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ix-my.sharepoint.com/personal/nilushit_brandix_com/Documents/Buy Sheets/SP22/HUW Aug 2021 Core buy/"/>
    </mc:Choice>
  </mc:AlternateContent>
  <xr:revisionPtr revIDLastSave="0" documentId="8_{095059DB-8E89-478D-95BF-EED21ABF2835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T&amp;A" sheetId="9" r:id="rId1"/>
    <sheet name="Summary" sheetId="13" r:id="rId2"/>
    <sheet name="Sheet5" sheetId="14" r:id="rId3"/>
    <sheet name="Total Buy" sheetId="6" r:id="rId4"/>
    <sheet name="Sheet6" sheetId="15" r:id="rId5"/>
    <sheet name="Sheet3" sheetId="12" r:id="rId6"/>
    <sheet name="MA" sheetId="11" r:id="rId7"/>
    <sheet name="WHOLESALE" sheetId="1" state="hidden" r:id="rId8"/>
    <sheet name="RETAIL" sheetId="4" state="hidden" r:id="rId9"/>
    <sheet name="Sheet4" sheetId="7" state="hidden" r:id="rId10"/>
    <sheet name="Sheet1" sheetId="10" r:id="rId11"/>
    <sheet name="List" sheetId="8" state="hidden" r:id="rId12"/>
    <sheet name="Sheet2" sheetId="2" state="hidden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6" hidden="1">MA!$C$1:$I$205</definedName>
    <definedName name="_xlnm._FilterDatabase" localSheetId="8" hidden="1">RETAIL!$A$1:$AC$38</definedName>
    <definedName name="_xlnm._FilterDatabase" localSheetId="5" hidden="1">Sheet3!$E$3:$F$19</definedName>
    <definedName name="_xlnm._FilterDatabase" localSheetId="3" hidden="1">'Total Buy'!$A$2:$CA$208</definedName>
    <definedName name="_xlnm._FilterDatabase" localSheetId="7" hidden="1">WHOLESALE!$A$1:$AC$168</definedName>
    <definedName name="_xlcn.WorksheetConnection_MAC1I2051" hidden="1">MA!$C$1:$I$205</definedName>
    <definedName name="Basic_Data" localSheetId="0">#REF!</definedName>
    <definedName name="Basic_Data">#REF!</definedName>
    <definedName name="COREOPTS" localSheetId="0">'[1]F17 CORE LIST DATA'!#REF!</definedName>
    <definedName name="COREOPTS">'[1]F17 CORE LIST DATA'!#REF!</definedName>
    <definedName name="COREVALID" localSheetId="0">'[1]F17 CORE LIST DATA'!#REF!</definedName>
    <definedName name="COREVALID">'[1]F17 CORE LIST DATA'!#REF!</definedName>
    <definedName name="CoreValidation">'[1]F17 CORE LIST DATA'!#REF!</definedName>
    <definedName name="Data_Range" localSheetId="0">#REF!</definedName>
    <definedName name="Data_Range">#REF!</definedName>
    <definedName name="Data_Range2" localSheetId="0">#REF!</definedName>
    <definedName name="Data_Range2">#REF!</definedName>
    <definedName name="E" localSheetId="0">#REF!</definedName>
    <definedName name="E">#REF!</definedName>
    <definedName name="EG" localSheetId="0">#REF!</definedName>
    <definedName name="EG">#REF!</definedName>
    <definedName name="EGG" localSheetId="0">#REF!</definedName>
    <definedName name="EGG">#REF!</definedName>
    <definedName name="g" localSheetId="0">#REF!</definedName>
    <definedName name="g">#REF!</definedName>
    <definedName name="GBB">[2]DROPDOWNS!$C$2:$C$5</definedName>
    <definedName name="GLBCOLL" localSheetId="0">#REF!</definedName>
    <definedName name="GLBCOLL">#REF!</definedName>
    <definedName name="K" localSheetId="0">#REF!</definedName>
    <definedName name="K">#REF!</definedName>
    <definedName name="NA" localSheetId="0">#REF!</definedName>
    <definedName name="NA">#REF!</definedName>
    <definedName name="ok" localSheetId="0">#REF!</definedName>
    <definedName name="ok">#REF!</definedName>
    <definedName name="plan_data" localSheetId="0">#REF!</definedName>
    <definedName name="plan_data">#REF!</definedName>
    <definedName name="_xlnm.Print_Titles" localSheetId="12">Sheet2!$1:$1</definedName>
    <definedName name="_xlnm.Print_Titles" localSheetId="7">WHOLESALE!#REF!</definedName>
    <definedName name="Request">[3]Lists!$L$4:$L$5</definedName>
    <definedName name="Slicer_Brand">#N/A</definedName>
    <definedName name="Slicer_Brand1">#N/A</definedName>
    <definedName name="Slicer_Brand11">#N/A</definedName>
    <definedName name="Slicer_Brand2">#N/A</definedName>
    <definedName name="Slicer_Collection">#N/A</definedName>
    <definedName name="Slicer_Collection1">#N/A</definedName>
    <definedName name="Slicer_Fcst_Code">#N/A</definedName>
    <definedName name="Slicer_Fcst_Code1">#N/A</definedName>
    <definedName name="Slicer_Region">#N/A</definedName>
    <definedName name="Slicer_Region1">#N/A</definedName>
    <definedName name="Slicer_Region11">#N/A</definedName>
    <definedName name="Slicer_Region111">#N/A</definedName>
    <definedName name="Slicer_Region12">#N/A</definedName>
    <definedName name="Slicer_Region2">#N/A</definedName>
    <definedName name="Slicer_Sty5">#N/A</definedName>
    <definedName name="Slicer_Sty51">#N/A</definedName>
    <definedName name="Slicer_Year">#N/A</definedName>
    <definedName name="Slicer_Year1">#N/A</definedName>
    <definedName name="Slicer_Year2">#N/A</definedName>
    <definedName name="Slicer_Year21">#N/A</definedName>
    <definedName name="Slicer_Year3">#N/A</definedName>
    <definedName name="Slicer_Year31">#N/A</definedName>
    <definedName name="Status">[3]Lists!$J$4:$J$6</definedName>
    <definedName name="UNDER" localSheetId="0">#REF!</definedName>
    <definedName name="UNDER">#REF!</definedName>
    <definedName name="VALIDATION" localSheetId="0">'[1]F17 CORE LIST DATA'!#REF!</definedName>
    <definedName name="VALIDATION">'[1]F17 CORE LIST DATA'!#REF!</definedName>
    <definedName name="validoptions">[1]Sheet3!$A$2:$A$4</definedName>
    <definedName name="Vendors" localSheetId="0">#REF!</definedName>
    <definedName name="Vendors">#REF!</definedName>
    <definedName name="VENDORSS" localSheetId="0">#REF!</definedName>
    <definedName name="VENDORSS">#REF!</definedName>
  </definedNames>
  <calcPr calcId="191028"/>
  <pivotCaches>
    <pivotCache cacheId="10060" r:id="rId18"/>
    <pivotCache cacheId="10061" r:id="rId19"/>
    <pivotCache cacheId="10062" r:id="rId20"/>
    <pivotCache cacheId="10063" r:id="rId21"/>
    <pivotCache cacheId="10064" r:id="rId22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MA!$C$1:$I$20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66" i="6" l="1"/>
  <c r="AR66" i="6" s="1"/>
  <c r="AQ67" i="6"/>
  <c r="AR67" i="6" s="1"/>
  <c r="AQ68" i="6"/>
  <c r="AQ69" i="6"/>
  <c r="AQ70" i="6"/>
  <c r="AQ71" i="6"/>
  <c r="AQ72" i="6"/>
  <c r="AQ73" i="6"/>
  <c r="AQ65" i="6"/>
  <c r="AR65" i="6" s="1"/>
  <c r="AN72" i="6"/>
  <c r="AN73" i="6"/>
  <c r="AN71" i="6"/>
  <c r="AN69" i="6"/>
  <c r="AN70" i="6"/>
  <c r="AN68" i="6"/>
  <c r="AR68" i="6" l="1"/>
  <c r="AR69" i="6"/>
  <c r="AR73" i="6"/>
  <c r="AR72" i="6"/>
  <c r="AR71" i="6"/>
  <c r="AR70" i="6"/>
  <c r="A6" i="6"/>
  <c r="AX6" i="6" s="1"/>
  <c r="A171" i="6" l="1"/>
  <c r="AX171" i="6" s="1"/>
  <c r="A172" i="6"/>
  <c r="AX172" i="6" s="1"/>
  <c r="A173" i="6"/>
  <c r="AX173" i="6" s="1"/>
  <c r="A174" i="6"/>
  <c r="AX174" i="6" s="1"/>
  <c r="A175" i="6"/>
  <c r="AX175" i="6" s="1"/>
  <c r="A176" i="6"/>
  <c r="AX176" i="6" s="1"/>
  <c r="A177" i="6"/>
  <c r="AX177" i="6" s="1"/>
  <c r="A178" i="6"/>
  <c r="AX178" i="6" s="1"/>
  <c r="A179" i="6"/>
  <c r="AX179" i="6" s="1"/>
  <c r="A180" i="6"/>
  <c r="AX180" i="6" s="1"/>
  <c r="A181" i="6"/>
  <c r="AX181" i="6" s="1"/>
  <c r="A182" i="6"/>
  <c r="AX182" i="6" s="1"/>
  <c r="A183" i="6"/>
  <c r="AX183" i="6" s="1"/>
  <c r="A184" i="6"/>
  <c r="AX184" i="6" s="1"/>
  <c r="A185" i="6"/>
  <c r="AX185" i="6" s="1"/>
  <c r="A186" i="6"/>
  <c r="AX186" i="6" s="1"/>
  <c r="A187" i="6"/>
  <c r="AX187" i="6" s="1"/>
  <c r="A188" i="6"/>
  <c r="AX188" i="6" s="1"/>
  <c r="A189" i="6"/>
  <c r="AX189" i="6" s="1"/>
  <c r="A190" i="6"/>
  <c r="AX190" i="6" s="1"/>
  <c r="A191" i="6"/>
  <c r="AX191" i="6" s="1"/>
  <c r="A192" i="6"/>
  <c r="AX192" i="6" s="1"/>
  <c r="A193" i="6"/>
  <c r="AX193" i="6" s="1"/>
  <c r="A194" i="6"/>
  <c r="AX194" i="6" s="1"/>
  <c r="A195" i="6"/>
  <c r="AX195" i="6" s="1"/>
  <c r="A196" i="6"/>
  <c r="AX196" i="6" s="1"/>
  <c r="A197" i="6"/>
  <c r="AX197" i="6" s="1"/>
  <c r="A198" i="6"/>
  <c r="AX198" i="6" s="1"/>
  <c r="A199" i="6"/>
  <c r="AX199" i="6" s="1"/>
  <c r="A200" i="6"/>
  <c r="AX200" i="6" s="1"/>
  <c r="A201" i="6"/>
  <c r="AX201" i="6" s="1"/>
  <c r="A202" i="6"/>
  <c r="AX202" i="6" s="1"/>
  <c r="A203" i="6"/>
  <c r="AX203" i="6" s="1"/>
  <c r="A204" i="6"/>
  <c r="AX204" i="6" s="1"/>
  <c r="A205" i="6"/>
  <c r="AX205" i="6" s="1"/>
  <c r="A206" i="6"/>
  <c r="AX206" i="6" s="1"/>
  <c r="A170" i="6"/>
  <c r="AX170" i="6" s="1"/>
  <c r="A4" i="6"/>
  <c r="AX4" i="6" s="1"/>
  <c r="A5" i="6"/>
  <c r="AX5" i="6" s="1"/>
  <c r="A7" i="6"/>
  <c r="AX7" i="6" s="1"/>
  <c r="A8" i="6"/>
  <c r="AX8" i="6" s="1"/>
  <c r="A9" i="6"/>
  <c r="AX9" i="6" s="1"/>
  <c r="A10" i="6"/>
  <c r="AX10" i="6" s="1"/>
  <c r="A11" i="6"/>
  <c r="AX11" i="6" s="1"/>
  <c r="A12" i="6"/>
  <c r="AX12" i="6" s="1"/>
  <c r="A13" i="6"/>
  <c r="AX13" i="6" s="1"/>
  <c r="A14" i="6"/>
  <c r="AX14" i="6" s="1"/>
  <c r="A15" i="6"/>
  <c r="AX15" i="6" s="1"/>
  <c r="A16" i="6"/>
  <c r="AX16" i="6" s="1"/>
  <c r="A17" i="6"/>
  <c r="AX17" i="6" s="1"/>
  <c r="A18" i="6"/>
  <c r="AX18" i="6" s="1"/>
  <c r="A19" i="6"/>
  <c r="AX19" i="6" s="1"/>
  <c r="A20" i="6"/>
  <c r="AX20" i="6" s="1"/>
  <c r="A21" i="6"/>
  <c r="AX21" i="6" s="1"/>
  <c r="A22" i="6"/>
  <c r="AX22" i="6" s="1"/>
  <c r="A23" i="6"/>
  <c r="AX23" i="6" s="1"/>
  <c r="A24" i="6"/>
  <c r="AX24" i="6" s="1"/>
  <c r="A25" i="6"/>
  <c r="AX25" i="6" s="1"/>
  <c r="A26" i="6"/>
  <c r="AX26" i="6" s="1"/>
  <c r="A27" i="6"/>
  <c r="AX27" i="6" s="1"/>
  <c r="A28" i="6"/>
  <c r="AX28" i="6" s="1"/>
  <c r="AX29" i="6"/>
  <c r="A30" i="6"/>
  <c r="AX30" i="6" s="1"/>
  <c r="A31" i="6"/>
  <c r="AX31" i="6" s="1"/>
  <c r="A32" i="6"/>
  <c r="AX32" i="6" s="1"/>
  <c r="A33" i="6"/>
  <c r="AX33" i="6" s="1"/>
  <c r="A34" i="6"/>
  <c r="AX34" i="6" s="1"/>
  <c r="A35" i="6"/>
  <c r="AX35" i="6" s="1"/>
  <c r="A36" i="6"/>
  <c r="AX36" i="6" s="1"/>
  <c r="A37" i="6"/>
  <c r="AX37" i="6" s="1"/>
  <c r="A38" i="6"/>
  <c r="AX38" i="6" s="1"/>
  <c r="A39" i="6"/>
  <c r="AX39" i="6" s="1"/>
  <c r="A40" i="6"/>
  <c r="AX40" i="6" s="1"/>
  <c r="A41" i="6"/>
  <c r="AX41" i="6" s="1"/>
  <c r="A42" i="6"/>
  <c r="AX42" i="6" s="1"/>
  <c r="A43" i="6"/>
  <c r="AX43" i="6" s="1"/>
  <c r="A44" i="6"/>
  <c r="AX44" i="6" s="1"/>
  <c r="A45" i="6"/>
  <c r="AX45" i="6" s="1"/>
  <c r="A46" i="6"/>
  <c r="AX46" i="6" s="1"/>
  <c r="A47" i="6"/>
  <c r="AX47" i="6" s="1"/>
  <c r="A48" i="6"/>
  <c r="AX48" i="6" s="1"/>
  <c r="A49" i="6"/>
  <c r="AX49" i="6" s="1"/>
  <c r="A50" i="6"/>
  <c r="AX50" i="6" s="1"/>
  <c r="A51" i="6"/>
  <c r="AX51" i="6" s="1"/>
  <c r="A52" i="6"/>
  <c r="AX52" i="6" s="1"/>
  <c r="A53" i="6"/>
  <c r="AX53" i="6" s="1"/>
  <c r="A54" i="6"/>
  <c r="AX54" i="6" s="1"/>
  <c r="A55" i="6"/>
  <c r="AX55" i="6" s="1"/>
  <c r="A56" i="6"/>
  <c r="AX56" i="6" s="1"/>
  <c r="A57" i="6"/>
  <c r="AX57" i="6" s="1"/>
  <c r="A58" i="6"/>
  <c r="AX58" i="6" s="1"/>
  <c r="A59" i="6"/>
  <c r="AX59" i="6" s="1"/>
  <c r="A60" i="6"/>
  <c r="AX60" i="6" s="1"/>
  <c r="A61" i="6"/>
  <c r="AX61" i="6" s="1"/>
  <c r="A62" i="6"/>
  <c r="AX62" i="6" s="1"/>
  <c r="A63" i="6"/>
  <c r="AX63" i="6" s="1"/>
  <c r="A64" i="6"/>
  <c r="AX64" i="6" s="1"/>
  <c r="A65" i="6"/>
  <c r="AX65" i="6" s="1"/>
  <c r="A66" i="6"/>
  <c r="AX66" i="6" s="1"/>
  <c r="A67" i="6"/>
  <c r="AX67" i="6" s="1"/>
  <c r="A68" i="6"/>
  <c r="AX68" i="6" s="1"/>
  <c r="A69" i="6"/>
  <c r="AX69" i="6" s="1"/>
  <c r="A70" i="6"/>
  <c r="AX70" i="6" s="1"/>
  <c r="A71" i="6"/>
  <c r="AX71" i="6" s="1"/>
  <c r="A72" i="6"/>
  <c r="AX72" i="6" s="1"/>
  <c r="A73" i="6"/>
  <c r="AX73" i="6" s="1"/>
  <c r="A74" i="6"/>
  <c r="AX74" i="6" s="1"/>
  <c r="A75" i="6"/>
  <c r="AX75" i="6" s="1"/>
  <c r="A76" i="6"/>
  <c r="AX76" i="6" s="1"/>
  <c r="A77" i="6"/>
  <c r="AX77" i="6" s="1"/>
  <c r="A78" i="6"/>
  <c r="AX78" i="6" s="1"/>
  <c r="A79" i="6"/>
  <c r="AX79" i="6" s="1"/>
  <c r="A80" i="6"/>
  <c r="AX80" i="6" s="1"/>
  <c r="A81" i="6"/>
  <c r="AX81" i="6" s="1"/>
  <c r="A82" i="6"/>
  <c r="AX82" i="6" s="1"/>
  <c r="A83" i="6"/>
  <c r="AX83" i="6" s="1"/>
  <c r="A84" i="6"/>
  <c r="AX84" i="6" s="1"/>
  <c r="A85" i="6"/>
  <c r="AX85" i="6" s="1"/>
  <c r="A86" i="6"/>
  <c r="AX86" i="6" s="1"/>
  <c r="A87" i="6"/>
  <c r="AX87" i="6" s="1"/>
  <c r="A88" i="6"/>
  <c r="AX88" i="6" s="1"/>
  <c r="A89" i="6"/>
  <c r="AX89" i="6" s="1"/>
  <c r="A90" i="6"/>
  <c r="AX90" i="6" s="1"/>
  <c r="A91" i="6"/>
  <c r="AX91" i="6" s="1"/>
  <c r="A92" i="6"/>
  <c r="AX92" i="6" s="1"/>
  <c r="A93" i="6"/>
  <c r="AX93" i="6" s="1"/>
  <c r="A94" i="6"/>
  <c r="AX94" i="6" s="1"/>
  <c r="A95" i="6"/>
  <c r="AX95" i="6" s="1"/>
  <c r="A96" i="6"/>
  <c r="AX96" i="6" s="1"/>
  <c r="A97" i="6"/>
  <c r="AX97" i="6" s="1"/>
  <c r="A98" i="6"/>
  <c r="AX98" i="6" s="1"/>
  <c r="A99" i="6"/>
  <c r="AX99" i="6" s="1"/>
  <c r="A100" i="6"/>
  <c r="AX100" i="6" s="1"/>
  <c r="A101" i="6"/>
  <c r="AX101" i="6" s="1"/>
  <c r="A102" i="6"/>
  <c r="AX102" i="6" s="1"/>
  <c r="A103" i="6"/>
  <c r="AX103" i="6" s="1"/>
  <c r="A104" i="6"/>
  <c r="AX104" i="6" s="1"/>
  <c r="A105" i="6"/>
  <c r="AX105" i="6" s="1"/>
  <c r="A106" i="6"/>
  <c r="AX106" i="6" s="1"/>
  <c r="A107" i="6"/>
  <c r="AX107" i="6" s="1"/>
  <c r="A108" i="6"/>
  <c r="AX108" i="6" s="1"/>
  <c r="A109" i="6"/>
  <c r="AX109" i="6" s="1"/>
  <c r="A110" i="6"/>
  <c r="AX110" i="6" s="1"/>
  <c r="A111" i="6"/>
  <c r="AX111" i="6" s="1"/>
  <c r="A112" i="6"/>
  <c r="AX112" i="6" s="1"/>
  <c r="A113" i="6"/>
  <c r="AX113" i="6" s="1"/>
  <c r="A114" i="6"/>
  <c r="AX114" i="6" s="1"/>
  <c r="A115" i="6"/>
  <c r="AX115" i="6" s="1"/>
  <c r="A116" i="6"/>
  <c r="AX116" i="6" s="1"/>
  <c r="A117" i="6"/>
  <c r="AX117" i="6" s="1"/>
  <c r="A118" i="6"/>
  <c r="AX118" i="6" s="1"/>
  <c r="A119" i="6"/>
  <c r="AX119" i="6" s="1"/>
  <c r="A120" i="6"/>
  <c r="AX120" i="6" s="1"/>
  <c r="A121" i="6"/>
  <c r="AX121" i="6" s="1"/>
  <c r="A122" i="6"/>
  <c r="AX122" i="6" s="1"/>
  <c r="A123" i="6"/>
  <c r="AX123" i="6" s="1"/>
  <c r="A124" i="6"/>
  <c r="AX124" i="6" s="1"/>
  <c r="A125" i="6"/>
  <c r="AX125" i="6" s="1"/>
  <c r="A126" i="6"/>
  <c r="AX126" i="6" s="1"/>
  <c r="A127" i="6"/>
  <c r="AX127" i="6" s="1"/>
  <c r="A128" i="6"/>
  <c r="AX128" i="6" s="1"/>
  <c r="A129" i="6"/>
  <c r="AX129" i="6" s="1"/>
  <c r="A130" i="6"/>
  <c r="AX130" i="6" s="1"/>
  <c r="A131" i="6"/>
  <c r="AX131" i="6" s="1"/>
  <c r="A132" i="6"/>
  <c r="AX132" i="6" s="1"/>
  <c r="A133" i="6"/>
  <c r="AX133" i="6" s="1"/>
  <c r="A134" i="6"/>
  <c r="AX134" i="6" s="1"/>
  <c r="A135" i="6"/>
  <c r="AX135" i="6" s="1"/>
  <c r="A136" i="6"/>
  <c r="AX136" i="6" s="1"/>
  <c r="A137" i="6"/>
  <c r="AX137" i="6" s="1"/>
  <c r="A138" i="6"/>
  <c r="AX138" i="6" s="1"/>
  <c r="A139" i="6"/>
  <c r="AX139" i="6" s="1"/>
  <c r="A140" i="6"/>
  <c r="AX140" i="6" s="1"/>
  <c r="A141" i="6"/>
  <c r="AX141" i="6" s="1"/>
  <c r="A142" i="6"/>
  <c r="AX142" i="6" s="1"/>
  <c r="A143" i="6"/>
  <c r="AX143" i="6" s="1"/>
  <c r="A144" i="6"/>
  <c r="AX144" i="6" s="1"/>
  <c r="A145" i="6"/>
  <c r="AX145" i="6" s="1"/>
  <c r="A146" i="6"/>
  <c r="AX146" i="6" s="1"/>
  <c r="A147" i="6"/>
  <c r="AX147" i="6" s="1"/>
  <c r="A148" i="6"/>
  <c r="AX148" i="6" s="1"/>
  <c r="A149" i="6"/>
  <c r="AX149" i="6" s="1"/>
  <c r="A150" i="6"/>
  <c r="AX150" i="6" s="1"/>
  <c r="A151" i="6"/>
  <c r="AX151" i="6" s="1"/>
  <c r="A152" i="6"/>
  <c r="AX152" i="6" s="1"/>
  <c r="A153" i="6"/>
  <c r="AX153" i="6" s="1"/>
  <c r="A154" i="6"/>
  <c r="AX154" i="6" s="1"/>
  <c r="A155" i="6"/>
  <c r="AX155" i="6" s="1"/>
  <c r="A156" i="6"/>
  <c r="AX156" i="6" s="1"/>
  <c r="A157" i="6"/>
  <c r="AX157" i="6" s="1"/>
  <c r="A158" i="6"/>
  <c r="AX158" i="6" s="1"/>
  <c r="A159" i="6"/>
  <c r="AX159" i="6" s="1"/>
  <c r="A160" i="6"/>
  <c r="AX160" i="6" s="1"/>
  <c r="A161" i="6"/>
  <c r="AX161" i="6" s="1"/>
  <c r="A162" i="6"/>
  <c r="AX162" i="6" s="1"/>
  <c r="A163" i="6"/>
  <c r="AX163" i="6" s="1"/>
  <c r="A164" i="6"/>
  <c r="AX164" i="6" s="1"/>
  <c r="A165" i="6"/>
  <c r="AX165" i="6" s="1"/>
  <c r="A166" i="6"/>
  <c r="AX166" i="6" s="1"/>
  <c r="A167" i="6"/>
  <c r="AX167" i="6" s="1"/>
  <c r="A168" i="6"/>
  <c r="AX168" i="6" s="1"/>
  <c r="A169" i="6"/>
  <c r="AX169" i="6" s="1"/>
  <c r="A3" i="6"/>
  <c r="AX3" i="6" s="1"/>
  <c r="AN10" i="6" l="1"/>
  <c r="AN11" i="6"/>
  <c r="AN9" i="6"/>
  <c r="AN46" i="6"/>
  <c r="AN47" i="6"/>
  <c r="AN45" i="6"/>
  <c r="AN157" i="6"/>
  <c r="AN158" i="6"/>
  <c r="AN159" i="6"/>
  <c r="AN156" i="6"/>
  <c r="AN196" i="6"/>
  <c r="AN195" i="6"/>
  <c r="AN44" i="6"/>
  <c r="AN166" i="6"/>
  <c r="AN167" i="6"/>
  <c r="AN168" i="6"/>
  <c r="AN165" i="6"/>
  <c r="AN198" i="6"/>
  <c r="AN197" i="6"/>
  <c r="AN50" i="6"/>
  <c r="AN49" i="6"/>
  <c r="AN48" i="6"/>
  <c r="AN82" i="6"/>
  <c r="AN81" i="6"/>
  <c r="AN75" i="6"/>
  <c r="AN161" i="6"/>
  <c r="AN162" i="6"/>
  <c r="AN163" i="6"/>
  <c r="AN164" i="6"/>
  <c r="AN160" i="6"/>
  <c r="AN126" i="6"/>
  <c r="AN182" i="6"/>
  <c r="AN181" i="6"/>
  <c r="AN52" i="6"/>
  <c r="AN53" i="6"/>
  <c r="AN54" i="6"/>
  <c r="AN51" i="6"/>
  <c r="AN169" i="6"/>
  <c r="AN147" i="6"/>
  <c r="AN148" i="6"/>
  <c r="AN149" i="6"/>
  <c r="AN150" i="6"/>
  <c r="AN151" i="6"/>
  <c r="AN152" i="6"/>
  <c r="AN153" i="6"/>
  <c r="AN154" i="6"/>
  <c r="AN155" i="6"/>
  <c r="AN146" i="6"/>
  <c r="AN84" i="6"/>
  <c r="AN83" i="6"/>
  <c r="AN113" i="6"/>
  <c r="AN112" i="6"/>
  <c r="AN111" i="6"/>
  <c r="AN110" i="6"/>
  <c r="AN109" i="6"/>
  <c r="AN94" i="6"/>
  <c r="AN93" i="6"/>
  <c r="AN92" i="6"/>
  <c r="AN91" i="6"/>
  <c r="AN90" i="6"/>
  <c r="AN8" i="6"/>
  <c r="AN7" i="6"/>
  <c r="AN6" i="6"/>
  <c r="AN77" i="6"/>
  <c r="AN76" i="6"/>
  <c r="AN137" i="6"/>
  <c r="AN138" i="6"/>
  <c r="AN139" i="6"/>
  <c r="AN140" i="6"/>
  <c r="AN141" i="6"/>
  <c r="AN142" i="6"/>
  <c r="AN143" i="6"/>
  <c r="AN144" i="6"/>
  <c r="AN145" i="6"/>
  <c r="AN136" i="6"/>
  <c r="AN64" i="6"/>
  <c r="AN61" i="6"/>
  <c r="AN62" i="6"/>
  <c r="AN63" i="6"/>
  <c r="AN60" i="6"/>
  <c r="AN118" i="6"/>
  <c r="AN117" i="6"/>
  <c r="AN116" i="6"/>
  <c r="AN115" i="6"/>
  <c r="AN114" i="6"/>
  <c r="AN99" i="6"/>
  <c r="AN98" i="6"/>
  <c r="AN97" i="6"/>
  <c r="AN96" i="6"/>
  <c r="AN95" i="6"/>
  <c r="AN201" i="6"/>
  <c r="AN200" i="6"/>
  <c r="AN199" i="6"/>
  <c r="AN80" i="6"/>
  <c r="AN79" i="6"/>
  <c r="AN78" i="6"/>
  <c r="AN74" i="6"/>
  <c r="BZ59" i="6"/>
  <c r="BZ10" i="6"/>
  <c r="BZ55" i="6"/>
  <c r="X4" i="6" l="1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3" i="6"/>
  <c r="BS6" i="6"/>
  <c r="BW3" i="6"/>
  <c r="BS3" i="6"/>
  <c r="BR3" i="6"/>
  <c r="I35" i="13"/>
  <c r="BZ198" i="6" l="1"/>
  <c r="BZ197" i="6"/>
  <c r="BZ196" i="6"/>
  <c r="BZ195" i="6"/>
  <c r="BZ169" i="6"/>
  <c r="BZ168" i="6"/>
  <c r="BZ167" i="6"/>
  <c r="BZ166" i="6"/>
  <c r="BZ165" i="6"/>
  <c r="BZ164" i="6"/>
  <c r="BZ163" i="6"/>
  <c r="BZ162" i="6"/>
  <c r="BZ161" i="6"/>
  <c r="BZ160" i="6"/>
  <c r="BZ159" i="6"/>
  <c r="BZ158" i="6"/>
  <c r="BZ157" i="6"/>
  <c r="BZ156" i="6"/>
  <c r="BZ54" i="6"/>
  <c r="BZ53" i="6"/>
  <c r="BZ52" i="6"/>
  <c r="BZ51" i="6"/>
  <c r="BZ50" i="6"/>
  <c r="BZ49" i="6"/>
  <c r="BZ48" i="6"/>
  <c r="BZ47" i="6"/>
  <c r="BZ46" i="6"/>
  <c r="BZ45" i="6"/>
  <c r="BZ44" i="6"/>
  <c r="BZ61" i="6"/>
  <c r="BZ62" i="6"/>
  <c r="BZ63" i="6"/>
  <c r="BZ60" i="6"/>
  <c r="BZ56" i="6"/>
  <c r="BZ57" i="6"/>
  <c r="BZ58" i="6"/>
  <c r="BZ4" i="6" l="1"/>
  <c r="BZ5" i="6"/>
  <c r="BZ6" i="6"/>
  <c r="BZ7" i="6"/>
  <c r="BZ8" i="6"/>
  <c r="BZ9" i="6"/>
  <c r="BZ11" i="6"/>
  <c r="BZ12" i="6"/>
  <c r="BZ13" i="6"/>
  <c r="BZ14" i="6"/>
  <c r="BZ15" i="6"/>
  <c r="BZ16" i="6"/>
  <c r="BZ17" i="6"/>
  <c r="BZ18" i="6"/>
  <c r="BZ19" i="6"/>
  <c r="BZ20" i="6"/>
  <c r="BZ21" i="6"/>
  <c r="BZ22" i="6"/>
  <c r="BZ23" i="6"/>
  <c r="BZ24" i="6"/>
  <c r="BZ25" i="6"/>
  <c r="BZ26" i="6"/>
  <c r="BZ27" i="6"/>
  <c r="BZ28" i="6"/>
  <c r="BZ29" i="6"/>
  <c r="BZ30" i="6"/>
  <c r="BZ31" i="6"/>
  <c r="BZ32" i="6"/>
  <c r="BZ33" i="6"/>
  <c r="BZ34" i="6"/>
  <c r="BZ35" i="6"/>
  <c r="BZ36" i="6"/>
  <c r="BZ37" i="6"/>
  <c r="BZ38" i="6"/>
  <c r="BZ39" i="6"/>
  <c r="BZ40" i="6"/>
  <c r="BZ41" i="6"/>
  <c r="BZ42" i="6"/>
  <c r="BZ43" i="6"/>
  <c r="BZ64" i="6"/>
  <c r="BZ65" i="6"/>
  <c r="BZ66" i="6"/>
  <c r="BZ67" i="6"/>
  <c r="BZ68" i="6"/>
  <c r="BZ69" i="6"/>
  <c r="BZ70" i="6"/>
  <c r="BZ71" i="6"/>
  <c r="BZ72" i="6"/>
  <c r="BZ73" i="6"/>
  <c r="BZ74" i="6"/>
  <c r="BZ75" i="6"/>
  <c r="BZ76" i="6"/>
  <c r="BZ77" i="6"/>
  <c r="BZ78" i="6"/>
  <c r="BZ79" i="6"/>
  <c r="BZ80" i="6"/>
  <c r="BZ81" i="6"/>
  <c r="BZ82" i="6"/>
  <c r="BZ83" i="6"/>
  <c r="BZ84" i="6"/>
  <c r="BZ85" i="6"/>
  <c r="BZ86" i="6"/>
  <c r="BZ87" i="6"/>
  <c r="BZ88" i="6"/>
  <c r="BZ89" i="6"/>
  <c r="BZ90" i="6"/>
  <c r="BZ91" i="6"/>
  <c r="BZ92" i="6"/>
  <c r="BZ93" i="6"/>
  <c r="BZ94" i="6"/>
  <c r="BZ95" i="6"/>
  <c r="BZ96" i="6"/>
  <c r="BZ97" i="6"/>
  <c r="BZ98" i="6"/>
  <c r="BZ99" i="6"/>
  <c r="BZ100" i="6"/>
  <c r="BZ101" i="6"/>
  <c r="BZ102" i="6"/>
  <c r="BZ103" i="6"/>
  <c r="BZ104" i="6"/>
  <c r="BZ105" i="6"/>
  <c r="BZ106" i="6"/>
  <c r="BZ107" i="6"/>
  <c r="BZ108" i="6"/>
  <c r="BZ109" i="6"/>
  <c r="BZ110" i="6"/>
  <c r="BZ111" i="6"/>
  <c r="BZ112" i="6"/>
  <c r="BZ113" i="6"/>
  <c r="BZ114" i="6"/>
  <c r="BZ115" i="6"/>
  <c r="BZ116" i="6"/>
  <c r="BZ117" i="6"/>
  <c r="BZ118" i="6"/>
  <c r="BZ119" i="6"/>
  <c r="BZ120" i="6"/>
  <c r="BZ121" i="6"/>
  <c r="BZ122" i="6"/>
  <c r="BZ123" i="6"/>
  <c r="BZ124" i="6"/>
  <c r="BZ125" i="6"/>
  <c r="BZ126" i="6"/>
  <c r="BZ127" i="6"/>
  <c r="BZ128" i="6"/>
  <c r="BZ129" i="6"/>
  <c r="BZ130" i="6"/>
  <c r="BZ131" i="6"/>
  <c r="BZ132" i="6"/>
  <c r="BZ133" i="6"/>
  <c r="BZ134" i="6"/>
  <c r="BZ135" i="6"/>
  <c r="BZ136" i="6"/>
  <c r="BZ137" i="6"/>
  <c r="BZ138" i="6"/>
  <c r="BZ139" i="6"/>
  <c r="BZ140" i="6"/>
  <c r="BZ141" i="6"/>
  <c r="BZ142" i="6"/>
  <c r="BZ143" i="6"/>
  <c r="BZ144" i="6"/>
  <c r="BZ145" i="6"/>
  <c r="BZ146" i="6"/>
  <c r="BZ147" i="6"/>
  <c r="BZ148" i="6"/>
  <c r="BZ149" i="6"/>
  <c r="BZ150" i="6"/>
  <c r="BZ151" i="6"/>
  <c r="BZ152" i="6"/>
  <c r="BZ153" i="6"/>
  <c r="BZ154" i="6"/>
  <c r="BZ155" i="6"/>
  <c r="BZ170" i="6"/>
  <c r="BZ171" i="6"/>
  <c r="BZ172" i="6"/>
  <c r="BZ173" i="6"/>
  <c r="BZ174" i="6"/>
  <c r="BZ175" i="6"/>
  <c r="BZ176" i="6"/>
  <c r="BZ177" i="6"/>
  <c r="BZ178" i="6"/>
  <c r="BZ179" i="6"/>
  <c r="BZ180" i="6"/>
  <c r="BZ181" i="6"/>
  <c r="BZ182" i="6"/>
  <c r="BZ183" i="6"/>
  <c r="BZ184" i="6"/>
  <c r="BZ185" i="6"/>
  <c r="BZ186" i="6"/>
  <c r="BZ187" i="6"/>
  <c r="BZ188" i="6"/>
  <c r="BZ189" i="6"/>
  <c r="BZ190" i="6"/>
  <c r="BZ191" i="6"/>
  <c r="BZ192" i="6"/>
  <c r="BZ193" i="6"/>
  <c r="BZ194" i="6"/>
  <c r="BZ199" i="6"/>
  <c r="BZ200" i="6"/>
  <c r="BZ201" i="6"/>
  <c r="BZ202" i="6"/>
  <c r="BZ203" i="6"/>
  <c r="BZ204" i="6"/>
  <c r="BZ205" i="6"/>
  <c r="BZ206" i="6"/>
  <c r="BZ3" i="6"/>
  <c r="S207" i="6" l="1"/>
  <c r="BX4" i="6" l="1"/>
  <c r="BX5" i="6"/>
  <c r="BX6" i="6"/>
  <c r="BX7" i="6"/>
  <c r="BX8" i="6"/>
  <c r="BX9" i="6"/>
  <c r="BX10" i="6"/>
  <c r="BX11" i="6"/>
  <c r="BX12" i="6"/>
  <c r="BX13" i="6"/>
  <c r="BX14" i="6"/>
  <c r="BX15" i="6"/>
  <c r="BX16" i="6"/>
  <c r="BX17" i="6"/>
  <c r="BX18" i="6"/>
  <c r="BX19" i="6"/>
  <c r="BX20" i="6"/>
  <c r="BX21" i="6"/>
  <c r="BX22" i="6"/>
  <c r="BX23" i="6"/>
  <c r="BX24" i="6"/>
  <c r="BX25" i="6"/>
  <c r="BX26" i="6"/>
  <c r="BX27" i="6"/>
  <c r="BX28" i="6"/>
  <c r="BX29" i="6"/>
  <c r="BX30" i="6"/>
  <c r="BX31" i="6"/>
  <c r="BX32" i="6"/>
  <c r="BX33" i="6"/>
  <c r="BX34" i="6"/>
  <c r="BX35" i="6"/>
  <c r="BX36" i="6"/>
  <c r="BX37" i="6"/>
  <c r="BX38" i="6"/>
  <c r="BX39" i="6"/>
  <c r="BX40" i="6"/>
  <c r="BX41" i="6"/>
  <c r="BX42" i="6"/>
  <c r="BX43" i="6"/>
  <c r="BX44" i="6"/>
  <c r="BX45" i="6"/>
  <c r="BX46" i="6"/>
  <c r="BX47" i="6"/>
  <c r="BX48" i="6"/>
  <c r="BX49" i="6"/>
  <c r="BX50" i="6"/>
  <c r="BX51" i="6"/>
  <c r="BX52" i="6"/>
  <c r="BX53" i="6"/>
  <c r="BX54" i="6"/>
  <c r="BX55" i="6"/>
  <c r="BX56" i="6"/>
  <c r="BX57" i="6"/>
  <c r="BX58" i="6"/>
  <c r="BX59" i="6"/>
  <c r="BX60" i="6"/>
  <c r="BX61" i="6"/>
  <c r="BX62" i="6"/>
  <c r="BX63" i="6"/>
  <c r="BX64" i="6"/>
  <c r="BX65" i="6"/>
  <c r="BX66" i="6"/>
  <c r="BX67" i="6"/>
  <c r="BX68" i="6"/>
  <c r="BX69" i="6"/>
  <c r="BX70" i="6"/>
  <c r="BX71" i="6"/>
  <c r="BX72" i="6"/>
  <c r="BX73" i="6"/>
  <c r="BX74" i="6"/>
  <c r="BX75" i="6"/>
  <c r="BX76" i="6"/>
  <c r="BX77" i="6"/>
  <c r="BX78" i="6"/>
  <c r="BX79" i="6"/>
  <c r="BX80" i="6"/>
  <c r="BX81" i="6"/>
  <c r="BX82" i="6"/>
  <c r="BX83" i="6"/>
  <c r="BX84" i="6"/>
  <c r="BX85" i="6"/>
  <c r="BX86" i="6"/>
  <c r="BX87" i="6"/>
  <c r="BX88" i="6"/>
  <c r="BX89" i="6"/>
  <c r="BX90" i="6"/>
  <c r="BX91" i="6"/>
  <c r="BX92" i="6"/>
  <c r="BX93" i="6"/>
  <c r="BX94" i="6"/>
  <c r="BX95" i="6"/>
  <c r="BX96" i="6"/>
  <c r="BX97" i="6"/>
  <c r="BX98" i="6"/>
  <c r="BX99" i="6"/>
  <c r="BX100" i="6"/>
  <c r="BX101" i="6"/>
  <c r="BX102" i="6"/>
  <c r="BX103" i="6"/>
  <c r="BX104" i="6"/>
  <c r="BX105" i="6"/>
  <c r="BX106" i="6"/>
  <c r="BX107" i="6"/>
  <c r="BX108" i="6"/>
  <c r="BX109" i="6"/>
  <c r="BX110" i="6"/>
  <c r="BX111" i="6"/>
  <c r="BX112" i="6"/>
  <c r="BX113" i="6"/>
  <c r="BX114" i="6"/>
  <c r="BX115" i="6"/>
  <c r="BX116" i="6"/>
  <c r="BX117" i="6"/>
  <c r="BX118" i="6"/>
  <c r="BX119" i="6"/>
  <c r="BX120" i="6"/>
  <c r="BX121" i="6"/>
  <c r="BX122" i="6"/>
  <c r="BX123" i="6"/>
  <c r="BX124" i="6"/>
  <c r="BX125" i="6"/>
  <c r="BX126" i="6"/>
  <c r="BX127" i="6"/>
  <c r="BX128" i="6"/>
  <c r="BX129" i="6"/>
  <c r="BX130" i="6"/>
  <c r="BX131" i="6"/>
  <c r="BX132" i="6"/>
  <c r="BX133" i="6"/>
  <c r="BX134" i="6"/>
  <c r="BX135" i="6"/>
  <c r="BX136" i="6"/>
  <c r="BX137" i="6"/>
  <c r="BX138" i="6"/>
  <c r="BX139" i="6"/>
  <c r="BX140" i="6"/>
  <c r="BX141" i="6"/>
  <c r="BX142" i="6"/>
  <c r="BX143" i="6"/>
  <c r="BX144" i="6"/>
  <c r="BX145" i="6"/>
  <c r="BX146" i="6"/>
  <c r="BX147" i="6"/>
  <c r="BX148" i="6"/>
  <c r="BX149" i="6"/>
  <c r="BX150" i="6"/>
  <c r="BX151" i="6"/>
  <c r="BX152" i="6"/>
  <c r="BX153" i="6"/>
  <c r="BX154" i="6"/>
  <c r="BX155" i="6"/>
  <c r="BX156" i="6"/>
  <c r="BX157" i="6"/>
  <c r="BX158" i="6"/>
  <c r="BX159" i="6"/>
  <c r="BX160" i="6"/>
  <c r="BX161" i="6"/>
  <c r="BX162" i="6"/>
  <c r="BX163" i="6"/>
  <c r="BX164" i="6"/>
  <c r="BX165" i="6"/>
  <c r="BX166" i="6"/>
  <c r="BX167" i="6"/>
  <c r="BX168" i="6"/>
  <c r="BX169" i="6"/>
  <c r="BX170" i="6"/>
  <c r="BX171" i="6"/>
  <c r="BX172" i="6"/>
  <c r="BX173" i="6"/>
  <c r="BX174" i="6"/>
  <c r="BX175" i="6"/>
  <c r="BX176" i="6"/>
  <c r="BX177" i="6"/>
  <c r="BX178" i="6"/>
  <c r="BX179" i="6"/>
  <c r="BX180" i="6"/>
  <c r="BX181" i="6"/>
  <c r="BX182" i="6"/>
  <c r="BX183" i="6"/>
  <c r="BX184" i="6"/>
  <c r="BX185" i="6"/>
  <c r="BX186" i="6"/>
  <c r="BX187" i="6"/>
  <c r="BX188" i="6"/>
  <c r="BX189" i="6"/>
  <c r="BX190" i="6"/>
  <c r="BX191" i="6"/>
  <c r="BX192" i="6"/>
  <c r="BX193" i="6"/>
  <c r="BX194" i="6"/>
  <c r="BX195" i="6"/>
  <c r="BX196" i="6"/>
  <c r="BX197" i="6"/>
  <c r="BX198" i="6"/>
  <c r="BX199" i="6"/>
  <c r="BX200" i="6"/>
  <c r="BX201" i="6"/>
  <c r="BX202" i="6"/>
  <c r="BX203" i="6"/>
  <c r="BX204" i="6"/>
  <c r="BX205" i="6"/>
  <c r="BX206" i="6"/>
  <c r="BX3" i="6"/>
  <c r="AY4" i="6" l="1"/>
  <c r="AY5" i="6"/>
  <c r="AY6" i="6"/>
  <c r="AY7" i="6"/>
  <c r="AY8" i="6"/>
  <c r="AY9" i="6"/>
  <c r="AY10" i="6"/>
  <c r="AY11" i="6"/>
  <c r="AY12" i="6"/>
  <c r="AY13" i="6"/>
  <c r="AY14" i="6"/>
  <c r="AY15" i="6"/>
  <c r="AY16" i="6"/>
  <c r="AY17" i="6"/>
  <c r="AY18" i="6"/>
  <c r="AY19" i="6"/>
  <c r="AY20" i="6"/>
  <c r="AY21" i="6"/>
  <c r="AY22" i="6"/>
  <c r="AY23" i="6"/>
  <c r="AY24" i="6"/>
  <c r="AY25" i="6"/>
  <c r="AY26" i="6"/>
  <c r="AY27" i="6"/>
  <c r="AY28" i="6"/>
  <c r="AY29" i="6"/>
  <c r="AY30" i="6"/>
  <c r="AY31" i="6"/>
  <c r="AY32" i="6"/>
  <c r="AY33" i="6"/>
  <c r="AY34" i="6"/>
  <c r="AY35" i="6"/>
  <c r="AY36" i="6"/>
  <c r="AY37" i="6"/>
  <c r="AY38" i="6"/>
  <c r="AY39" i="6"/>
  <c r="AY40" i="6"/>
  <c r="AY41" i="6"/>
  <c r="AY42" i="6"/>
  <c r="AY43" i="6"/>
  <c r="AY44" i="6"/>
  <c r="AY45" i="6"/>
  <c r="AY46" i="6"/>
  <c r="AY47" i="6"/>
  <c r="AY48" i="6"/>
  <c r="AY49" i="6"/>
  <c r="AY50" i="6"/>
  <c r="AY51" i="6"/>
  <c r="AY52" i="6"/>
  <c r="AY53" i="6"/>
  <c r="AY54" i="6"/>
  <c r="AY55" i="6"/>
  <c r="AY56" i="6"/>
  <c r="AY57" i="6"/>
  <c r="AY58" i="6"/>
  <c r="AY59" i="6"/>
  <c r="AY60" i="6"/>
  <c r="AY61" i="6"/>
  <c r="AY62" i="6"/>
  <c r="AY63" i="6"/>
  <c r="AY64" i="6"/>
  <c r="AY65" i="6"/>
  <c r="AY66" i="6"/>
  <c r="AY67" i="6"/>
  <c r="AY68" i="6"/>
  <c r="AY69" i="6"/>
  <c r="AY70" i="6"/>
  <c r="AY71" i="6"/>
  <c r="AY72" i="6"/>
  <c r="AY73" i="6"/>
  <c r="AY74" i="6"/>
  <c r="AY75" i="6"/>
  <c r="AY76" i="6"/>
  <c r="AY77" i="6"/>
  <c r="AY78" i="6"/>
  <c r="AY79" i="6"/>
  <c r="AY80" i="6"/>
  <c r="AY81" i="6"/>
  <c r="AY82" i="6"/>
  <c r="AY83" i="6"/>
  <c r="AY84" i="6"/>
  <c r="AY85" i="6"/>
  <c r="AY86" i="6"/>
  <c r="AY87" i="6"/>
  <c r="AY88" i="6"/>
  <c r="AY89" i="6"/>
  <c r="AY90" i="6"/>
  <c r="AY91" i="6"/>
  <c r="AY92" i="6"/>
  <c r="AY93" i="6"/>
  <c r="AY94" i="6"/>
  <c r="AY95" i="6"/>
  <c r="AY96" i="6"/>
  <c r="AY97" i="6"/>
  <c r="AY98" i="6"/>
  <c r="AY99" i="6"/>
  <c r="AY100" i="6"/>
  <c r="AY101" i="6"/>
  <c r="AY102" i="6"/>
  <c r="AY103" i="6"/>
  <c r="AY104" i="6"/>
  <c r="AY105" i="6"/>
  <c r="AY106" i="6"/>
  <c r="AY107" i="6"/>
  <c r="AY108" i="6"/>
  <c r="AY109" i="6"/>
  <c r="AY110" i="6"/>
  <c r="AY111" i="6"/>
  <c r="AY112" i="6"/>
  <c r="AY113" i="6"/>
  <c r="AY114" i="6"/>
  <c r="AY115" i="6"/>
  <c r="AY116" i="6"/>
  <c r="AY117" i="6"/>
  <c r="AY118" i="6"/>
  <c r="AY119" i="6"/>
  <c r="AY120" i="6"/>
  <c r="AY121" i="6"/>
  <c r="AY122" i="6"/>
  <c r="AY123" i="6"/>
  <c r="AY124" i="6"/>
  <c r="AY125" i="6"/>
  <c r="AY126" i="6"/>
  <c r="AY127" i="6"/>
  <c r="AY128" i="6"/>
  <c r="AY129" i="6"/>
  <c r="AY130" i="6"/>
  <c r="AY131" i="6"/>
  <c r="AY132" i="6"/>
  <c r="AY133" i="6"/>
  <c r="AY134" i="6"/>
  <c r="AY135" i="6"/>
  <c r="AY136" i="6"/>
  <c r="AY137" i="6"/>
  <c r="AY138" i="6"/>
  <c r="AY139" i="6"/>
  <c r="AY140" i="6"/>
  <c r="AY141" i="6"/>
  <c r="AY142" i="6"/>
  <c r="AY143" i="6"/>
  <c r="AY144" i="6"/>
  <c r="AY145" i="6"/>
  <c r="AY146" i="6"/>
  <c r="AY147" i="6"/>
  <c r="AY148" i="6"/>
  <c r="AY149" i="6"/>
  <c r="AY150" i="6"/>
  <c r="AY151" i="6"/>
  <c r="AY152" i="6"/>
  <c r="AY153" i="6"/>
  <c r="AY154" i="6"/>
  <c r="AY155" i="6"/>
  <c r="AY156" i="6"/>
  <c r="AY157" i="6"/>
  <c r="AY158" i="6"/>
  <c r="AY159" i="6"/>
  <c r="AY160" i="6"/>
  <c r="AY161" i="6"/>
  <c r="AY162" i="6"/>
  <c r="AY163" i="6"/>
  <c r="AY164" i="6"/>
  <c r="AY165" i="6"/>
  <c r="AY166" i="6"/>
  <c r="AY167" i="6"/>
  <c r="AY168" i="6"/>
  <c r="AY169" i="6"/>
  <c r="AY170" i="6"/>
  <c r="AY171" i="6"/>
  <c r="AY172" i="6"/>
  <c r="AY173" i="6"/>
  <c r="AY174" i="6"/>
  <c r="AY175" i="6"/>
  <c r="AY176" i="6"/>
  <c r="AY177" i="6"/>
  <c r="AY178" i="6"/>
  <c r="AY179" i="6"/>
  <c r="AY180" i="6"/>
  <c r="AY181" i="6"/>
  <c r="AY182" i="6"/>
  <c r="AY183" i="6"/>
  <c r="AY184" i="6"/>
  <c r="AY185" i="6"/>
  <c r="AY186" i="6"/>
  <c r="AY187" i="6"/>
  <c r="AY188" i="6"/>
  <c r="AY189" i="6"/>
  <c r="AY190" i="6"/>
  <c r="AY191" i="6"/>
  <c r="AY192" i="6"/>
  <c r="AY193" i="6"/>
  <c r="AY194" i="6"/>
  <c r="AY195" i="6"/>
  <c r="AY196" i="6"/>
  <c r="AY197" i="6"/>
  <c r="AY198" i="6"/>
  <c r="AY199" i="6"/>
  <c r="AY200" i="6"/>
  <c r="AY201" i="6"/>
  <c r="AY202" i="6"/>
  <c r="AY203" i="6"/>
  <c r="AY204" i="6"/>
  <c r="AY205" i="6"/>
  <c r="AY206" i="6"/>
  <c r="AY3" i="6"/>
  <c r="BD4" i="6" l="1"/>
  <c r="BD5" i="6"/>
  <c r="BD6" i="6"/>
  <c r="BD7" i="6"/>
  <c r="BD8" i="6"/>
  <c r="BD9" i="6"/>
  <c r="BD10" i="6"/>
  <c r="BD11" i="6"/>
  <c r="BD12" i="6"/>
  <c r="BD13" i="6"/>
  <c r="BD14" i="6"/>
  <c r="BD15" i="6"/>
  <c r="BD16" i="6"/>
  <c r="BD17" i="6"/>
  <c r="BD18" i="6"/>
  <c r="BD19" i="6"/>
  <c r="BD20" i="6"/>
  <c r="BD21" i="6"/>
  <c r="BD22" i="6"/>
  <c r="BD23" i="6"/>
  <c r="BD24" i="6"/>
  <c r="BD25" i="6"/>
  <c r="BD26" i="6"/>
  <c r="BD27" i="6"/>
  <c r="BD28" i="6"/>
  <c r="BD29" i="6"/>
  <c r="BD30" i="6"/>
  <c r="BD31" i="6"/>
  <c r="BD32" i="6"/>
  <c r="BD33" i="6"/>
  <c r="BD34" i="6"/>
  <c r="BD35" i="6"/>
  <c r="BD36" i="6"/>
  <c r="BD37" i="6"/>
  <c r="BD38" i="6"/>
  <c r="BD39" i="6"/>
  <c r="BD40" i="6"/>
  <c r="BD41" i="6"/>
  <c r="BD42" i="6"/>
  <c r="BD43" i="6"/>
  <c r="BD44" i="6"/>
  <c r="BD45" i="6"/>
  <c r="BD46" i="6"/>
  <c r="BD47" i="6"/>
  <c r="BD48" i="6"/>
  <c r="BD49" i="6"/>
  <c r="BD50" i="6"/>
  <c r="BD51" i="6"/>
  <c r="BD52" i="6"/>
  <c r="BD53" i="6"/>
  <c r="BD54" i="6"/>
  <c r="BD55" i="6"/>
  <c r="BD56" i="6"/>
  <c r="BD57" i="6"/>
  <c r="BD58" i="6"/>
  <c r="BD59" i="6"/>
  <c r="BD60" i="6"/>
  <c r="BD61" i="6"/>
  <c r="BD62" i="6"/>
  <c r="BD63" i="6"/>
  <c r="BD64" i="6"/>
  <c r="BD65" i="6"/>
  <c r="BD66" i="6"/>
  <c r="BD67" i="6"/>
  <c r="BD68" i="6"/>
  <c r="BD69" i="6"/>
  <c r="BD70" i="6"/>
  <c r="BD71" i="6"/>
  <c r="BD72" i="6"/>
  <c r="BD73" i="6"/>
  <c r="BD74" i="6"/>
  <c r="BD75" i="6"/>
  <c r="BD76" i="6"/>
  <c r="BD77" i="6"/>
  <c r="BD78" i="6"/>
  <c r="BD79" i="6"/>
  <c r="BD80" i="6"/>
  <c r="BD81" i="6"/>
  <c r="BD82" i="6"/>
  <c r="BD83" i="6"/>
  <c r="BD84" i="6"/>
  <c r="BD85" i="6"/>
  <c r="BD86" i="6"/>
  <c r="BD87" i="6"/>
  <c r="BD88" i="6"/>
  <c r="BD89" i="6"/>
  <c r="BD90" i="6"/>
  <c r="BD91" i="6"/>
  <c r="BD92" i="6"/>
  <c r="BD93" i="6"/>
  <c r="BD94" i="6"/>
  <c r="BD95" i="6"/>
  <c r="BD96" i="6"/>
  <c r="BD97" i="6"/>
  <c r="BD98" i="6"/>
  <c r="BD99" i="6"/>
  <c r="BD100" i="6"/>
  <c r="BD101" i="6"/>
  <c r="BD102" i="6"/>
  <c r="BD103" i="6"/>
  <c r="BD104" i="6"/>
  <c r="BD105" i="6"/>
  <c r="BD106" i="6"/>
  <c r="BD107" i="6"/>
  <c r="BD108" i="6"/>
  <c r="BD109" i="6"/>
  <c r="BD110" i="6"/>
  <c r="BD111" i="6"/>
  <c r="BD112" i="6"/>
  <c r="BD113" i="6"/>
  <c r="BD114" i="6"/>
  <c r="BD115" i="6"/>
  <c r="BD116" i="6"/>
  <c r="BD117" i="6"/>
  <c r="BD118" i="6"/>
  <c r="BD119" i="6"/>
  <c r="BD120" i="6"/>
  <c r="BD121" i="6"/>
  <c r="BD122" i="6"/>
  <c r="BD123" i="6"/>
  <c r="BD124" i="6"/>
  <c r="BD125" i="6"/>
  <c r="BD126" i="6"/>
  <c r="BD127" i="6"/>
  <c r="BD128" i="6"/>
  <c r="BD129" i="6"/>
  <c r="BD130" i="6"/>
  <c r="BD131" i="6"/>
  <c r="BD132" i="6"/>
  <c r="BD133" i="6"/>
  <c r="BD134" i="6"/>
  <c r="BD135" i="6"/>
  <c r="BD136" i="6"/>
  <c r="BD137" i="6"/>
  <c r="BD138" i="6"/>
  <c r="BD139" i="6"/>
  <c r="BD140" i="6"/>
  <c r="BD141" i="6"/>
  <c r="BD142" i="6"/>
  <c r="BD143" i="6"/>
  <c r="BD144" i="6"/>
  <c r="BD145" i="6"/>
  <c r="BD146" i="6"/>
  <c r="BD147" i="6"/>
  <c r="BD148" i="6"/>
  <c r="BD149" i="6"/>
  <c r="BD150" i="6"/>
  <c r="BD151" i="6"/>
  <c r="BD152" i="6"/>
  <c r="BD153" i="6"/>
  <c r="BD154" i="6"/>
  <c r="BD155" i="6"/>
  <c r="BD156" i="6"/>
  <c r="BD157" i="6"/>
  <c r="BD158" i="6"/>
  <c r="BD159" i="6"/>
  <c r="BD160" i="6"/>
  <c r="BD161" i="6"/>
  <c r="BD162" i="6"/>
  <c r="BD163" i="6"/>
  <c r="BD164" i="6"/>
  <c r="BD165" i="6"/>
  <c r="BD166" i="6"/>
  <c r="BD167" i="6"/>
  <c r="BD168" i="6"/>
  <c r="BD169" i="6"/>
  <c r="BD170" i="6"/>
  <c r="BD171" i="6"/>
  <c r="BD172" i="6"/>
  <c r="BD173" i="6"/>
  <c r="BD174" i="6"/>
  <c r="BD175" i="6"/>
  <c r="BD176" i="6"/>
  <c r="BD177" i="6"/>
  <c r="BD178" i="6"/>
  <c r="BD179" i="6"/>
  <c r="BD180" i="6"/>
  <c r="BD181" i="6"/>
  <c r="BD182" i="6"/>
  <c r="BD183" i="6"/>
  <c r="BD184" i="6"/>
  <c r="BD185" i="6"/>
  <c r="BD186" i="6"/>
  <c r="BD187" i="6"/>
  <c r="BD188" i="6"/>
  <c r="BD189" i="6"/>
  <c r="BD190" i="6"/>
  <c r="BD191" i="6"/>
  <c r="BD192" i="6"/>
  <c r="BD193" i="6"/>
  <c r="BD194" i="6"/>
  <c r="BD195" i="6"/>
  <c r="BD196" i="6"/>
  <c r="BD197" i="6"/>
  <c r="BD198" i="6"/>
  <c r="BD199" i="6"/>
  <c r="BD200" i="6"/>
  <c r="BD201" i="6"/>
  <c r="BD202" i="6"/>
  <c r="BD203" i="6"/>
  <c r="BD204" i="6"/>
  <c r="BD205" i="6"/>
  <c r="BD206" i="6"/>
  <c r="W188" i="6" l="1"/>
  <c r="AI188" i="6"/>
  <c r="BR188" i="6"/>
  <c r="BS188" i="6"/>
  <c r="BW188" i="6"/>
  <c r="W189" i="6"/>
  <c r="AI189" i="6"/>
  <c r="BR189" i="6"/>
  <c r="BS189" i="6"/>
  <c r="BW189" i="6"/>
  <c r="W190" i="6"/>
  <c r="AI190" i="6"/>
  <c r="BR190" i="6"/>
  <c r="BS190" i="6"/>
  <c r="BW190" i="6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BV189" i="6" l="1"/>
  <c r="BT189" i="6" s="1"/>
  <c r="CA189" i="6"/>
  <c r="BV188" i="6"/>
  <c r="BT188" i="6" s="1"/>
  <c r="CA188" i="6"/>
  <c r="BV190" i="6"/>
  <c r="BT190" i="6" s="1"/>
  <c r="CA190" i="6"/>
  <c r="BU188" i="6"/>
  <c r="BU189" i="6"/>
  <c r="BU190" i="6"/>
  <c r="BW206" i="6"/>
  <c r="BS206" i="6"/>
  <c r="BR206" i="6"/>
  <c r="AI206" i="6"/>
  <c r="W206" i="6"/>
  <c r="BW205" i="6"/>
  <c r="BS205" i="6"/>
  <c r="BR205" i="6"/>
  <c r="AI205" i="6"/>
  <c r="W205" i="6"/>
  <c r="BW204" i="6"/>
  <c r="BS204" i="6"/>
  <c r="BR204" i="6"/>
  <c r="AI204" i="6"/>
  <c r="W204" i="6"/>
  <c r="BW203" i="6"/>
  <c r="BS203" i="6"/>
  <c r="BR203" i="6"/>
  <c r="AI203" i="6"/>
  <c r="W203" i="6"/>
  <c r="BW202" i="6"/>
  <c r="BS202" i="6"/>
  <c r="BR202" i="6"/>
  <c r="AI202" i="6"/>
  <c r="W202" i="6"/>
  <c r="BW201" i="6"/>
  <c r="BS201" i="6"/>
  <c r="BR201" i="6"/>
  <c r="AI201" i="6"/>
  <c r="W201" i="6"/>
  <c r="BW200" i="6"/>
  <c r="BS200" i="6"/>
  <c r="BR200" i="6"/>
  <c r="AI200" i="6"/>
  <c r="W200" i="6"/>
  <c r="BW199" i="6"/>
  <c r="BS199" i="6"/>
  <c r="BR199" i="6"/>
  <c r="AI199" i="6"/>
  <c r="W199" i="6"/>
  <c r="BW198" i="6"/>
  <c r="BS198" i="6"/>
  <c r="BR198" i="6"/>
  <c r="AI198" i="6"/>
  <c r="W198" i="6"/>
  <c r="BW197" i="6"/>
  <c r="BS197" i="6"/>
  <c r="BR197" i="6"/>
  <c r="AI197" i="6"/>
  <c r="W197" i="6"/>
  <c r="BW196" i="6"/>
  <c r="BS196" i="6"/>
  <c r="BR196" i="6"/>
  <c r="AI196" i="6"/>
  <c r="W196" i="6"/>
  <c r="BW195" i="6"/>
  <c r="BS195" i="6"/>
  <c r="BR195" i="6"/>
  <c r="AI195" i="6"/>
  <c r="W195" i="6"/>
  <c r="BW194" i="6"/>
  <c r="BS194" i="6"/>
  <c r="BR194" i="6"/>
  <c r="AI194" i="6"/>
  <c r="W194" i="6"/>
  <c r="BW193" i="6"/>
  <c r="BS193" i="6"/>
  <c r="BR193" i="6"/>
  <c r="AI193" i="6"/>
  <c r="W193" i="6"/>
  <c r="BW192" i="6"/>
  <c r="BS192" i="6"/>
  <c r="BR192" i="6"/>
  <c r="AI192" i="6"/>
  <c r="W192" i="6"/>
  <c r="BW191" i="6"/>
  <c r="BS191" i="6"/>
  <c r="BR191" i="6"/>
  <c r="AI191" i="6"/>
  <c r="W191" i="6"/>
  <c r="BW187" i="6"/>
  <c r="BS187" i="6"/>
  <c r="BR187" i="6"/>
  <c r="AI187" i="6"/>
  <c r="W187" i="6"/>
  <c r="BW186" i="6"/>
  <c r="BS186" i="6"/>
  <c r="BR186" i="6"/>
  <c r="AI186" i="6"/>
  <c r="W186" i="6"/>
  <c r="BW185" i="6"/>
  <c r="BS185" i="6"/>
  <c r="BR185" i="6"/>
  <c r="AI185" i="6"/>
  <c r="W185" i="6"/>
  <c r="BW184" i="6"/>
  <c r="BS184" i="6"/>
  <c r="BR184" i="6"/>
  <c r="AI184" i="6"/>
  <c r="W184" i="6"/>
  <c r="BW183" i="6"/>
  <c r="BS183" i="6"/>
  <c r="BR183" i="6"/>
  <c r="AI183" i="6"/>
  <c r="W183" i="6"/>
  <c r="BW182" i="6"/>
  <c r="BS182" i="6"/>
  <c r="BR182" i="6"/>
  <c r="AI182" i="6"/>
  <c r="W182" i="6"/>
  <c r="BW181" i="6"/>
  <c r="BS181" i="6"/>
  <c r="BR181" i="6"/>
  <c r="AI181" i="6"/>
  <c r="W181" i="6"/>
  <c r="BW180" i="6"/>
  <c r="BS180" i="6"/>
  <c r="BR180" i="6"/>
  <c r="AI180" i="6"/>
  <c r="W180" i="6"/>
  <c r="BW179" i="6"/>
  <c r="BS179" i="6"/>
  <c r="BR179" i="6"/>
  <c r="AI179" i="6"/>
  <c r="W179" i="6"/>
  <c r="BW178" i="6"/>
  <c r="BS178" i="6"/>
  <c r="BR178" i="6"/>
  <c r="AI178" i="6"/>
  <c r="W178" i="6"/>
  <c r="BW177" i="6"/>
  <c r="BS177" i="6"/>
  <c r="BR177" i="6"/>
  <c r="AI177" i="6"/>
  <c r="W177" i="6"/>
  <c r="BW176" i="6"/>
  <c r="BS176" i="6"/>
  <c r="BR176" i="6"/>
  <c r="AI176" i="6"/>
  <c r="W176" i="6"/>
  <c r="BW175" i="6"/>
  <c r="BS175" i="6"/>
  <c r="BR175" i="6"/>
  <c r="AI175" i="6"/>
  <c r="W175" i="6"/>
  <c r="BW174" i="6"/>
  <c r="BS174" i="6"/>
  <c r="BR174" i="6"/>
  <c r="AI174" i="6"/>
  <c r="W174" i="6"/>
  <c r="BW173" i="6"/>
  <c r="BS173" i="6"/>
  <c r="BR173" i="6"/>
  <c r="AI173" i="6"/>
  <c r="W173" i="6"/>
  <c r="BW172" i="6"/>
  <c r="BS172" i="6"/>
  <c r="BR172" i="6"/>
  <c r="AI172" i="6"/>
  <c r="W172" i="6"/>
  <c r="BW171" i="6"/>
  <c r="BS171" i="6"/>
  <c r="BR171" i="6"/>
  <c r="AI171" i="6"/>
  <c r="W171" i="6"/>
  <c r="BW170" i="6"/>
  <c r="BS170" i="6"/>
  <c r="BR170" i="6"/>
  <c r="AI170" i="6"/>
  <c r="W170" i="6"/>
  <c r="BW169" i="6"/>
  <c r="BS169" i="6"/>
  <c r="BR169" i="6"/>
  <c r="AI169" i="6"/>
  <c r="W169" i="6"/>
  <c r="BW168" i="6"/>
  <c r="BS168" i="6"/>
  <c r="BR168" i="6"/>
  <c r="AI168" i="6"/>
  <c r="W168" i="6"/>
  <c r="BW167" i="6"/>
  <c r="BS167" i="6"/>
  <c r="BR167" i="6"/>
  <c r="AI167" i="6"/>
  <c r="W167" i="6"/>
  <c r="BW166" i="6"/>
  <c r="BS166" i="6"/>
  <c r="BR166" i="6"/>
  <c r="AI166" i="6"/>
  <c r="W166" i="6"/>
  <c r="BW165" i="6"/>
  <c r="BS165" i="6"/>
  <c r="BR165" i="6"/>
  <c r="AI165" i="6"/>
  <c r="W165" i="6"/>
  <c r="BW164" i="6"/>
  <c r="BS164" i="6"/>
  <c r="BR164" i="6"/>
  <c r="AI164" i="6"/>
  <c r="W164" i="6"/>
  <c r="BW163" i="6"/>
  <c r="BS163" i="6"/>
  <c r="BR163" i="6"/>
  <c r="AI163" i="6"/>
  <c r="W163" i="6"/>
  <c r="BW162" i="6"/>
  <c r="BS162" i="6"/>
  <c r="BR162" i="6"/>
  <c r="AI162" i="6"/>
  <c r="W162" i="6"/>
  <c r="BW161" i="6"/>
  <c r="BS161" i="6"/>
  <c r="BR161" i="6"/>
  <c r="AI161" i="6"/>
  <c r="W161" i="6"/>
  <c r="BW160" i="6"/>
  <c r="BS160" i="6"/>
  <c r="BR160" i="6"/>
  <c r="AI160" i="6"/>
  <c r="W160" i="6"/>
  <c r="BW159" i="6"/>
  <c r="BS159" i="6"/>
  <c r="BR159" i="6"/>
  <c r="AI159" i="6"/>
  <c r="W159" i="6"/>
  <c r="BW158" i="6"/>
  <c r="BS158" i="6"/>
  <c r="BR158" i="6"/>
  <c r="AI158" i="6"/>
  <c r="W158" i="6"/>
  <c r="BW157" i="6"/>
  <c r="BS157" i="6"/>
  <c r="BR157" i="6"/>
  <c r="AI157" i="6"/>
  <c r="W157" i="6"/>
  <c r="BW156" i="6"/>
  <c r="BS156" i="6"/>
  <c r="BR156" i="6"/>
  <c r="AI156" i="6"/>
  <c r="W156" i="6"/>
  <c r="BW155" i="6"/>
  <c r="BS155" i="6"/>
  <c r="BR155" i="6"/>
  <c r="AI155" i="6"/>
  <c r="W155" i="6"/>
  <c r="BW154" i="6"/>
  <c r="BS154" i="6"/>
  <c r="BR154" i="6"/>
  <c r="AI154" i="6"/>
  <c r="W154" i="6"/>
  <c r="BW153" i="6"/>
  <c r="BS153" i="6"/>
  <c r="BR153" i="6"/>
  <c r="AI153" i="6"/>
  <c r="W153" i="6"/>
  <c r="BW152" i="6"/>
  <c r="BS152" i="6"/>
  <c r="BR152" i="6"/>
  <c r="AI152" i="6"/>
  <c r="W152" i="6"/>
  <c r="BW151" i="6"/>
  <c r="BS151" i="6"/>
  <c r="BR151" i="6"/>
  <c r="AI151" i="6"/>
  <c r="W151" i="6"/>
  <c r="BW150" i="6"/>
  <c r="BS150" i="6"/>
  <c r="BR150" i="6"/>
  <c r="AI150" i="6"/>
  <c r="W150" i="6"/>
  <c r="BW149" i="6"/>
  <c r="BS149" i="6"/>
  <c r="BR149" i="6"/>
  <c r="AI149" i="6"/>
  <c r="W149" i="6"/>
  <c r="BW148" i="6"/>
  <c r="BS148" i="6"/>
  <c r="BR148" i="6"/>
  <c r="AI148" i="6"/>
  <c r="W148" i="6"/>
  <c r="BW147" i="6"/>
  <c r="BS147" i="6"/>
  <c r="BR147" i="6"/>
  <c r="AI147" i="6"/>
  <c r="W147" i="6"/>
  <c r="BW146" i="6"/>
  <c r="BS146" i="6"/>
  <c r="BR146" i="6"/>
  <c r="AI146" i="6"/>
  <c r="W146" i="6"/>
  <c r="BW145" i="6"/>
  <c r="BS145" i="6"/>
  <c r="BR145" i="6"/>
  <c r="AI145" i="6"/>
  <c r="W145" i="6"/>
  <c r="BW144" i="6"/>
  <c r="BS144" i="6"/>
  <c r="BR144" i="6"/>
  <c r="AI144" i="6"/>
  <c r="W144" i="6"/>
  <c r="BW143" i="6"/>
  <c r="BS143" i="6"/>
  <c r="BR143" i="6"/>
  <c r="AI143" i="6"/>
  <c r="W143" i="6"/>
  <c r="BW142" i="6"/>
  <c r="BS142" i="6"/>
  <c r="BR142" i="6"/>
  <c r="AI142" i="6"/>
  <c r="W142" i="6"/>
  <c r="BW141" i="6"/>
  <c r="BS141" i="6"/>
  <c r="BR141" i="6"/>
  <c r="AI141" i="6"/>
  <c r="W141" i="6"/>
  <c r="BW140" i="6"/>
  <c r="BS140" i="6"/>
  <c r="BR140" i="6"/>
  <c r="AI140" i="6"/>
  <c r="W140" i="6"/>
  <c r="BW139" i="6"/>
  <c r="BS139" i="6"/>
  <c r="BR139" i="6"/>
  <c r="AI139" i="6"/>
  <c r="W139" i="6"/>
  <c r="BW138" i="6"/>
  <c r="BS138" i="6"/>
  <c r="BR138" i="6"/>
  <c r="AI138" i="6"/>
  <c r="W138" i="6"/>
  <c r="BW137" i="6"/>
  <c r="BS137" i="6"/>
  <c r="BR137" i="6"/>
  <c r="AI137" i="6"/>
  <c r="W137" i="6"/>
  <c r="BW136" i="6"/>
  <c r="BS136" i="6"/>
  <c r="BR136" i="6"/>
  <c r="AI136" i="6"/>
  <c r="W136" i="6"/>
  <c r="BW135" i="6"/>
  <c r="BS135" i="6"/>
  <c r="BR135" i="6"/>
  <c r="AI135" i="6"/>
  <c r="W135" i="6"/>
  <c r="BW134" i="6"/>
  <c r="BS134" i="6"/>
  <c r="BR134" i="6"/>
  <c r="AI134" i="6"/>
  <c r="W134" i="6"/>
  <c r="BW133" i="6"/>
  <c r="BS133" i="6"/>
  <c r="BR133" i="6"/>
  <c r="AI133" i="6"/>
  <c r="W133" i="6"/>
  <c r="BW132" i="6"/>
  <c r="BS132" i="6"/>
  <c r="BR132" i="6"/>
  <c r="AI132" i="6"/>
  <c r="W132" i="6"/>
  <c r="BW131" i="6"/>
  <c r="BS131" i="6"/>
  <c r="BR131" i="6"/>
  <c r="AI131" i="6"/>
  <c r="W131" i="6"/>
  <c r="BW130" i="6"/>
  <c r="BS130" i="6"/>
  <c r="BR130" i="6"/>
  <c r="AI130" i="6"/>
  <c r="W130" i="6"/>
  <c r="BW129" i="6"/>
  <c r="BS129" i="6"/>
  <c r="BR129" i="6"/>
  <c r="AI129" i="6"/>
  <c r="W129" i="6"/>
  <c r="BW128" i="6"/>
  <c r="BS128" i="6"/>
  <c r="BR128" i="6"/>
  <c r="AI128" i="6"/>
  <c r="W128" i="6"/>
  <c r="BW127" i="6"/>
  <c r="BS127" i="6"/>
  <c r="BR127" i="6"/>
  <c r="AI127" i="6"/>
  <c r="W127" i="6"/>
  <c r="BW126" i="6"/>
  <c r="BS126" i="6"/>
  <c r="BR126" i="6"/>
  <c r="AI126" i="6"/>
  <c r="W126" i="6"/>
  <c r="BW125" i="6"/>
  <c r="BS125" i="6"/>
  <c r="BR125" i="6"/>
  <c r="AI125" i="6"/>
  <c r="W125" i="6"/>
  <c r="BW124" i="6"/>
  <c r="BS124" i="6"/>
  <c r="BR124" i="6"/>
  <c r="AI124" i="6"/>
  <c r="W124" i="6"/>
  <c r="BW123" i="6"/>
  <c r="BS123" i="6"/>
  <c r="BR123" i="6"/>
  <c r="AI123" i="6"/>
  <c r="W123" i="6"/>
  <c r="BW122" i="6"/>
  <c r="BS122" i="6"/>
  <c r="BR122" i="6"/>
  <c r="AI122" i="6"/>
  <c r="W122" i="6"/>
  <c r="BW121" i="6"/>
  <c r="BS121" i="6"/>
  <c r="BR121" i="6"/>
  <c r="AI121" i="6"/>
  <c r="W121" i="6"/>
  <c r="BW120" i="6"/>
  <c r="BS120" i="6"/>
  <c r="BR120" i="6"/>
  <c r="AI120" i="6"/>
  <c r="W120" i="6"/>
  <c r="BW119" i="6"/>
  <c r="BS119" i="6"/>
  <c r="BR119" i="6"/>
  <c r="AI119" i="6"/>
  <c r="W119" i="6"/>
  <c r="BW118" i="6"/>
  <c r="BS118" i="6"/>
  <c r="BR118" i="6"/>
  <c r="AI118" i="6"/>
  <c r="W118" i="6"/>
  <c r="BW117" i="6"/>
  <c r="BS117" i="6"/>
  <c r="BR117" i="6"/>
  <c r="AI117" i="6"/>
  <c r="W117" i="6"/>
  <c r="BW116" i="6"/>
  <c r="BS116" i="6"/>
  <c r="BR116" i="6"/>
  <c r="AI116" i="6"/>
  <c r="W116" i="6"/>
  <c r="BW115" i="6"/>
  <c r="BS115" i="6"/>
  <c r="BR115" i="6"/>
  <c r="AI115" i="6"/>
  <c r="W115" i="6"/>
  <c r="BW114" i="6"/>
  <c r="BS114" i="6"/>
  <c r="BR114" i="6"/>
  <c r="AI114" i="6"/>
  <c r="W114" i="6"/>
  <c r="BW113" i="6"/>
  <c r="BS113" i="6"/>
  <c r="BR113" i="6"/>
  <c r="AI113" i="6"/>
  <c r="W113" i="6"/>
  <c r="BW112" i="6"/>
  <c r="BS112" i="6"/>
  <c r="BR112" i="6"/>
  <c r="AI112" i="6"/>
  <c r="W112" i="6"/>
  <c r="BW111" i="6"/>
  <c r="BS111" i="6"/>
  <c r="BR111" i="6"/>
  <c r="AI111" i="6"/>
  <c r="W111" i="6"/>
  <c r="BW110" i="6"/>
  <c r="BS110" i="6"/>
  <c r="BR110" i="6"/>
  <c r="AI110" i="6"/>
  <c r="W110" i="6"/>
  <c r="BW109" i="6"/>
  <c r="BS109" i="6"/>
  <c r="BR109" i="6"/>
  <c r="AI109" i="6"/>
  <c r="W109" i="6"/>
  <c r="BW108" i="6"/>
  <c r="BS108" i="6"/>
  <c r="BR108" i="6"/>
  <c r="AI108" i="6"/>
  <c r="W108" i="6"/>
  <c r="BW107" i="6"/>
  <c r="BS107" i="6"/>
  <c r="BR107" i="6"/>
  <c r="AI107" i="6"/>
  <c r="W107" i="6"/>
  <c r="BW106" i="6"/>
  <c r="BS106" i="6"/>
  <c r="BR106" i="6"/>
  <c r="AI106" i="6"/>
  <c r="W106" i="6"/>
  <c r="BW105" i="6"/>
  <c r="BS105" i="6"/>
  <c r="BR105" i="6"/>
  <c r="AI105" i="6"/>
  <c r="W105" i="6"/>
  <c r="BW104" i="6"/>
  <c r="BS104" i="6"/>
  <c r="BR104" i="6"/>
  <c r="AI104" i="6"/>
  <c r="W104" i="6"/>
  <c r="BW103" i="6"/>
  <c r="BS103" i="6"/>
  <c r="BR103" i="6"/>
  <c r="AI103" i="6"/>
  <c r="W103" i="6"/>
  <c r="BW102" i="6"/>
  <c r="BS102" i="6"/>
  <c r="BR102" i="6"/>
  <c r="AI102" i="6"/>
  <c r="W102" i="6"/>
  <c r="BW101" i="6"/>
  <c r="BS101" i="6"/>
  <c r="BR101" i="6"/>
  <c r="AI101" i="6"/>
  <c r="W101" i="6"/>
  <c r="BW100" i="6"/>
  <c r="BS100" i="6"/>
  <c r="BR100" i="6"/>
  <c r="AI100" i="6"/>
  <c r="W100" i="6"/>
  <c r="BW99" i="6"/>
  <c r="BS99" i="6"/>
  <c r="BR99" i="6"/>
  <c r="AI99" i="6"/>
  <c r="W99" i="6"/>
  <c r="BW98" i="6"/>
  <c r="BS98" i="6"/>
  <c r="BR98" i="6"/>
  <c r="AI98" i="6"/>
  <c r="W98" i="6"/>
  <c r="BW97" i="6"/>
  <c r="BS97" i="6"/>
  <c r="BR97" i="6"/>
  <c r="AI97" i="6"/>
  <c r="W97" i="6"/>
  <c r="BW96" i="6"/>
  <c r="BS96" i="6"/>
  <c r="BR96" i="6"/>
  <c r="AI96" i="6"/>
  <c r="W96" i="6"/>
  <c r="BW95" i="6"/>
  <c r="BS95" i="6"/>
  <c r="BR95" i="6"/>
  <c r="AI95" i="6"/>
  <c r="W95" i="6"/>
  <c r="BW94" i="6"/>
  <c r="BS94" i="6"/>
  <c r="BR94" i="6"/>
  <c r="AI94" i="6"/>
  <c r="W94" i="6"/>
  <c r="BW93" i="6"/>
  <c r="BS93" i="6"/>
  <c r="BR93" i="6"/>
  <c r="AI93" i="6"/>
  <c r="W93" i="6"/>
  <c r="BW92" i="6"/>
  <c r="BS92" i="6"/>
  <c r="BR92" i="6"/>
  <c r="AI92" i="6"/>
  <c r="W92" i="6"/>
  <c r="BW91" i="6"/>
  <c r="BS91" i="6"/>
  <c r="BR91" i="6"/>
  <c r="AI91" i="6"/>
  <c r="W91" i="6"/>
  <c r="BW90" i="6"/>
  <c r="BS90" i="6"/>
  <c r="BR90" i="6"/>
  <c r="AI90" i="6"/>
  <c r="W90" i="6"/>
  <c r="BW89" i="6"/>
  <c r="BS89" i="6"/>
  <c r="BR89" i="6"/>
  <c r="AI89" i="6"/>
  <c r="W89" i="6"/>
  <c r="BW88" i="6"/>
  <c r="BS88" i="6"/>
  <c r="BR88" i="6"/>
  <c r="AI88" i="6"/>
  <c r="W88" i="6"/>
  <c r="BW87" i="6"/>
  <c r="BS87" i="6"/>
  <c r="BR87" i="6"/>
  <c r="AI87" i="6"/>
  <c r="W87" i="6"/>
  <c r="BW86" i="6"/>
  <c r="BS86" i="6"/>
  <c r="BR86" i="6"/>
  <c r="AI86" i="6"/>
  <c r="W86" i="6"/>
  <c r="BW85" i="6"/>
  <c r="BS85" i="6"/>
  <c r="BR85" i="6"/>
  <c r="AI85" i="6"/>
  <c r="W85" i="6"/>
  <c r="BW84" i="6"/>
  <c r="BS84" i="6"/>
  <c r="BR84" i="6"/>
  <c r="AI84" i="6"/>
  <c r="W84" i="6"/>
  <c r="BW83" i="6"/>
  <c r="BS83" i="6"/>
  <c r="BR83" i="6"/>
  <c r="AI83" i="6"/>
  <c r="W83" i="6"/>
  <c r="BW82" i="6"/>
  <c r="BS82" i="6"/>
  <c r="BR82" i="6"/>
  <c r="AI82" i="6"/>
  <c r="W82" i="6"/>
  <c r="BW81" i="6"/>
  <c r="BS81" i="6"/>
  <c r="BR81" i="6"/>
  <c r="AI81" i="6"/>
  <c r="W81" i="6"/>
  <c r="BW80" i="6"/>
  <c r="BS80" i="6"/>
  <c r="BR80" i="6"/>
  <c r="AI80" i="6"/>
  <c r="W80" i="6"/>
  <c r="BW79" i="6"/>
  <c r="BS79" i="6"/>
  <c r="BR79" i="6"/>
  <c r="AI79" i="6"/>
  <c r="W79" i="6"/>
  <c r="BW78" i="6"/>
  <c r="BS78" i="6"/>
  <c r="BR78" i="6"/>
  <c r="AI78" i="6"/>
  <c r="W78" i="6"/>
  <c r="BW77" i="6"/>
  <c r="BS77" i="6"/>
  <c r="BR77" i="6"/>
  <c r="AI77" i="6"/>
  <c r="W77" i="6"/>
  <c r="BW76" i="6"/>
  <c r="BS76" i="6"/>
  <c r="BR76" i="6"/>
  <c r="AI76" i="6"/>
  <c r="W76" i="6"/>
  <c r="BW75" i="6"/>
  <c r="BS75" i="6"/>
  <c r="BR75" i="6"/>
  <c r="AI75" i="6"/>
  <c r="W75" i="6"/>
  <c r="BW74" i="6"/>
  <c r="BS74" i="6"/>
  <c r="BR74" i="6"/>
  <c r="AI74" i="6"/>
  <c r="W74" i="6"/>
  <c r="BW73" i="6"/>
  <c r="BS73" i="6"/>
  <c r="BR73" i="6"/>
  <c r="AI73" i="6"/>
  <c r="W73" i="6"/>
  <c r="BW72" i="6"/>
  <c r="BS72" i="6"/>
  <c r="BR72" i="6"/>
  <c r="AI72" i="6"/>
  <c r="W72" i="6"/>
  <c r="BW71" i="6"/>
  <c r="BS71" i="6"/>
  <c r="BR71" i="6"/>
  <c r="AI71" i="6"/>
  <c r="W71" i="6"/>
  <c r="BW70" i="6"/>
  <c r="BS70" i="6"/>
  <c r="BR70" i="6"/>
  <c r="AI70" i="6"/>
  <c r="W70" i="6"/>
  <c r="BW69" i="6"/>
  <c r="BS69" i="6"/>
  <c r="BR69" i="6"/>
  <c r="AI69" i="6"/>
  <c r="W69" i="6"/>
  <c r="BW68" i="6"/>
  <c r="BS68" i="6"/>
  <c r="BR68" i="6"/>
  <c r="AI68" i="6"/>
  <c r="W68" i="6"/>
  <c r="BW67" i="6"/>
  <c r="BS67" i="6"/>
  <c r="BR67" i="6"/>
  <c r="AI67" i="6"/>
  <c r="W67" i="6"/>
  <c r="BW66" i="6"/>
  <c r="BS66" i="6"/>
  <c r="BR66" i="6"/>
  <c r="AI66" i="6"/>
  <c r="W66" i="6"/>
  <c r="BW65" i="6"/>
  <c r="BS65" i="6"/>
  <c r="BR65" i="6"/>
  <c r="AI65" i="6"/>
  <c r="W65" i="6"/>
  <c r="BW64" i="6"/>
  <c r="BS64" i="6"/>
  <c r="BR64" i="6"/>
  <c r="AI64" i="6"/>
  <c r="W64" i="6"/>
  <c r="BW63" i="6"/>
  <c r="BS63" i="6"/>
  <c r="BR63" i="6"/>
  <c r="AI63" i="6"/>
  <c r="W63" i="6"/>
  <c r="BW62" i="6"/>
  <c r="BS62" i="6"/>
  <c r="BR62" i="6"/>
  <c r="AI62" i="6"/>
  <c r="W62" i="6"/>
  <c r="BW61" i="6"/>
  <c r="BS61" i="6"/>
  <c r="BR61" i="6"/>
  <c r="AI61" i="6"/>
  <c r="W61" i="6"/>
  <c r="BW60" i="6"/>
  <c r="BS60" i="6"/>
  <c r="BR60" i="6"/>
  <c r="AI60" i="6"/>
  <c r="W60" i="6"/>
  <c r="BW59" i="6"/>
  <c r="BS59" i="6"/>
  <c r="BR59" i="6"/>
  <c r="AI59" i="6"/>
  <c r="W59" i="6"/>
  <c r="BW58" i="6"/>
  <c r="BS58" i="6"/>
  <c r="BR58" i="6"/>
  <c r="AI58" i="6"/>
  <c r="W58" i="6"/>
  <c r="BW57" i="6"/>
  <c r="BS57" i="6"/>
  <c r="BR57" i="6"/>
  <c r="AI57" i="6"/>
  <c r="W57" i="6"/>
  <c r="BW56" i="6"/>
  <c r="BS56" i="6"/>
  <c r="BR56" i="6"/>
  <c r="AI56" i="6"/>
  <c r="W56" i="6"/>
  <c r="BW55" i="6"/>
  <c r="BS55" i="6"/>
  <c r="BR55" i="6"/>
  <c r="AI55" i="6"/>
  <c r="W55" i="6"/>
  <c r="BW54" i="6"/>
  <c r="BS54" i="6"/>
  <c r="BR54" i="6"/>
  <c r="AI54" i="6"/>
  <c r="W54" i="6"/>
  <c r="BW53" i="6"/>
  <c r="BS53" i="6"/>
  <c r="BR53" i="6"/>
  <c r="AI53" i="6"/>
  <c r="W53" i="6"/>
  <c r="BW52" i="6"/>
  <c r="BS52" i="6"/>
  <c r="BR52" i="6"/>
  <c r="AI52" i="6"/>
  <c r="W52" i="6"/>
  <c r="BW51" i="6"/>
  <c r="BS51" i="6"/>
  <c r="BR51" i="6"/>
  <c r="AI51" i="6"/>
  <c r="W51" i="6"/>
  <c r="BW50" i="6"/>
  <c r="BS50" i="6"/>
  <c r="BR50" i="6"/>
  <c r="AI50" i="6"/>
  <c r="W50" i="6"/>
  <c r="BW49" i="6"/>
  <c r="BS49" i="6"/>
  <c r="BR49" i="6"/>
  <c r="AI49" i="6"/>
  <c r="W49" i="6"/>
  <c r="BW48" i="6"/>
  <c r="BS48" i="6"/>
  <c r="BR48" i="6"/>
  <c r="AI48" i="6"/>
  <c r="W48" i="6"/>
  <c r="BW47" i="6"/>
  <c r="BS47" i="6"/>
  <c r="BR47" i="6"/>
  <c r="AI47" i="6"/>
  <c r="W47" i="6"/>
  <c r="BW46" i="6"/>
  <c r="BS46" i="6"/>
  <c r="BR46" i="6"/>
  <c r="AI46" i="6"/>
  <c r="W46" i="6"/>
  <c r="BW45" i="6"/>
  <c r="BS45" i="6"/>
  <c r="BR45" i="6"/>
  <c r="AI45" i="6"/>
  <c r="W45" i="6"/>
  <c r="BW44" i="6"/>
  <c r="BS44" i="6"/>
  <c r="BR44" i="6"/>
  <c r="AI44" i="6"/>
  <c r="W44" i="6"/>
  <c r="BW43" i="6"/>
  <c r="BS43" i="6"/>
  <c r="BR43" i="6"/>
  <c r="AI43" i="6"/>
  <c r="W43" i="6"/>
  <c r="BW42" i="6"/>
  <c r="BS42" i="6"/>
  <c r="BR42" i="6"/>
  <c r="AI42" i="6"/>
  <c r="W42" i="6"/>
  <c r="BW41" i="6"/>
  <c r="BS41" i="6"/>
  <c r="BR41" i="6"/>
  <c r="AI41" i="6"/>
  <c r="W41" i="6"/>
  <c r="BW40" i="6"/>
  <c r="BS40" i="6"/>
  <c r="BR40" i="6"/>
  <c r="AI40" i="6"/>
  <c r="W40" i="6"/>
  <c r="BW39" i="6"/>
  <c r="BS39" i="6"/>
  <c r="BR39" i="6"/>
  <c r="AI39" i="6"/>
  <c r="W39" i="6"/>
  <c r="BW38" i="6"/>
  <c r="BS38" i="6"/>
  <c r="BR38" i="6"/>
  <c r="AI38" i="6"/>
  <c r="W38" i="6"/>
  <c r="BW37" i="6"/>
  <c r="BS37" i="6"/>
  <c r="BR37" i="6"/>
  <c r="AI37" i="6"/>
  <c r="W37" i="6"/>
  <c r="BW36" i="6"/>
  <c r="BS36" i="6"/>
  <c r="BR36" i="6"/>
  <c r="AI36" i="6"/>
  <c r="W36" i="6"/>
  <c r="BW35" i="6"/>
  <c r="BS35" i="6"/>
  <c r="BR35" i="6"/>
  <c r="AI35" i="6"/>
  <c r="W35" i="6"/>
  <c r="BW34" i="6"/>
  <c r="BS34" i="6"/>
  <c r="BR34" i="6"/>
  <c r="AI34" i="6"/>
  <c r="W34" i="6"/>
  <c r="BW33" i="6"/>
  <c r="BS33" i="6"/>
  <c r="BR33" i="6"/>
  <c r="AI33" i="6"/>
  <c r="W33" i="6"/>
  <c r="BW32" i="6"/>
  <c r="BS32" i="6"/>
  <c r="BR32" i="6"/>
  <c r="AI32" i="6"/>
  <c r="W32" i="6"/>
  <c r="BW31" i="6"/>
  <c r="BS31" i="6"/>
  <c r="BR31" i="6"/>
  <c r="AI31" i="6"/>
  <c r="W31" i="6"/>
  <c r="BW30" i="6"/>
  <c r="BS30" i="6"/>
  <c r="BR30" i="6"/>
  <c r="AI30" i="6"/>
  <c r="W30" i="6"/>
  <c r="BW29" i="6"/>
  <c r="BS29" i="6"/>
  <c r="BR29" i="6"/>
  <c r="AI29" i="6"/>
  <c r="W29" i="6"/>
  <c r="BW28" i="6"/>
  <c r="BS28" i="6"/>
  <c r="BR28" i="6"/>
  <c r="AI28" i="6"/>
  <c r="W28" i="6"/>
  <c r="BW27" i="6"/>
  <c r="BS27" i="6"/>
  <c r="BR27" i="6"/>
  <c r="AI27" i="6"/>
  <c r="W27" i="6"/>
  <c r="BW26" i="6"/>
  <c r="BS26" i="6"/>
  <c r="BR26" i="6"/>
  <c r="AI26" i="6"/>
  <c r="W26" i="6"/>
  <c r="BW25" i="6"/>
  <c r="BS25" i="6"/>
  <c r="BR25" i="6"/>
  <c r="AI25" i="6"/>
  <c r="W25" i="6"/>
  <c r="BW24" i="6"/>
  <c r="BS24" i="6"/>
  <c r="BR24" i="6"/>
  <c r="AI24" i="6"/>
  <c r="W24" i="6"/>
  <c r="BW23" i="6"/>
  <c r="BS23" i="6"/>
  <c r="BR23" i="6"/>
  <c r="AI23" i="6"/>
  <c r="W23" i="6"/>
  <c r="BW22" i="6"/>
  <c r="BS22" i="6"/>
  <c r="BR22" i="6"/>
  <c r="AI22" i="6"/>
  <c r="W22" i="6"/>
  <c r="BW21" i="6"/>
  <c r="BS21" i="6"/>
  <c r="BR21" i="6"/>
  <c r="AI21" i="6"/>
  <c r="W21" i="6"/>
  <c r="BW20" i="6"/>
  <c r="BS20" i="6"/>
  <c r="BR20" i="6"/>
  <c r="AI20" i="6"/>
  <c r="W20" i="6"/>
  <c r="BW19" i="6"/>
  <c r="BS19" i="6"/>
  <c r="BR19" i="6"/>
  <c r="AI19" i="6"/>
  <c r="W19" i="6"/>
  <c r="BW18" i="6"/>
  <c r="BS18" i="6"/>
  <c r="BR18" i="6"/>
  <c r="AI18" i="6"/>
  <c r="W18" i="6"/>
  <c r="BW17" i="6"/>
  <c r="BS17" i="6"/>
  <c r="BR17" i="6"/>
  <c r="AI17" i="6"/>
  <c r="W17" i="6"/>
  <c r="BW16" i="6"/>
  <c r="BS16" i="6"/>
  <c r="BR16" i="6"/>
  <c r="AI16" i="6"/>
  <c r="W16" i="6"/>
  <c r="BW15" i="6"/>
  <c r="BS15" i="6"/>
  <c r="BR15" i="6"/>
  <c r="AI15" i="6"/>
  <c r="W15" i="6"/>
  <c r="BW14" i="6"/>
  <c r="BS14" i="6"/>
  <c r="BR14" i="6"/>
  <c r="AI14" i="6"/>
  <c r="W14" i="6"/>
  <c r="BW13" i="6"/>
  <c r="BS13" i="6"/>
  <c r="BR13" i="6"/>
  <c r="AI13" i="6"/>
  <c r="W13" i="6"/>
  <c r="BW12" i="6"/>
  <c r="BS12" i="6"/>
  <c r="BR12" i="6"/>
  <c r="AI12" i="6"/>
  <c r="W12" i="6"/>
  <c r="BW11" i="6"/>
  <c r="BS11" i="6"/>
  <c r="BR11" i="6"/>
  <c r="AI11" i="6"/>
  <c r="W11" i="6"/>
  <c r="BW10" i="6"/>
  <c r="BS10" i="6"/>
  <c r="BR10" i="6"/>
  <c r="AI10" i="6"/>
  <c r="W10" i="6"/>
  <c r="BW9" i="6"/>
  <c r="BS9" i="6"/>
  <c r="BR9" i="6"/>
  <c r="AI9" i="6"/>
  <c r="W9" i="6"/>
  <c r="CA9" i="6" s="1"/>
  <c r="BW8" i="6"/>
  <c r="BS8" i="6"/>
  <c r="BR8" i="6"/>
  <c r="AI8" i="6"/>
  <c r="W8" i="6"/>
  <c r="BW7" i="6"/>
  <c r="BS7" i="6"/>
  <c r="BR7" i="6"/>
  <c r="AI7" i="6"/>
  <c r="W7" i="6"/>
  <c r="BW6" i="6"/>
  <c r="BR6" i="6"/>
  <c r="AI6" i="6"/>
  <c r="W6" i="6"/>
  <c r="BW5" i="6"/>
  <c r="BS5" i="6"/>
  <c r="BR5" i="6"/>
  <c r="AI5" i="6"/>
  <c r="W5" i="6"/>
  <c r="BW4" i="6"/>
  <c r="BS4" i="6"/>
  <c r="BR4" i="6"/>
  <c r="AI4" i="6"/>
  <c r="W4" i="6"/>
  <c r="AI3" i="6"/>
  <c r="W3" i="6"/>
  <c r="E25" i="9"/>
  <c r="E23" i="9"/>
  <c r="E22" i="9"/>
  <c r="E21" i="9"/>
  <c r="E19" i="9"/>
  <c r="E18" i="9"/>
  <c r="E17" i="9"/>
  <c r="E16" i="9"/>
  <c r="E15" i="9"/>
  <c r="E6" i="9"/>
  <c r="E5" i="9"/>
  <c r="BV9" i="6" l="1"/>
  <c r="BT9" i="6" s="1"/>
  <c r="BV17" i="6"/>
  <c r="BT17" i="6" s="1"/>
  <c r="CA17" i="6"/>
  <c r="BV25" i="6"/>
  <c r="BT25" i="6" s="1"/>
  <c r="CA25" i="6"/>
  <c r="BV33" i="6"/>
  <c r="BT33" i="6" s="1"/>
  <c r="CA33" i="6"/>
  <c r="BV37" i="6"/>
  <c r="BT37" i="6" s="1"/>
  <c r="CA37" i="6"/>
  <c r="BV41" i="6"/>
  <c r="BT41" i="6" s="1"/>
  <c r="CA41" i="6"/>
  <c r="BV45" i="6"/>
  <c r="BT45" i="6" s="1"/>
  <c r="CA45" i="6"/>
  <c r="BV49" i="6"/>
  <c r="BT49" i="6" s="1"/>
  <c r="CA49" i="6"/>
  <c r="BV57" i="6"/>
  <c r="BT57" i="6" s="1"/>
  <c r="CA57" i="6"/>
  <c r="BV61" i="6"/>
  <c r="BT61" i="6" s="1"/>
  <c r="CA61" i="6"/>
  <c r="BV73" i="6"/>
  <c r="BT73" i="6" s="1"/>
  <c r="CA73" i="6"/>
  <c r="BV77" i="6"/>
  <c r="BT77" i="6" s="1"/>
  <c r="CA77" i="6"/>
  <c r="BV85" i="6"/>
  <c r="BT85" i="6" s="1"/>
  <c r="CA85" i="6"/>
  <c r="BV89" i="6"/>
  <c r="BT89" i="6" s="1"/>
  <c r="CA89" i="6"/>
  <c r="BV93" i="6"/>
  <c r="BT93" i="6" s="1"/>
  <c r="CA93" i="6"/>
  <c r="BV101" i="6"/>
  <c r="BT101" i="6" s="1"/>
  <c r="CA101" i="6"/>
  <c r="BV109" i="6"/>
  <c r="BT109" i="6" s="1"/>
  <c r="CA109" i="6"/>
  <c r="BV117" i="6"/>
  <c r="BT117" i="6" s="1"/>
  <c r="CA117" i="6"/>
  <c r="BV125" i="6"/>
  <c r="BT125" i="6" s="1"/>
  <c r="CA125" i="6"/>
  <c r="BV157" i="6"/>
  <c r="BT157" i="6" s="1"/>
  <c r="CA157" i="6"/>
  <c r="BV165" i="6"/>
  <c r="BT165" i="6" s="1"/>
  <c r="CA165" i="6"/>
  <c r="BV177" i="6"/>
  <c r="BT177" i="6" s="1"/>
  <c r="CA177" i="6"/>
  <c r="BV181" i="6"/>
  <c r="BT181" i="6" s="1"/>
  <c r="CA181" i="6"/>
  <c r="BV196" i="6"/>
  <c r="BT196" i="6" s="1"/>
  <c r="CA196" i="6"/>
  <c r="BV204" i="6"/>
  <c r="BT204" i="6" s="1"/>
  <c r="CA204" i="6"/>
  <c r="BV10" i="6"/>
  <c r="BT10" i="6" s="1"/>
  <c r="CA10" i="6"/>
  <c r="BV14" i="6"/>
  <c r="BT14" i="6" s="1"/>
  <c r="CA14" i="6"/>
  <c r="BV18" i="6"/>
  <c r="BT18" i="6" s="1"/>
  <c r="CA18" i="6"/>
  <c r="BV22" i="6"/>
  <c r="BT22" i="6" s="1"/>
  <c r="CA22" i="6"/>
  <c r="BV30" i="6"/>
  <c r="BT30" i="6" s="1"/>
  <c r="CA30" i="6"/>
  <c r="BV34" i="6"/>
  <c r="BT34" i="6" s="1"/>
  <c r="CA34" i="6"/>
  <c r="BV38" i="6"/>
  <c r="BT38" i="6" s="1"/>
  <c r="CA38" i="6"/>
  <c r="BV42" i="6"/>
  <c r="BT42" i="6" s="1"/>
  <c r="CA42" i="6"/>
  <c r="BV58" i="6"/>
  <c r="BT58" i="6" s="1"/>
  <c r="CA58" i="6"/>
  <c r="BV62" i="6"/>
  <c r="BT62" i="6" s="1"/>
  <c r="CA62" i="6"/>
  <c r="BV66" i="6"/>
  <c r="BT66" i="6" s="1"/>
  <c r="CA66" i="6"/>
  <c r="BV70" i="6"/>
  <c r="BT70" i="6" s="1"/>
  <c r="CA70" i="6"/>
  <c r="BV74" i="6"/>
  <c r="BT74" i="6" s="1"/>
  <c r="CA74" i="6"/>
  <c r="BV82" i="6"/>
  <c r="BT82" i="6" s="1"/>
  <c r="CA82" i="6"/>
  <c r="BV90" i="6"/>
  <c r="BT90" i="6" s="1"/>
  <c r="CA90" i="6"/>
  <c r="BV98" i="6"/>
  <c r="BT98" i="6" s="1"/>
  <c r="CA98" i="6"/>
  <c r="BV102" i="6"/>
  <c r="BT102" i="6" s="1"/>
  <c r="CA102" i="6"/>
  <c r="BV114" i="6"/>
  <c r="BT114" i="6" s="1"/>
  <c r="CA114" i="6"/>
  <c r="BV126" i="6"/>
  <c r="BT126" i="6" s="1"/>
  <c r="CA126" i="6"/>
  <c r="BV130" i="6"/>
  <c r="BT130" i="6" s="1"/>
  <c r="CA130" i="6"/>
  <c r="BV134" i="6"/>
  <c r="BT134" i="6" s="1"/>
  <c r="CA134" i="6"/>
  <c r="BV142" i="6"/>
  <c r="BT142" i="6" s="1"/>
  <c r="CA142" i="6"/>
  <c r="BV150" i="6"/>
  <c r="BT150" i="6" s="1"/>
  <c r="CA150" i="6"/>
  <c r="BV154" i="6"/>
  <c r="BT154" i="6" s="1"/>
  <c r="CA154" i="6"/>
  <c r="BV162" i="6"/>
  <c r="BT162" i="6" s="1"/>
  <c r="CA162" i="6"/>
  <c r="BV166" i="6"/>
  <c r="BT166" i="6" s="1"/>
  <c r="CA166" i="6"/>
  <c r="BV174" i="6"/>
  <c r="BT174" i="6" s="1"/>
  <c r="CA174" i="6"/>
  <c r="BV186" i="6"/>
  <c r="BT186" i="6" s="1"/>
  <c r="CA186" i="6"/>
  <c r="BV197" i="6"/>
  <c r="BT197" i="6" s="1"/>
  <c r="CA197" i="6"/>
  <c r="BV4" i="6"/>
  <c r="BT4" i="6" s="1"/>
  <c r="CA4" i="6"/>
  <c r="BV8" i="6"/>
  <c r="BT8" i="6" s="1"/>
  <c r="CA8" i="6"/>
  <c r="BV12" i="6"/>
  <c r="BT12" i="6" s="1"/>
  <c r="CA12" i="6"/>
  <c r="BV16" i="6"/>
  <c r="BT16" i="6" s="1"/>
  <c r="CA16" i="6"/>
  <c r="BV20" i="6"/>
  <c r="BT20" i="6" s="1"/>
  <c r="CA20" i="6"/>
  <c r="BV24" i="6"/>
  <c r="BT24" i="6" s="1"/>
  <c r="CA24" i="6"/>
  <c r="BV28" i="6"/>
  <c r="BT28" i="6" s="1"/>
  <c r="CA28" i="6"/>
  <c r="BV32" i="6"/>
  <c r="BT32" i="6" s="1"/>
  <c r="CA32" i="6"/>
  <c r="BV36" i="6"/>
  <c r="BT36" i="6" s="1"/>
  <c r="CA36" i="6"/>
  <c r="BV40" i="6"/>
  <c r="BT40" i="6" s="1"/>
  <c r="CA40" i="6"/>
  <c r="BV44" i="6"/>
  <c r="BT44" i="6" s="1"/>
  <c r="CA44" i="6"/>
  <c r="BV48" i="6"/>
  <c r="BT48" i="6" s="1"/>
  <c r="CA48" i="6"/>
  <c r="BV52" i="6"/>
  <c r="BT52" i="6" s="1"/>
  <c r="CA52" i="6"/>
  <c r="BV56" i="6"/>
  <c r="BT56" i="6" s="1"/>
  <c r="CA56" i="6"/>
  <c r="BV60" i="6"/>
  <c r="BT60" i="6" s="1"/>
  <c r="CA60" i="6"/>
  <c r="BV64" i="6"/>
  <c r="BT64" i="6" s="1"/>
  <c r="CA64" i="6"/>
  <c r="BV68" i="6"/>
  <c r="BT68" i="6" s="1"/>
  <c r="CA68" i="6"/>
  <c r="BV72" i="6"/>
  <c r="BT72" i="6" s="1"/>
  <c r="CA72" i="6"/>
  <c r="BV76" i="6"/>
  <c r="BT76" i="6" s="1"/>
  <c r="CA76" i="6"/>
  <c r="BV80" i="6"/>
  <c r="BT80" i="6" s="1"/>
  <c r="CA80" i="6"/>
  <c r="BV84" i="6"/>
  <c r="BT84" i="6" s="1"/>
  <c r="CA84" i="6"/>
  <c r="BV88" i="6"/>
  <c r="BT88" i="6" s="1"/>
  <c r="CA88" i="6"/>
  <c r="BV92" i="6"/>
  <c r="BT92" i="6" s="1"/>
  <c r="CA92" i="6"/>
  <c r="BV96" i="6"/>
  <c r="BT96" i="6" s="1"/>
  <c r="CA96" i="6"/>
  <c r="BV100" i="6"/>
  <c r="BT100" i="6" s="1"/>
  <c r="CA100" i="6"/>
  <c r="BV104" i="6"/>
  <c r="BT104" i="6" s="1"/>
  <c r="CA104" i="6"/>
  <c r="BV108" i="6"/>
  <c r="BT108" i="6" s="1"/>
  <c r="CA108" i="6"/>
  <c r="BV112" i="6"/>
  <c r="BT112" i="6" s="1"/>
  <c r="CA112" i="6"/>
  <c r="BV116" i="6"/>
  <c r="BT116" i="6" s="1"/>
  <c r="CA116" i="6"/>
  <c r="BV120" i="6"/>
  <c r="BT120" i="6" s="1"/>
  <c r="CA120" i="6"/>
  <c r="BV124" i="6"/>
  <c r="BT124" i="6" s="1"/>
  <c r="CA124" i="6"/>
  <c r="BV128" i="6"/>
  <c r="BT128" i="6" s="1"/>
  <c r="CA128" i="6"/>
  <c r="BV132" i="6"/>
  <c r="BT132" i="6" s="1"/>
  <c r="CA132" i="6"/>
  <c r="BV136" i="6"/>
  <c r="BT136" i="6" s="1"/>
  <c r="CA136" i="6"/>
  <c r="BV140" i="6"/>
  <c r="BT140" i="6" s="1"/>
  <c r="CA140" i="6"/>
  <c r="BV144" i="6"/>
  <c r="BT144" i="6" s="1"/>
  <c r="CA144" i="6"/>
  <c r="BV148" i="6"/>
  <c r="BT148" i="6" s="1"/>
  <c r="CA148" i="6"/>
  <c r="BV152" i="6"/>
  <c r="BT152" i="6" s="1"/>
  <c r="CA152" i="6"/>
  <c r="BV156" i="6"/>
  <c r="BT156" i="6" s="1"/>
  <c r="CA156" i="6"/>
  <c r="BV160" i="6"/>
  <c r="BT160" i="6" s="1"/>
  <c r="CA160" i="6"/>
  <c r="BV164" i="6"/>
  <c r="BT164" i="6" s="1"/>
  <c r="CA164" i="6"/>
  <c r="BV168" i="6"/>
  <c r="BT168" i="6" s="1"/>
  <c r="CA168" i="6"/>
  <c r="BV172" i="6"/>
  <c r="BT172" i="6" s="1"/>
  <c r="CA172" i="6"/>
  <c r="BV176" i="6"/>
  <c r="BT176" i="6" s="1"/>
  <c r="CA176" i="6"/>
  <c r="BV180" i="6"/>
  <c r="BT180" i="6" s="1"/>
  <c r="CA180" i="6"/>
  <c r="BV184" i="6"/>
  <c r="BT184" i="6" s="1"/>
  <c r="CA184" i="6"/>
  <c r="BV191" i="6"/>
  <c r="BT191" i="6" s="1"/>
  <c r="CA191" i="6"/>
  <c r="BV195" i="6"/>
  <c r="BT195" i="6" s="1"/>
  <c r="CA195" i="6"/>
  <c r="BV199" i="6"/>
  <c r="BT199" i="6" s="1"/>
  <c r="CA199" i="6"/>
  <c r="BV203" i="6"/>
  <c r="BT203" i="6" s="1"/>
  <c r="CA203" i="6"/>
  <c r="BV5" i="6"/>
  <c r="BT5" i="6" s="1"/>
  <c r="CA5" i="6"/>
  <c r="BV13" i="6"/>
  <c r="BT13" i="6" s="1"/>
  <c r="CA13" i="6"/>
  <c r="BV21" i="6"/>
  <c r="BT21" i="6" s="1"/>
  <c r="CA21" i="6"/>
  <c r="BV29" i="6"/>
  <c r="BT29" i="6" s="1"/>
  <c r="CA29" i="6"/>
  <c r="BV53" i="6"/>
  <c r="BT53" i="6" s="1"/>
  <c r="CA53" i="6"/>
  <c r="BV65" i="6"/>
  <c r="BT65" i="6" s="1"/>
  <c r="CA65" i="6"/>
  <c r="BV69" i="6"/>
  <c r="BT69" i="6" s="1"/>
  <c r="CA69" i="6"/>
  <c r="BV81" i="6"/>
  <c r="BT81" i="6" s="1"/>
  <c r="CA81" i="6"/>
  <c r="BV97" i="6"/>
  <c r="BT97" i="6" s="1"/>
  <c r="CA97" i="6"/>
  <c r="BV105" i="6"/>
  <c r="BT105" i="6" s="1"/>
  <c r="CA105" i="6"/>
  <c r="BV113" i="6"/>
  <c r="BT113" i="6" s="1"/>
  <c r="CA113" i="6"/>
  <c r="BV121" i="6"/>
  <c r="BT121" i="6" s="1"/>
  <c r="CA121" i="6"/>
  <c r="BV129" i="6"/>
  <c r="BT129" i="6" s="1"/>
  <c r="CA129" i="6"/>
  <c r="BV133" i="6"/>
  <c r="BT133" i="6" s="1"/>
  <c r="CA133" i="6"/>
  <c r="BV137" i="6"/>
  <c r="BT137" i="6" s="1"/>
  <c r="CA137" i="6"/>
  <c r="BV141" i="6"/>
  <c r="BT141" i="6" s="1"/>
  <c r="CA141" i="6"/>
  <c r="BV145" i="6"/>
  <c r="BT145" i="6" s="1"/>
  <c r="CA145" i="6"/>
  <c r="BV149" i="6"/>
  <c r="BT149" i="6" s="1"/>
  <c r="CA149" i="6"/>
  <c r="BV153" i="6"/>
  <c r="BT153" i="6" s="1"/>
  <c r="CA153" i="6"/>
  <c r="BV161" i="6"/>
  <c r="BT161" i="6" s="1"/>
  <c r="CA161" i="6"/>
  <c r="BV169" i="6"/>
  <c r="BT169" i="6" s="1"/>
  <c r="CA169" i="6"/>
  <c r="BV173" i="6"/>
  <c r="BT173" i="6" s="1"/>
  <c r="CA173" i="6"/>
  <c r="BV185" i="6"/>
  <c r="BT185" i="6" s="1"/>
  <c r="CA185" i="6"/>
  <c r="BV192" i="6"/>
  <c r="BT192" i="6" s="1"/>
  <c r="CA192" i="6"/>
  <c r="BV200" i="6"/>
  <c r="BT200" i="6" s="1"/>
  <c r="CA200" i="6"/>
  <c r="BV3" i="6"/>
  <c r="BT3" i="6" s="1"/>
  <c r="CA3" i="6"/>
  <c r="BV6" i="6"/>
  <c r="BT6" i="6" s="1"/>
  <c r="CA6" i="6"/>
  <c r="BV26" i="6"/>
  <c r="BT26" i="6" s="1"/>
  <c r="CA26" i="6"/>
  <c r="BV46" i="6"/>
  <c r="BT46" i="6" s="1"/>
  <c r="CA46" i="6"/>
  <c r="BV50" i="6"/>
  <c r="BT50" i="6" s="1"/>
  <c r="CA50" i="6"/>
  <c r="BV54" i="6"/>
  <c r="BT54" i="6" s="1"/>
  <c r="CA54" i="6"/>
  <c r="BV78" i="6"/>
  <c r="BT78" i="6" s="1"/>
  <c r="CA78" i="6"/>
  <c r="BV86" i="6"/>
  <c r="BT86" i="6" s="1"/>
  <c r="CA86" i="6"/>
  <c r="BV94" i="6"/>
  <c r="BT94" i="6" s="1"/>
  <c r="CA94" i="6"/>
  <c r="BV106" i="6"/>
  <c r="BT106" i="6" s="1"/>
  <c r="CA106" i="6"/>
  <c r="BV110" i="6"/>
  <c r="BT110" i="6" s="1"/>
  <c r="CA110" i="6"/>
  <c r="BV118" i="6"/>
  <c r="BT118" i="6" s="1"/>
  <c r="CA118" i="6"/>
  <c r="BV122" i="6"/>
  <c r="BT122" i="6" s="1"/>
  <c r="CA122" i="6"/>
  <c r="BV138" i="6"/>
  <c r="BT138" i="6" s="1"/>
  <c r="CA138" i="6"/>
  <c r="BV146" i="6"/>
  <c r="BT146" i="6" s="1"/>
  <c r="CA146" i="6"/>
  <c r="BV158" i="6"/>
  <c r="BT158" i="6" s="1"/>
  <c r="CA158" i="6"/>
  <c r="BV170" i="6"/>
  <c r="BT170" i="6" s="1"/>
  <c r="CA170" i="6"/>
  <c r="BV178" i="6"/>
  <c r="BT178" i="6" s="1"/>
  <c r="CA178" i="6"/>
  <c r="BV182" i="6"/>
  <c r="BT182" i="6" s="1"/>
  <c r="CA182" i="6"/>
  <c r="BV193" i="6"/>
  <c r="BT193" i="6" s="1"/>
  <c r="CA193" i="6"/>
  <c r="BV201" i="6"/>
  <c r="BT201" i="6" s="1"/>
  <c r="CA201" i="6"/>
  <c r="BV205" i="6"/>
  <c r="BT205" i="6" s="1"/>
  <c r="CA205" i="6"/>
  <c r="BV7" i="6"/>
  <c r="BT7" i="6" s="1"/>
  <c r="CA7" i="6"/>
  <c r="BV11" i="6"/>
  <c r="BT11" i="6" s="1"/>
  <c r="CA11" i="6"/>
  <c r="BV15" i="6"/>
  <c r="BT15" i="6" s="1"/>
  <c r="CA15" i="6"/>
  <c r="BV19" i="6"/>
  <c r="BT19" i="6" s="1"/>
  <c r="CA19" i="6"/>
  <c r="BV23" i="6"/>
  <c r="BT23" i="6" s="1"/>
  <c r="CA23" i="6"/>
  <c r="BV27" i="6"/>
  <c r="BT27" i="6" s="1"/>
  <c r="CA27" i="6"/>
  <c r="BV31" i="6"/>
  <c r="BT31" i="6" s="1"/>
  <c r="CA31" i="6"/>
  <c r="BV35" i="6"/>
  <c r="BT35" i="6" s="1"/>
  <c r="CA35" i="6"/>
  <c r="BV39" i="6"/>
  <c r="BT39" i="6" s="1"/>
  <c r="CA39" i="6"/>
  <c r="BV43" i="6"/>
  <c r="BT43" i="6" s="1"/>
  <c r="CA43" i="6"/>
  <c r="BV47" i="6"/>
  <c r="BT47" i="6" s="1"/>
  <c r="CA47" i="6"/>
  <c r="BV51" i="6"/>
  <c r="BT51" i="6" s="1"/>
  <c r="CA51" i="6"/>
  <c r="BV55" i="6"/>
  <c r="BT55" i="6" s="1"/>
  <c r="CA55" i="6"/>
  <c r="BV59" i="6"/>
  <c r="BT59" i="6" s="1"/>
  <c r="CA59" i="6"/>
  <c r="BV63" i="6"/>
  <c r="BT63" i="6" s="1"/>
  <c r="CA63" i="6"/>
  <c r="BV67" i="6"/>
  <c r="BT67" i="6" s="1"/>
  <c r="CA67" i="6"/>
  <c r="BV71" i="6"/>
  <c r="BT71" i="6" s="1"/>
  <c r="CA71" i="6"/>
  <c r="BV75" i="6"/>
  <c r="BT75" i="6" s="1"/>
  <c r="CA75" i="6"/>
  <c r="BV79" i="6"/>
  <c r="BT79" i="6" s="1"/>
  <c r="CA79" i="6"/>
  <c r="BV83" i="6"/>
  <c r="BT83" i="6" s="1"/>
  <c r="CA83" i="6"/>
  <c r="BV87" i="6"/>
  <c r="BT87" i="6" s="1"/>
  <c r="CA87" i="6"/>
  <c r="BV91" i="6"/>
  <c r="BT91" i="6" s="1"/>
  <c r="CA91" i="6"/>
  <c r="BV95" i="6"/>
  <c r="BT95" i="6" s="1"/>
  <c r="CA95" i="6"/>
  <c r="BV99" i="6"/>
  <c r="BT99" i="6" s="1"/>
  <c r="CA99" i="6"/>
  <c r="BV103" i="6"/>
  <c r="BT103" i="6" s="1"/>
  <c r="CA103" i="6"/>
  <c r="BV107" i="6"/>
  <c r="BT107" i="6" s="1"/>
  <c r="CA107" i="6"/>
  <c r="BV111" i="6"/>
  <c r="BT111" i="6" s="1"/>
  <c r="CA111" i="6"/>
  <c r="BV115" i="6"/>
  <c r="BT115" i="6" s="1"/>
  <c r="CA115" i="6"/>
  <c r="BV119" i="6"/>
  <c r="BT119" i="6" s="1"/>
  <c r="CA119" i="6"/>
  <c r="BV123" i="6"/>
  <c r="BT123" i="6" s="1"/>
  <c r="CA123" i="6"/>
  <c r="BV127" i="6"/>
  <c r="BT127" i="6" s="1"/>
  <c r="CA127" i="6"/>
  <c r="BV131" i="6"/>
  <c r="BT131" i="6" s="1"/>
  <c r="CA131" i="6"/>
  <c r="BV135" i="6"/>
  <c r="BT135" i="6" s="1"/>
  <c r="CA135" i="6"/>
  <c r="BV139" i="6"/>
  <c r="BT139" i="6" s="1"/>
  <c r="CA139" i="6"/>
  <c r="BV143" i="6"/>
  <c r="BT143" i="6" s="1"/>
  <c r="CA143" i="6"/>
  <c r="BV147" i="6"/>
  <c r="BT147" i="6" s="1"/>
  <c r="CA147" i="6"/>
  <c r="BV151" i="6"/>
  <c r="BT151" i="6" s="1"/>
  <c r="CA151" i="6"/>
  <c r="BV155" i="6"/>
  <c r="BT155" i="6" s="1"/>
  <c r="CA155" i="6"/>
  <c r="BV159" i="6"/>
  <c r="BT159" i="6" s="1"/>
  <c r="CA159" i="6"/>
  <c r="BV163" i="6"/>
  <c r="BT163" i="6" s="1"/>
  <c r="CA163" i="6"/>
  <c r="BV167" i="6"/>
  <c r="BT167" i="6" s="1"/>
  <c r="CA167" i="6"/>
  <c r="BV171" i="6"/>
  <c r="BT171" i="6" s="1"/>
  <c r="CA171" i="6"/>
  <c r="BV175" i="6"/>
  <c r="BT175" i="6" s="1"/>
  <c r="CA175" i="6"/>
  <c r="BV179" i="6"/>
  <c r="BT179" i="6" s="1"/>
  <c r="CA179" i="6"/>
  <c r="BV183" i="6"/>
  <c r="BT183" i="6" s="1"/>
  <c r="CA183" i="6"/>
  <c r="BV187" i="6"/>
  <c r="BT187" i="6" s="1"/>
  <c r="CA187" i="6"/>
  <c r="BV194" i="6"/>
  <c r="BT194" i="6" s="1"/>
  <c r="CA194" i="6"/>
  <c r="BV198" i="6"/>
  <c r="BT198" i="6" s="1"/>
  <c r="CA198" i="6"/>
  <c r="BV202" i="6"/>
  <c r="BT202" i="6" s="1"/>
  <c r="CA202" i="6"/>
  <c r="BV206" i="6"/>
  <c r="BT206" i="6" s="1"/>
  <c r="CA206" i="6"/>
  <c r="AI207" i="6"/>
  <c r="BU192" i="6"/>
  <c r="BU200" i="6"/>
  <c r="BU205" i="6"/>
  <c r="BU47" i="6"/>
  <c r="BU103" i="6"/>
  <c r="BU202" i="6"/>
  <c r="BU193" i="6"/>
  <c r="BU196" i="6"/>
  <c r="BU128" i="6"/>
  <c r="BU80" i="6"/>
  <c r="BU152" i="6"/>
  <c r="BU206" i="6"/>
  <c r="BU186" i="6"/>
  <c r="BU124" i="6"/>
  <c r="BU132" i="6"/>
  <c r="BU169" i="6"/>
  <c r="BU94" i="6"/>
  <c r="BU28" i="6"/>
  <c r="BU36" i="6"/>
  <c r="BU44" i="6"/>
  <c r="BU64" i="6"/>
  <c r="BU68" i="6"/>
  <c r="BU129" i="6"/>
  <c r="BU133" i="6"/>
  <c r="BU175" i="6"/>
  <c r="BU22" i="6"/>
  <c r="BU112" i="6"/>
  <c r="BU116" i="6"/>
  <c r="BU137" i="6"/>
  <c r="BU141" i="6"/>
  <c r="BU5" i="6"/>
  <c r="BU13" i="6"/>
  <c r="BU17" i="6"/>
  <c r="BU25" i="6"/>
  <c r="BU161" i="6"/>
  <c r="BU12" i="6"/>
  <c r="BU20" i="6"/>
  <c r="BU65" i="6"/>
  <c r="BU69" i="6"/>
  <c r="BU60" i="6"/>
  <c r="BU73" i="6"/>
  <c r="BU77" i="6"/>
  <c r="BU85" i="6"/>
  <c r="BU172" i="6"/>
  <c r="BU23" i="6"/>
  <c r="BU100" i="6"/>
  <c r="BU105" i="6"/>
  <c r="BU109" i="6"/>
  <c r="BU117" i="6"/>
  <c r="BU148" i="6"/>
  <c r="BU160" i="6"/>
  <c r="BU31" i="6"/>
  <c r="BU40" i="6"/>
  <c r="BU52" i="6"/>
  <c r="BU57" i="6"/>
  <c r="BU121" i="6"/>
  <c r="BU164" i="6"/>
  <c r="BU173" i="6"/>
  <c r="BU194" i="6"/>
  <c r="BU204" i="6"/>
  <c r="BU154" i="6"/>
  <c r="BU158" i="6"/>
  <c r="BU4" i="6"/>
  <c r="BU8" i="6"/>
  <c r="BU29" i="6"/>
  <c r="BU38" i="6"/>
  <c r="BU46" i="6"/>
  <c r="BU89" i="6"/>
  <c r="BU149" i="6"/>
  <c r="BU201" i="6"/>
  <c r="BU84" i="6"/>
  <c r="BU97" i="6"/>
  <c r="BU101" i="6"/>
  <c r="BU144" i="6"/>
  <c r="BU153" i="6"/>
  <c r="BU3" i="6"/>
  <c r="BU7" i="6"/>
  <c r="BU16" i="6"/>
  <c r="BU32" i="6"/>
  <c r="BU37" i="6"/>
  <c r="BU45" i="6"/>
  <c r="BU62" i="6"/>
  <c r="BU71" i="6"/>
  <c r="BU92" i="6"/>
  <c r="BU96" i="6"/>
  <c r="BU126" i="6"/>
  <c r="BU135" i="6"/>
  <c r="BU165" i="6"/>
  <c r="BU199" i="6"/>
  <c r="BU41" i="6"/>
  <c r="BU55" i="6"/>
  <c r="BU78" i="6"/>
  <c r="BU87" i="6"/>
  <c r="BU110" i="6"/>
  <c r="BU119" i="6"/>
  <c r="BU156" i="6"/>
  <c r="BU176" i="6"/>
  <c r="BU180" i="6"/>
  <c r="BU184" i="6"/>
  <c r="BU49" i="6"/>
  <c r="BU53" i="6"/>
  <c r="BU54" i="6"/>
  <c r="BU63" i="6"/>
  <c r="BU72" i="6"/>
  <c r="BU86" i="6"/>
  <c r="BU95" i="6"/>
  <c r="BU104" i="6"/>
  <c r="BU118" i="6"/>
  <c r="BU127" i="6"/>
  <c r="BU136" i="6"/>
  <c r="BU150" i="6"/>
  <c r="BU159" i="6"/>
  <c r="BU6" i="6"/>
  <c r="BU11" i="6"/>
  <c r="BU21" i="6"/>
  <c r="BU30" i="6"/>
  <c r="BU39" i="6"/>
  <c r="BU48" i="6"/>
  <c r="BU76" i="6"/>
  <c r="BU81" i="6"/>
  <c r="BU108" i="6"/>
  <c r="BU113" i="6"/>
  <c r="BU140" i="6"/>
  <c r="BU145" i="6"/>
  <c r="BU163" i="6"/>
  <c r="BU174" i="6"/>
  <c r="BU178" i="6"/>
  <c r="BU191" i="6"/>
  <c r="BU24" i="6"/>
  <c r="BU61" i="6"/>
  <c r="BU93" i="6"/>
  <c r="BU125" i="6"/>
  <c r="BU168" i="6"/>
  <c r="BU9" i="6"/>
  <c r="BU19" i="6"/>
  <c r="BU33" i="6"/>
  <c r="BU56" i="6"/>
  <c r="BU70" i="6"/>
  <c r="BU79" i="6"/>
  <c r="BU88" i="6"/>
  <c r="BU102" i="6"/>
  <c r="BU111" i="6"/>
  <c r="BU120" i="6"/>
  <c r="BU134" i="6"/>
  <c r="BU143" i="6"/>
  <c r="BU157" i="6"/>
  <c r="BU171" i="6"/>
  <c r="BU177" i="6"/>
  <c r="BU185" i="6"/>
  <c r="BU187" i="6"/>
  <c r="BU203" i="6"/>
  <c r="BU15" i="6"/>
  <c r="BU151" i="6"/>
  <c r="BU166" i="6"/>
  <c r="BU179" i="6"/>
  <c r="BU195" i="6"/>
  <c r="BU14" i="6"/>
  <c r="BU142" i="6"/>
  <c r="BU155" i="6"/>
  <c r="BU170" i="6"/>
  <c r="BU10" i="6"/>
  <c r="BU27" i="6"/>
  <c r="BU35" i="6"/>
  <c r="BU43" i="6"/>
  <c r="BU51" i="6"/>
  <c r="BU59" i="6"/>
  <c r="BU67" i="6"/>
  <c r="BU75" i="6"/>
  <c r="BU83" i="6"/>
  <c r="BU91" i="6"/>
  <c r="BU99" i="6"/>
  <c r="BU107" i="6"/>
  <c r="BU115" i="6"/>
  <c r="BU123" i="6"/>
  <c r="BU131" i="6"/>
  <c r="BU139" i="6"/>
  <c r="BU147" i="6"/>
  <c r="BU162" i="6"/>
  <c r="BU183" i="6"/>
  <c r="BU198" i="6"/>
  <c r="BU18" i="6"/>
  <c r="BU26" i="6"/>
  <c r="BU34" i="6"/>
  <c r="BU42" i="6"/>
  <c r="BU50" i="6"/>
  <c r="BU58" i="6"/>
  <c r="BU66" i="6"/>
  <c r="BU74" i="6"/>
  <c r="BU82" i="6"/>
  <c r="BU90" i="6"/>
  <c r="BU98" i="6"/>
  <c r="BU106" i="6"/>
  <c r="BU114" i="6"/>
  <c r="BU122" i="6"/>
  <c r="BU130" i="6"/>
  <c r="BU138" i="6"/>
  <c r="BU146" i="6"/>
  <c r="BU167" i="6"/>
  <c r="BU181" i="6"/>
  <c r="BU182" i="6"/>
  <c r="BU19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F498C-AA9A-4E6D-A252-17FF42F8328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A608653-8B37-4D2B-A6F4-1FFC6B8EA038}" name="WorksheetConnection_MA!$C$1:$I$205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MAC1I205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2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<sst xmlns="http://schemas.openxmlformats.org/spreadsheetml/2006/main" count="10801" uniqueCount="574">
  <si>
    <t>087/224/230</t>
  </si>
  <si>
    <t>09T3351/09T3349</t>
  </si>
  <si>
    <t>(190/191)</t>
  </si>
  <si>
    <t>Responsible</t>
  </si>
  <si>
    <t>Activity</t>
  </si>
  <si>
    <t>Date</t>
  </si>
  <si>
    <t>Revsied T&amp;A as per Dev.FB</t>
  </si>
  <si>
    <t>ISM</t>
  </si>
  <si>
    <t>AA Placement - From NY</t>
  </si>
  <si>
    <t>09T0006/09T0007/09T3490/09TB068</t>
  </si>
  <si>
    <t>TP passing to BEL</t>
  </si>
  <si>
    <t>Monday, August 30, 2021</t>
  </si>
  <si>
    <t>Bulk Leader</t>
  </si>
  <si>
    <t>AA Placement - SL</t>
  </si>
  <si>
    <t>Development</t>
  </si>
  <si>
    <t>LD chart completion</t>
  </si>
  <si>
    <t>Tuesday, August 31, 2021</t>
  </si>
  <si>
    <t>Development confirmation</t>
  </si>
  <si>
    <t>PLM Completion with health check - Fabric &amp; Sewing</t>
  </si>
  <si>
    <t>Thursday, September 02, 2021</t>
  </si>
  <si>
    <t>Planner</t>
  </si>
  <si>
    <t>PCD indication</t>
  </si>
  <si>
    <t>Bulk</t>
  </si>
  <si>
    <t>IPC Submission</t>
  </si>
  <si>
    <t>PPP Meeting</t>
  </si>
  <si>
    <t>IPC LIVE</t>
  </si>
  <si>
    <t>YY REQ</t>
  </si>
  <si>
    <t>Cost Log confirmation - New format all 4 accounts</t>
  </si>
  <si>
    <t>YY Confirm</t>
  </si>
  <si>
    <t>EPM Chart confirmation - Standardize Format</t>
  </si>
  <si>
    <t>IP submission</t>
  </si>
  <si>
    <t>Master packing BOM confirmation - New format all 4 accounts</t>
  </si>
  <si>
    <t>IP live</t>
  </si>
  <si>
    <t>IE</t>
  </si>
  <si>
    <t>SMV &amp; Thread YY confirmation Standardize Format</t>
  </si>
  <si>
    <t>IP sharing with cross functional team</t>
  </si>
  <si>
    <t>Sourcing</t>
  </si>
  <si>
    <t>RM confirmation(before 12.00pm)</t>
  </si>
  <si>
    <t>Planning &amp; Scheduling</t>
  </si>
  <si>
    <t>Delivery Quote(before 12.00pm)</t>
  </si>
  <si>
    <t xml:space="preserve">Supplier PO </t>
  </si>
  <si>
    <t>Delivery confirmation</t>
  </si>
  <si>
    <t>Possible RM I/H</t>
  </si>
  <si>
    <t>Bulk Merchant</t>
  </si>
  <si>
    <t>IPC creation and Submission - Except PO related items</t>
  </si>
  <si>
    <t>Planning</t>
  </si>
  <si>
    <t>Possible Delivery</t>
  </si>
  <si>
    <t>IPC creation Live</t>
  </si>
  <si>
    <t xml:space="preserve">YY request </t>
  </si>
  <si>
    <t>Garment Tech</t>
  </si>
  <si>
    <t xml:space="preserve">YY Confirmation </t>
  </si>
  <si>
    <t>Input Submission(Samples)</t>
  </si>
  <si>
    <t>Input Live (Samples)</t>
  </si>
  <si>
    <t>Input Submission-Bulk</t>
  </si>
  <si>
    <t>Input Live</t>
  </si>
  <si>
    <t>Input Sharing with cross functional teams</t>
  </si>
  <si>
    <t>FR Planning</t>
  </si>
  <si>
    <t xml:space="preserve">PO release </t>
  </si>
  <si>
    <t xml:space="preserve"> </t>
  </si>
  <si>
    <t>Sum of Total Pcs</t>
  </si>
  <si>
    <t>Model #</t>
  </si>
  <si>
    <t>RMIH - SL</t>
  </si>
  <si>
    <t>RMIH - IND</t>
  </si>
  <si>
    <t>Req AC Date</t>
  </si>
  <si>
    <t>Cfm AC Date</t>
  </si>
  <si>
    <t>DEL-RM IH</t>
  </si>
  <si>
    <t>DEL-REC AC</t>
  </si>
  <si>
    <t>Comment2</t>
  </si>
  <si>
    <t>Total</t>
  </si>
  <si>
    <t>SK0153T</t>
  </si>
  <si>
    <t>(blank)</t>
  </si>
  <si>
    <t>SK0155T</t>
  </si>
  <si>
    <t>Emb style_Delivery quote based on LT</t>
  </si>
  <si>
    <t>UK0002T</t>
  </si>
  <si>
    <t>3 weeks RM delay due to yarn delay (Vietnam Covid situation) and PCD requested 4 weeks away from SLT with India production</t>
  </si>
  <si>
    <t>UK0087T</t>
  </si>
  <si>
    <t>UK0189T</t>
  </si>
  <si>
    <t>UK0190T</t>
  </si>
  <si>
    <t>TBC</t>
  </si>
  <si>
    <t>#VALUE!</t>
  </si>
  <si>
    <t>On hold under Development comments</t>
  </si>
  <si>
    <t>UK0191T</t>
  </si>
  <si>
    <t>UK0194T</t>
  </si>
  <si>
    <t>UK0223T</t>
  </si>
  <si>
    <t>UK0224T</t>
  </si>
  <si>
    <t>UK0230T</t>
  </si>
  <si>
    <t>UK0244T</t>
  </si>
  <si>
    <t>UK0245T</t>
  </si>
  <si>
    <t>Supplier confirmed based on LT. Air option advised. Requested PCD 28 days advanced from STL.</t>
  </si>
  <si>
    <t>UK0246T</t>
  </si>
  <si>
    <t>UW0020T</t>
  </si>
  <si>
    <t>Supplier confirmed based on LT. Air option advised. Requested PCD 5 days advanced from STL.</t>
  </si>
  <si>
    <t>UW0021T</t>
  </si>
  <si>
    <t>Grand Total</t>
  </si>
  <si>
    <t>Program
Name</t>
  </si>
  <si>
    <t>Merchant</t>
  </si>
  <si>
    <t>ATHLETIC</t>
  </si>
  <si>
    <t>Sheshan</t>
  </si>
  <si>
    <t>Hanging Boxers</t>
  </si>
  <si>
    <t>Thamal</t>
  </si>
  <si>
    <t>Modern Essentials</t>
  </si>
  <si>
    <t>Nilushi</t>
  </si>
  <si>
    <t>Bhagya</t>
  </si>
  <si>
    <t>Thu Cotton Classics</t>
  </si>
  <si>
    <t>Thu Cotton Stretch</t>
  </si>
  <si>
    <t>Thu Micro</t>
  </si>
  <si>
    <t>Edit by Brandix</t>
  </si>
  <si>
    <t>planning</t>
  </si>
  <si>
    <t>CON</t>
  </si>
  <si>
    <t>AA</t>
  </si>
  <si>
    <t>AA-brandix ref:</t>
  </si>
  <si>
    <t>Buy Plan</t>
  </si>
  <si>
    <t>Vendor</t>
  </si>
  <si>
    <t>Vendor Name</t>
  </si>
  <si>
    <t>TP Style</t>
  </si>
  <si>
    <t>Style</t>
  </si>
  <si>
    <t>Color</t>
  </si>
  <si>
    <t>NRF 
Color</t>
  </si>
  <si>
    <t>Color
Name</t>
  </si>
  <si>
    <t>Dimension</t>
  </si>
  <si>
    <t>Size</t>
  </si>
  <si>
    <t>UPC</t>
  </si>
  <si>
    <t>Ship to</t>
  </si>
  <si>
    <t>Office</t>
  </si>
  <si>
    <t>Qty</t>
  </si>
  <si>
    <t>Final Qty</t>
  </si>
  <si>
    <t>Need By</t>
  </si>
  <si>
    <t>In DC Date</t>
  </si>
  <si>
    <t>Req Sail By</t>
  </si>
  <si>
    <t>Cfm Sail By</t>
  </si>
  <si>
    <t>Buy Period</t>
  </si>
  <si>
    <t>Prepack Style</t>
  </si>
  <si>
    <t>Prepack Color</t>
  </si>
  <si>
    <t>Prepack Description</t>
  </si>
  <si>
    <t>Licensee</t>
  </si>
  <si>
    <t>Cost Folio Season</t>
  </si>
  <si>
    <t>Comment</t>
  </si>
  <si>
    <t>Process Step</t>
  </si>
  <si>
    <t>PpP</t>
  </si>
  <si>
    <t>Total Pcs</t>
  </si>
  <si>
    <t>Plant</t>
  </si>
  <si>
    <t>MCQ</t>
  </si>
  <si>
    <t>Qty add</t>
  </si>
  <si>
    <t>Liability value</t>
  </si>
  <si>
    <t>Surcharge</t>
  </si>
  <si>
    <t>RM item</t>
  </si>
  <si>
    <t>Confirm Plant</t>
  </si>
  <si>
    <t>Base FOB</t>
  </si>
  <si>
    <t>Final FOB</t>
  </si>
  <si>
    <t>Reason For Not meeting req sail by</t>
  </si>
  <si>
    <t>Brandix Comment</t>
  </si>
  <si>
    <t>Region comment</t>
  </si>
  <si>
    <t>Brandix comments</t>
  </si>
  <si>
    <t>PO #</t>
  </si>
  <si>
    <t>Dev Comment</t>
  </si>
  <si>
    <t>FOB con</t>
  </si>
  <si>
    <t>revised Destination</t>
  </si>
  <si>
    <t>final FOB</t>
  </si>
  <si>
    <t>Con</t>
  </si>
  <si>
    <t>PPP</t>
  </si>
  <si>
    <t>QTY-PCS</t>
  </si>
  <si>
    <t>Buy Name</t>
  </si>
  <si>
    <t>PSD</t>
  </si>
  <si>
    <t xml:space="preserve"> comments for RM date</t>
  </si>
  <si>
    <t>SPO</t>
  </si>
  <si>
    <t>RMIH AIR</t>
  </si>
  <si>
    <t>Actual RM LT</t>
  </si>
  <si>
    <t>Standered RM LT</t>
  </si>
  <si>
    <t>Act LT Vs STD LT</t>
  </si>
  <si>
    <t>T&amp;A Deliver</t>
  </si>
  <si>
    <t>req: del to actual del</t>
  </si>
  <si>
    <t>T&amp;A del vs actual (weeks)</t>
  </si>
  <si>
    <t>Req:del</t>
  </si>
  <si>
    <t>act: Del</t>
  </si>
  <si>
    <t>Style::NRF</t>
  </si>
  <si>
    <t>36660</t>
  </si>
  <si>
    <t>11317</t>
  </si>
  <si>
    <t>BRANDIX ASIA HOLDINGS PTE</t>
  </si>
  <si>
    <t>09T4159</t>
  </si>
  <si>
    <t>001</t>
  </si>
  <si>
    <t>BLACK</t>
  </si>
  <si>
    <t>*</t>
  </si>
  <si>
    <t>MD</t>
  </si>
  <si>
    <t>194999093362</t>
  </si>
  <si>
    <t>JAP</t>
  </si>
  <si>
    <t/>
  </si>
  <si>
    <t>Basics-Aug 2021</t>
  </si>
  <si>
    <t>S2022</t>
  </si>
  <si>
    <t>OPS REVIEW</t>
  </si>
  <si>
    <t>BEL</t>
  </si>
  <si>
    <t>10914 - Brandix Apparel India Pvt Ltd</t>
  </si>
  <si>
    <t>On time</t>
  </si>
  <si>
    <t>LP00023295</t>
  </si>
  <si>
    <t>quoted price need to be correct.need to write separately</t>
  </si>
  <si>
    <t>09T4159001</t>
  </si>
  <si>
    <t>Aug-Basic</t>
  </si>
  <si>
    <t>LG</t>
  </si>
  <si>
    <t>194999093379</t>
  </si>
  <si>
    <t>XL</t>
  </si>
  <si>
    <t>194999093386</t>
  </si>
  <si>
    <t>608</t>
  </si>
  <si>
    <t>MAHOGANY</t>
  </si>
  <si>
    <t>194999093614</t>
  </si>
  <si>
    <t>Yes</t>
  </si>
  <si>
    <t>Fabric</t>
  </si>
  <si>
    <t>Raw Material delay</t>
  </si>
  <si>
    <t>Delay Due to RM delay</t>
  </si>
  <si>
    <t>LP00023297</t>
  </si>
  <si>
    <t>194999093621</t>
  </si>
  <si>
    <t>194999093638</t>
  </si>
  <si>
    <t>09TQ004</t>
  </si>
  <si>
    <t>U76</t>
  </si>
  <si>
    <t>462</t>
  </si>
  <si>
    <t>INK BLUE</t>
  </si>
  <si>
    <t>088541601627</t>
  </si>
  <si>
    <t>Meeting the T&amp;A delivery</t>
  </si>
  <si>
    <t>8/25 Customer confirmed to drop the style.</t>
  </si>
  <si>
    <t>Qty Dropped</t>
  </si>
  <si>
    <t>088541601634</t>
  </si>
  <si>
    <t>088541601641</t>
  </si>
  <si>
    <t xml:space="preserve">268197-269604 </t>
  </si>
  <si>
    <t>36662</t>
  </si>
  <si>
    <t>09TF001</t>
  </si>
  <si>
    <t>A99</t>
  </si>
  <si>
    <t>099</t>
  </si>
  <si>
    <t>MULTI</t>
  </si>
  <si>
    <t>SM</t>
  </si>
  <si>
    <t>088541316606</t>
  </si>
  <si>
    <t>MEXICO</t>
  </si>
  <si>
    <t>DRESS</t>
  </si>
  <si>
    <t>JV-Baseco S.A.P.I. de C.V.</t>
  </si>
  <si>
    <t>LP00023299</t>
  </si>
  <si>
    <t>MEX</t>
  </si>
  <si>
    <t>Supplier confirmed based on LT. Air option advised. Requested PCD 19 days advanced from STL.</t>
  </si>
  <si>
    <t>088541316613</t>
  </si>
  <si>
    <t>088541316620</t>
  </si>
  <si>
    <t>088541316637</t>
  </si>
  <si>
    <t>100</t>
  </si>
  <si>
    <t>WHITE</t>
  </si>
  <si>
    <t>088541316651</t>
  </si>
  <si>
    <t>LP00023298</t>
  </si>
  <si>
    <t>088541316668</t>
  </si>
  <si>
    <t>088541316675</t>
  </si>
  <si>
    <t>088541316682</t>
  </si>
  <si>
    <t>36663</t>
  </si>
  <si>
    <t>09T0006</t>
  </si>
  <si>
    <t>S</t>
  </si>
  <si>
    <t>088541003544</t>
  </si>
  <si>
    <t>46</t>
  </si>
  <si>
    <t>US WHOLESALE</t>
  </si>
  <si>
    <t>M</t>
  </si>
  <si>
    <t>088541003551</t>
  </si>
  <si>
    <t>L</t>
  </si>
  <si>
    <t>088541003568</t>
  </si>
  <si>
    <t>088541003575</t>
  </si>
  <si>
    <t>2XL</t>
  </si>
  <si>
    <t>088541003582</t>
  </si>
  <si>
    <t>09T0007</t>
  </si>
  <si>
    <t>088541003599</t>
  </si>
  <si>
    <t>088541003605</t>
  </si>
  <si>
    <t>088541003612</t>
  </si>
  <si>
    <t>088541003629</t>
  </si>
  <si>
    <t>PSR Plugin</t>
  </si>
  <si>
    <t>Method Name:PopulateRibbonDropDownItem.Request Status:Failed because of- Cannot implicitly convert type 'System.DateTime' to 'string'</t>
  </si>
  <si>
    <t>Exception Stack-Trace:   at CallSite.Target(Closure , CallSite , Object )_x000D_
   at System.Dynamic.UpdateDelegates.UpdateAndExecute1[T0,TRet](CallSite site, T0 arg0)_x000D_
   at CallSite.Target(Closure , CallSite , Object )_x000D_
   at NGC.OfflineDataPlugin.PluginMethods.GetColumnForSorting()_x000D_
   at NGC.OfflineDataPlugin.PluginButtons.PopulateRibbonDropDownItem()_x000D_
   at NGC.OfflineDataPlugin.PluginButtons.RibbonDropDownItem()</t>
  </si>
  <si>
    <t>088541003636</t>
  </si>
  <si>
    <t>09T3108</t>
  </si>
  <si>
    <t>CHS</t>
  </si>
  <si>
    <t>410</t>
  </si>
  <si>
    <t>DARK NAVY</t>
  </si>
  <si>
    <t>088541378727</t>
  </si>
  <si>
    <t>088541378734</t>
  </si>
  <si>
    <t>088541378741</t>
  </si>
  <si>
    <t>088541378758</t>
  </si>
  <si>
    <t>CIX</t>
  </si>
  <si>
    <t>432</t>
  </si>
  <si>
    <t>French Blue</t>
  </si>
  <si>
    <t>088541378772</t>
  </si>
  <si>
    <t>088541378789</t>
  </si>
  <si>
    <t>088541378796</t>
  </si>
  <si>
    <t>088541378802</t>
  </si>
  <si>
    <t>P7A</t>
  </si>
  <si>
    <t>004</t>
  </si>
  <si>
    <t>Grey Heather</t>
  </si>
  <si>
    <t>088541378680</t>
  </si>
  <si>
    <t>088541378697</t>
  </si>
  <si>
    <t>088541378703</t>
  </si>
  <si>
    <t>XCN</t>
  </si>
  <si>
    <t>Mahogany</t>
  </si>
  <si>
    <t>088541378833</t>
  </si>
  <si>
    <t>088541378840</t>
  </si>
  <si>
    <t>088541378857</t>
  </si>
  <si>
    <t>09T3255</t>
  </si>
  <si>
    <t>469</t>
  </si>
  <si>
    <t>ICE</t>
  </si>
  <si>
    <t>XXL</t>
  </si>
  <si>
    <t>088541450966</t>
  </si>
  <si>
    <t>10958 - Brandix Apparel Solutions Limited - Intimate Apparel,Batticala</t>
  </si>
  <si>
    <t>088541451031</t>
  </si>
  <si>
    <t>088541451048</t>
  </si>
  <si>
    <t>088541451062</t>
  </si>
  <si>
    <t>587</t>
  </si>
  <si>
    <t>SAILOR NAVY</t>
  </si>
  <si>
    <t>088541450980</t>
  </si>
  <si>
    <t>088541450997</t>
  </si>
  <si>
    <t>088541451000</t>
  </si>
  <si>
    <t>09T3257</t>
  </si>
  <si>
    <t>F1S</t>
  </si>
  <si>
    <t>435</t>
  </si>
  <si>
    <t>INDIGO</t>
  </si>
  <si>
    <t>088541451079</t>
  </si>
  <si>
    <t>088541451086</t>
  </si>
  <si>
    <t>088541451093</t>
  </si>
  <si>
    <t>088541451109</t>
  </si>
  <si>
    <t>09T3281</t>
  </si>
  <si>
    <t>YC7</t>
  </si>
  <si>
    <t>White</t>
  </si>
  <si>
    <t>088541492652</t>
  </si>
  <si>
    <t>10703 - Brandix Apparel Solutions Limited - Essentials, Nivithigala</t>
  </si>
  <si>
    <t>088541492669</t>
  </si>
  <si>
    <t>088541492676</t>
  </si>
  <si>
    <t>088541492683</t>
  </si>
  <si>
    <t>088541492690</t>
  </si>
  <si>
    <t>09T3283</t>
  </si>
  <si>
    <t>088541492751</t>
  </si>
  <si>
    <t>088541492768</t>
  </si>
  <si>
    <t>088541492775</t>
  </si>
  <si>
    <t>088541492799</t>
  </si>
  <si>
    <t>09T3349</t>
  </si>
  <si>
    <t>UB1</t>
  </si>
  <si>
    <t>Black</t>
  </si>
  <si>
    <t>088541539296</t>
  </si>
  <si>
    <t>09T3351</t>
  </si>
  <si>
    <t>088541539739</t>
  </si>
  <si>
    <t>088541539746</t>
  </si>
  <si>
    <t>088541539753</t>
  </si>
  <si>
    <t>088541539487</t>
  </si>
  <si>
    <t>088541539494</t>
  </si>
  <si>
    <t>088541539500</t>
  </si>
  <si>
    <t>464</t>
  </si>
  <si>
    <t>PERSIAN BLUE</t>
  </si>
  <si>
    <t>088541542739</t>
  </si>
  <si>
    <t>088541542753</t>
  </si>
  <si>
    <t>088541542760</t>
  </si>
  <si>
    <t>09T3490</t>
  </si>
  <si>
    <t>088541654623</t>
  </si>
  <si>
    <t>499</t>
  </si>
  <si>
    <t>BLUE MULTI</t>
  </si>
  <si>
    <t>088541654753</t>
  </si>
  <si>
    <t>088541654647</t>
  </si>
  <si>
    <t>088541654661</t>
  </si>
  <si>
    <t>09T3492</t>
  </si>
  <si>
    <t>088541654890</t>
  </si>
  <si>
    <t>088541654906</t>
  </si>
  <si>
    <t>088541654920</t>
  </si>
  <si>
    <t>088541654999</t>
  </si>
  <si>
    <t>088541655002</t>
  </si>
  <si>
    <t>09T3741</t>
  </si>
  <si>
    <t>088541946582</t>
  </si>
  <si>
    <t>Fabric/Elastic</t>
  </si>
  <si>
    <t>088541946599</t>
  </si>
  <si>
    <t>09T4144</t>
  </si>
  <si>
    <t>194999091955</t>
  </si>
  <si>
    <t>194999091962</t>
  </si>
  <si>
    <t>194999091979</t>
  </si>
  <si>
    <t>194999091986</t>
  </si>
  <si>
    <t>194999091993</t>
  </si>
  <si>
    <t>194999092259</t>
  </si>
  <si>
    <t>194999092266</t>
  </si>
  <si>
    <t>194999092273</t>
  </si>
  <si>
    <t>194999092280</t>
  </si>
  <si>
    <t>194999092297</t>
  </si>
  <si>
    <t>194999092204</t>
  </si>
  <si>
    <t>194999092211</t>
  </si>
  <si>
    <t>194999092228</t>
  </si>
  <si>
    <t>194999092235</t>
  </si>
  <si>
    <t>194999092242</t>
  </si>
  <si>
    <t>194999092006</t>
  </si>
  <si>
    <t>194999092013</t>
  </si>
  <si>
    <t>194999092020</t>
  </si>
  <si>
    <t>194999092037</t>
  </si>
  <si>
    <t>194999092044</t>
  </si>
  <si>
    <t>194999093393</t>
  </si>
  <si>
    <t>194999093607</t>
  </si>
  <si>
    <t>194999093645</t>
  </si>
  <si>
    <t>194999093553</t>
  </si>
  <si>
    <t>194999093560</t>
  </si>
  <si>
    <t>194999093577</t>
  </si>
  <si>
    <t>194999093584</t>
  </si>
  <si>
    <t>194999093591</t>
  </si>
  <si>
    <t>09T4160</t>
  </si>
  <si>
    <t>194999093706</t>
  </si>
  <si>
    <t>194999093713</t>
  </si>
  <si>
    <t>194999093720</t>
  </si>
  <si>
    <t>194999093737</t>
  </si>
  <si>
    <t>194999093768</t>
  </si>
  <si>
    <t>194999093775</t>
  </si>
  <si>
    <t>194999093782</t>
  </si>
  <si>
    <t>09TB068</t>
  </si>
  <si>
    <t>882</t>
  </si>
  <si>
    <t>VIBRANT ROYAL</t>
  </si>
  <si>
    <t>4XL</t>
  </si>
  <si>
    <t>088541742016</t>
  </si>
  <si>
    <t>09TE039</t>
  </si>
  <si>
    <t>194999059122</t>
  </si>
  <si>
    <t>194999059139</t>
  </si>
  <si>
    <t>194999059146</t>
  </si>
  <si>
    <t>194999059153</t>
  </si>
  <si>
    <t>194999059160</t>
  </si>
  <si>
    <t>194999059085</t>
  </si>
  <si>
    <t>194999059092</t>
  </si>
  <si>
    <t>194999059108</t>
  </si>
  <si>
    <t>194999059115</t>
  </si>
  <si>
    <t>09TF019</t>
  </si>
  <si>
    <t>194999059672</t>
  </si>
  <si>
    <t>Box</t>
  </si>
  <si>
    <t>194999059689</t>
  </si>
  <si>
    <t>194999059696</t>
  </si>
  <si>
    <t>194999059702</t>
  </si>
  <si>
    <t>194999059719</t>
  </si>
  <si>
    <t>194999059474</t>
  </si>
  <si>
    <t>194999059481</t>
  </si>
  <si>
    <t>194999059498</t>
  </si>
  <si>
    <t>194999059504</t>
  </si>
  <si>
    <t>194999059511</t>
  </si>
  <si>
    <t>09TF020</t>
  </si>
  <si>
    <t>194999059825</t>
  </si>
  <si>
    <t>194999059832</t>
  </si>
  <si>
    <t>194999059849</t>
  </si>
  <si>
    <t>194999059856</t>
  </si>
  <si>
    <t>194999059863</t>
  </si>
  <si>
    <t>194999059771</t>
  </si>
  <si>
    <t>194999059788</t>
  </si>
  <si>
    <t>194999059795</t>
  </si>
  <si>
    <t>194999059801</t>
  </si>
  <si>
    <t>194999059818</t>
  </si>
  <si>
    <t>09TV108</t>
  </si>
  <si>
    <t>UQF</t>
  </si>
  <si>
    <t>997</t>
  </si>
  <si>
    <t>GLACIER</t>
  </si>
  <si>
    <t>194999061170</t>
  </si>
  <si>
    <t>194999061187</t>
  </si>
  <si>
    <t>194999061194</t>
  </si>
  <si>
    <t>194999061200</t>
  </si>
  <si>
    <t>W5Z</t>
  </si>
  <si>
    <t>977</t>
  </si>
  <si>
    <t>PARIS BLUE</t>
  </si>
  <si>
    <t>194999061125</t>
  </si>
  <si>
    <t>194999061132</t>
  </si>
  <si>
    <t>194999061149</t>
  </si>
  <si>
    <t>194999061156</t>
  </si>
  <si>
    <t>194999061163</t>
  </si>
  <si>
    <t>W6X</t>
  </si>
  <si>
    <t>972</t>
  </si>
  <si>
    <t>TROUT</t>
  </si>
  <si>
    <t>194999061071</t>
  </si>
  <si>
    <t>194999061088</t>
  </si>
  <si>
    <t>194999061095</t>
  </si>
  <si>
    <t>194999061101</t>
  </si>
  <si>
    <t>194999061026</t>
  </si>
  <si>
    <t>Retail</t>
  </si>
  <si>
    <t>A</t>
  </si>
  <si>
    <t>THU COTTON CLASSICS</t>
  </si>
  <si>
    <t>W05</t>
  </si>
  <si>
    <t>4300022826</t>
  </si>
  <si>
    <t>US RETAIL</t>
  </si>
  <si>
    <t>B</t>
  </si>
  <si>
    <t>4300022827</t>
  </si>
  <si>
    <t>C</t>
  </si>
  <si>
    <t>4300022828</t>
  </si>
  <si>
    <t>D</t>
  </si>
  <si>
    <t>SOFT BLUE</t>
  </si>
  <si>
    <t>E</t>
  </si>
  <si>
    <t>09R3108</t>
  </si>
  <si>
    <t>GRAYHEATHER</t>
  </si>
  <si>
    <t>4300022832</t>
  </si>
  <si>
    <t>F</t>
  </si>
  <si>
    <t>4300022833</t>
  </si>
  <si>
    <t>G</t>
  </si>
  <si>
    <t>H</t>
  </si>
  <si>
    <t>09R3255</t>
  </si>
  <si>
    <t>HANGING BOXERS</t>
  </si>
  <si>
    <t>4300022834</t>
  </si>
  <si>
    <t>I</t>
  </si>
  <si>
    <t>J</t>
  </si>
  <si>
    <t>THU MICRO</t>
  </si>
  <si>
    <t>4300022835</t>
  </si>
  <si>
    <t>K</t>
  </si>
  <si>
    <t>HCTF001</t>
  </si>
  <si>
    <t>W55</t>
  </si>
  <si>
    <t>CANADA</t>
  </si>
  <si>
    <t>4300022837</t>
  </si>
  <si>
    <t>CAN RETAIL</t>
  </si>
  <si>
    <t>Row Labels</t>
  </si>
  <si>
    <t>9/1 update</t>
  </si>
  <si>
    <t>09T0006::099</t>
  </si>
  <si>
    <t>9/6 IP</t>
  </si>
  <si>
    <t>09T0007::099</t>
  </si>
  <si>
    <t>Dropped</t>
  </si>
  <si>
    <t>09T3108::004</t>
  </si>
  <si>
    <t>3 IPs submitted.balance one 9/1</t>
  </si>
  <si>
    <t>09T3108::410</t>
  </si>
  <si>
    <t>Need to submit 9/1</t>
  </si>
  <si>
    <t>09T3108::432</t>
  </si>
  <si>
    <t>09T3108::608</t>
  </si>
  <si>
    <t>submitted</t>
  </si>
  <si>
    <t>09T3255::469</t>
  </si>
  <si>
    <t>09T3255::587</t>
  </si>
  <si>
    <t>09T3255::608</t>
  </si>
  <si>
    <t>IP 9/6</t>
  </si>
  <si>
    <t>09T3257::435</t>
  </si>
  <si>
    <t>IP pending .need to submit 9/1</t>
  </si>
  <si>
    <t>09T3281::100</t>
  </si>
  <si>
    <t>09T3283::410</t>
  </si>
  <si>
    <t>PLM error</t>
  </si>
  <si>
    <t>09T3349::001</t>
  </si>
  <si>
    <t>09T3351::001</t>
  </si>
  <si>
    <t>09T3351::464</t>
  </si>
  <si>
    <t>09T3351::608</t>
  </si>
  <si>
    <t>09T3490::001</t>
  </si>
  <si>
    <t>09T3490::100</t>
  </si>
  <si>
    <t>09T3490::499</t>
  </si>
  <si>
    <t>09T3492::001</t>
  </si>
  <si>
    <t>09T3492::499</t>
  </si>
  <si>
    <t>09T3741::608</t>
  </si>
  <si>
    <t>09T4144::001</t>
  </si>
  <si>
    <t>09T4144::100</t>
  </si>
  <si>
    <t>09T4144::464</t>
  </si>
  <si>
    <t>09T4144::608</t>
  </si>
  <si>
    <t>09T4159::001</t>
  </si>
  <si>
    <t>09T4159::464</t>
  </si>
  <si>
    <t>09T4159::608</t>
  </si>
  <si>
    <t>09T4160::001</t>
  </si>
  <si>
    <t>09T4160::100</t>
  </si>
  <si>
    <t>09TB068::882</t>
  </si>
  <si>
    <t>09TE039::099</t>
  </si>
  <si>
    <t>09TE039::608</t>
  </si>
  <si>
    <t>09TF001::001</t>
  </si>
  <si>
    <t>09TF001::099</t>
  </si>
  <si>
    <t>09TF001::100</t>
  </si>
  <si>
    <t>09TF001::459</t>
  </si>
  <si>
    <t>09TF019::099</t>
  </si>
  <si>
    <t>09TF019::608</t>
  </si>
  <si>
    <t>09TF020::099</t>
  </si>
  <si>
    <t>09TF020::608</t>
  </si>
  <si>
    <t>09TQ004::462</t>
  </si>
  <si>
    <t>09TV108::100</t>
  </si>
  <si>
    <t>09TV108::972</t>
  </si>
  <si>
    <t>09TV108::977</t>
  </si>
  <si>
    <t>09TV108::997</t>
  </si>
  <si>
    <t># of Cos</t>
  </si>
  <si>
    <t>Distinct Count of Model #</t>
  </si>
  <si>
    <t>Distinct Count of TP Style</t>
  </si>
  <si>
    <t>Distinct Count of # of Cos</t>
  </si>
  <si>
    <t>1/10/2022</t>
  </si>
  <si>
    <t>Years</t>
  </si>
  <si>
    <t>2022</t>
  </si>
  <si>
    <t>Jan</t>
  </si>
  <si>
    <t>Capacity Constraints</t>
  </si>
  <si>
    <t>EC Required</t>
  </si>
  <si>
    <t>Production Efficiency</t>
  </si>
  <si>
    <t>Late AA / Order</t>
  </si>
  <si>
    <t>Non-recurring</t>
  </si>
  <si>
    <t>MOQ/MCQ Issues</t>
  </si>
  <si>
    <r>
      <rPr>
        <sz val="10"/>
        <color theme="1"/>
        <rFont val="Courier New"/>
        <family val="3"/>
      </rPr>
      <t xml:space="preserve">    </t>
    </r>
    <r>
      <rPr>
        <b/>
        <sz val="8"/>
        <color rgb="FF000000"/>
        <rFont val="Verdana"/>
        <family val="2"/>
      </rPr>
      <t>OPS OPEN BUY PLAN REPORT - 8/16/2021 12:07:35 PM</t>
    </r>
  </si>
  <si>
    <t>Filter(s) selected in this report</t>
  </si>
  <si>
    <t>Company:</t>
  </si>
  <si>
    <t>Canada,Dress</t>
  </si>
  <si>
    <t>Division:</t>
  </si>
  <si>
    <t>PVH UNDERWEAR-09,TH CANADA UNDERWEAR-HC</t>
  </si>
  <si>
    <t>Buy Period Season:</t>
  </si>
  <si>
    <t>Basics-Aug</t>
  </si>
  <si>
    <t>Buy Period Year: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</si>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</sst>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[$-10409]m/d/yyyy"/>
    <numFmt numFmtId="166" formatCode="[$-F800]dddd\,\ mmmm\ dd\,\ yyyy"/>
    <numFmt numFmtId="167" formatCode="[$-409]d\-mmm;@"/>
    <numFmt numFmtId="168" formatCode="_(* #,##0_);_(* \(#,##0\);_(* &quot;-&quot;??_);_(@_)"/>
  </numFmts>
  <fonts count="3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ourier New"/>
      <family val="3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sz val="9"/>
      <color rgb="FF000000"/>
      <name val="Tahoma"/>
      <family val="2"/>
    </font>
    <font>
      <sz val="10"/>
      <color theme="1"/>
      <name val="Courier New"/>
      <family val="3"/>
    </font>
    <font>
      <b/>
      <sz val="8"/>
      <color rgb="FF000000"/>
      <name val="Verdana"/>
      <family val="2"/>
    </font>
    <font>
      <b/>
      <sz val="9"/>
      <color rgb="FF000000"/>
      <name val="Calibri Light"/>
      <family val="2"/>
    </font>
    <font>
      <sz val="9"/>
      <name val="Calibri Light"/>
      <family val="2"/>
    </font>
    <font>
      <sz val="9"/>
      <color rgb="FF000000"/>
      <name val="Calibri Light"/>
      <family val="2"/>
    </font>
    <font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6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Trebuchet MS"/>
      <family val="2"/>
    </font>
    <font>
      <sz val="9"/>
      <name val="Trebuchet MS"/>
      <family val="2"/>
    </font>
    <font>
      <b/>
      <sz val="8"/>
      <color rgb="FF000000"/>
      <name val="Trebuchet MS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</font>
    <font>
      <sz val="8"/>
      <name val="Times New Roman"/>
      <family val="1"/>
    </font>
    <font>
      <sz val="8"/>
      <color theme="1"/>
      <name val="Trebuchet MS"/>
      <family val="2"/>
    </font>
    <font>
      <sz val="8"/>
      <color theme="1"/>
      <name val="Times New Roman"/>
      <family val="1"/>
    </font>
    <font>
      <sz val="8"/>
      <color rgb="FF000000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sz val="9"/>
      <color theme="0"/>
      <name val="Trebuchet MS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ADD8E6"/>
      </patternFill>
    </fill>
    <fill>
      <patternFill patternType="solid">
        <fgColor rgb="FFFFFF00"/>
        <bgColor rgb="FFADD8E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rgb="FFADD8E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2" fillId="0" borderId="0"/>
    <xf numFmtId="43" fontId="15" fillId="0" borderId="0" applyFont="0" applyFill="0" applyBorder="0" applyAlignment="0" applyProtection="0"/>
    <xf numFmtId="0" fontId="15" fillId="0" borderId="0"/>
    <xf numFmtId="0" fontId="22" fillId="0" borderId="0"/>
    <xf numFmtId="43" fontId="26" fillId="0" borderId="0" applyFont="0" applyFill="0" applyBorder="0" applyAlignment="0" applyProtection="0"/>
    <xf numFmtId="0" fontId="1" fillId="0" borderId="0"/>
    <xf numFmtId="44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>
      <alignment vertical="top"/>
    </xf>
    <xf numFmtId="0" fontId="26" fillId="0" borderId="0">
      <alignment vertical="top"/>
    </xf>
    <xf numFmtId="9" fontId="15" fillId="0" borderId="0" applyFont="0" applyFill="0" applyBorder="0" applyAlignment="0" applyProtection="0"/>
  </cellStyleXfs>
  <cellXfs count="95">
    <xf numFmtId="0" fontId="2" fillId="0" borderId="0" xfId="0" applyFont="1"/>
    <xf numFmtId="0" fontId="4" fillId="3" borderId="1" xfId="0" applyFont="1" applyFill="1" applyBorder="1" applyAlignment="1">
      <alignment vertical="top" wrapText="1" readingOrder="1"/>
    </xf>
    <xf numFmtId="0" fontId="5" fillId="3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left" vertical="top" wrapText="1" readingOrder="1"/>
    </xf>
    <xf numFmtId="0" fontId="6" fillId="0" borderId="1" xfId="0" applyFont="1" applyBorder="1" applyAlignment="1">
      <alignment vertical="top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0" fillId="0" borderId="0" xfId="0" applyFont="1"/>
    <xf numFmtId="0" fontId="11" fillId="0" borderId="1" xfId="0" applyFont="1" applyBorder="1" applyAlignment="1">
      <alignment horizontal="center" vertical="center" wrapText="1" readingOrder="1"/>
    </xf>
    <xf numFmtId="165" fontId="11" fillId="0" borderId="1" xfId="0" applyNumberFormat="1" applyFont="1" applyBorder="1" applyAlignment="1">
      <alignment horizontal="center" vertical="center" wrapText="1" readingOrder="1"/>
    </xf>
    <xf numFmtId="14" fontId="9" fillId="2" borderId="1" xfId="0" applyNumberFormat="1" applyFont="1" applyFill="1" applyBorder="1" applyAlignment="1">
      <alignment horizontal="center" vertical="center" wrapText="1" readingOrder="1"/>
    </xf>
    <xf numFmtId="14" fontId="11" fillId="0" borderId="1" xfId="0" applyNumberFormat="1" applyFont="1" applyBorder="1" applyAlignment="1">
      <alignment horizontal="center" vertical="center" wrapText="1" readingOrder="1"/>
    </xf>
    <xf numFmtId="14" fontId="10" fillId="0" borderId="0" xfId="0" applyNumberFormat="1" applyFont="1"/>
    <xf numFmtId="0" fontId="13" fillId="4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2" fillId="0" borderId="0" xfId="0" pivotButton="1" applyFont="1"/>
    <xf numFmtId="14" fontId="2" fillId="0" borderId="0" xfId="0" applyNumberFormat="1" applyFont="1"/>
    <xf numFmtId="0" fontId="0" fillId="0" borderId="0" xfId="0"/>
    <xf numFmtId="14" fontId="17" fillId="13" borderId="0" xfId="0" applyNumberFormat="1" applyFont="1" applyFill="1" applyAlignment="1">
      <alignment horizontal="center"/>
    </xf>
    <xf numFmtId="0" fontId="15" fillId="0" borderId="0" xfId="3"/>
    <xf numFmtId="0" fontId="2" fillId="0" borderId="0" xfId="3" applyFont="1"/>
    <xf numFmtId="0" fontId="2" fillId="4" borderId="2" xfId="3" applyFont="1" applyFill="1" applyBorder="1"/>
    <xf numFmtId="0" fontId="19" fillId="0" borderId="2" xfId="3" applyFont="1" applyBorder="1" applyAlignment="1">
      <alignment horizontal="left" vertical="center"/>
    </xf>
    <xf numFmtId="0" fontId="19" fillId="0" borderId="2" xfId="3" applyFont="1" applyBorder="1" applyAlignment="1">
      <alignment vertical="top"/>
    </xf>
    <xf numFmtId="166" fontId="2" fillId="0" borderId="2" xfId="3" applyNumberFormat="1" applyFont="1" applyBorder="1"/>
    <xf numFmtId="16" fontId="2" fillId="0" borderId="0" xfId="3" applyNumberFormat="1" applyFont="1"/>
    <xf numFmtId="166" fontId="2" fillId="0" borderId="0" xfId="0" applyNumberFormat="1" applyFont="1"/>
    <xf numFmtId="0" fontId="20" fillId="4" borderId="2" xfId="0" applyFont="1" applyFill="1" applyBorder="1" applyAlignment="1">
      <alignment horizontal="center"/>
    </xf>
    <xf numFmtId="168" fontId="21" fillId="0" borderId="2" xfId="2" applyNumberFormat="1" applyFont="1" applyFill="1" applyBorder="1" applyAlignment="1"/>
    <xf numFmtId="0" fontId="20" fillId="0" borderId="0" xfId="0" applyFont="1"/>
    <xf numFmtId="0" fontId="16" fillId="8" borderId="0" xfId="0" applyFont="1" applyFill="1"/>
    <xf numFmtId="0" fontId="16" fillId="8" borderId="3" xfId="0" applyFont="1" applyFill="1" applyBorder="1"/>
    <xf numFmtId="14" fontId="16" fillId="9" borderId="4" xfId="0" applyNumberFormat="1" applyFont="1" applyFill="1" applyBorder="1"/>
    <xf numFmtId="0" fontId="16" fillId="10" borderId="4" xfId="0" applyFont="1" applyFill="1" applyBorder="1"/>
    <xf numFmtId="0" fontId="16" fillId="11" borderId="2" xfId="0" applyFont="1" applyFill="1" applyBorder="1"/>
    <xf numFmtId="0" fontId="16" fillId="12" borderId="5" xfId="0" applyFont="1" applyFill="1" applyBorder="1"/>
    <xf numFmtId="0" fontId="16" fillId="12" borderId="6" xfId="0" applyFont="1" applyFill="1" applyBorder="1"/>
    <xf numFmtId="0" fontId="16" fillId="12" borderId="0" xfId="0" applyFont="1" applyFill="1"/>
    <xf numFmtId="0" fontId="16" fillId="13" borderId="7" xfId="0" applyFont="1" applyFill="1" applyBorder="1"/>
    <xf numFmtId="0" fontId="16" fillId="13" borderId="0" xfId="0" applyFont="1" applyFill="1"/>
    <xf numFmtId="0" fontId="14" fillId="6" borderId="2" xfId="0" applyFont="1" applyFill="1" applyBorder="1" applyAlignment="1">
      <alignment horizontal="center" vertical="center" readingOrder="1"/>
    </xf>
    <xf numFmtId="0" fontId="18" fillId="14" borderId="2" xfId="0" applyFont="1" applyFill="1" applyBorder="1" applyAlignment="1">
      <alignment horizontal="center" vertical="center" readingOrder="1"/>
    </xf>
    <xf numFmtId="0" fontId="16" fillId="8" borderId="2" xfId="0" applyFont="1" applyFill="1" applyBorder="1"/>
    <xf numFmtId="14" fontId="16" fillId="9" borderId="2" xfId="0" applyNumberFormat="1" applyFont="1" applyFill="1" applyBorder="1"/>
    <xf numFmtId="0" fontId="16" fillId="10" borderId="2" xfId="0" applyFont="1" applyFill="1" applyBorder="1"/>
    <xf numFmtId="0" fontId="16" fillId="12" borderId="2" xfId="0" applyFont="1" applyFill="1" applyBorder="1"/>
    <xf numFmtId="14" fontId="16" fillId="11" borderId="2" xfId="0" applyNumberFormat="1" applyFont="1" applyFill="1" applyBorder="1"/>
    <xf numFmtId="0" fontId="20" fillId="0" borderId="2" xfId="0" applyFont="1" applyBorder="1"/>
    <xf numFmtId="0" fontId="21" fillId="0" borderId="2" xfId="0" applyFont="1" applyBorder="1"/>
    <xf numFmtId="0" fontId="23" fillId="0" borderId="2" xfId="4" applyFont="1" applyBorder="1" applyAlignment="1">
      <alignment horizontal="left"/>
    </xf>
    <xf numFmtId="2" fontId="21" fillId="0" borderId="2" xfId="0" applyNumberFormat="1" applyFont="1" applyBorder="1"/>
    <xf numFmtId="0" fontId="23" fillId="0" borderId="2" xfId="1" applyFont="1" applyBorder="1"/>
    <xf numFmtId="14" fontId="23" fillId="0" borderId="2" xfId="1" applyNumberFormat="1" applyFont="1" applyBorder="1"/>
    <xf numFmtId="16" fontId="21" fillId="0" borderId="2" xfId="0" applyNumberFormat="1" applyFont="1" applyBorder="1"/>
    <xf numFmtId="167" fontId="21" fillId="0" borderId="2" xfId="0" applyNumberFormat="1" applyFont="1" applyBorder="1"/>
    <xf numFmtId="14" fontId="24" fillId="0" borderId="2" xfId="0" applyNumberFormat="1" applyFont="1" applyBorder="1" applyAlignment="1">
      <alignment horizontal="center" vertical="center" readingOrder="1"/>
    </xf>
    <xf numFmtId="14" fontId="21" fillId="0" borderId="2" xfId="0" applyNumberFormat="1" applyFont="1" applyBorder="1"/>
    <xf numFmtId="14" fontId="25" fillId="0" borderId="2" xfId="0" applyNumberFormat="1" applyFont="1" applyBorder="1"/>
    <xf numFmtId="0" fontId="16" fillId="11" borderId="4" xfId="0" applyFont="1" applyFill="1" applyBorder="1"/>
    <xf numFmtId="0" fontId="9" fillId="2" borderId="2" xfId="0" applyFont="1" applyFill="1" applyBorder="1" applyAlignment="1">
      <alignment horizontal="center" vertical="center" readingOrder="1"/>
    </xf>
    <xf numFmtId="0" fontId="9" fillId="7" borderId="2" xfId="0" applyFont="1" applyFill="1" applyBorder="1" applyAlignment="1">
      <alignment horizontal="center" vertical="center" readingOrder="1"/>
    </xf>
    <xf numFmtId="0" fontId="11" fillId="0" borderId="2" xfId="0" applyFont="1" applyBorder="1" applyAlignment="1">
      <alignment horizontal="center" vertical="center" readingOrder="1"/>
    </xf>
    <xf numFmtId="165" fontId="11" fillId="0" borderId="2" xfId="0" applyNumberFormat="1" applyFont="1" applyBorder="1" applyAlignment="1">
      <alignment horizontal="center" vertical="center" readingOrder="1"/>
    </xf>
    <xf numFmtId="14" fontId="11" fillId="0" borderId="2" xfId="0" applyNumberFormat="1" applyFont="1" applyBorder="1" applyAlignment="1">
      <alignment horizontal="center" vertical="center" readingOrder="1"/>
    </xf>
    <xf numFmtId="0" fontId="10" fillId="0" borderId="2" xfId="0" applyFont="1" applyBorder="1"/>
    <xf numFmtId="0" fontId="2" fillId="0" borderId="0" xfId="0" applyFont="1" applyAlignment="1">
      <alignment horizontal="left"/>
    </xf>
    <xf numFmtId="16" fontId="11" fillId="0" borderId="2" xfId="0" applyNumberFormat="1" applyFont="1" applyBorder="1" applyAlignment="1">
      <alignment horizontal="center" vertical="center" readingOrder="1"/>
    </xf>
    <xf numFmtId="0" fontId="27" fillId="0" borderId="0" xfId="0" pivotButton="1" applyFont="1"/>
    <xf numFmtId="0" fontId="27" fillId="0" borderId="0" xfId="0" applyFont="1"/>
    <xf numFmtId="0" fontId="17" fillId="0" borderId="0" xfId="0" applyFont="1"/>
    <xf numFmtId="14" fontId="17" fillId="0" borderId="0" xfId="0" applyNumberFormat="1" applyFont="1"/>
    <xf numFmtId="9" fontId="2" fillId="0" borderId="0" xfId="11" applyFont="1" applyFill="1" applyBorder="1"/>
    <xf numFmtId="0" fontId="2" fillId="15" borderId="0" xfId="3" applyFont="1" applyFill="1"/>
    <xf numFmtId="166" fontId="2" fillId="4" borderId="2" xfId="3" applyNumberFormat="1" applyFont="1" applyFill="1" applyBorder="1"/>
    <xf numFmtId="0" fontId="28" fillId="16" borderId="8" xfId="0" applyFont="1" applyFill="1" applyBorder="1" applyAlignment="1">
      <alignment vertical="center"/>
    </xf>
    <xf numFmtId="0" fontId="28" fillId="16" borderId="9" xfId="0" applyFont="1" applyFill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28" fillId="0" borderId="11" xfId="0" applyFont="1" applyBorder="1" applyAlignment="1">
      <alignment horizontal="right" vertical="center"/>
    </xf>
    <xf numFmtId="0" fontId="29" fillId="4" borderId="10" xfId="0" applyFont="1" applyFill="1" applyBorder="1" applyAlignment="1">
      <alignment vertical="center"/>
    </xf>
    <xf numFmtId="0" fontId="29" fillId="4" borderId="11" xfId="0" applyFont="1" applyFill="1" applyBorder="1" applyAlignment="1">
      <alignment vertical="center"/>
    </xf>
    <xf numFmtId="16" fontId="28" fillId="4" borderId="11" xfId="0" applyNumberFormat="1" applyFont="1" applyFill="1" applyBorder="1" applyAlignment="1">
      <alignment horizontal="right" vertical="center"/>
    </xf>
    <xf numFmtId="0" fontId="28" fillId="4" borderId="11" xfId="0" applyFont="1" applyFill="1" applyBorder="1" applyAlignment="1">
      <alignment horizontal="right" vertical="center"/>
    </xf>
    <xf numFmtId="0" fontId="21" fillId="4" borderId="2" xfId="0" applyFont="1" applyFill="1" applyBorder="1"/>
    <xf numFmtId="0" fontId="11" fillId="0" borderId="2" xfId="0" applyFont="1" applyBorder="1" applyAlignment="1">
      <alignment horizontal="center" vertical="center" wrapText="1" readingOrder="1"/>
    </xf>
    <xf numFmtId="22" fontId="11" fillId="0" borderId="2" xfId="0" applyNumberFormat="1" applyFont="1" applyBorder="1" applyAlignment="1">
      <alignment horizontal="center" vertical="center" readingOrder="1"/>
    </xf>
    <xf numFmtId="0" fontId="19" fillId="17" borderId="2" xfId="3" applyFont="1" applyFill="1" applyBorder="1" applyAlignment="1">
      <alignment vertical="top"/>
    </xf>
    <xf numFmtId="166" fontId="2" fillId="17" borderId="2" xfId="3" applyNumberFormat="1" applyFont="1" applyFill="1" applyBorder="1"/>
    <xf numFmtId="0" fontId="11" fillId="4" borderId="2" xfId="0" applyFont="1" applyFill="1" applyBorder="1" applyAlignment="1">
      <alignment horizontal="center" vertical="center" readingOrder="1"/>
    </xf>
    <xf numFmtId="16" fontId="2" fillId="0" borderId="0" xfId="0" applyNumberFormat="1" applyFont="1"/>
    <xf numFmtId="2" fontId="10" fillId="0" borderId="2" xfId="0" applyNumberFormat="1" applyFont="1" applyBorder="1"/>
    <xf numFmtId="0" fontId="10" fillId="4" borderId="2" xfId="0" applyFont="1" applyFill="1" applyBorder="1"/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/>
  </cellXfs>
  <cellStyles count="12">
    <cellStyle name="Comma" xfId="2" builtinId="3"/>
    <cellStyle name="Comma 2" xfId="5" xr:uid="{2E007C19-6814-49D5-A9BF-0468F62ED116}"/>
    <cellStyle name="Comma 3" xfId="8" xr:uid="{B75B9F6E-37B3-4BFB-99B3-8C86CD6D373D}"/>
    <cellStyle name="Currency 2 2" xfId="7" xr:uid="{77EC34D2-DB4E-4A46-8F83-6EBF6CA0203A}"/>
    <cellStyle name="Normal" xfId="0" builtinId="0"/>
    <cellStyle name="Normal 2" xfId="1" xr:uid="{00000000-0005-0000-0000-000001000000}"/>
    <cellStyle name="Normal 2 2 2" xfId="10" xr:uid="{11B95D03-6990-4AC6-8AB0-479BE5EBEAC9}"/>
    <cellStyle name="Normal 3" xfId="6" xr:uid="{A64971AE-0C7F-4E3B-9A06-C676B31CD614}"/>
    <cellStyle name="Normal 3 2" xfId="3" xr:uid="{92E6E1A9-3289-46AB-AA96-BD1D014A7102}"/>
    <cellStyle name="Normal 3 2 2" xfId="4" xr:uid="{C600EAD1-9CD3-441E-8D3E-A3B31A0CCF13}"/>
    <cellStyle name="Normal 331" xfId="9" xr:uid="{CF9BB3D3-6C2F-4196-A03E-71A30555AE0B}"/>
    <cellStyle name="Percent" xfId="11" builtinId="5"/>
  </cellStyles>
  <dxfs count="4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name val="Trebuchet MS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ADD8E6"/>
      <rgbColor rgb="00D3D3D3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sharedStrings" Target="sharedStrings.xml"/><Relationship Id="rId21" Type="http://schemas.openxmlformats.org/officeDocument/2006/relationships/pivotCacheDefinition" Target="pivotCache/pivotCacheDefinition4.xml"/><Relationship Id="rId34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styles" Target="styles.xml"/><Relationship Id="rId33" Type="http://schemas.microsoft.com/office/2017/06/relationships/rdRichValueTypes" Target="richData/rdRichValueType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pivotCacheDefinition" Target="pivotCache/pivotCacheDefinition3.xml"/><Relationship Id="rId29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32" Type="http://schemas.microsoft.com/office/2017/06/relationships/rdSupportingPropertyBag" Target="richData/rdsupportingpropertybag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theme" Target="theme/theme1.xml"/><Relationship Id="rId28" Type="http://schemas.microsoft.com/office/2017/06/relationships/rdRichValue" Target="richData/rdrichvalue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pivotCacheDefinition" Target="pivotCache/pivotCacheDefinition5.xml"/><Relationship Id="rId27" Type="http://schemas.openxmlformats.org/officeDocument/2006/relationships/sheetMetadata" Target="metadata.xml"/><Relationship Id="rId30" Type="http://schemas.microsoft.com/office/2017/06/relationships/richStyles" Target="richData/richStyles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ites/sites/Sourcing/TUG%20Hub%20Sharing/CKU%20GM/CORE/SPRING%2018/MEN'S/FA17%20CORE%20ANALYSIS/CKUM%20GLOBAL%20CORE%20LIST%20S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ites/sites/Sourcing/TUG%20Hub%20Sharing/CKU%20GM/SPRING%2021/STRATEGY%20+%20BUDGET/CKUM/MEN'S%20SP21%20Strategy%20Budget%20Template_Revis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ites/sites/Sourcing/TUG%20Hub%20Sharing/LateAdd/CKU%20OffPrice/SP18/CKUW%20OP%20SP18%20New%20Process%20Late%20Add%20Template%205.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lushit\AppData\Local\Microsoft\Windows\INetCache\Content.Outlook\I5RZG7DD\HUW%20Aug%202021%20Core%20buy%20-%20Brandix%208.18.2021-la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UNCH F17"/>
      <sheetName val="S17 CONFIRMED DROPS"/>
      <sheetName val="F17 GLOBAL CORE DROPS"/>
      <sheetName val="S17 ISSUES"/>
      <sheetName val="LAUNCH S17"/>
      <sheetName val="F17&gt;S18 WATCH LIST"/>
      <sheetName val="F17 CORE LIST"/>
      <sheetName val="F17 CORE LIST DATA"/>
      <sheetName val="DROP DATA"/>
      <sheetName val="S18 TENTATIVE NEW CORE DATA"/>
      <sheetName val="CORE PROGRAM REPLACEMENT LIST"/>
      <sheetName val="Sheet3"/>
      <sheetName val="Sheet2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_WOMENS  (2)"/>
      <sheetName val="2_MENS &gt; (2)"/>
      <sheetName val="1.2_Units POST LA VALIDATION"/>
      <sheetName val="1.0_Summary "/>
      <sheetName val="1.0_Summary"/>
      <sheetName val="1.0_Summary_ "/>
      <sheetName val="1.1_Budget"/>
      <sheetName val="1.1 PROGRAM PLAN UNDERWEAR"/>
      <sheetName val="1.2 PROGRAM PLAN SLEEPWEAR"/>
      <sheetName val="ADDED PROGRAMS BY REGIONS"/>
      <sheetName val="DROPDOWNS"/>
      <sheetName val="1.2_Units"/>
      <sheetName val="Sheet1"/>
      <sheetName val="1.5 Market Recap"/>
      <sheetName val="1.6_Strategy "/>
      <sheetName val="1.51_Budget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s"/>
      <sheetName val="Validations"/>
      <sheetName val="Late Add Log"/>
      <sheetName val="Lists"/>
      <sheetName val="Reorder Log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&amp;A"/>
      <sheetName val="WHOLESALE"/>
      <sheetName val="RETAIL"/>
      <sheetName val="Sheet4"/>
      <sheetName val="Total Buy"/>
      <sheetName val="List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T1"/>
          <cell r="AU1" t="str">
            <v>Bulk</v>
          </cell>
          <cell r="AV1"/>
        </row>
        <row r="2">
          <cell r="A2" t="str">
            <v>AA</v>
          </cell>
          <cell r="B2" t="str">
            <v>Buy Plan</v>
          </cell>
          <cell r="C2" t="str">
            <v>Vendor</v>
          </cell>
          <cell r="D2" t="str">
            <v>Vendor Name</v>
          </cell>
          <cell r="E2" t="str">
            <v>Style</v>
          </cell>
          <cell r="F2" t="str">
            <v>Program
Name</v>
          </cell>
          <cell r="G2" t="str">
            <v>Color</v>
          </cell>
          <cell r="H2" t="str">
            <v>NRF 
Color</v>
          </cell>
          <cell r="I2" t="str">
            <v>Color
Name</v>
          </cell>
          <cell r="J2" t="str">
            <v>Dimension</v>
          </cell>
          <cell r="K2" t="str">
            <v>Size</v>
          </cell>
          <cell r="L2" t="str">
            <v>UPC</v>
          </cell>
          <cell r="M2" t="str">
            <v>Ship to</v>
          </cell>
          <cell r="N2" t="str">
            <v>Office</v>
          </cell>
          <cell r="O2" t="str">
            <v>Qty</v>
          </cell>
          <cell r="P2" t="str">
            <v>Final Qty</v>
          </cell>
          <cell r="Q2" t="str">
            <v>Need By</v>
          </cell>
          <cell r="R2" t="str">
            <v>In DC Date</v>
          </cell>
          <cell r="S2" t="str">
            <v>Req Sail By</v>
          </cell>
          <cell r="T2" t="str">
            <v>Req AC Date</v>
          </cell>
          <cell r="U2" t="str">
            <v>Cfm Sail By</v>
          </cell>
          <cell r="V2" t="str">
            <v>Cfm AC Date</v>
          </cell>
          <cell r="W2" t="str">
            <v>Buy Period</v>
          </cell>
          <cell r="X2" t="str">
            <v>Prepack Style</v>
          </cell>
          <cell r="Y2" t="str">
            <v>Prepack Color</v>
          </cell>
          <cell r="Z2" t="str">
            <v>Prepack Description</v>
          </cell>
          <cell r="AA2" t="str">
            <v>Licensee</v>
          </cell>
          <cell r="AB2" t="str">
            <v>Cost Folio Season</v>
          </cell>
          <cell r="AC2" t="str">
            <v>Comment</v>
          </cell>
          <cell r="AD2" t="str">
            <v>Process Step</v>
          </cell>
          <cell r="AE2" t="str">
            <v>PpP</v>
          </cell>
          <cell r="AF2" t="str">
            <v>Total Pcs</v>
          </cell>
          <cell r="AG2" t="str">
            <v>Plant</v>
          </cell>
          <cell r="AH2" t="str">
            <v>MCQ</v>
          </cell>
          <cell r="AI2" t="str">
            <v>Qty add</v>
          </cell>
          <cell r="AJ2" t="str">
            <v>Liability value</v>
          </cell>
          <cell r="AK2" t="str">
            <v>Surcharge</v>
          </cell>
          <cell r="AL2" t="str">
            <v>RM item</v>
          </cell>
          <cell r="AM2" t="str">
            <v>Confirm Plant</v>
          </cell>
          <cell r="AN2" t="str">
            <v>Base FOB</v>
          </cell>
          <cell r="AO2" t="str">
            <v>Final FOB</v>
          </cell>
          <cell r="AP2" t="str">
            <v>Reason For Not meeting req sail by</v>
          </cell>
          <cell r="AQ2" t="str">
            <v>Brandix Comment</v>
          </cell>
          <cell r="AR2" t="str">
            <v>Region comment</v>
          </cell>
          <cell r="AS2" t="str">
            <v>PO #</v>
          </cell>
          <cell r="AT2" t="str">
            <v>Dev Comment</v>
          </cell>
          <cell r="AU2" t="str">
            <v>FOB con</v>
          </cell>
          <cell r="AV2" t="str">
            <v>revised Destination</v>
          </cell>
        </row>
        <row r="3">
          <cell r="A3">
            <v>268196</v>
          </cell>
          <cell r="B3" t="str">
            <v>36660</v>
          </cell>
          <cell r="C3" t="str">
            <v>11317</v>
          </cell>
          <cell r="D3" t="str">
            <v>BRANDIX ASIA HOLDINGS PTE</v>
          </cell>
          <cell r="E3" t="str">
            <v>09T4159</v>
          </cell>
          <cell r="F3" t="str">
            <v>Thu Cotton Stretch</v>
          </cell>
          <cell r="G3" t="str">
            <v>001</v>
          </cell>
          <cell r="H3" t="str">
            <v>001</v>
          </cell>
          <cell r="I3" t="str">
            <v>BLACK</v>
          </cell>
          <cell r="J3" t="str">
            <v>*</v>
          </cell>
          <cell r="K3" t="str">
            <v>MD</v>
          </cell>
          <cell r="L3" t="str">
            <v>194999093362</v>
          </cell>
          <cell r="M3">
            <v>46</v>
          </cell>
          <cell r="N3" t="str">
            <v>DRESS</v>
          </cell>
          <cell r="O3">
            <v>5</v>
          </cell>
          <cell r="P3">
            <v>5</v>
          </cell>
          <cell r="Q3">
            <v>44621</v>
          </cell>
          <cell r="R3" t="str">
            <v/>
          </cell>
          <cell r="S3">
            <v>44571</v>
          </cell>
          <cell r="T3">
            <v>44564</v>
          </cell>
          <cell r="U3" t="str">
            <v/>
          </cell>
          <cell r="V3" t="str">
            <v/>
          </cell>
          <cell r="W3" t="str">
            <v>Basics-Aug 2021</v>
          </cell>
          <cell r="X3"/>
          <cell r="Y3"/>
          <cell r="Z3"/>
          <cell r="AA3"/>
          <cell r="AB3" t="str">
            <v>S2022</v>
          </cell>
          <cell r="AC3"/>
          <cell r="AD3" t="str">
            <v>OPS REVIEW</v>
          </cell>
          <cell r="AE3">
            <v>3</v>
          </cell>
          <cell r="AF3">
            <v>15</v>
          </cell>
          <cell r="AG3" t="str">
            <v>BEL</v>
          </cell>
          <cell r="AH3"/>
          <cell r="AI3"/>
          <cell r="AJ3"/>
          <cell r="AK3"/>
          <cell r="AL3"/>
          <cell r="AM3"/>
          <cell r="AN3"/>
          <cell r="AO3"/>
          <cell r="AP3"/>
          <cell r="AQ3"/>
          <cell r="AR3"/>
          <cell r="AS3"/>
          <cell r="AT3"/>
          <cell r="AU3"/>
          <cell r="AV3"/>
        </row>
        <row r="4">
          <cell r="A4">
            <v>268196</v>
          </cell>
          <cell r="B4" t="str">
            <v>36660</v>
          </cell>
          <cell r="C4" t="str">
            <v>11317</v>
          </cell>
          <cell r="D4" t="str">
            <v>BRANDIX ASIA HOLDINGS PTE</v>
          </cell>
          <cell r="E4" t="str">
            <v>09T4159</v>
          </cell>
          <cell r="F4" t="str">
            <v>Thu Cotton Stretch</v>
          </cell>
          <cell r="G4" t="str">
            <v>001</v>
          </cell>
          <cell r="H4" t="str">
            <v>001</v>
          </cell>
          <cell r="I4" t="str">
            <v>BLACK</v>
          </cell>
          <cell r="J4" t="str">
            <v>*</v>
          </cell>
          <cell r="K4" t="str">
            <v>LG</v>
          </cell>
          <cell r="L4" t="str">
            <v>194999093379</v>
          </cell>
          <cell r="M4">
            <v>46</v>
          </cell>
          <cell r="N4" t="str">
            <v>DRESS</v>
          </cell>
          <cell r="O4">
            <v>5</v>
          </cell>
          <cell r="P4">
            <v>5</v>
          </cell>
          <cell r="Q4">
            <v>44621</v>
          </cell>
          <cell r="R4" t="str">
            <v/>
          </cell>
          <cell r="S4">
            <v>44571</v>
          </cell>
          <cell r="T4">
            <v>44564</v>
          </cell>
          <cell r="U4" t="str">
            <v/>
          </cell>
          <cell r="V4" t="str">
            <v/>
          </cell>
          <cell r="W4" t="str">
            <v>Basics-Aug 2021</v>
          </cell>
          <cell r="X4"/>
          <cell r="Y4"/>
          <cell r="Z4"/>
          <cell r="AA4"/>
          <cell r="AB4" t="str">
            <v>S2022</v>
          </cell>
          <cell r="AC4"/>
          <cell r="AD4" t="str">
            <v>OPS REVIEW</v>
          </cell>
          <cell r="AE4">
            <v>3</v>
          </cell>
          <cell r="AF4">
            <v>15</v>
          </cell>
          <cell r="AG4" t="str">
            <v>BEL</v>
          </cell>
          <cell r="AH4"/>
          <cell r="AI4"/>
          <cell r="AJ4"/>
          <cell r="AK4"/>
          <cell r="AL4"/>
          <cell r="AM4"/>
          <cell r="AN4"/>
          <cell r="AO4"/>
          <cell r="AP4"/>
          <cell r="AQ4"/>
          <cell r="AR4"/>
          <cell r="AS4"/>
          <cell r="AT4"/>
          <cell r="AU4"/>
          <cell r="AV4"/>
        </row>
        <row r="5">
          <cell r="A5">
            <v>268196</v>
          </cell>
          <cell r="B5" t="str">
            <v>36660</v>
          </cell>
          <cell r="C5" t="str">
            <v>11317</v>
          </cell>
          <cell r="D5" t="str">
            <v>BRANDIX ASIA HOLDINGS PTE</v>
          </cell>
          <cell r="E5" t="str">
            <v>09T4159</v>
          </cell>
          <cell r="F5" t="str">
            <v>Thu Cotton Stretch</v>
          </cell>
          <cell r="G5" t="str">
            <v>001</v>
          </cell>
          <cell r="H5" t="str">
            <v>001</v>
          </cell>
          <cell r="I5" t="str">
            <v>BLACK</v>
          </cell>
          <cell r="J5" t="str">
            <v>*</v>
          </cell>
          <cell r="K5" t="str">
            <v>XL</v>
          </cell>
          <cell r="L5" t="str">
            <v>194999093386</v>
          </cell>
          <cell r="M5">
            <v>46</v>
          </cell>
          <cell r="N5" t="str">
            <v>DRESS</v>
          </cell>
          <cell r="O5">
            <v>5</v>
          </cell>
          <cell r="P5">
            <v>5</v>
          </cell>
          <cell r="Q5">
            <v>44621</v>
          </cell>
          <cell r="R5" t="str">
            <v/>
          </cell>
          <cell r="S5">
            <v>44571</v>
          </cell>
          <cell r="T5">
            <v>44564</v>
          </cell>
          <cell r="U5" t="str">
            <v/>
          </cell>
          <cell r="V5" t="str">
            <v/>
          </cell>
          <cell r="W5" t="str">
            <v>Basics-Aug 2021</v>
          </cell>
          <cell r="X5"/>
          <cell r="Y5"/>
          <cell r="Z5"/>
          <cell r="AA5"/>
          <cell r="AB5" t="str">
            <v>S2022</v>
          </cell>
          <cell r="AC5"/>
          <cell r="AD5" t="str">
            <v>OPS REVIEW</v>
          </cell>
          <cell r="AE5">
            <v>3</v>
          </cell>
          <cell r="AF5">
            <v>15</v>
          </cell>
          <cell r="AG5" t="str">
            <v>BEL</v>
          </cell>
          <cell r="AH5"/>
          <cell r="AI5"/>
          <cell r="AJ5"/>
          <cell r="AK5"/>
          <cell r="AL5"/>
          <cell r="AM5"/>
          <cell r="AN5"/>
          <cell r="AO5"/>
          <cell r="AP5"/>
          <cell r="AQ5"/>
          <cell r="AR5"/>
          <cell r="AS5"/>
          <cell r="AT5"/>
          <cell r="AU5"/>
          <cell r="AV5"/>
        </row>
        <row r="6">
          <cell r="A6">
            <v>268196</v>
          </cell>
          <cell r="B6" t="str">
            <v>36660</v>
          </cell>
          <cell r="C6" t="str">
            <v>11317</v>
          </cell>
          <cell r="D6" t="str">
            <v>BRANDIX ASIA HOLDINGS PTE</v>
          </cell>
          <cell r="E6" t="str">
            <v>09T4159</v>
          </cell>
          <cell r="F6" t="str">
            <v>Thu Cotton Stretch</v>
          </cell>
          <cell r="G6" t="str">
            <v>608</v>
          </cell>
          <cell r="H6" t="str">
            <v>608</v>
          </cell>
          <cell r="I6" t="str">
            <v>MAHOGANY</v>
          </cell>
          <cell r="J6" t="str">
            <v>*</v>
          </cell>
          <cell r="K6" t="str">
            <v>MD</v>
          </cell>
          <cell r="L6" t="str">
            <v>194999093614</v>
          </cell>
          <cell r="M6">
            <v>46</v>
          </cell>
          <cell r="N6" t="str">
            <v>DRESS</v>
          </cell>
          <cell r="O6">
            <v>5</v>
          </cell>
          <cell r="P6">
            <v>5</v>
          </cell>
          <cell r="Q6">
            <v>44621</v>
          </cell>
          <cell r="R6" t="str">
            <v/>
          </cell>
          <cell r="S6">
            <v>44571</v>
          </cell>
          <cell r="T6">
            <v>44564</v>
          </cell>
          <cell r="U6" t="str">
            <v/>
          </cell>
          <cell r="V6" t="str">
            <v/>
          </cell>
          <cell r="W6" t="str">
            <v>Basics-Aug 2021</v>
          </cell>
          <cell r="X6"/>
          <cell r="Y6"/>
          <cell r="Z6"/>
          <cell r="AA6"/>
          <cell r="AB6" t="str">
            <v>S2022</v>
          </cell>
          <cell r="AC6"/>
          <cell r="AD6" t="str">
            <v>OPS REVIEW</v>
          </cell>
          <cell r="AE6">
            <v>3</v>
          </cell>
          <cell r="AF6">
            <v>15</v>
          </cell>
          <cell r="AG6" t="str">
            <v>BEL</v>
          </cell>
          <cell r="AH6"/>
          <cell r="AI6"/>
          <cell r="AJ6"/>
          <cell r="AK6"/>
          <cell r="AL6"/>
          <cell r="AM6"/>
          <cell r="AN6"/>
          <cell r="AO6"/>
          <cell r="AP6"/>
          <cell r="AQ6"/>
          <cell r="AR6"/>
          <cell r="AS6"/>
          <cell r="AT6"/>
          <cell r="AU6"/>
          <cell r="AV6"/>
        </row>
        <row r="7">
          <cell r="A7">
            <v>268196</v>
          </cell>
          <cell r="B7" t="str">
            <v>36660</v>
          </cell>
          <cell r="C7" t="str">
            <v>11317</v>
          </cell>
          <cell r="D7" t="str">
            <v>BRANDIX ASIA HOLDINGS PTE</v>
          </cell>
          <cell r="E7" t="str">
            <v>09T4159</v>
          </cell>
          <cell r="F7" t="str">
            <v>Thu Cotton Stretch</v>
          </cell>
          <cell r="G7" t="str">
            <v>608</v>
          </cell>
          <cell r="H7" t="str">
            <v>608</v>
          </cell>
          <cell r="I7" t="str">
            <v>MAHOGANY</v>
          </cell>
          <cell r="J7" t="str">
            <v>*</v>
          </cell>
          <cell r="K7" t="str">
            <v>LG</v>
          </cell>
          <cell r="L7" t="str">
            <v>194999093621</v>
          </cell>
          <cell r="M7">
            <v>46</v>
          </cell>
          <cell r="N7" t="str">
            <v>DRESS</v>
          </cell>
          <cell r="O7">
            <v>5</v>
          </cell>
          <cell r="P7">
            <v>5</v>
          </cell>
          <cell r="Q7">
            <v>44621</v>
          </cell>
          <cell r="R7" t="str">
            <v/>
          </cell>
          <cell r="S7">
            <v>44571</v>
          </cell>
          <cell r="T7">
            <v>44564</v>
          </cell>
          <cell r="U7" t="str">
            <v/>
          </cell>
          <cell r="V7" t="str">
            <v/>
          </cell>
          <cell r="W7" t="str">
            <v>Basics-Aug 2021</v>
          </cell>
          <cell r="X7"/>
          <cell r="Y7"/>
          <cell r="Z7"/>
          <cell r="AA7"/>
          <cell r="AB7" t="str">
            <v>S2022</v>
          </cell>
          <cell r="AC7"/>
          <cell r="AD7" t="str">
            <v>OPS REVIEW</v>
          </cell>
          <cell r="AE7">
            <v>3</v>
          </cell>
          <cell r="AF7">
            <v>15</v>
          </cell>
          <cell r="AG7" t="str">
            <v>BEL</v>
          </cell>
          <cell r="AH7"/>
          <cell r="AI7"/>
          <cell r="AJ7"/>
          <cell r="AK7"/>
          <cell r="AL7"/>
          <cell r="AM7"/>
          <cell r="AN7"/>
          <cell r="AO7"/>
          <cell r="AP7"/>
          <cell r="AQ7"/>
          <cell r="AR7"/>
          <cell r="AS7"/>
          <cell r="AT7"/>
          <cell r="AU7"/>
          <cell r="AV7"/>
        </row>
        <row r="8">
          <cell r="A8">
            <v>268196</v>
          </cell>
          <cell r="B8" t="str">
            <v>36660</v>
          </cell>
          <cell r="C8" t="str">
            <v>11317</v>
          </cell>
          <cell r="D8" t="str">
            <v>BRANDIX ASIA HOLDINGS PTE</v>
          </cell>
          <cell r="E8" t="str">
            <v>09T4159</v>
          </cell>
          <cell r="F8" t="str">
            <v>Thu Cotton Stretch</v>
          </cell>
          <cell r="G8" t="str">
            <v>608</v>
          </cell>
          <cell r="H8" t="str">
            <v>608</v>
          </cell>
          <cell r="I8" t="str">
            <v>MAHOGANY</v>
          </cell>
          <cell r="J8" t="str">
            <v>*</v>
          </cell>
          <cell r="K8" t="str">
            <v>XL</v>
          </cell>
          <cell r="L8" t="str">
            <v>194999093638</v>
          </cell>
          <cell r="M8">
            <v>46</v>
          </cell>
          <cell r="N8" t="str">
            <v>DRESS</v>
          </cell>
          <cell r="O8">
            <v>5</v>
          </cell>
          <cell r="P8">
            <v>5</v>
          </cell>
          <cell r="Q8">
            <v>44621</v>
          </cell>
          <cell r="R8" t="str">
            <v/>
          </cell>
          <cell r="S8">
            <v>44571</v>
          </cell>
          <cell r="T8">
            <v>44564</v>
          </cell>
          <cell r="U8" t="str">
            <v/>
          </cell>
          <cell r="V8" t="str">
            <v/>
          </cell>
          <cell r="W8" t="str">
            <v>Basics-Aug 2021</v>
          </cell>
          <cell r="X8"/>
          <cell r="Y8"/>
          <cell r="Z8"/>
          <cell r="AA8"/>
          <cell r="AB8" t="str">
            <v>S2022</v>
          </cell>
          <cell r="AC8"/>
          <cell r="AD8" t="str">
            <v>OPS REVIEW</v>
          </cell>
          <cell r="AE8">
            <v>3</v>
          </cell>
          <cell r="AF8">
            <v>15</v>
          </cell>
          <cell r="AG8" t="str">
            <v>BEL</v>
          </cell>
          <cell r="AH8"/>
          <cell r="AI8"/>
          <cell r="AJ8"/>
          <cell r="AK8"/>
          <cell r="AL8"/>
          <cell r="AM8"/>
          <cell r="AN8"/>
          <cell r="AO8"/>
          <cell r="AP8"/>
          <cell r="AQ8"/>
          <cell r="AR8"/>
          <cell r="AS8"/>
          <cell r="AT8"/>
          <cell r="AU8"/>
          <cell r="AV8"/>
        </row>
        <row r="9">
          <cell r="A9">
            <v>268196</v>
          </cell>
          <cell r="B9" t="str">
            <v>36660</v>
          </cell>
          <cell r="C9" t="str">
            <v>11317</v>
          </cell>
          <cell r="D9" t="str">
            <v>BRANDIX ASIA HOLDINGS PTE</v>
          </cell>
          <cell r="E9" t="str">
            <v>09TQ004</v>
          </cell>
          <cell r="F9" t="str">
            <v>Thu Cotton Classics</v>
          </cell>
          <cell r="G9" t="str">
            <v>U76</v>
          </cell>
          <cell r="H9" t="str">
            <v>462</v>
          </cell>
          <cell r="I9" t="str">
            <v>INK BLUE</v>
          </cell>
          <cell r="J9" t="str">
            <v>*</v>
          </cell>
          <cell r="K9" t="str">
            <v>MD</v>
          </cell>
          <cell r="L9" t="str">
            <v>088541601627</v>
          </cell>
          <cell r="M9">
            <v>46</v>
          </cell>
          <cell r="N9" t="str">
            <v>DRESS</v>
          </cell>
          <cell r="O9">
            <v>5</v>
          </cell>
          <cell r="P9">
            <v>5</v>
          </cell>
          <cell r="Q9">
            <v>44621</v>
          </cell>
          <cell r="R9" t="str">
            <v/>
          </cell>
          <cell r="S9">
            <v>44571</v>
          </cell>
          <cell r="T9">
            <v>44564</v>
          </cell>
          <cell r="U9" t="str">
            <v/>
          </cell>
          <cell r="V9" t="str">
            <v/>
          </cell>
          <cell r="W9" t="str">
            <v>Basics-Aug 2021</v>
          </cell>
          <cell r="X9"/>
          <cell r="Y9"/>
          <cell r="Z9"/>
          <cell r="AA9"/>
          <cell r="AB9" t="str">
            <v>S2022</v>
          </cell>
          <cell r="AC9"/>
          <cell r="AD9" t="str">
            <v>OPS REVIEW</v>
          </cell>
          <cell r="AE9">
            <v>3</v>
          </cell>
          <cell r="AF9">
            <v>15</v>
          </cell>
          <cell r="AG9" t="str">
            <v>BEL</v>
          </cell>
          <cell r="AH9"/>
          <cell r="AI9"/>
          <cell r="AJ9"/>
          <cell r="AK9"/>
          <cell r="AL9"/>
          <cell r="AM9"/>
          <cell r="AN9"/>
          <cell r="AO9"/>
          <cell r="AP9"/>
          <cell r="AQ9"/>
          <cell r="AR9"/>
          <cell r="AS9"/>
          <cell r="AT9" t="str">
            <v>all fabric and WB colors are approved/FIT approved/PLM BOM ready</v>
          </cell>
          <cell r="AU9"/>
          <cell r="AV9"/>
        </row>
        <row r="10">
          <cell r="A10">
            <v>268196</v>
          </cell>
          <cell r="B10" t="str">
            <v>36660</v>
          </cell>
          <cell r="C10" t="str">
            <v>11317</v>
          </cell>
          <cell r="D10" t="str">
            <v>BRANDIX ASIA HOLDINGS PTE</v>
          </cell>
          <cell r="E10" t="str">
            <v>09TQ004</v>
          </cell>
          <cell r="F10" t="str">
            <v>Thu Cotton Classics</v>
          </cell>
          <cell r="G10" t="str">
            <v>U76</v>
          </cell>
          <cell r="H10" t="str">
            <v>462</v>
          </cell>
          <cell r="I10" t="str">
            <v>INK BLUE</v>
          </cell>
          <cell r="J10" t="str">
            <v>*</v>
          </cell>
          <cell r="K10" t="str">
            <v>LG</v>
          </cell>
          <cell r="L10" t="str">
            <v>088541601634</v>
          </cell>
          <cell r="M10">
            <v>46</v>
          </cell>
          <cell r="N10" t="str">
            <v>DRESS</v>
          </cell>
          <cell r="O10">
            <v>5</v>
          </cell>
          <cell r="P10">
            <v>5</v>
          </cell>
          <cell r="Q10">
            <v>44621</v>
          </cell>
          <cell r="R10" t="str">
            <v/>
          </cell>
          <cell r="S10">
            <v>44571</v>
          </cell>
          <cell r="T10">
            <v>44564</v>
          </cell>
          <cell r="U10" t="str">
            <v/>
          </cell>
          <cell r="V10" t="str">
            <v/>
          </cell>
          <cell r="W10" t="str">
            <v>Basics-Aug 2021</v>
          </cell>
          <cell r="X10"/>
          <cell r="Y10"/>
          <cell r="Z10"/>
          <cell r="AA10"/>
          <cell r="AB10" t="str">
            <v>S2022</v>
          </cell>
          <cell r="AC10"/>
          <cell r="AD10" t="str">
            <v>OPS REVIEW</v>
          </cell>
          <cell r="AE10">
            <v>3</v>
          </cell>
          <cell r="AF10">
            <v>15</v>
          </cell>
          <cell r="AG10" t="str">
            <v>BEL</v>
          </cell>
          <cell r="AH10"/>
          <cell r="AI10"/>
          <cell r="AJ10"/>
          <cell r="AK10"/>
          <cell r="AL10"/>
          <cell r="AM10"/>
          <cell r="AN10"/>
          <cell r="AO10"/>
          <cell r="AP10"/>
          <cell r="AQ10"/>
          <cell r="AR10"/>
          <cell r="AS10"/>
          <cell r="AT10" t="str">
            <v>all fabric and WB colors are approved/FIT approved/PLM BOM ready</v>
          </cell>
          <cell r="AU10"/>
          <cell r="AV10"/>
        </row>
        <row r="11">
          <cell r="A11">
            <v>268196</v>
          </cell>
          <cell r="B11" t="str">
            <v>36660</v>
          </cell>
          <cell r="C11" t="str">
            <v>11317</v>
          </cell>
          <cell r="D11" t="str">
            <v>BRANDIX ASIA HOLDINGS PTE</v>
          </cell>
          <cell r="E11" t="str">
            <v>09TQ004</v>
          </cell>
          <cell r="F11" t="str">
            <v>Thu Cotton Classics</v>
          </cell>
          <cell r="G11" t="str">
            <v>U76</v>
          </cell>
          <cell r="H11" t="str">
            <v>462</v>
          </cell>
          <cell r="I11" t="str">
            <v>INK BLUE</v>
          </cell>
          <cell r="J11" t="str">
            <v>*</v>
          </cell>
          <cell r="K11" t="str">
            <v>XL</v>
          </cell>
          <cell r="L11" t="str">
            <v>088541601641</v>
          </cell>
          <cell r="M11">
            <v>46</v>
          </cell>
          <cell r="N11" t="str">
            <v>DRESS</v>
          </cell>
          <cell r="O11">
            <v>5</v>
          </cell>
          <cell r="P11">
            <v>5</v>
          </cell>
          <cell r="Q11">
            <v>44621</v>
          </cell>
          <cell r="R11" t="str">
            <v/>
          </cell>
          <cell r="S11">
            <v>44571</v>
          </cell>
          <cell r="T11">
            <v>44564</v>
          </cell>
          <cell r="U11" t="str">
            <v/>
          </cell>
          <cell r="V11" t="str">
            <v/>
          </cell>
          <cell r="W11" t="str">
            <v>Basics-Aug 2021</v>
          </cell>
          <cell r="X11"/>
          <cell r="Y11"/>
          <cell r="Z11"/>
          <cell r="AA11"/>
          <cell r="AB11" t="str">
            <v>S2022</v>
          </cell>
          <cell r="AC11"/>
          <cell r="AD11" t="str">
            <v>OPS REVIEW</v>
          </cell>
          <cell r="AE11">
            <v>3</v>
          </cell>
          <cell r="AF11">
            <v>15</v>
          </cell>
          <cell r="AG11" t="str">
            <v>BEL</v>
          </cell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 t="str">
            <v>all fabric and WB colors are approved/FIT approved/PLM BOM ready</v>
          </cell>
          <cell r="AU11"/>
          <cell r="AV11"/>
        </row>
        <row r="12">
          <cell r="A12">
            <v>268197</v>
          </cell>
          <cell r="B12" t="str">
            <v>36662</v>
          </cell>
          <cell r="C12" t="str">
            <v>11317</v>
          </cell>
          <cell r="D12" t="str">
            <v>BRANDIX ASIA HOLDINGS PTE</v>
          </cell>
          <cell r="E12" t="str">
            <v>09TF001</v>
          </cell>
          <cell r="F12" t="str">
            <v>Thu Cotton Classics</v>
          </cell>
          <cell r="G12" t="str">
            <v>A99</v>
          </cell>
          <cell r="H12" t="str">
            <v>099</v>
          </cell>
          <cell r="I12" t="str">
            <v>MULTI</v>
          </cell>
          <cell r="J12" t="str">
            <v>*</v>
          </cell>
          <cell r="K12" t="str">
            <v>SM</v>
          </cell>
          <cell r="L12" t="str">
            <v>088541316606</v>
          </cell>
          <cell r="M12" t="str">
            <v>MEXICO</v>
          </cell>
          <cell r="N12" t="str">
            <v>DRESS</v>
          </cell>
          <cell r="O12">
            <v>800</v>
          </cell>
          <cell r="P12">
            <v>800</v>
          </cell>
          <cell r="Q12">
            <v>44621</v>
          </cell>
          <cell r="R12" t="str">
            <v/>
          </cell>
          <cell r="S12">
            <v>44571</v>
          </cell>
          <cell r="T12">
            <v>44564</v>
          </cell>
          <cell r="U12" t="str">
            <v/>
          </cell>
          <cell r="V12" t="str">
            <v/>
          </cell>
          <cell r="W12" t="str">
            <v>Basics-Aug 2021</v>
          </cell>
          <cell r="X12"/>
          <cell r="Y12"/>
          <cell r="Z12"/>
          <cell r="AA12" t="str">
            <v>JV-Baseco S.A.P.I. de C.V.</v>
          </cell>
          <cell r="AB12" t="str">
            <v>S2022</v>
          </cell>
          <cell r="AC12"/>
          <cell r="AD12" t="str">
            <v>OPS REVIEW</v>
          </cell>
          <cell r="AE12">
            <v>4</v>
          </cell>
          <cell r="AF12">
            <v>3200</v>
          </cell>
          <cell r="AG12" t="str">
            <v>BEL</v>
          </cell>
          <cell r="AH12"/>
          <cell r="AI12"/>
          <cell r="AJ12"/>
          <cell r="AK12"/>
          <cell r="AL12"/>
          <cell r="AM12"/>
          <cell r="AN12"/>
          <cell r="AO12"/>
          <cell r="AP12"/>
          <cell r="AQ12"/>
          <cell r="AR12"/>
          <cell r="AS12"/>
          <cell r="AT12" t="str">
            <v>all fabric and WB colors are approved/FIT approved/PLM BOM ready</v>
          </cell>
          <cell r="AU12"/>
          <cell r="AV12"/>
        </row>
        <row r="13">
          <cell r="A13">
            <v>268197</v>
          </cell>
          <cell r="B13" t="str">
            <v>36662</v>
          </cell>
          <cell r="C13" t="str">
            <v>11317</v>
          </cell>
          <cell r="D13" t="str">
            <v>BRANDIX ASIA HOLDINGS PTE</v>
          </cell>
          <cell r="E13" t="str">
            <v>09TF001</v>
          </cell>
          <cell r="F13" t="str">
            <v>Thu Cotton Classics</v>
          </cell>
          <cell r="G13" t="str">
            <v>A99</v>
          </cell>
          <cell r="H13" t="str">
            <v>099</v>
          </cell>
          <cell r="I13" t="str">
            <v>MULTI</v>
          </cell>
          <cell r="J13" t="str">
            <v>*</v>
          </cell>
          <cell r="K13" t="str">
            <v>MD</v>
          </cell>
          <cell r="L13" t="str">
            <v>088541316613</v>
          </cell>
          <cell r="M13" t="str">
            <v>MEXICO</v>
          </cell>
          <cell r="N13" t="str">
            <v>DRESS</v>
          </cell>
          <cell r="O13">
            <v>890</v>
          </cell>
          <cell r="P13">
            <v>890</v>
          </cell>
          <cell r="Q13">
            <v>44621</v>
          </cell>
          <cell r="R13" t="str">
            <v/>
          </cell>
          <cell r="S13">
            <v>44571</v>
          </cell>
          <cell r="T13">
            <v>44564</v>
          </cell>
          <cell r="U13" t="str">
            <v/>
          </cell>
          <cell r="V13" t="str">
            <v/>
          </cell>
          <cell r="W13" t="str">
            <v>Basics-Aug 2021</v>
          </cell>
          <cell r="X13"/>
          <cell r="Y13"/>
          <cell r="Z13"/>
          <cell r="AA13" t="str">
            <v>JV-Baseco S.A.P.I. de C.V.</v>
          </cell>
          <cell r="AB13" t="str">
            <v>S2022</v>
          </cell>
          <cell r="AC13"/>
          <cell r="AD13" t="str">
            <v>OPS REVIEW</v>
          </cell>
          <cell r="AE13">
            <v>4</v>
          </cell>
          <cell r="AF13">
            <v>3560</v>
          </cell>
          <cell r="AG13" t="str">
            <v>BEL</v>
          </cell>
          <cell r="AH13"/>
          <cell r="AI13"/>
          <cell r="AJ13"/>
          <cell r="AK13"/>
          <cell r="AL13"/>
          <cell r="AM13"/>
          <cell r="AN13"/>
          <cell r="AO13"/>
          <cell r="AP13"/>
          <cell r="AQ13"/>
          <cell r="AR13"/>
          <cell r="AS13"/>
          <cell r="AT13" t="str">
            <v>all fabric and WB colors are approved/FIT approved/PLM BOM ready</v>
          </cell>
          <cell r="AU13"/>
          <cell r="AV13"/>
        </row>
        <row r="14">
          <cell r="A14">
            <v>268197</v>
          </cell>
          <cell r="B14" t="str">
            <v>36662</v>
          </cell>
          <cell r="C14" t="str">
            <v>11317</v>
          </cell>
          <cell r="D14" t="str">
            <v>BRANDIX ASIA HOLDINGS PTE</v>
          </cell>
          <cell r="E14" t="str">
            <v>09TF001</v>
          </cell>
          <cell r="F14" t="str">
            <v>Thu Cotton Classics</v>
          </cell>
          <cell r="G14" t="str">
            <v>A99</v>
          </cell>
          <cell r="H14" t="str">
            <v>099</v>
          </cell>
          <cell r="I14" t="str">
            <v>MULTI</v>
          </cell>
          <cell r="J14" t="str">
            <v>*</v>
          </cell>
          <cell r="K14" t="str">
            <v>LG</v>
          </cell>
          <cell r="L14" t="str">
            <v>088541316620</v>
          </cell>
          <cell r="M14" t="str">
            <v>MEXICO</v>
          </cell>
          <cell r="N14" t="str">
            <v>DRESS</v>
          </cell>
          <cell r="O14">
            <v>1140</v>
          </cell>
          <cell r="P14">
            <v>1140</v>
          </cell>
          <cell r="Q14">
            <v>44621</v>
          </cell>
          <cell r="R14" t="str">
            <v/>
          </cell>
          <cell r="S14">
            <v>44571</v>
          </cell>
          <cell r="T14">
            <v>44564</v>
          </cell>
          <cell r="U14" t="str">
            <v/>
          </cell>
          <cell r="V14" t="str">
            <v/>
          </cell>
          <cell r="W14" t="str">
            <v>Basics-Aug 2021</v>
          </cell>
          <cell r="X14"/>
          <cell r="Y14"/>
          <cell r="Z14"/>
          <cell r="AA14" t="str">
            <v>JV-Baseco S.A.P.I. de C.V.</v>
          </cell>
          <cell r="AB14" t="str">
            <v>S2022</v>
          </cell>
          <cell r="AC14"/>
          <cell r="AD14" t="str">
            <v>OPS REVIEW</v>
          </cell>
          <cell r="AE14">
            <v>4</v>
          </cell>
          <cell r="AF14">
            <v>4560</v>
          </cell>
          <cell r="AG14" t="str">
            <v>BEL</v>
          </cell>
          <cell r="AH14"/>
          <cell r="AI14"/>
          <cell r="AJ14"/>
          <cell r="AK14"/>
          <cell r="AL14"/>
          <cell r="AM14"/>
          <cell r="AN14"/>
          <cell r="AO14"/>
          <cell r="AP14"/>
          <cell r="AQ14"/>
          <cell r="AR14"/>
          <cell r="AS14"/>
          <cell r="AT14" t="str">
            <v>all fabric and WB colors are approved/FIT approved/PLM BOM ready</v>
          </cell>
          <cell r="AU14"/>
          <cell r="AV14"/>
        </row>
        <row r="15">
          <cell r="A15">
            <v>268197</v>
          </cell>
          <cell r="B15" t="str">
            <v>36662</v>
          </cell>
          <cell r="C15" t="str">
            <v>11317</v>
          </cell>
          <cell r="D15" t="str">
            <v>BRANDIX ASIA HOLDINGS PTE</v>
          </cell>
          <cell r="E15" t="str">
            <v>09TF001</v>
          </cell>
          <cell r="F15" t="str">
            <v>Thu Cotton Classics</v>
          </cell>
          <cell r="G15" t="str">
            <v>A99</v>
          </cell>
          <cell r="H15" t="str">
            <v>099</v>
          </cell>
          <cell r="I15" t="str">
            <v>MULTI</v>
          </cell>
          <cell r="J15" t="str">
            <v>*</v>
          </cell>
          <cell r="K15" t="str">
            <v>XL</v>
          </cell>
          <cell r="L15" t="str">
            <v>088541316637</v>
          </cell>
          <cell r="M15" t="str">
            <v>MEXICO</v>
          </cell>
          <cell r="N15" t="str">
            <v>DRESS</v>
          </cell>
          <cell r="O15">
            <v>590</v>
          </cell>
          <cell r="P15">
            <v>590</v>
          </cell>
          <cell r="Q15">
            <v>44621</v>
          </cell>
          <cell r="R15" t="str">
            <v/>
          </cell>
          <cell r="S15">
            <v>44571</v>
          </cell>
          <cell r="T15">
            <v>44564</v>
          </cell>
          <cell r="U15" t="str">
            <v/>
          </cell>
          <cell r="V15" t="str">
            <v/>
          </cell>
          <cell r="W15" t="str">
            <v>Basics-Aug 2021</v>
          </cell>
          <cell r="X15"/>
          <cell r="Y15"/>
          <cell r="Z15"/>
          <cell r="AA15" t="str">
            <v>JV-Baseco S.A.P.I. de C.V.</v>
          </cell>
          <cell r="AB15" t="str">
            <v>S2022</v>
          </cell>
          <cell r="AC15"/>
          <cell r="AD15" t="str">
            <v>OPS REVIEW</v>
          </cell>
          <cell r="AE15">
            <v>4</v>
          </cell>
          <cell r="AF15">
            <v>2360</v>
          </cell>
          <cell r="AG15" t="str">
            <v>BEL</v>
          </cell>
          <cell r="AH15"/>
          <cell r="AI15"/>
          <cell r="AJ15"/>
          <cell r="AK15"/>
          <cell r="AL15"/>
          <cell r="AM15"/>
          <cell r="AN15"/>
          <cell r="AO15"/>
          <cell r="AP15"/>
          <cell r="AQ15"/>
          <cell r="AR15"/>
          <cell r="AS15"/>
          <cell r="AT15" t="str">
            <v>all fabric and WB colors are approved/FIT approved/PLM BOM ready</v>
          </cell>
          <cell r="AU15"/>
          <cell r="AV15"/>
        </row>
        <row r="16">
          <cell r="A16">
            <v>268197</v>
          </cell>
          <cell r="B16" t="str">
            <v>36662</v>
          </cell>
          <cell r="C16" t="str">
            <v>11317</v>
          </cell>
          <cell r="D16" t="str">
            <v>BRANDIX ASIA HOLDINGS PTE</v>
          </cell>
          <cell r="E16" t="str">
            <v>09TF001</v>
          </cell>
          <cell r="F16" t="str">
            <v>Thu Cotton Classics</v>
          </cell>
          <cell r="G16" t="str">
            <v>100</v>
          </cell>
          <cell r="H16" t="str">
            <v>100</v>
          </cell>
          <cell r="I16" t="str">
            <v>WHITE</v>
          </cell>
          <cell r="J16" t="str">
            <v>*</v>
          </cell>
          <cell r="K16" t="str">
            <v>SM</v>
          </cell>
          <cell r="L16" t="str">
            <v>088541316651</v>
          </cell>
          <cell r="M16" t="str">
            <v>MEXICO</v>
          </cell>
          <cell r="N16" t="str">
            <v>DRESS</v>
          </cell>
          <cell r="O16">
            <v>400</v>
          </cell>
          <cell r="P16">
            <v>400</v>
          </cell>
          <cell r="Q16">
            <v>44621</v>
          </cell>
          <cell r="R16" t="str">
            <v/>
          </cell>
          <cell r="S16">
            <v>44571</v>
          </cell>
          <cell r="T16">
            <v>44564</v>
          </cell>
          <cell r="U16" t="str">
            <v/>
          </cell>
          <cell r="V16" t="str">
            <v/>
          </cell>
          <cell r="W16" t="str">
            <v>Basics-Aug 2021</v>
          </cell>
          <cell r="X16"/>
          <cell r="Y16"/>
          <cell r="Z16"/>
          <cell r="AA16" t="str">
            <v>JV-Baseco S.A.P.I. de C.V.</v>
          </cell>
          <cell r="AB16" t="str">
            <v>S2022</v>
          </cell>
          <cell r="AC16"/>
          <cell r="AD16" t="str">
            <v>OPS REVIEW</v>
          </cell>
          <cell r="AE16">
            <v>4</v>
          </cell>
          <cell r="AF16">
            <v>1600</v>
          </cell>
          <cell r="AG16" t="str">
            <v>BEL</v>
          </cell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 t="str">
            <v>all fabric and WB colors are approved/FIT approved/PLM BOM ready</v>
          </cell>
          <cell r="AU16"/>
          <cell r="AV16"/>
        </row>
        <row r="17">
          <cell r="A17">
            <v>268197</v>
          </cell>
          <cell r="B17" t="str">
            <v>36662</v>
          </cell>
          <cell r="C17" t="str">
            <v>11317</v>
          </cell>
          <cell r="D17" t="str">
            <v>BRANDIX ASIA HOLDINGS PTE</v>
          </cell>
          <cell r="E17" t="str">
            <v>09TF001</v>
          </cell>
          <cell r="F17" t="str">
            <v>Thu Cotton Classics</v>
          </cell>
          <cell r="G17" t="str">
            <v>100</v>
          </cell>
          <cell r="H17" t="str">
            <v>100</v>
          </cell>
          <cell r="I17" t="str">
            <v>WHITE</v>
          </cell>
          <cell r="J17" t="str">
            <v>*</v>
          </cell>
          <cell r="K17" t="str">
            <v>MD</v>
          </cell>
          <cell r="L17" t="str">
            <v>088541316668</v>
          </cell>
          <cell r="M17" t="str">
            <v>MEXICO</v>
          </cell>
          <cell r="N17" t="str">
            <v>DRESS</v>
          </cell>
          <cell r="O17">
            <v>420</v>
          </cell>
          <cell r="P17">
            <v>420</v>
          </cell>
          <cell r="Q17">
            <v>44621</v>
          </cell>
          <cell r="R17" t="str">
            <v/>
          </cell>
          <cell r="S17">
            <v>44571</v>
          </cell>
          <cell r="T17">
            <v>44564</v>
          </cell>
          <cell r="U17" t="str">
            <v/>
          </cell>
          <cell r="V17" t="str">
            <v/>
          </cell>
          <cell r="W17" t="str">
            <v>Basics-Aug 2021</v>
          </cell>
          <cell r="X17"/>
          <cell r="Y17"/>
          <cell r="Z17"/>
          <cell r="AA17" t="str">
            <v>JV-Baseco S.A.P.I. de C.V.</v>
          </cell>
          <cell r="AB17" t="str">
            <v>S2022</v>
          </cell>
          <cell r="AC17"/>
          <cell r="AD17" t="str">
            <v>OPS REVIEW</v>
          </cell>
          <cell r="AE17">
            <v>4</v>
          </cell>
          <cell r="AF17">
            <v>1680</v>
          </cell>
          <cell r="AG17" t="str">
            <v>BEL</v>
          </cell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 t="str">
            <v>all fabric and WB colors are approved/FIT approved/PLM BOM ready</v>
          </cell>
          <cell r="AU17"/>
          <cell r="AV17"/>
        </row>
        <row r="18">
          <cell r="A18">
            <v>268197</v>
          </cell>
          <cell r="B18" t="str">
            <v>36662</v>
          </cell>
          <cell r="C18" t="str">
            <v>11317</v>
          </cell>
          <cell r="D18" t="str">
            <v>BRANDIX ASIA HOLDINGS PTE</v>
          </cell>
          <cell r="E18" t="str">
            <v>09TF001</v>
          </cell>
          <cell r="F18" t="str">
            <v>Thu Cotton Classics</v>
          </cell>
          <cell r="G18" t="str">
            <v>100</v>
          </cell>
          <cell r="H18" t="str">
            <v>100</v>
          </cell>
          <cell r="I18" t="str">
            <v>WHITE</v>
          </cell>
          <cell r="J18" t="str">
            <v>*</v>
          </cell>
          <cell r="K18" t="str">
            <v>LG</v>
          </cell>
          <cell r="L18" t="str">
            <v>088541316675</v>
          </cell>
          <cell r="M18" t="str">
            <v>MEXICO</v>
          </cell>
          <cell r="N18" t="str">
            <v>DRESS</v>
          </cell>
          <cell r="O18">
            <v>470</v>
          </cell>
          <cell r="P18">
            <v>470</v>
          </cell>
          <cell r="Q18">
            <v>44621</v>
          </cell>
          <cell r="R18" t="str">
            <v/>
          </cell>
          <cell r="S18">
            <v>44571</v>
          </cell>
          <cell r="T18">
            <v>44564</v>
          </cell>
          <cell r="U18" t="str">
            <v/>
          </cell>
          <cell r="V18" t="str">
            <v/>
          </cell>
          <cell r="W18" t="str">
            <v>Basics-Aug 2021</v>
          </cell>
          <cell r="X18"/>
          <cell r="Y18"/>
          <cell r="Z18"/>
          <cell r="AA18" t="str">
            <v>JV-Baseco S.A.P.I. de C.V.</v>
          </cell>
          <cell r="AB18" t="str">
            <v>S2022</v>
          </cell>
          <cell r="AC18"/>
          <cell r="AD18" t="str">
            <v>OPS REVIEW</v>
          </cell>
          <cell r="AE18">
            <v>4</v>
          </cell>
          <cell r="AF18">
            <v>1880</v>
          </cell>
          <cell r="AG18" t="str">
            <v>BEL</v>
          </cell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 t="str">
            <v>all fabric and WB colors are approved/FIT approved/PLM BOM ready</v>
          </cell>
          <cell r="AU18"/>
          <cell r="AV18"/>
        </row>
        <row r="19">
          <cell r="A19">
            <v>268197</v>
          </cell>
          <cell r="B19" t="str">
            <v>36662</v>
          </cell>
          <cell r="C19" t="str">
            <v>11317</v>
          </cell>
          <cell r="D19" t="str">
            <v>BRANDIX ASIA HOLDINGS PTE</v>
          </cell>
          <cell r="E19" t="str">
            <v>09TF001</v>
          </cell>
          <cell r="F19" t="str">
            <v>Thu Cotton Classics</v>
          </cell>
          <cell r="G19" t="str">
            <v>100</v>
          </cell>
          <cell r="H19" t="str">
            <v>100</v>
          </cell>
          <cell r="I19" t="str">
            <v>WHITE</v>
          </cell>
          <cell r="J19" t="str">
            <v>*</v>
          </cell>
          <cell r="K19" t="str">
            <v>XL</v>
          </cell>
          <cell r="L19" t="str">
            <v>088541316682</v>
          </cell>
          <cell r="M19" t="str">
            <v>MEXICO</v>
          </cell>
          <cell r="N19" t="str">
            <v>DRESS</v>
          </cell>
          <cell r="O19">
            <v>120</v>
          </cell>
          <cell r="P19">
            <v>120</v>
          </cell>
          <cell r="Q19">
            <v>44621</v>
          </cell>
          <cell r="R19" t="str">
            <v/>
          </cell>
          <cell r="S19">
            <v>44571</v>
          </cell>
          <cell r="T19">
            <v>44564</v>
          </cell>
          <cell r="U19" t="str">
            <v/>
          </cell>
          <cell r="V19" t="str">
            <v/>
          </cell>
          <cell r="W19" t="str">
            <v>Basics-Aug 2021</v>
          </cell>
          <cell r="X19"/>
          <cell r="Y19"/>
          <cell r="Z19"/>
          <cell r="AA19" t="str">
            <v>JV-Baseco S.A.P.I. de C.V.</v>
          </cell>
          <cell r="AB19" t="str">
            <v>S2022</v>
          </cell>
          <cell r="AC19"/>
          <cell r="AD19" t="str">
            <v>OPS REVIEW</v>
          </cell>
          <cell r="AE19">
            <v>4</v>
          </cell>
          <cell r="AF19">
            <v>480</v>
          </cell>
          <cell r="AG19" t="str">
            <v>BEL</v>
          </cell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 t="str">
            <v>all fabric and WB colors are approved/FIT approved/PLM BOM ready</v>
          </cell>
          <cell r="AU19"/>
          <cell r="AV19"/>
        </row>
        <row r="20">
          <cell r="A20">
            <v>268201</v>
          </cell>
          <cell r="B20" t="str">
            <v>36663</v>
          </cell>
          <cell r="C20" t="str">
            <v>11317</v>
          </cell>
          <cell r="D20" t="str">
            <v>BRANDIX ASIA HOLDINGS PTE</v>
          </cell>
          <cell r="E20" t="str">
            <v>09T0006</v>
          </cell>
          <cell r="F20" t="str">
            <v>Thu Cotton Classics</v>
          </cell>
          <cell r="G20" t="str">
            <v>099</v>
          </cell>
          <cell r="H20" t="str">
            <v>099</v>
          </cell>
          <cell r="I20" t="str">
            <v>MULTI</v>
          </cell>
          <cell r="J20" t="str">
            <v>*</v>
          </cell>
          <cell r="K20" t="str">
            <v>S</v>
          </cell>
          <cell r="L20" t="str">
            <v>088541003544</v>
          </cell>
          <cell r="M20" t="str">
            <v>46</v>
          </cell>
          <cell r="N20" t="str">
            <v>DRESS</v>
          </cell>
          <cell r="O20">
            <v>312</v>
          </cell>
          <cell r="P20">
            <v>312</v>
          </cell>
          <cell r="Q20">
            <v>44621</v>
          </cell>
          <cell r="R20" t="str">
            <v/>
          </cell>
          <cell r="S20">
            <v>44571</v>
          </cell>
          <cell r="T20">
            <v>44564</v>
          </cell>
          <cell r="U20" t="str">
            <v/>
          </cell>
          <cell r="V20" t="str">
            <v/>
          </cell>
          <cell r="W20" t="str">
            <v>Basics-Aug 2021</v>
          </cell>
          <cell r="X20"/>
          <cell r="Y20"/>
          <cell r="Z20"/>
          <cell r="AA20"/>
          <cell r="AB20" t="str">
            <v>S2022</v>
          </cell>
          <cell r="AC20"/>
          <cell r="AD20" t="str">
            <v>OPS REVIEW</v>
          </cell>
          <cell r="AE20">
            <v>4</v>
          </cell>
          <cell r="AF20">
            <v>1248</v>
          </cell>
          <cell r="AG20" t="str">
            <v>BEL</v>
          </cell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 t="str">
            <v>all fabric and WB colors are approved/FIT approval pending with PTL supplier changing and PLM ready date-8/25</v>
          </cell>
          <cell r="AU20"/>
          <cell r="AV20"/>
        </row>
        <row r="21">
          <cell r="A21">
            <v>268201</v>
          </cell>
          <cell r="B21" t="str">
            <v>36663</v>
          </cell>
          <cell r="C21" t="str">
            <v>11317</v>
          </cell>
          <cell r="D21" t="str">
            <v>BRANDIX ASIA HOLDINGS PTE</v>
          </cell>
          <cell r="E21" t="str">
            <v>09T0006</v>
          </cell>
          <cell r="F21" t="str">
            <v>Thu Cotton Classics</v>
          </cell>
          <cell r="G21" t="str">
            <v>099</v>
          </cell>
          <cell r="H21" t="str">
            <v>099</v>
          </cell>
          <cell r="I21" t="str">
            <v>MULTI</v>
          </cell>
          <cell r="J21" t="str">
            <v>*</v>
          </cell>
          <cell r="K21" t="str">
            <v>M</v>
          </cell>
          <cell r="L21" t="str">
            <v>088541003551</v>
          </cell>
          <cell r="M21" t="str">
            <v>46</v>
          </cell>
          <cell r="N21" t="str">
            <v>DRESS</v>
          </cell>
          <cell r="O21">
            <v>1210</v>
          </cell>
          <cell r="P21">
            <v>1210</v>
          </cell>
          <cell r="Q21">
            <v>44621</v>
          </cell>
          <cell r="R21" t="str">
            <v/>
          </cell>
          <cell r="S21">
            <v>44571</v>
          </cell>
          <cell r="T21">
            <v>44564</v>
          </cell>
          <cell r="U21" t="str">
            <v/>
          </cell>
          <cell r="V21" t="str">
            <v/>
          </cell>
          <cell r="W21" t="str">
            <v>Basics-Aug 2021</v>
          </cell>
          <cell r="X21"/>
          <cell r="Y21"/>
          <cell r="Z21"/>
          <cell r="AA21"/>
          <cell r="AB21" t="str">
            <v>S2022</v>
          </cell>
          <cell r="AC21"/>
          <cell r="AD21" t="str">
            <v>OPS REVIEW</v>
          </cell>
          <cell r="AE21">
            <v>4</v>
          </cell>
          <cell r="AF21">
            <v>4840</v>
          </cell>
          <cell r="AG21" t="str">
            <v>BEL</v>
          </cell>
          <cell r="AH21"/>
          <cell r="AI21"/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 t="str">
            <v>all fabric and WB colors are approved/FIT approval pending with PTL supplier changing and PLM ready date-8/25</v>
          </cell>
          <cell r="AU21"/>
          <cell r="AV21"/>
        </row>
        <row r="22">
          <cell r="A22">
            <v>268201</v>
          </cell>
          <cell r="B22" t="str">
            <v>36663</v>
          </cell>
          <cell r="C22" t="str">
            <v>11317</v>
          </cell>
          <cell r="D22" t="str">
            <v>BRANDIX ASIA HOLDINGS PTE</v>
          </cell>
          <cell r="E22" t="str">
            <v>09T0006</v>
          </cell>
          <cell r="F22" t="str">
            <v>Thu Cotton Classics</v>
          </cell>
          <cell r="G22" t="str">
            <v>099</v>
          </cell>
          <cell r="H22" t="str">
            <v>099</v>
          </cell>
          <cell r="I22" t="str">
            <v>MULTI</v>
          </cell>
          <cell r="J22" t="str">
            <v>*</v>
          </cell>
          <cell r="K22" t="str">
            <v>L</v>
          </cell>
          <cell r="L22" t="str">
            <v>088541003568</v>
          </cell>
          <cell r="M22" t="str">
            <v>46</v>
          </cell>
          <cell r="N22" t="str">
            <v>DRESS</v>
          </cell>
          <cell r="O22">
            <v>969</v>
          </cell>
          <cell r="P22">
            <v>969</v>
          </cell>
          <cell r="Q22">
            <v>44621</v>
          </cell>
          <cell r="R22" t="str">
            <v/>
          </cell>
          <cell r="S22">
            <v>44571</v>
          </cell>
          <cell r="T22">
            <v>44564</v>
          </cell>
          <cell r="U22" t="str">
            <v/>
          </cell>
          <cell r="V22" t="str">
            <v/>
          </cell>
          <cell r="W22" t="str">
            <v>Basics-Aug 2021</v>
          </cell>
          <cell r="X22"/>
          <cell r="Y22"/>
          <cell r="Z22"/>
          <cell r="AA22"/>
          <cell r="AB22" t="str">
            <v>S2022</v>
          </cell>
          <cell r="AC22"/>
          <cell r="AD22" t="str">
            <v>OPS REVIEW</v>
          </cell>
          <cell r="AE22">
            <v>4</v>
          </cell>
          <cell r="AF22">
            <v>3876</v>
          </cell>
          <cell r="AG22" t="str">
            <v>BEL</v>
          </cell>
          <cell r="AH22"/>
          <cell r="AI22"/>
          <cell r="AJ22"/>
          <cell r="AK22"/>
          <cell r="AL22"/>
          <cell r="AM22"/>
          <cell r="AN22"/>
          <cell r="AO22"/>
          <cell r="AP22"/>
          <cell r="AQ22"/>
          <cell r="AR22"/>
          <cell r="AS22"/>
          <cell r="AT22" t="str">
            <v>all fabric and WB colors are approved/FIT approval pending with PTL supplier changing and PLM ready date-8/25</v>
          </cell>
          <cell r="AU22"/>
          <cell r="AV22"/>
        </row>
        <row r="23">
          <cell r="A23">
            <v>268201</v>
          </cell>
          <cell r="B23" t="str">
            <v>36663</v>
          </cell>
          <cell r="C23" t="str">
            <v>11317</v>
          </cell>
          <cell r="D23" t="str">
            <v>BRANDIX ASIA HOLDINGS PTE</v>
          </cell>
          <cell r="E23" t="str">
            <v>09T0006</v>
          </cell>
          <cell r="F23" t="str">
            <v>Thu Cotton Classics</v>
          </cell>
          <cell r="G23" t="str">
            <v>099</v>
          </cell>
          <cell r="H23" t="str">
            <v>099</v>
          </cell>
          <cell r="I23" t="str">
            <v>MULTI</v>
          </cell>
          <cell r="J23" t="str">
            <v>*</v>
          </cell>
          <cell r="K23" t="str">
            <v>XL</v>
          </cell>
          <cell r="L23" t="str">
            <v>088541003575</v>
          </cell>
          <cell r="M23" t="str">
            <v>46</v>
          </cell>
          <cell r="N23" t="str">
            <v>DRESS</v>
          </cell>
          <cell r="O23">
            <v>593</v>
          </cell>
          <cell r="P23">
            <v>593</v>
          </cell>
          <cell r="Q23">
            <v>44621</v>
          </cell>
          <cell r="R23" t="str">
            <v/>
          </cell>
          <cell r="S23">
            <v>44571</v>
          </cell>
          <cell r="T23">
            <v>44564</v>
          </cell>
          <cell r="U23" t="str">
            <v/>
          </cell>
          <cell r="V23" t="str">
            <v/>
          </cell>
          <cell r="W23" t="str">
            <v>Basics-Aug 2021</v>
          </cell>
          <cell r="X23"/>
          <cell r="Y23"/>
          <cell r="Z23"/>
          <cell r="AA23"/>
          <cell r="AB23" t="str">
            <v>S2022</v>
          </cell>
          <cell r="AC23"/>
          <cell r="AD23" t="str">
            <v>OPS REVIEW</v>
          </cell>
          <cell r="AE23">
            <v>4</v>
          </cell>
          <cell r="AF23">
            <v>2372</v>
          </cell>
          <cell r="AG23" t="str">
            <v>BEL</v>
          </cell>
          <cell r="AH23"/>
          <cell r="AI23"/>
          <cell r="AJ23"/>
          <cell r="AK23"/>
          <cell r="AL23"/>
          <cell r="AM23"/>
          <cell r="AN23"/>
          <cell r="AO23"/>
          <cell r="AP23"/>
          <cell r="AQ23"/>
          <cell r="AR23"/>
          <cell r="AS23"/>
          <cell r="AT23" t="str">
            <v>all fabric and WB colors are approved/FIT approval pending with PTL supplier changing and PLM ready date-8/25</v>
          </cell>
          <cell r="AU23"/>
          <cell r="AV23"/>
        </row>
        <row r="24">
          <cell r="A24">
            <v>268201</v>
          </cell>
          <cell r="B24" t="str">
            <v>36663</v>
          </cell>
          <cell r="C24" t="str">
            <v>11317</v>
          </cell>
          <cell r="D24" t="str">
            <v>BRANDIX ASIA HOLDINGS PTE</v>
          </cell>
          <cell r="E24" t="str">
            <v>09T0006</v>
          </cell>
          <cell r="F24" t="str">
            <v>Thu Cotton Classics</v>
          </cell>
          <cell r="G24" t="str">
            <v>099</v>
          </cell>
          <cell r="H24" t="str">
            <v>099</v>
          </cell>
          <cell r="I24" t="str">
            <v>MULTI</v>
          </cell>
          <cell r="J24" t="str">
            <v>*</v>
          </cell>
          <cell r="K24" t="str">
            <v>2XL</v>
          </cell>
          <cell r="L24" t="str">
            <v>088541003582</v>
          </cell>
          <cell r="M24" t="str">
            <v>46</v>
          </cell>
          <cell r="N24" t="str">
            <v>DRESS</v>
          </cell>
          <cell r="O24">
            <v>132</v>
          </cell>
          <cell r="P24">
            <v>132</v>
          </cell>
          <cell r="Q24">
            <v>44621</v>
          </cell>
          <cell r="R24" t="str">
            <v/>
          </cell>
          <cell r="S24">
            <v>44571</v>
          </cell>
          <cell r="T24">
            <v>44564</v>
          </cell>
          <cell r="U24" t="str">
            <v/>
          </cell>
          <cell r="V24" t="str">
            <v/>
          </cell>
          <cell r="W24" t="str">
            <v>Basics-Aug 2021</v>
          </cell>
          <cell r="X24"/>
          <cell r="Y24"/>
          <cell r="Z24"/>
          <cell r="AA24"/>
          <cell r="AB24" t="str">
            <v>S2022</v>
          </cell>
          <cell r="AC24"/>
          <cell r="AD24" t="str">
            <v>OPS REVIEW</v>
          </cell>
          <cell r="AE24">
            <v>4</v>
          </cell>
          <cell r="AF24">
            <v>528</v>
          </cell>
          <cell r="AG24" t="str">
            <v>BEL</v>
          </cell>
          <cell r="AH24"/>
          <cell r="AI24"/>
          <cell r="AJ24"/>
          <cell r="AK24"/>
          <cell r="AL24"/>
          <cell r="AM24"/>
          <cell r="AN24"/>
          <cell r="AO24"/>
          <cell r="AP24"/>
          <cell r="AQ24"/>
          <cell r="AR24"/>
          <cell r="AS24"/>
          <cell r="AT24" t="str">
            <v>all fabric and WB colors are approved/FIT approval pending with PTL supplier changing and PLM ready date-8/25</v>
          </cell>
          <cell r="AU24"/>
          <cell r="AV24"/>
        </row>
        <row r="25">
          <cell r="A25">
            <v>268201</v>
          </cell>
          <cell r="B25" t="str">
            <v>36663</v>
          </cell>
          <cell r="C25" t="str">
            <v>11317</v>
          </cell>
          <cell r="D25" t="str">
            <v>BRANDIX ASIA HOLDINGS PTE</v>
          </cell>
          <cell r="E25" t="str">
            <v>09T0007</v>
          </cell>
          <cell r="F25" t="str">
            <v>Thu Cotton Classics</v>
          </cell>
          <cell r="G25" t="str">
            <v>099</v>
          </cell>
          <cell r="H25" t="str">
            <v>099</v>
          </cell>
          <cell r="I25" t="str">
            <v>MULTI</v>
          </cell>
          <cell r="J25" t="str">
            <v>*</v>
          </cell>
          <cell r="K25" t="str">
            <v>S</v>
          </cell>
          <cell r="L25" t="str">
            <v>088541003599</v>
          </cell>
          <cell r="M25" t="str">
            <v>46</v>
          </cell>
          <cell r="N25" t="str">
            <v>DRESS</v>
          </cell>
          <cell r="O25">
            <v>586</v>
          </cell>
          <cell r="P25">
            <v>586</v>
          </cell>
          <cell r="Q25">
            <v>44621</v>
          </cell>
          <cell r="R25" t="str">
            <v/>
          </cell>
          <cell r="S25">
            <v>44571</v>
          </cell>
          <cell r="T25">
            <v>44564</v>
          </cell>
          <cell r="U25" t="str">
            <v/>
          </cell>
          <cell r="V25" t="str">
            <v/>
          </cell>
          <cell r="W25" t="str">
            <v>Basics-Aug 2021</v>
          </cell>
          <cell r="X25"/>
          <cell r="Y25"/>
          <cell r="Z25"/>
          <cell r="AA25"/>
          <cell r="AB25" t="str">
            <v>S2022</v>
          </cell>
          <cell r="AC25"/>
          <cell r="AD25" t="str">
            <v>OPS REVIEW</v>
          </cell>
          <cell r="AE25">
            <v>4</v>
          </cell>
          <cell r="AF25">
            <v>2344</v>
          </cell>
          <cell r="AG25" t="str">
            <v>BEL</v>
          </cell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 t="str">
            <v>all fabric and WB colors are approved/FIT approval pending with PTL supplier changing and PLM ready date-8/25</v>
          </cell>
          <cell r="AU25"/>
          <cell r="AV25"/>
        </row>
        <row r="26">
          <cell r="A26">
            <v>268201</v>
          </cell>
          <cell r="B26" t="str">
            <v>36663</v>
          </cell>
          <cell r="C26" t="str">
            <v>11317</v>
          </cell>
          <cell r="D26" t="str">
            <v>BRANDIX ASIA HOLDINGS PTE</v>
          </cell>
          <cell r="E26" t="str">
            <v>09T0007</v>
          </cell>
          <cell r="F26" t="str">
            <v>Thu Cotton Classics</v>
          </cell>
          <cell r="G26" t="str">
            <v>099</v>
          </cell>
          <cell r="H26" t="str">
            <v>099</v>
          </cell>
          <cell r="I26" t="str">
            <v>MULTI</v>
          </cell>
          <cell r="J26" t="str">
            <v>*</v>
          </cell>
          <cell r="K26" t="str">
            <v>M</v>
          </cell>
          <cell r="L26" t="str">
            <v>088541003605</v>
          </cell>
          <cell r="M26" t="str">
            <v>46</v>
          </cell>
          <cell r="N26" t="str">
            <v>DRESS</v>
          </cell>
          <cell r="O26">
            <v>2035</v>
          </cell>
          <cell r="P26">
            <v>2035</v>
          </cell>
          <cell r="Q26">
            <v>44621</v>
          </cell>
          <cell r="R26" t="str">
            <v/>
          </cell>
          <cell r="S26">
            <v>44571</v>
          </cell>
          <cell r="T26">
            <v>44564</v>
          </cell>
          <cell r="U26" t="str">
            <v/>
          </cell>
          <cell r="V26" t="str">
            <v/>
          </cell>
          <cell r="W26" t="str">
            <v>Basics-Aug 2021</v>
          </cell>
          <cell r="X26"/>
          <cell r="Y26"/>
          <cell r="Z26"/>
          <cell r="AA26"/>
          <cell r="AB26" t="str">
            <v>S2022</v>
          </cell>
          <cell r="AC26"/>
          <cell r="AD26" t="str">
            <v>OPS REVIEW</v>
          </cell>
          <cell r="AE26">
            <v>4</v>
          </cell>
          <cell r="AF26">
            <v>8140</v>
          </cell>
          <cell r="AG26" t="str">
            <v>BEL</v>
          </cell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 t="str">
            <v>all fabric and WB colors are approved/FIT approval pending with PTL supplier changing and PLM ready date-8/25</v>
          </cell>
          <cell r="AU26"/>
          <cell r="AV26"/>
        </row>
        <row r="27">
          <cell r="A27">
            <v>268201</v>
          </cell>
          <cell r="B27" t="str">
            <v>36663</v>
          </cell>
          <cell r="C27" t="str">
            <v>11317</v>
          </cell>
          <cell r="D27" t="str">
            <v>BRANDIX ASIA HOLDINGS PTE</v>
          </cell>
          <cell r="E27" t="str">
            <v>09T0007</v>
          </cell>
          <cell r="F27" t="str">
            <v>Thu Cotton Classics</v>
          </cell>
          <cell r="G27" t="str">
            <v>099</v>
          </cell>
          <cell r="H27" t="str">
            <v>099</v>
          </cell>
          <cell r="I27" t="str">
            <v>MULTI</v>
          </cell>
          <cell r="J27" t="str">
            <v>*</v>
          </cell>
          <cell r="K27" t="str">
            <v>L</v>
          </cell>
          <cell r="L27" t="str">
            <v>088541003612</v>
          </cell>
          <cell r="M27" t="str">
            <v>46</v>
          </cell>
          <cell r="N27" t="str">
            <v>DRESS</v>
          </cell>
          <cell r="O27">
            <v>1265</v>
          </cell>
          <cell r="P27">
            <v>1265</v>
          </cell>
          <cell r="Q27">
            <v>44621</v>
          </cell>
          <cell r="R27" t="str">
            <v/>
          </cell>
          <cell r="S27">
            <v>44571</v>
          </cell>
          <cell r="T27">
            <v>44564</v>
          </cell>
          <cell r="U27" t="str">
            <v/>
          </cell>
          <cell r="V27" t="str">
            <v/>
          </cell>
          <cell r="W27" t="str">
            <v>Basics-Aug 2021</v>
          </cell>
          <cell r="X27"/>
          <cell r="Y27"/>
          <cell r="Z27"/>
          <cell r="AA27"/>
          <cell r="AB27" t="str">
            <v>S2022</v>
          </cell>
          <cell r="AC27"/>
          <cell r="AD27" t="str">
            <v>OPS REVIEW</v>
          </cell>
          <cell r="AE27">
            <v>4</v>
          </cell>
          <cell r="AF27">
            <v>5060</v>
          </cell>
          <cell r="AG27" t="str">
            <v>BEL</v>
          </cell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 t="str">
            <v>all fabric and WB colors are approved/FIT approval pending with PTL supplier changing and PLM ready date-8/25</v>
          </cell>
          <cell r="AU27"/>
          <cell r="AV27"/>
        </row>
        <row r="28">
          <cell r="A28">
            <v>268201</v>
          </cell>
          <cell r="B28" t="str">
            <v>36663</v>
          </cell>
          <cell r="C28" t="str">
            <v>11317</v>
          </cell>
          <cell r="D28" t="str">
            <v>BRANDIX ASIA HOLDINGS PTE</v>
          </cell>
          <cell r="E28" t="str">
            <v>09T0007</v>
          </cell>
          <cell r="F28" t="str">
            <v>Thu Cotton Classics</v>
          </cell>
          <cell r="G28" t="str">
            <v>099</v>
          </cell>
          <cell r="H28" t="str">
            <v>099</v>
          </cell>
          <cell r="I28" t="str">
            <v>MULTI</v>
          </cell>
          <cell r="J28" t="str">
            <v>*</v>
          </cell>
          <cell r="K28" t="str">
            <v>XL</v>
          </cell>
          <cell r="L28" t="str">
            <v>088541003629</v>
          </cell>
          <cell r="M28" t="str">
            <v>46</v>
          </cell>
          <cell r="N28" t="str">
            <v>DRESS</v>
          </cell>
          <cell r="O28">
            <v>850</v>
          </cell>
          <cell r="P28">
            <v>850</v>
          </cell>
          <cell r="Q28">
            <v>44621</v>
          </cell>
          <cell r="R28" t="str">
            <v/>
          </cell>
          <cell r="S28">
            <v>44571</v>
          </cell>
          <cell r="T28">
            <v>44564</v>
          </cell>
          <cell r="U28" t="str">
            <v/>
          </cell>
          <cell r="V28" t="str">
            <v/>
          </cell>
          <cell r="W28" t="str">
            <v>Basics-Aug 2021</v>
          </cell>
          <cell r="X28"/>
          <cell r="Y28"/>
          <cell r="Z28"/>
          <cell r="AA28"/>
          <cell r="AB28" t="str">
            <v>S2022</v>
          </cell>
          <cell r="AC28"/>
          <cell r="AD28" t="str">
            <v>OPS REVIEW</v>
          </cell>
          <cell r="AE28">
            <v>4</v>
          </cell>
          <cell r="AF28">
            <v>3400</v>
          </cell>
          <cell r="AG28" t="str">
            <v>BEL</v>
          </cell>
          <cell r="AH28"/>
          <cell r="AI28"/>
          <cell r="AJ28"/>
          <cell r="AK28"/>
          <cell r="AL28"/>
          <cell r="AM28"/>
          <cell r="AN28"/>
          <cell r="AO28"/>
          <cell r="AP28"/>
          <cell r="AQ28"/>
          <cell r="AR28"/>
          <cell r="AS28"/>
          <cell r="AT28" t="str">
            <v>all fabric and WB colors are approved/FIT approval pending with PTL supplier changing and PLM ready date-8/25</v>
          </cell>
          <cell r="AU28"/>
          <cell r="AV28"/>
        </row>
        <row r="29">
          <cell r="A29">
            <v>268201</v>
          </cell>
          <cell r="B29" t="str">
            <v>36663</v>
          </cell>
          <cell r="C29" t="str">
            <v>11317</v>
          </cell>
          <cell r="D29" t="str">
            <v>BRANDIX ASIA HOLDINGS PTE</v>
          </cell>
          <cell r="E29" t="str">
            <v>09T0007</v>
          </cell>
          <cell r="F29" t="str">
            <v>Thu Cotton Classics</v>
          </cell>
          <cell r="G29" t="str">
            <v>099</v>
          </cell>
          <cell r="H29" t="str">
            <v>099</v>
          </cell>
          <cell r="I29" t="str">
            <v>MULTI</v>
          </cell>
          <cell r="J29" t="str">
            <v>*</v>
          </cell>
          <cell r="K29" t="str">
            <v>2XL</v>
          </cell>
          <cell r="L29" t="str">
            <v>088541003636</v>
          </cell>
          <cell r="M29" t="str">
            <v>46</v>
          </cell>
          <cell r="N29" t="str">
            <v>DRESS</v>
          </cell>
          <cell r="O29">
            <v>571</v>
          </cell>
          <cell r="P29">
            <v>571</v>
          </cell>
          <cell r="Q29">
            <v>44621</v>
          </cell>
          <cell r="R29" t="str">
            <v/>
          </cell>
          <cell r="S29">
            <v>44571</v>
          </cell>
          <cell r="T29">
            <v>44564</v>
          </cell>
          <cell r="U29" t="str">
            <v/>
          </cell>
          <cell r="V29" t="str">
            <v/>
          </cell>
          <cell r="W29" t="str">
            <v>Basics-Aug 2021</v>
          </cell>
          <cell r="X29"/>
          <cell r="Y29"/>
          <cell r="Z29"/>
          <cell r="AA29"/>
          <cell r="AB29" t="str">
            <v>S2022</v>
          </cell>
          <cell r="AC29"/>
          <cell r="AD29" t="str">
            <v>OPS REVIEW</v>
          </cell>
          <cell r="AE29">
            <v>4</v>
          </cell>
          <cell r="AF29">
            <v>2284</v>
          </cell>
          <cell r="AG29" t="str">
            <v>BEL</v>
          </cell>
          <cell r="AH29"/>
          <cell r="AI29"/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 t="str">
            <v>all fabric and WB colors are approved/FIT approval pending with PTL supplier changing and PLM ready date-8/25</v>
          </cell>
          <cell r="AU29"/>
          <cell r="AV29"/>
        </row>
        <row r="30">
          <cell r="A30">
            <v>268201</v>
          </cell>
          <cell r="B30" t="str">
            <v>36663</v>
          </cell>
          <cell r="C30" t="str">
            <v>11317</v>
          </cell>
          <cell r="D30" t="str">
            <v>BRANDIX ASIA HOLDINGS PTE</v>
          </cell>
          <cell r="E30" t="str">
            <v>09T3108</v>
          </cell>
          <cell r="F30" t="str">
            <v>Thu Cotton Classics</v>
          </cell>
          <cell r="G30" t="str">
            <v>CHS</v>
          </cell>
          <cell r="H30" t="str">
            <v>410</v>
          </cell>
          <cell r="I30" t="str">
            <v>DARK NAVY</v>
          </cell>
          <cell r="J30" t="str">
            <v>*</v>
          </cell>
          <cell r="K30" t="str">
            <v>SM</v>
          </cell>
          <cell r="L30" t="str">
            <v>088541378727</v>
          </cell>
          <cell r="M30" t="str">
            <v>46</v>
          </cell>
          <cell r="N30" t="str">
            <v>DRESS</v>
          </cell>
          <cell r="O30">
            <v>60</v>
          </cell>
          <cell r="P30">
            <v>60</v>
          </cell>
          <cell r="Q30">
            <v>44621</v>
          </cell>
          <cell r="R30" t="str">
            <v/>
          </cell>
          <cell r="S30">
            <v>44571</v>
          </cell>
          <cell r="T30">
            <v>44564</v>
          </cell>
          <cell r="U30" t="str">
            <v/>
          </cell>
          <cell r="V30" t="str">
            <v/>
          </cell>
          <cell r="W30" t="str">
            <v>Basics-Aug 2021</v>
          </cell>
          <cell r="X30"/>
          <cell r="Y30"/>
          <cell r="Z30"/>
          <cell r="AA30"/>
          <cell r="AB30" t="str">
            <v>S2022</v>
          </cell>
          <cell r="AC30"/>
          <cell r="AD30" t="str">
            <v>OPS REVIEW</v>
          </cell>
          <cell r="AE30">
            <v>1</v>
          </cell>
          <cell r="AF30">
            <v>60</v>
          </cell>
          <cell r="AG30" t="str">
            <v>BEL</v>
          </cell>
          <cell r="AH30"/>
          <cell r="AI30"/>
          <cell r="AJ30"/>
          <cell r="AK30"/>
          <cell r="AL30"/>
          <cell r="AM30"/>
          <cell r="AN30"/>
          <cell r="AO30"/>
          <cell r="AP30"/>
          <cell r="AQ30"/>
          <cell r="AR30"/>
          <cell r="AS30"/>
          <cell r="AT30"/>
          <cell r="AU30"/>
          <cell r="AV30"/>
        </row>
        <row r="31">
          <cell r="A31">
            <v>268201</v>
          </cell>
          <cell r="B31" t="str">
            <v>36663</v>
          </cell>
          <cell r="C31" t="str">
            <v>11317</v>
          </cell>
          <cell r="D31" t="str">
            <v>BRANDIX ASIA HOLDINGS PTE</v>
          </cell>
          <cell r="E31" t="str">
            <v>09T3108</v>
          </cell>
          <cell r="F31" t="str">
            <v>Thu Cotton Classics</v>
          </cell>
          <cell r="G31" t="str">
            <v>CHS</v>
          </cell>
          <cell r="H31" t="str">
            <v>410</v>
          </cell>
          <cell r="I31" t="str">
            <v>DARK NAVY</v>
          </cell>
          <cell r="J31" t="str">
            <v>*</v>
          </cell>
          <cell r="K31" t="str">
            <v>MD</v>
          </cell>
          <cell r="L31" t="str">
            <v>088541378734</v>
          </cell>
          <cell r="M31" t="str">
            <v>46</v>
          </cell>
          <cell r="N31" t="str">
            <v>DRESS</v>
          </cell>
          <cell r="O31">
            <v>231</v>
          </cell>
          <cell r="P31">
            <v>231</v>
          </cell>
          <cell r="Q31">
            <v>44621</v>
          </cell>
          <cell r="R31" t="str">
            <v/>
          </cell>
          <cell r="S31">
            <v>44571</v>
          </cell>
          <cell r="T31">
            <v>44564</v>
          </cell>
          <cell r="U31" t="str">
            <v/>
          </cell>
          <cell r="V31" t="str">
            <v/>
          </cell>
          <cell r="W31" t="str">
            <v>Basics-Aug 2021</v>
          </cell>
          <cell r="X31"/>
          <cell r="Y31"/>
          <cell r="Z31"/>
          <cell r="AA31"/>
          <cell r="AB31" t="str">
            <v>S2022</v>
          </cell>
          <cell r="AC31"/>
          <cell r="AD31" t="str">
            <v>OPS REVIEW</v>
          </cell>
          <cell r="AE31">
            <v>1</v>
          </cell>
          <cell r="AF31">
            <v>231</v>
          </cell>
          <cell r="AG31" t="str">
            <v>BEL</v>
          </cell>
          <cell r="AH31"/>
          <cell r="AI31"/>
          <cell r="AJ31"/>
          <cell r="AK31"/>
          <cell r="AL31"/>
          <cell r="AM31"/>
          <cell r="AN31"/>
          <cell r="AO31"/>
          <cell r="AP31"/>
          <cell r="AQ31"/>
          <cell r="AR31"/>
          <cell r="AS31"/>
          <cell r="AT31"/>
          <cell r="AU31"/>
          <cell r="AV31"/>
        </row>
        <row r="32">
          <cell r="A32">
            <v>268201</v>
          </cell>
          <cell r="B32" t="str">
            <v>36663</v>
          </cell>
          <cell r="C32" t="str">
            <v>11317</v>
          </cell>
          <cell r="D32" t="str">
            <v>BRANDIX ASIA HOLDINGS PTE</v>
          </cell>
          <cell r="E32" t="str">
            <v>09T3108</v>
          </cell>
          <cell r="F32" t="str">
            <v>Thu Cotton Classics</v>
          </cell>
          <cell r="G32" t="str">
            <v>CHS</v>
          </cell>
          <cell r="H32" t="str">
            <v>410</v>
          </cell>
          <cell r="I32" t="str">
            <v>DARK NAVY</v>
          </cell>
          <cell r="J32" t="str">
            <v>*</v>
          </cell>
          <cell r="K32" t="str">
            <v>LG</v>
          </cell>
          <cell r="L32" t="str">
            <v>088541378741</v>
          </cell>
          <cell r="M32" t="str">
            <v>46</v>
          </cell>
          <cell r="N32" t="str">
            <v>DRESS</v>
          </cell>
          <cell r="O32">
            <v>539</v>
          </cell>
          <cell r="P32">
            <v>539</v>
          </cell>
          <cell r="Q32">
            <v>44621</v>
          </cell>
          <cell r="R32" t="str">
            <v/>
          </cell>
          <cell r="S32">
            <v>44571</v>
          </cell>
          <cell r="T32">
            <v>44564</v>
          </cell>
          <cell r="U32" t="str">
            <v/>
          </cell>
          <cell r="V32" t="str">
            <v/>
          </cell>
          <cell r="W32" t="str">
            <v>Basics-Aug 2021</v>
          </cell>
          <cell r="X32"/>
          <cell r="Y32"/>
          <cell r="Z32"/>
          <cell r="AA32"/>
          <cell r="AB32" t="str">
            <v>S2022</v>
          </cell>
          <cell r="AC32"/>
          <cell r="AD32" t="str">
            <v>OPS REVIEW</v>
          </cell>
          <cell r="AE32">
            <v>1</v>
          </cell>
          <cell r="AF32">
            <v>539</v>
          </cell>
          <cell r="AG32" t="str">
            <v>BEL</v>
          </cell>
          <cell r="AH32"/>
          <cell r="AI32"/>
          <cell r="AJ32"/>
          <cell r="AK32"/>
          <cell r="AL32"/>
          <cell r="AM32"/>
          <cell r="AN32"/>
          <cell r="AO32"/>
          <cell r="AP32"/>
          <cell r="AQ32"/>
          <cell r="AR32"/>
          <cell r="AS32"/>
          <cell r="AT32"/>
          <cell r="AU32"/>
          <cell r="AV32"/>
        </row>
        <row r="33">
          <cell r="A33">
            <v>268201</v>
          </cell>
          <cell r="B33" t="str">
            <v>36663</v>
          </cell>
          <cell r="C33" t="str">
            <v>11317</v>
          </cell>
          <cell r="D33" t="str">
            <v>BRANDIX ASIA HOLDINGS PTE</v>
          </cell>
          <cell r="E33" t="str">
            <v>09T3108</v>
          </cell>
          <cell r="F33" t="str">
            <v>Thu Cotton Classics</v>
          </cell>
          <cell r="G33" t="str">
            <v>CHS</v>
          </cell>
          <cell r="H33" t="str">
            <v>410</v>
          </cell>
          <cell r="I33" t="str">
            <v>DARK NAVY</v>
          </cell>
          <cell r="J33" t="str">
            <v>*</v>
          </cell>
          <cell r="K33" t="str">
            <v>XL</v>
          </cell>
          <cell r="L33" t="str">
            <v>088541378758</v>
          </cell>
          <cell r="M33" t="str">
            <v>46</v>
          </cell>
          <cell r="N33" t="str">
            <v>DRESS</v>
          </cell>
          <cell r="O33">
            <v>683</v>
          </cell>
          <cell r="P33">
            <v>683</v>
          </cell>
          <cell r="Q33">
            <v>44621</v>
          </cell>
          <cell r="R33" t="str">
            <v/>
          </cell>
          <cell r="S33">
            <v>44571</v>
          </cell>
          <cell r="T33">
            <v>44564</v>
          </cell>
          <cell r="U33" t="str">
            <v/>
          </cell>
          <cell r="V33" t="str">
            <v/>
          </cell>
          <cell r="W33" t="str">
            <v>Basics-Aug 2021</v>
          </cell>
          <cell r="X33"/>
          <cell r="Y33"/>
          <cell r="Z33"/>
          <cell r="AA33"/>
          <cell r="AB33" t="str">
            <v>S2022</v>
          </cell>
          <cell r="AC33"/>
          <cell r="AD33" t="str">
            <v>OPS REVIEW</v>
          </cell>
          <cell r="AE33">
            <v>1</v>
          </cell>
          <cell r="AF33">
            <v>683</v>
          </cell>
          <cell r="AG33" t="str">
            <v>BEL</v>
          </cell>
          <cell r="AH33"/>
          <cell r="AI33"/>
          <cell r="AJ33"/>
          <cell r="AK33"/>
          <cell r="AL33"/>
          <cell r="AM33"/>
          <cell r="AN33"/>
          <cell r="AO33"/>
          <cell r="AP33"/>
          <cell r="AQ33"/>
          <cell r="AR33"/>
          <cell r="AS33"/>
          <cell r="AT33"/>
          <cell r="AU33"/>
          <cell r="AV33"/>
        </row>
        <row r="34">
          <cell r="A34">
            <v>268201</v>
          </cell>
          <cell r="B34" t="str">
            <v>36663</v>
          </cell>
          <cell r="C34" t="str">
            <v>11317</v>
          </cell>
          <cell r="D34" t="str">
            <v>BRANDIX ASIA HOLDINGS PTE</v>
          </cell>
          <cell r="E34" t="str">
            <v>09T3108</v>
          </cell>
          <cell r="F34" t="str">
            <v>Thu Cotton Classics</v>
          </cell>
          <cell r="G34" t="str">
            <v>CIX</v>
          </cell>
          <cell r="H34" t="str">
            <v>432</v>
          </cell>
          <cell r="I34" t="str">
            <v>French Blue</v>
          </cell>
          <cell r="J34" t="str">
            <v>*</v>
          </cell>
          <cell r="K34" t="str">
            <v>SM</v>
          </cell>
          <cell r="L34" t="str">
            <v>088541378772</v>
          </cell>
          <cell r="M34" t="str">
            <v>46</v>
          </cell>
          <cell r="N34" t="str">
            <v>DRESS</v>
          </cell>
          <cell r="O34">
            <v>60</v>
          </cell>
          <cell r="P34">
            <v>60</v>
          </cell>
          <cell r="Q34">
            <v>44621</v>
          </cell>
          <cell r="R34" t="str">
            <v/>
          </cell>
          <cell r="S34">
            <v>44571</v>
          </cell>
          <cell r="T34">
            <v>44564</v>
          </cell>
          <cell r="U34" t="str">
            <v/>
          </cell>
          <cell r="V34" t="str">
            <v/>
          </cell>
          <cell r="W34" t="str">
            <v>Basics-Aug 2021</v>
          </cell>
          <cell r="X34"/>
          <cell r="Y34"/>
          <cell r="Z34"/>
          <cell r="AA34"/>
          <cell r="AB34" t="str">
            <v>S2022</v>
          </cell>
          <cell r="AC34"/>
          <cell r="AD34" t="str">
            <v>OPS REVIEW</v>
          </cell>
          <cell r="AE34">
            <v>1</v>
          </cell>
          <cell r="AF34">
            <v>60</v>
          </cell>
          <cell r="AG34" t="str">
            <v>BEL</v>
          </cell>
          <cell r="AH34"/>
          <cell r="AI34"/>
          <cell r="AJ34"/>
          <cell r="AK34"/>
          <cell r="AL34"/>
          <cell r="AM34"/>
          <cell r="AN34"/>
          <cell r="AO34"/>
          <cell r="AP34"/>
          <cell r="AQ34"/>
          <cell r="AR34"/>
          <cell r="AS34"/>
          <cell r="AT34"/>
          <cell r="AU34"/>
          <cell r="AV34"/>
        </row>
        <row r="35">
          <cell r="A35">
            <v>268201</v>
          </cell>
          <cell r="B35" t="str">
            <v>36663</v>
          </cell>
          <cell r="C35" t="str">
            <v>11317</v>
          </cell>
          <cell r="D35" t="str">
            <v>BRANDIX ASIA HOLDINGS PTE</v>
          </cell>
          <cell r="E35" t="str">
            <v>09T3108</v>
          </cell>
          <cell r="F35" t="str">
            <v>Thu Cotton Classics</v>
          </cell>
          <cell r="G35" t="str">
            <v>CIX</v>
          </cell>
          <cell r="H35" t="str">
            <v>432</v>
          </cell>
          <cell r="I35" t="str">
            <v>French Blue</v>
          </cell>
          <cell r="J35" t="str">
            <v>*</v>
          </cell>
          <cell r="K35" t="str">
            <v>MD</v>
          </cell>
          <cell r="L35" t="str">
            <v>088541378789</v>
          </cell>
          <cell r="M35" t="str">
            <v>46</v>
          </cell>
          <cell r="N35" t="str">
            <v>DRESS</v>
          </cell>
          <cell r="O35">
            <v>362</v>
          </cell>
          <cell r="P35">
            <v>362</v>
          </cell>
          <cell r="Q35">
            <v>44621</v>
          </cell>
          <cell r="R35" t="str">
            <v/>
          </cell>
          <cell r="S35">
            <v>44571</v>
          </cell>
          <cell r="T35">
            <v>44564</v>
          </cell>
          <cell r="U35" t="str">
            <v/>
          </cell>
          <cell r="V35" t="str">
            <v/>
          </cell>
          <cell r="W35" t="str">
            <v>Basics-Aug 2021</v>
          </cell>
          <cell r="X35"/>
          <cell r="Y35"/>
          <cell r="Z35"/>
          <cell r="AA35"/>
          <cell r="AB35" t="str">
            <v>S2022</v>
          </cell>
          <cell r="AC35"/>
          <cell r="AD35" t="str">
            <v>OPS REVIEW</v>
          </cell>
          <cell r="AE35">
            <v>1</v>
          </cell>
          <cell r="AF35">
            <v>362</v>
          </cell>
          <cell r="AG35" t="str">
            <v>BEL</v>
          </cell>
          <cell r="AH35"/>
          <cell r="AI35"/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/>
          <cell r="AU35"/>
          <cell r="AV35"/>
        </row>
        <row r="36">
          <cell r="A36">
            <v>268201</v>
          </cell>
          <cell r="B36" t="str">
            <v>36663</v>
          </cell>
          <cell r="C36" t="str">
            <v>11317</v>
          </cell>
          <cell r="D36" t="str">
            <v>BRANDIX ASIA HOLDINGS PTE</v>
          </cell>
          <cell r="E36" t="str">
            <v>09T3108</v>
          </cell>
          <cell r="F36" t="str">
            <v>Thu Cotton Classics</v>
          </cell>
          <cell r="G36" t="str">
            <v>CIX</v>
          </cell>
          <cell r="H36" t="str">
            <v>432</v>
          </cell>
          <cell r="I36" t="str">
            <v>French Blue</v>
          </cell>
          <cell r="J36" t="str">
            <v>*</v>
          </cell>
          <cell r="K36" t="str">
            <v>LG</v>
          </cell>
          <cell r="L36" t="str">
            <v>088541378796</v>
          </cell>
          <cell r="M36" t="str">
            <v>46</v>
          </cell>
          <cell r="N36" t="str">
            <v>DRESS</v>
          </cell>
          <cell r="O36">
            <v>395</v>
          </cell>
          <cell r="P36">
            <v>395</v>
          </cell>
          <cell r="Q36">
            <v>44621</v>
          </cell>
          <cell r="R36" t="str">
            <v/>
          </cell>
          <cell r="S36">
            <v>44571</v>
          </cell>
          <cell r="T36">
            <v>44564</v>
          </cell>
          <cell r="U36" t="str">
            <v/>
          </cell>
          <cell r="V36" t="str">
            <v/>
          </cell>
          <cell r="W36" t="str">
            <v>Basics-Aug 2021</v>
          </cell>
          <cell r="X36"/>
          <cell r="Y36"/>
          <cell r="Z36"/>
          <cell r="AA36"/>
          <cell r="AB36" t="str">
            <v>S2022</v>
          </cell>
          <cell r="AC36"/>
          <cell r="AD36" t="str">
            <v>OPS REVIEW</v>
          </cell>
          <cell r="AE36">
            <v>1</v>
          </cell>
          <cell r="AF36">
            <v>395</v>
          </cell>
          <cell r="AG36" t="str">
            <v>BEL</v>
          </cell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</row>
        <row r="37">
          <cell r="A37">
            <v>268201</v>
          </cell>
          <cell r="B37" t="str">
            <v>36663</v>
          </cell>
          <cell r="C37" t="str">
            <v>11317</v>
          </cell>
          <cell r="D37" t="str">
            <v>BRANDIX ASIA HOLDINGS PTE</v>
          </cell>
          <cell r="E37" t="str">
            <v>09T3108</v>
          </cell>
          <cell r="F37" t="str">
            <v>Thu Cotton Classics</v>
          </cell>
          <cell r="G37" t="str">
            <v>CIX</v>
          </cell>
          <cell r="H37" t="str">
            <v>432</v>
          </cell>
          <cell r="I37" t="str">
            <v>French Blue</v>
          </cell>
          <cell r="J37" t="str">
            <v>*</v>
          </cell>
          <cell r="K37" t="str">
            <v>XL</v>
          </cell>
          <cell r="L37" t="str">
            <v>088541378802</v>
          </cell>
          <cell r="M37" t="str">
            <v>46</v>
          </cell>
          <cell r="N37" t="str">
            <v>DRESS</v>
          </cell>
          <cell r="O37">
            <v>329</v>
          </cell>
          <cell r="P37">
            <v>329</v>
          </cell>
          <cell r="Q37">
            <v>44621</v>
          </cell>
          <cell r="R37" t="str">
            <v/>
          </cell>
          <cell r="S37">
            <v>44571</v>
          </cell>
          <cell r="T37">
            <v>44564</v>
          </cell>
          <cell r="U37" t="str">
            <v/>
          </cell>
          <cell r="V37" t="str">
            <v/>
          </cell>
          <cell r="W37" t="str">
            <v>Basics-Aug 2021</v>
          </cell>
          <cell r="X37"/>
          <cell r="Y37"/>
          <cell r="Z37"/>
          <cell r="AA37"/>
          <cell r="AB37" t="str">
            <v>S2022</v>
          </cell>
          <cell r="AC37"/>
          <cell r="AD37" t="str">
            <v>OPS REVIEW</v>
          </cell>
          <cell r="AE37">
            <v>1</v>
          </cell>
          <cell r="AF37">
            <v>329</v>
          </cell>
          <cell r="AG37" t="str">
            <v>BEL</v>
          </cell>
          <cell r="AH37"/>
          <cell r="AI37"/>
          <cell r="AJ37"/>
          <cell r="AK37"/>
          <cell r="AL37"/>
          <cell r="AM37"/>
          <cell r="AN37"/>
          <cell r="AO37"/>
          <cell r="AP37"/>
          <cell r="AQ37"/>
          <cell r="AR37"/>
          <cell r="AS37"/>
          <cell r="AT37"/>
          <cell r="AU37"/>
          <cell r="AV37"/>
        </row>
        <row r="38">
          <cell r="A38">
            <v>268201</v>
          </cell>
          <cell r="B38" t="str">
            <v>36663</v>
          </cell>
          <cell r="C38" t="str">
            <v>11317</v>
          </cell>
          <cell r="D38" t="str">
            <v>BRANDIX ASIA HOLDINGS PTE</v>
          </cell>
          <cell r="E38" t="str">
            <v>09T3108</v>
          </cell>
          <cell r="F38" t="str">
            <v>Thu Cotton Classics</v>
          </cell>
          <cell r="G38" t="str">
            <v>P7A</v>
          </cell>
          <cell r="H38" t="str">
            <v>004</v>
          </cell>
          <cell r="I38" t="str">
            <v>Grey Heather</v>
          </cell>
          <cell r="J38" t="str">
            <v>*</v>
          </cell>
          <cell r="K38" t="str">
            <v>MD</v>
          </cell>
          <cell r="L38" t="str">
            <v>088541378680</v>
          </cell>
          <cell r="M38" t="str">
            <v>46</v>
          </cell>
          <cell r="N38" t="str">
            <v>DRESS</v>
          </cell>
          <cell r="O38">
            <v>417</v>
          </cell>
          <cell r="P38">
            <v>417</v>
          </cell>
          <cell r="Q38">
            <v>44621</v>
          </cell>
          <cell r="R38" t="str">
            <v/>
          </cell>
          <cell r="S38">
            <v>44571</v>
          </cell>
          <cell r="T38">
            <v>44564</v>
          </cell>
          <cell r="U38" t="str">
            <v/>
          </cell>
          <cell r="V38" t="str">
            <v/>
          </cell>
          <cell r="W38" t="str">
            <v>Basics-Aug 2021</v>
          </cell>
          <cell r="X38"/>
          <cell r="Y38"/>
          <cell r="Z38"/>
          <cell r="AA38"/>
          <cell r="AB38" t="str">
            <v>S2022</v>
          </cell>
          <cell r="AC38"/>
          <cell r="AD38" t="str">
            <v>OPS REVIEW</v>
          </cell>
          <cell r="AE38">
            <v>1</v>
          </cell>
          <cell r="AF38">
            <v>417</v>
          </cell>
          <cell r="AG38" t="str">
            <v>BEL</v>
          </cell>
          <cell r="AH38"/>
          <cell r="AI38"/>
          <cell r="AJ38"/>
          <cell r="AK38"/>
          <cell r="AL38"/>
          <cell r="AM38"/>
          <cell r="AN38"/>
          <cell r="AO38"/>
          <cell r="AP38"/>
          <cell r="AQ38"/>
          <cell r="AR38"/>
          <cell r="AS38"/>
          <cell r="AT38"/>
          <cell r="AU38"/>
          <cell r="AV38"/>
        </row>
        <row r="39">
          <cell r="A39">
            <v>268201</v>
          </cell>
          <cell r="B39" t="str">
            <v>36663</v>
          </cell>
          <cell r="C39" t="str">
            <v>11317</v>
          </cell>
          <cell r="D39" t="str">
            <v>BRANDIX ASIA HOLDINGS PTE</v>
          </cell>
          <cell r="E39" t="str">
            <v>09T3108</v>
          </cell>
          <cell r="F39" t="str">
            <v>Thu Cotton Classics</v>
          </cell>
          <cell r="G39" t="str">
            <v>P7A</v>
          </cell>
          <cell r="H39" t="str">
            <v>004</v>
          </cell>
          <cell r="I39" t="str">
            <v>Grey Heather</v>
          </cell>
          <cell r="J39" t="str">
            <v>*</v>
          </cell>
          <cell r="K39" t="str">
            <v>LG</v>
          </cell>
          <cell r="L39" t="str">
            <v>088541378697</v>
          </cell>
          <cell r="M39" t="str">
            <v>46</v>
          </cell>
          <cell r="N39" t="str">
            <v>DRESS</v>
          </cell>
          <cell r="O39">
            <v>660</v>
          </cell>
          <cell r="P39">
            <v>660</v>
          </cell>
          <cell r="Q39">
            <v>44621</v>
          </cell>
          <cell r="R39" t="str">
            <v/>
          </cell>
          <cell r="S39">
            <v>44571</v>
          </cell>
          <cell r="T39">
            <v>44564</v>
          </cell>
          <cell r="U39" t="str">
            <v/>
          </cell>
          <cell r="V39" t="str">
            <v/>
          </cell>
          <cell r="W39" t="str">
            <v>Basics-Aug 2021</v>
          </cell>
          <cell r="X39"/>
          <cell r="Y39"/>
          <cell r="Z39"/>
          <cell r="AA39"/>
          <cell r="AB39" t="str">
            <v>S2022</v>
          </cell>
          <cell r="AC39"/>
          <cell r="AD39" t="str">
            <v>OPS REVIEW</v>
          </cell>
          <cell r="AE39">
            <v>1</v>
          </cell>
          <cell r="AF39">
            <v>660</v>
          </cell>
          <cell r="AG39" t="str">
            <v>BEL</v>
          </cell>
          <cell r="AH39"/>
          <cell r="AI39"/>
          <cell r="AJ39"/>
          <cell r="AK39"/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/>
        </row>
        <row r="40">
          <cell r="A40">
            <v>268201</v>
          </cell>
          <cell r="B40" t="str">
            <v>36663</v>
          </cell>
          <cell r="C40" t="str">
            <v>11317</v>
          </cell>
          <cell r="D40" t="str">
            <v>BRANDIX ASIA HOLDINGS PTE</v>
          </cell>
          <cell r="E40" t="str">
            <v>09T3108</v>
          </cell>
          <cell r="F40" t="str">
            <v>Thu Cotton Classics</v>
          </cell>
          <cell r="G40" t="str">
            <v>P7A</v>
          </cell>
          <cell r="H40" t="str">
            <v>004</v>
          </cell>
          <cell r="I40" t="str">
            <v>Grey Heather</v>
          </cell>
          <cell r="J40" t="str">
            <v>*</v>
          </cell>
          <cell r="K40" t="str">
            <v>XL</v>
          </cell>
          <cell r="L40" t="str">
            <v>088541378703</v>
          </cell>
          <cell r="M40" t="str">
            <v>46</v>
          </cell>
          <cell r="N40" t="str">
            <v>DRESS</v>
          </cell>
          <cell r="O40">
            <v>105</v>
          </cell>
          <cell r="P40">
            <v>105</v>
          </cell>
          <cell r="Q40">
            <v>44621</v>
          </cell>
          <cell r="R40" t="str">
            <v/>
          </cell>
          <cell r="S40">
            <v>44571</v>
          </cell>
          <cell r="T40">
            <v>44564</v>
          </cell>
          <cell r="U40" t="str">
            <v/>
          </cell>
          <cell r="V40" t="str">
            <v/>
          </cell>
          <cell r="W40" t="str">
            <v>Basics-Aug 2021</v>
          </cell>
          <cell r="X40"/>
          <cell r="Y40"/>
          <cell r="Z40"/>
          <cell r="AA40"/>
          <cell r="AB40" t="str">
            <v>S2022</v>
          </cell>
          <cell r="AC40"/>
          <cell r="AD40" t="str">
            <v>OPS REVIEW</v>
          </cell>
          <cell r="AE40">
            <v>1</v>
          </cell>
          <cell r="AF40">
            <v>105</v>
          </cell>
          <cell r="AG40" t="str">
            <v>BEL</v>
          </cell>
          <cell r="AH40"/>
          <cell r="AI40"/>
          <cell r="AJ40"/>
          <cell r="AK40"/>
          <cell r="AL40"/>
          <cell r="AM40"/>
          <cell r="AN40"/>
          <cell r="AO40"/>
          <cell r="AP40"/>
          <cell r="AQ40"/>
          <cell r="AR40"/>
          <cell r="AS40"/>
          <cell r="AT40"/>
          <cell r="AU40"/>
          <cell r="AV40"/>
        </row>
        <row r="41">
          <cell r="A41">
            <v>268201</v>
          </cell>
          <cell r="B41" t="str">
            <v>36663</v>
          </cell>
          <cell r="C41" t="str">
            <v>11317</v>
          </cell>
          <cell r="D41" t="str">
            <v>BRANDIX ASIA HOLDINGS PTE</v>
          </cell>
          <cell r="E41" t="str">
            <v>09T3108</v>
          </cell>
          <cell r="F41" t="str">
            <v>Thu Cotton Classics</v>
          </cell>
          <cell r="G41" t="str">
            <v>XCN</v>
          </cell>
          <cell r="H41" t="str">
            <v>608</v>
          </cell>
          <cell r="I41" t="str">
            <v>Mahogany</v>
          </cell>
          <cell r="J41" t="str">
            <v>*</v>
          </cell>
          <cell r="K41" t="str">
            <v>MD</v>
          </cell>
          <cell r="L41" t="str">
            <v>088541378833</v>
          </cell>
          <cell r="M41" t="str">
            <v>46</v>
          </cell>
          <cell r="N41" t="str">
            <v>DRESS</v>
          </cell>
          <cell r="O41">
            <v>221</v>
          </cell>
          <cell r="P41">
            <v>221</v>
          </cell>
          <cell r="Q41">
            <v>44621</v>
          </cell>
          <cell r="R41" t="str">
            <v/>
          </cell>
          <cell r="S41">
            <v>44571</v>
          </cell>
          <cell r="T41">
            <v>44564</v>
          </cell>
          <cell r="U41" t="str">
            <v/>
          </cell>
          <cell r="V41" t="str">
            <v/>
          </cell>
          <cell r="W41" t="str">
            <v>Basics-Aug 2021</v>
          </cell>
          <cell r="X41"/>
          <cell r="Y41"/>
          <cell r="Z41"/>
          <cell r="AA41"/>
          <cell r="AB41" t="str">
            <v>S2022</v>
          </cell>
          <cell r="AC41"/>
          <cell r="AD41" t="str">
            <v>OPS REVIEW</v>
          </cell>
          <cell r="AE41">
            <v>1</v>
          </cell>
          <cell r="AF41">
            <v>221</v>
          </cell>
          <cell r="AG41" t="str">
            <v>BEL</v>
          </cell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</row>
        <row r="42">
          <cell r="A42">
            <v>268201</v>
          </cell>
          <cell r="B42" t="str">
            <v>36663</v>
          </cell>
          <cell r="C42" t="str">
            <v>11317</v>
          </cell>
          <cell r="D42" t="str">
            <v>BRANDIX ASIA HOLDINGS PTE</v>
          </cell>
          <cell r="E42" t="str">
            <v>09T3108</v>
          </cell>
          <cell r="F42" t="str">
            <v>Thu Cotton Classics</v>
          </cell>
          <cell r="G42" t="str">
            <v>XCN</v>
          </cell>
          <cell r="H42" t="str">
            <v>608</v>
          </cell>
          <cell r="I42" t="str">
            <v>Mahogany</v>
          </cell>
          <cell r="J42" t="str">
            <v>*</v>
          </cell>
          <cell r="K42" t="str">
            <v>LG</v>
          </cell>
          <cell r="L42" t="str">
            <v>088541378840</v>
          </cell>
          <cell r="M42" t="str">
            <v>46</v>
          </cell>
          <cell r="N42" t="str">
            <v>DRESS</v>
          </cell>
          <cell r="O42">
            <v>109</v>
          </cell>
          <cell r="P42">
            <v>109</v>
          </cell>
          <cell r="Q42">
            <v>44621</v>
          </cell>
          <cell r="R42" t="str">
            <v/>
          </cell>
          <cell r="S42">
            <v>44571</v>
          </cell>
          <cell r="T42">
            <v>44564</v>
          </cell>
          <cell r="U42" t="str">
            <v/>
          </cell>
          <cell r="V42" t="str">
            <v/>
          </cell>
          <cell r="W42" t="str">
            <v>Basics-Aug 2021</v>
          </cell>
          <cell r="X42"/>
          <cell r="Y42"/>
          <cell r="Z42"/>
          <cell r="AA42"/>
          <cell r="AB42" t="str">
            <v>S2022</v>
          </cell>
          <cell r="AC42"/>
          <cell r="AD42" t="str">
            <v>OPS REVIEW</v>
          </cell>
          <cell r="AE42">
            <v>1</v>
          </cell>
          <cell r="AF42">
            <v>109</v>
          </cell>
          <cell r="AG42" t="str">
            <v>BEL</v>
          </cell>
          <cell r="AH42"/>
          <cell r="AI42"/>
          <cell r="AJ42"/>
          <cell r="AK42"/>
          <cell r="AL42"/>
          <cell r="AM42"/>
          <cell r="AN42"/>
          <cell r="AO42"/>
          <cell r="AP42"/>
          <cell r="AQ42"/>
          <cell r="AR42"/>
          <cell r="AS42"/>
          <cell r="AT42"/>
          <cell r="AU42"/>
          <cell r="AV42"/>
        </row>
        <row r="43">
          <cell r="A43">
            <v>268201</v>
          </cell>
          <cell r="B43" t="str">
            <v>36663</v>
          </cell>
          <cell r="C43" t="str">
            <v>11317</v>
          </cell>
          <cell r="D43" t="str">
            <v>BRANDIX ASIA HOLDINGS PTE</v>
          </cell>
          <cell r="E43" t="str">
            <v>09T3108</v>
          </cell>
          <cell r="F43" t="str">
            <v>Thu Cotton Classics</v>
          </cell>
          <cell r="G43" t="str">
            <v>XCN</v>
          </cell>
          <cell r="H43" t="str">
            <v>608</v>
          </cell>
          <cell r="I43" t="str">
            <v>Mahogany</v>
          </cell>
          <cell r="J43" t="str">
            <v>*</v>
          </cell>
          <cell r="K43" t="str">
            <v>XL</v>
          </cell>
          <cell r="L43" t="str">
            <v>088541378857</v>
          </cell>
          <cell r="M43" t="str">
            <v>46</v>
          </cell>
          <cell r="N43" t="str">
            <v>DRESS</v>
          </cell>
          <cell r="O43">
            <v>341</v>
          </cell>
          <cell r="P43">
            <v>341</v>
          </cell>
          <cell r="Q43">
            <v>44621</v>
          </cell>
          <cell r="R43" t="str">
            <v/>
          </cell>
          <cell r="S43">
            <v>44571</v>
          </cell>
          <cell r="T43">
            <v>44564</v>
          </cell>
          <cell r="U43" t="str">
            <v/>
          </cell>
          <cell r="V43" t="str">
            <v/>
          </cell>
          <cell r="W43" t="str">
            <v>Basics-Aug 2021</v>
          </cell>
          <cell r="X43"/>
          <cell r="Y43"/>
          <cell r="Z43"/>
          <cell r="AA43"/>
          <cell r="AB43" t="str">
            <v>S2022</v>
          </cell>
          <cell r="AC43"/>
          <cell r="AD43" t="str">
            <v>OPS REVIEW</v>
          </cell>
          <cell r="AE43">
            <v>1</v>
          </cell>
          <cell r="AF43">
            <v>341</v>
          </cell>
          <cell r="AG43" t="str">
            <v>BEL</v>
          </cell>
          <cell r="AH43"/>
          <cell r="AI43"/>
          <cell r="AJ43"/>
          <cell r="AK43"/>
          <cell r="AL43"/>
          <cell r="AM43"/>
          <cell r="AN43"/>
          <cell r="AO43"/>
          <cell r="AP43"/>
          <cell r="AQ43"/>
          <cell r="AR43"/>
          <cell r="AS43"/>
          <cell r="AT43"/>
          <cell r="AU43"/>
          <cell r="AV43"/>
        </row>
        <row r="44">
          <cell r="A44">
            <v>268201</v>
          </cell>
          <cell r="B44" t="str">
            <v>36663</v>
          </cell>
          <cell r="C44" t="str">
            <v>11317</v>
          </cell>
          <cell r="D44" t="str">
            <v>BRANDIX ASIA HOLDINGS PTE</v>
          </cell>
          <cell r="E44" t="str">
            <v>09T3255</v>
          </cell>
          <cell r="F44" t="str">
            <v>Hanging Boxers</v>
          </cell>
          <cell r="G44" t="str">
            <v>469</v>
          </cell>
          <cell r="H44" t="str">
            <v>469</v>
          </cell>
          <cell r="I44" t="str">
            <v>ICE</v>
          </cell>
          <cell r="J44" t="str">
            <v>*</v>
          </cell>
          <cell r="K44" t="str">
            <v>XXL</v>
          </cell>
          <cell r="L44" t="str">
            <v>088541450966</v>
          </cell>
          <cell r="M44" t="str">
            <v>46</v>
          </cell>
          <cell r="N44" t="str">
            <v>DRESS</v>
          </cell>
          <cell r="O44">
            <v>261</v>
          </cell>
          <cell r="P44">
            <v>261</v>
          </cell>
          <cell r="Q44">
            <v>44621</v>
          </cell>
          <cell r="R44" t="str">
            <v/>
          </cell>
          <cell r="S44">
            <v>44571</v>
          </cell>
          <cell r="T44">
            <v>44564</v>
          </cell>
          <cell r="U44" t="str">
            <v/>
          </cell>
          <cell r="V44" t="str">
            <v/>
          </cell>
          <cell r="W44" t="str">
            <v>Basics-Aug 2021</v>
          </cell>
          <cell r="X44"/>
          <cell r="Y44"/>
          <cell r="Z44"/>
          <cell r="AA44"/>
          <cell r="AB44" t="str">
            <v>S2022</v>
          </cell>
          <cell r="AC44"/>
          <cell r="AD44" t="str">
            <v>OPS REVIEW</v>
          </cell>
          <cell r="AE44">
            <v>1</v>
          </cell>
          <cell r="AF44">
            <v>261</v>
          </cell>
          <cell r="AG44" t="str">
            <v>BEL</v>
          </cell>
          <cell r="AH44"/>
          <cell r="AI44"/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</row>
        <row r="45">
          <cell r="A45">
            <v>268201</v>
          </cell>
          <cell r="B45" t="str">
            <v>36663</v>
          </cell>
          <cell r="C45" t="str">
            <v>11317</v>
          </cell>
          <cell r="D45" t="str">
            <v>BRANDIX ASIA HOLDINGS PTE</v>
          </cell>
          <cell r="E45" t="str">
            <v>09T3255</v>
          </cell>
          <cell r="F45" t="str">
            <v>Hanging Boxers</v>
          </cell>
          <cell r="G45" t="str">
            <v>608</v>
          </cell>
          <cell r="H45" t="str">
            <v>608</v>
          </cell>
          <cell r="I45" t="str">
            <v>MAHOGANY</v>
          </cell>
          <cell r="J45" t="str">
            <v>*</v>
          </cell>
          <cell r="K45" t="str">
            <v>MD</v>
          </cell>
          <cell r="L45" t="str">
            <v>088541451031</v>
          </cell>
          <cell r="M45" t="str">
            <v>46</v>
          </cell>
          <cell r="N45" t="str">
            <v>DRESS</v>
          </cell>
          <cell r="O45">
            <v>227</v>
          </cell>
          <cell r="P45">
            <v>227</v>
          </cell>
          <cell r="Q45">
            <v>44621</v>
          </cell>
          <cell r="R45" t="str">
            <v/>
          </cell>
          <cell r="S45">
            <v>44571</v>
          </cell>
          <cell r="T45">
            <v>44564</v>
          </cell>
          <cell r="U45" t="str">
            <v/>
          </cell>
          <cell r="V45" t="str">
            <v/>
          </cell>
          <cell r="W45" t="str">
            <v>Basics-Aug 2021</v>
          </cell>
          <cell r="X45"/>
          <cell r="Y45"/>
          <cell r="Z45"/>
          <cell r="AA45"/>
          <cell r="AB45" t="str">
            <v>S2022</v>
          </cell>
          <cell r="AC45"/>
          <cell r="AD45" t="str">
            <v>OPS REVIEW</v>
          </cell>
          <cell r="AE45">
            <v>1</v>
          </cell>
          <cell r="AF45">
            <v>227</v>
          </cell>
          <cell r="AG45" t="str">
            <v>BEL</v>
          </cell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</row>
        <row r="46">
          <cell r="A46">
            <v>268201</v>
          </cell>
          <cell r="B46" t="str">
            <v>36663</v>
          </cell>
          <cell r="C46" t="str">
            <v>11317</v>
          </cell>
          <cell r="D46" t="str">
            <v>BRANDIX ASIA HOLDINGS PTE</v>
          </cell>
          <cell r="E46" t="str">
            <v>09T3255</v>
          </cell>
          <cell r="F46" t="str">
            <v>Hanging Boxers</v>
          </cell>
          <cell r="G46" t="str">
            <v>608</v>
          </cell>
          <cell r="H46" t="str">
            <v>608</v>
          </cell>
          <cell r="I46" t="str">
            <v>MAHOGANY</v>
          </cell>
          <cell r="J46" t="str">
            <v>*</v>
          </cell>
          <cell r="K46" t="str">
            <v>LG</v>
          </cell>
          <cell r="L46" t="str">
            <v>088541451048</v>
          </cell>
          <cell r="M46" t="str">
            <v>46</v>
          </cell>
          <cell r="N46" t="str">
            <v>DRESS</v>
          </cell>
          <cell r="O46">
            <v>224</v>
          </cell>
          <cell r="P46">
            <v>224</v>
          </cell>
          <cell r="Q46">
            <v>44621</v>
          </cell>
          <cell r="R46" t="str">
            <v/>
          </cell>
          <cell r="S46">
            <v>44571</v>
          </cell>
          <cell r="T46">
            <v>44564</v>
          </cell>
          <cell r="U46" t="str">
            <v/>
          </cell>
          <cell r="V46" t="str">
            <v/>
          </cell>
          <cell r="W46" t="str">
            <v>Basics-Aug 2021</v>
          </cell>
          <cell r="X46"/>
          <cell r="Y46"/>
          <cell r="Z46"/>
          <cell r="AA46"/>
          <cell r="AB46" t="str">
            <v>S2022</v>
          </cell>
          <cell r="AC46"/>
          <cell r="AD46" t="str">
            <v>OPS REVIEW</v>
          </cell>
          <cell r="AE46">
            <v>1</v>
          </cell>
          <cell r="AF46">
            <v>224</v>
          </cell>
          <cell r="AG46" t="str">
            <v>BEL</v>
          </cell>
          <cell r="AH46"/>
          <cell r="AI46"/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  <cell r="AU46"/>
          <cell r="AV46"/>
        </row>
        <row r="47">
          <cell r="A47">
            <v>268201</v>
          </cell>
          <cell r="B47" t="str">
            <v>36663</v>
          </cell>
          <cell r="C47" t="str">
            <v>11317</v>
          </cell>
          <cell r="D47" t="str">
            <v>BRANDIX ASIA HOLDINGS PTE</v>
          </cell>
          <cell r="E47" t="str">
            <v>09T3255</v>
          </cell>
          <cell r="F47" t="str">
            <v>Hanging Boxers</v>
          </cell>
          <cell r="G47" t="str">
            <v>608</v>
          </cell>
          <cell r="H47" t="str">
            <v>608</v>
          </cell>
          <cell r="I47" t="str">
            <v>MAHOGANY</v>
          </cell>
          <cell r="J47" t="str">
            <v>*</v>
          </cell>
          <cell r="K47" t="str">
            <v>XXL</v>
          </cell>
          <cell r="L47" t="str">
            <v>088541451062</v>
          </cell>
          <cell r="M47" t="str">
            <v>46</v>
          </cell>
          <cell r="N47" t="str">
            <v>DRESS</v>
          </cell>
          <cell r="O47">
            <v>60</v>
          </cell>
          <cell r="P47">
            <v>60</v>
          </cell>
          <cell r="Q47">
            <v>44621</v>
          </cell>
          <cell r="R47" t="str">
            <v/>
          </cell>
          <cell r="S47">
            <v>44571</v>
          </cell>
          <cell r="T47">
            <v>44564</v>
          </cell>
          <cell r="U47" t="str">
            <v/>
          </cell>
          <cell r="V47" t="str">
            <v/>
          </cell>
          <cell r="W47" t="str">
            <v>Basics-Aug 2021</v>
          </cell>
          <cell r="X47"/>
          <cell r="Y47"/>
          <cell r="Z47"/>
          <cell r="AA47"/>
          <cell r="AB47" t="str">
            <v>S2022</v>
          </cell>
          <cell r="AC47"/>
          <cell r="AD47" t="str">
            <v>OPS REVIEW</v>
          </cell>
          <cell r="AE47">
            <v>1</v>
          </cell>
          <cell r="AF47">
            <v>60</v>
          </cell>
          <cell r="AG47" t="str">
            <v>BEL</v>
          </cell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</row>
        <row r="48">
          <cell r="A48">
            <v>268201</v>
          </cell>
          <cell r="B48" t="str">
            <v>36663</v>
          </cell>
          <cell r="C48" t="str">
            <v>11317</v>
          </cell>
          <cell r="D48" t="str">
            <v>BRANDIX ASIA HOLDINGS PTE</v>
          </cell>
          <cell r="E48" t="str">
            <v>09T3255</v>
          </cell>
          <cell r="F48" t="str">
            <v>Hanging Boxers</v>
          </cell>
          <cell r="G48" t="str">
            <v>410</v>
          </cell>
          <cell r="H48" t="str">
            <v>587</v>
          </cell>
          <cell r="I48" t="str">
            <v>SAILOR NAVY</v>
          </cell>
          <cell r="J48" t="str">
            <v>*</v>
          </cell>
          <cell r="K48" t="str">
            <v>MD</v>
          </cell>
          <cell r="L48" t="str">
            <v>088541450980</v>
          </cell>
          <cell r="M48" t="str">
            <v>46</v>
          </cell>
          <cell r="N48" t="str">
            <v>DRESS</v>
          </cell>
          <cell r="O48">
            <v>312</v>
          </cell>
          <cell r="P48">
            <v>312</v>
          </cell>
          <cell r="Q48">
            <v>44621</v>
          </cell>
          <cell r="R48" t="str">
            <v/>
          </cell>
          <cell r="S48">
            <v>44571</v>
          </cell>
          <cell r="T48">
            <v>44564</v>
          </cell>
          <cell r="U48" t="str">
            <v/>
          </cell>
          <cell r="V48" t="str">
            <v/>
          </cell>
          <cell r="W48" t="str">
            <v>Basics-Aug 2021</v>
          </cell>
          <cell r="X48"/>
          <cell r="Y48"/>
          <cell r="Z48"/>
          <cell r="AA48"/>
          <cell r="AB48" t="str">
            <v>S2022</v>
          </cell>
          <cell r="AC48"/>
          <cell r="AD48" t="str">
            <v>OPS REVIEW</v>
          </cell>
          <cell r="AE48">
            <v>1</v>
          </cell>
          <cell r="AF48">
            <v>312</v>
          </cell>
          <cell r="AG48" t="str">
            <v>BEL</v>
          </cell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</row>
        <row r="49">
          <cell r="A49">
            <v>268201</v>
          </cell>
          <cell r="B49" t="str">
            <v>36663</v>
          </cell>
          <cell r="C49" t="str">
            <v>11317</v>
          </cell>
          <cell r="D49" t="str">
            <v>BRANDIX ASIA HOLDINGS PTE</v>
          </cell>
          <cell r="E49" t="str">
            <v>09T3255</v>
          </cell>
          <cell r="F49" t="str">
            <v>Hanging Boxers</v>
          </cell>
          <cell r="G49" t="str">
            <v>410</v>
          </cell>
          <cell r="H49" t="str">
            <v>587</v>
          </cell>
          <cell r="I49" t="str">
            <v>SAILOR NAVY</v>
          </cell>
          <cell r="J49" t="str">
            <v>*</v>
          </cell>
          <cell r="K49" t="str">
            <v>LG</v>
          </cell>
          <cell r="L49" t="str">
            <v>088541450997</v>
          </cell>
          <cell r="M49" t="str">
            <v>46</v>
          </cell>
          <cell r="N49" t="str">
            <v>DRESS</v>
          </cell>
          <cell r="O49">
            <v>308</v>
          </cell>
          <cell r="P49">
            <v>308</v>
          </cell>
          <cell r="Q49">
            <v>44621</v>
          </cell>
          <cell r="R49" t="str">
            <v/>
          </cell>
          <cell r="S49">
            <v>44571</v>
          </cell>
          <cell r="T49">
            <v>44564</v>
          </cell>
          <cell r="U49" t="str">
            <v/>
          </cell>
          <cell r="V49" t="str">
            <v/>
          </cell>
          <cell r="W49" t="str">
            <v>Basics-Aug 2021</v>
          </cell>
          <cell r="X49"/>
          <cell r="Y49"/>
          <cell r="Z49"/>
          <cell r="AA49"/>
          <cell r="AB49" t="str">
            <v>S2022</v>
          </cell>
          <cell r="AC49"/>
          <cell r="AD49" t="str">
            <v>OPS REVIEW</v>
          </cell>
          <cell r="AE49">
            <v>1</v>
          </cell>
          <cell r="AF49">
            <v>308</v>
          </cell>
          <cell r="AG49" t="str">
            <v>BEL</v>
          </cell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</row>
        <row r="50">
          <cell r="A50">
            <v>268201</v>
          </cell>
          <cell r="B50" t="str">
            <v>36663</v>
          </cell>
          <cell r="C50" t="str">
            <v>11317</v>
          </cell>
          <cell r="D50" t="str">
            <v>BRANDIX ASIA HOLDINGS PTE</v>
          </cell>
          <cell r="E50" t="str">
            <v>09T3255</v>
          </cell>
          <cell r="F50" t="str">
            <v>Hanging Boxers</v>
          </cell>
          <cell r="G50" t="str">
            <v>410</v>
          </cell>
          <cell r="H50" t="str">
            <v>587</v>
          </cell>
          <cell r="I50" t="str">
            <v>SAILOR NAVY</v>
          </cell>
          <cell r="J50" t="str">
            <v>*</v>
          </cell>
          <cell r="K50" t="str">
            <v>XL</v>
          </cell>
          <cell r="L50" t="str">
            <v>088541451000</v>
          </cell>
          <cell r="M50" t="str">
            <v>46</v>
          </cell>
          <cell r="N50" t="str">
            <v>DRESS</v>
          </cell>
          <cell r="O50">
            <v>117</v>
          </cell>
          <cell r="P50">
            <v>117</v>
          </cell>
          <cell r="Q50">
            <v>44621</v>
          </cell>
          <cell r="R50" t="str">
            <v/>
          </cell>
          <cell r="S50">
            <v>44571</v>
          </cell>
          <cell r="T50">
            <v>44564</v>
          </cell>
          <cell r="U50" t="str">
            <v/>
          </cell>
          <cell r="V50" t="str">
            <v/>
          </cell>
          <cell r="W50" t="str">
            <v>Basics-Aug 2021</v>
          </cell>
          <cell r="X50"/>
          <cell r="Y50"/>
          <cell r="Z50"/>
          <cell r="AA50"/>
          <cell r="AB50" t="str">
            <v>S2022</v>
          </cell>
          <cell r="AC50"/>
          <cell r="AD50" t="str">
            <v>OPS REVIEW</v>
          </cell>
          <cell r="AE50">
            <v>1</v>
          </cell>
          <cell r="AF50">
            <v>117</v>
          </cell>
          <cell r="AG50" t="str">
            <v>BEL</v>
          </cell>
          <cell r="AH50"/>
          <cell r="AI50"/>
          <cell r="AJ50"/>
          <cell r="AK50"/>
          <cell r="AL50"/>
          <cell r="AM50"/>
          <cell r="AN50"/>
          <cell r="AO50"/>
          <cell r="AP50"/>
          <cell r="AQ50"/>
          <cell r="AR50"/>
          <cell r="AS50"/>
          <cell r="AT50"/>
          <cell r="AU50"/>
          <cell r="AV50"/>
        </row>
        <row r="51">
          <cell r="A51">
            <v>268201</v>
          </cell>
          <cell r="B51" t="str">
            <v>36663</v>
          </cell>
          <cell r="C51" t="str">
            <v>11317</v>
          </cell>
          <cell r="D51" t="str">
            <v>BRANDIX ASIA HOLDINGS PTE</v>
          </cell>
          <cell r="E51" t="str">
            <v>09T3257</v>
          </cell>
          <cell r="F51" t="str">
            <v>Hanging Boxers</v>
          </cell>
          <cell r="G51" t="str">
            <v>F1S</v>
          </cell>
          <cell r="H51" t="str">
            <v>435</v>
          </cell>
          <cell r="I51" t="str">
            <v>INDIGO</v>
          </cell>
          <cell r="J51" t="str">
            <v>*</v>
          </cell>
          <cell r="K51" t="str">
            <v>SM</v>
          </cell>
          <cell r="L51" t="str">
            <v>088541451079</v>
          </cell>
          <cell r="M51" t="str">
            <v>46</v>
          </cell>
          <cell r="N51" t="str">
            <v>DRESS</v>
          </cell>
          <cell r="O51">
            <v>84</v>
          </cell>
          <cell r="P51">
            <v>84</v>
          </cell>
          <cell r="Q51">
            <v>44621</v>
          </cell>
          <cell r="R51" t="str">
            <v/>
          </cell>
          <cell r="S51">
            <v>44571</v>
          </cell>
          <cell r="T51">
            <v>44564</v>
          </cell>
          <cell r="U51" t="str">
            <v/>
          </cell>
          <cell r="V51" t="str">
            <v/>
          </cell>
          <cell r="W51" t="str">
            <v>Basics-Aug 2021</v>
          </cell>
          <cell r="X51"/>
          <cell r="Y51"/>
          <cell r="Z51"/>
          <cell r="AA51"/>
          <cell r="AB51" t="str">
            <v>S2022</v>
          </cell>
          <cell r="AC51"/>
          <cell r="AD51" t="str">
            <v>OPS REVIEW</v>
          </cell>
          <cell r="AE51">
            <v>1</v>
          </cell>
          <cell r="AF51">
            <v>84</v>
          </cell>
          <cell r="AG51" t="str">
            <v>BEL</v>
          </cell>
          <cell r="AH51"/>
          <cell r="AI51"/>
          <cell r="AJ51"/>
          <cell r="AK51"/>
          <cell r="AL51"/>
          <cell r="AM51"/>
          <cell r="AN51"/>
          <cell r="AO51"/>
          <cell r="AP51"/>
          <cell r="AQ51"/>
          <cell r="AR51"/>
          <cell r="AS51"/>
          <cell r="AT51"/>
          <cell r="AU51"/>
          <cell r="AV51"/>
        </row>
        <row r="52">
          <cell r="A52">
            <v>268201</v>
          </cell>
          <cell r="B52" t="str">
            <v>36663</v>
          </cell>
          <cell r="C52" t="str">
            <v>11317</v>
          </cell>
          <cell r="D52" t="str">
            <v>BRANDIX ASIA HOLDINGS PTE</v>
          </cell>
          <cell r="E52" t="str">
            <v>09T3257</v>
          </cell>
          <cell r="F52" t="str">
            <v>Hanging Boxers</v>
          </cell>
          <cell r="G52" t="str">
            <v>F1S</v>
          </cell>
          <cell r="H52" t="str">
            <v>435</v>
          </cell>
          <cell r="I52" t="str">
            <v>INDIGO</v>
          </cell>
          <cell r="J52" t="str">
            <v>*</v>
          </cell>
          <cell r="K52" t="str">
            <v>MD</v>
          </cell>
          <cell r="L52" t="str">
            <v>088541451086</v>
          </cell>
          <cell r="M52" t="str">
            <v>46</v>
          </cell>
          <cell r="N52" t="str">
            <v>DRESS</v>
          </cell>
          <cell r="O52">
            <v>136</v>
          </cell>
          <cell r="P52">
            <v>136</v>
          </cell>
          <cell r="Q52">
            <v>44621</v>
          </cell>
          <cell r="R52" t="str">
            <v/>
          </cell>
          <cell r="S52">
            <v>44571</v>
          </cell>
          <cell r="T52">
            <v>44564</v>
          </cell>
          <cell r="U52" t="str">
            <v/>
          </cell>
          <cell r="V52" t="str">
            <v/>
          </cell>
          <cell r="W52" t="str">
            <v>Basics-Aug 2021</v>
          </cell>
          <cell r="X52"/>
          <cell r="Y52"/>
          <cell r="Z52"/>
          <cell r="AA52"/>
          <cell r="AB52" t="str">
            <v>S2022</v>
          </cell>
          <cell r="AC52"/>
          <cell r="AD52" t="str">
            <v>OPS REVIEW</v>
          </cell>
          <cell r="AE52">
            <v>1</v>
          </cell>
          <cell r="AF52">
            <v>136</v>
          </cell>
          <cell r="AG52" t="str">
            <v>BEL</v>
          </cell>
          <cell r="AH52"/>
          <cell r="AI52"/>
          <cell r="AJ52"/>
          <cell r="AK52"/>
          <cell r="AL52"/>
          <cell r="AM52"/>
          <cell r="AN52"/>
          <cell r="AO52"/>
          <cell r="AP52"/>
          <cell r="AQ52"/>
          <cell r="AR52"/>
          <cell r="AS52"/>
          <cell r="AT52"/>
          <cell r="AU52"/>
          <cell r="AV52"/>
        </row>
        <row r="53">
          <cell r="A53">
            <v>268201</v>
          </cell>
          <cell r="B53" t="str">
            <v>36663</v>
          </cell>
          <cell r="C53" t="str">
            <v>11317</v>
          </cell>
          <cell r="D53" t="str">
            <v>BRANDIX ASIA HOLDINGS PTE</v>
          </cell>
          <cell r="E53" t="str">
            <v>09T3257</v>
          </cell>
          <cell r="F53" t="str">
            <v>Hanging Boxers</v>
          </cell>
          <cell r="G53" t="str">
            <v>F1S</v>
          </cell>
          <cell r="H53" t="str">
            <v>435</v>
          </cell>
          <cell r="I53" t="str">
            <v>INDIGO</v>
          </cell>
          <cell r="J53" t="str">
            <v>*</v>
          </cell>
          <cell r="K53" t="str">
            <v>LG</v>
          </cell>
          <cell r="L53" t="str">
            <v>088541451093</v>
          </cell>
          <cell r="M53" t="str">
            <v>46</v>
          </cell>
          <cell r="N53" t="str">
            <v>DRESS</v>
          </cell>
          <cell r="O53">
            <v>150</v>
          </cell>
          <cell r="P53">
            <v>150</v>
          </cell>
          <cell r="Q53">
            <v>44621</v>
          </cell>
          <cell r="R53" t="str">
            <v/>
          </cell>
          <cell r="S53">
            <v>44571</v>
          </cell>
          <cell r="T53">
            <v>44564</v>
          </cell>
          <cell r="U53" t="str">
            <v/>
          </cell>
          <cell r="V53" t="str">
            <v/>
          </cell>
          <cell r="W53" t="str">
            <v>Basics-Aug 2021</v>
          </cell>
          <cell r="X53"/>
          <cell r="Y53"/>
          <cell r="Z53"/>
          <cell r="AA53"/>
          <cell r="AB53" t="str">
            <v>S2022</v>
          </cell>
          <cell r="AC53"/>
          <cell r="AD53" t="str">
            <v>OPS REVIEW</v>
          </cell>
          <cell r="AE53">
            <v>1</v>
          </cell>
          <cell r="AF53">
            <v>150</v>
          </cell>
          <cell r="AG53" t="str">
            <v>BEL</v>
          </cell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</row>
        <row r="54">
          <cell r="A54">
            <v>268201</v>
          </cell>
          <cell r="B54" t="str">
            <v>36663</v>
          </cell>
          <cell r="C54" t="str">
            <v>11317</v>
          </cell>
          <cell r="D54" t="str">
            <v>BRANDIX ASIA HOLDINGS PTE</v>
          </cell>
          <cell r="E54" t="str">
            <v>09T3257</v>
          </cell>
          <cell r="F54" t="str">
            <v>Hanging Boxers</v>
          </cell>
          <cell r="G54" t="str">
            <v>F1S</v>
          </cell>
          <cell r="H54" t="str">
            <v>435</v>
          </cell>
          <cell r="I54" t="str">
            <v>INDIGO</v>
          </cell>
          <cell r="J54" t="str">
            <v>*</v>
          </cell>
          <cell r="K54" t="str">
            <v>XL</v>
          </cell>
          <cell r="L54" t="str">
            <v>088541451109</v>
          </cell>
          <cell r="M54" t="str">
            <v>46</v>
          </cell>
          <cell r="N54" t="str">
            <v>DRESS</v>
          </cell>
          <cell r="O54">
            <v>335</v>
          </cell>
          <cell r="P54">
            <v>335</v>
          </cell>
          <cell r="Q54">
            <v>44621</v>
          </cell>
          <cell r="R54" t="str">
            <v/>
          </cell>
          <cell r="S54">
            <v>44571</v>
          </cell>
          <cell r="T54">
            <v>44564</v>
          </cell>
          <cell r="U54" t="str">
            <v/>
          </cell>
          <cell r="V54" t="str">
            <v/>
          </cell>
          <cell r="W54" t="str">
            <v>Basics-Aug 2021</v>
          </cell>
          <cell r="X54"/>
          <cell r="Y54"/>
          <cell r="Z54"/>
          <cell r="AA54"/>
          <cell r="AB54" t="str">
            <v>S2022</v>
          </cell>
          <cell r="AC54"/>
          <cell r="AD54" t="str">
            <v>OPS REVIEW</v>
          </cell>
          <cell r="AE54">
            <v>1</v>
          </cell>
          <cell r="AF54">
            <v>335</v>
          </cell>
          <cell r="AG54" t="str">
            <v>BEL</v>
          </cell>
          <cell r="AH54"/>
          <cell r="AI54"/>
          <cell r="AJ54"/>
          <cell r="AK54"/>
          <cell r="AL54"/>
          <cell r="AM54"/>
          <cell r="AN54"/>
          <cell r="AO54"/>
          <cell r="AP54"/>
          <cell r="AQ54"/>
          <cell r="AR54"/>
          <cell r="AS54"/>
          <cell r="AT54"/>
          <cell r="AU54"/>
          <cell r="AV54"/>
        </row>
        <row r="55">
          <cell r="A55">
            <v>268201</v>
          </cell>
          <cell r="B55" t="str">
            <v>36663</v>
          </cell>
          <cell r="C55" t="str">
            <v>11317</v>
          </cell>
          <cell r="D55" t="str">
            <v>BRANDIX ASIA HOLDINGS PTE</v>
          </cell>
          <cell r="E55" t="str">
            <v>09T3281</v>
          </cell>
          <cell r="F55" t="str">
            <v>Modern Essentials</v>
          </cell>
          <cell r="G55" t="str">
            <v>YC7</v>
          </cell>
          <cell r="H55" t="str">
            <v>100</v>
          </cell>
          <cell r="I55" t="str">
            <v>White</v>
          </cell>
          <cell r="J55" t="str">
            <v>*</v>
          </cell>
          <cell r="K55" t="str">
            <v>SM</v>
          </cell>
          <cell r="L55" t="str">
            <v>088541492652</v>
          </cell>
          <cell r="M55" t="str">
            <v>46</v>
          </cell>
          <cell r="N55" t="str">
            <v>DRESS</v>
          </cell>
          <cell r="O55">
            <v>116</v>
          </cell>
          <cell r="P55">
            <v>116</v>
          </cell>
          <cell r="Q55">
            <v>44621</v>
          </cell>
          <cell r="R55" t="str">
            <v/>
          </cell>
          <cell r="S55">
            <v>44571</v>
          </cell>
          <cell r="T55">
            <v>44564</v>
          </cell>
          <cell r="U55" t="str">
            <v/>
          </cell>
          <cell r="V55" t="str">
            <v/>
          </cell>
          <cell r="W55" t="str">
            <v>Basics-Aug 2021</v>
          </cell>
          <cell r="X55"/>
          <cell r="Y55"/>
          <cell r="Z55"/>
          <cell r="AA55"/>
          <cell r="AB55" t="str">
            <v>S2022</v>
          </cell>
          <cell r="AC55"/>
          <cell r="AD55" t="str">
            <v>OPS REVIEW</v>
          </cell>
          <cell r="AE55">
            <v>1</v>
          </cell>
          <cell r="AF55">
            <v>116</v>
          </cell>
          <cell r="AG55" t="str">
            <v>BEL</v>
          </cell>
          <cell r="AH55"/>
          <cell r="AI55"/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 t="str">
            <v>All Fabric colors are approved/Fit approved/PLM BOM ready</v>
          </cell>
          <cell r="AU55"/>
          <cell r="AV55"/>
        </row>
        <row r="56">
          <cell r="A56">
            <v>268201</v>
          </cell>
          <cell r="B56" t="str">
            <v>36663</v>
          </cell>
          <cell r="C56" t="str">
            <v>11317</v>
          </cell>
          <cell r="D56" t="str">
            <v>BRANDIX ASIA HOLDINGS PTE</v>
          </cell>
          <cell r="E56" t="str">
            <v>09T3281</v>
          </cell>
          <cell r="F56" t="str">
            <v>Modern Essentials</v>
          </cell>
          <cell r="G56" t="str">
            <v>YC7</v>
          </cell>
          <cell r="H56" t="str">
            <v>100</v>
          </cell>
          <cell r="I56" t="str">
            <v>White</v>
          </cell>
          <cell r="J56" t="str">
            <v>*</v>
          </cell>
          <cell r="K56" t="str">
            <v>MD</v>
          </cell>
          <cell r="L56" t="str">
            <v>088541492669</v>
          </cell>
          <cell r="M56" t="str">
            <v>46</v>
          </cell>
          <cell r="N56" t="str">
            <v>DRESS</v>
          </cell>
          <cell r="O56">
            <v>328</v>
          </cell>
          <cell r="P56">
            <v>328</v>
          </cell>
          <cell r="Q56">
            <v>44621</v>
          </cell>
          <cell r="R56" t="str">
            <v/>
          </cell>
          <cell r="S56">
            <v>44571</v>
          </cell>
          <cell r="T56">
            <v>44564</v>
          </cell>
          <cell r="U56" t="str">
            <v/>
          </cell>
          <cell r="V56" t="str">
            <v/>
          </cell>
          <cell r="W56" t="str">
            <v>Basics-Aug 2021</v>
          </cell>
          <cell r="X56"/>
          <cell r="Y56"/>
          <cell r="Z56"/>
          <cell r="AA56"/>
          <cell r="AB56" t="str">
            <v>S2022</v>
          </cell>
          <cell r="AC56"/>
          <cell r="AD56" t="str">
            <v>OPS REVIEW</v>
          </cell>
          <cell r="AE56">
            <v>1</v>
          </cell>
          <cell r="AF56">
            <v>328</v>
          </cell>
          <cell r="AG56" t="str">
            <v>BEL</v>
          </cell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 t="str">
            <v>All Fabric colors are approved/Fit approved/PLM BOM ready</v>
          </cell>
          <cell r="AU56"/>
          <cell r="AV56"/>
        </row>
        <row r="57">
          <cell r="A57">
            <v>268201</v>
          </cell>
          <cell r="B57" t="str">
            <v>36663</v>
          </cell>
          <cell r="C57" t="str">
            <v>11317</v>
          </cell>
          <cell r="D57" t="str">
            <v>BRANDIX ASIA HOLDINGS PTE</v>
          </cell>
          <cell r="E57" t="str">
            <v>09T3281</v>
          </cell>
          <cell r="F57" t="str">
            <v>Modern Essentials</v>
          </cell>
          <cell r="G57" t="str">
            <v>YC7</v>
          </cell>
          <cell r="H57" t="str">
            <v>100</v>
          </cell>
          <cell r="I57" t="str">
            <v>White</v>
          </cell>
          <cell r="J57" t="str">
            <v>*</v>
          </cell>
          <cell r="K57" t="str">
            <v>LG</v>
          </cell>
          <cell r="L57" t="str">
            <v>088541492676</v>
          </cell>
          <cell r="M57" t="str">
            <v>46</v>
          </cell>
          <cell r="N57" t="str">
            <v>DRESS</v>
          </cell>
          <cell r="O57">
            <v>439</v>
          </cell>
          <cell r="P57">
            <v>439</v>
          </cell>
          <cell r="Q57">
            <v>44621</v>
          </cell>
          <cell r="R57" t="str">
            <v/>
          </cell>
          <cell r="S57">
            <v>44571</v>
          </cell>
          <cell r="T57">
            <v>44564</v>
          </cell>
          <cell r="U57" t="str">
            <v/>
          </cell>
          <cell r="V57" t="str">
            <v/>
          </cell>
          <cell r="W57" t="str">
            <v>Basics-Aug 2021</v>
          </cell>
          <cell r="X57"/>
          <cell r="Y57"/>
          <cell r="Z57"/>
          <cell r="AA57"/>
          <cell r="AB57" t="str">
            <v>S2022</v>
          </cell>
          <cell r="AC57"/>
          <cell r="AD57" t="str">
            <v>OPS REVIEW</v>
          </cell>
          <cell r="AE57">
            <v>1</v>
          </cell>
          <cell r="AF57">
            <v>439</v>
          </cell>
          <cell r="AG57" t="str">
            <v>BEL</v>
          </cell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 t="str">
            <v>All Fabric colors are approved/Fit approved/PLM BOM ready</v>
          </cell>
          <cell r="AU57"/>
          <cell r="AV57"/>
        </row>
        <row r="58">
          <cell r="A58">
            <v>268201</v>
          </cell>
          <cell r="B58" t="str">
            <v>36663</v>
          </cell>
          <cell r="C58" t="str">
            <v>11317</v>
          </cell>
          <cell r="D58" t="str">
            <v>BRANDIX ASIA HOLDINGS PTE</v>
          </cell>
          <cell r="E58" t="str">
            <v>09T3281</v>
          </cell>
          <cell r="F58" t="str">
            <v>Modern Essentials</v>
          </cell>
          <cell r="G58" t="str">
            <v>YC7</v>
          </cell>
          <cell r="H58" t="str">
            <v>100</v>
          </cell>
          <cell r="I58" t="str">
            <v>White</v>
          </cell>
          <cell r="J58" t="str">
            <v>*</v>
          </cell>
          <cell r="K58" t="str">
            <v>XL</v>
          </cell>
          <cell r="L58" t="str">
            <v>088541492683</v>
          </cell>
          <cell r="M58" t="str">
            <v>46</v>
          </cell>
          <cell r="N58" t="str">
            <v>DRESS</v>
          </cell>
          <cell r="O58">
            <v>115</v>
          </cell>
          <cell r="P58">
            <v>115</v>
          </cell>
          <cell r="Q58">
            <v>44621</v>
          </cell>
          <cell r="R58" t="str">
            <v/>
          </cell>
          <cell r="S58">
            <v>44571</v>
          </cell>
          <cell r="T58">
            <v>44564</v>
          </cell>
          <cell r="U58" t="str">
            <v/>
          </cell>
          <cell r="V58" t="str">
            <v/>
          </cell>
          <cell r="W58" t="str">
            <v>Basics-Aug 2021</v>
          </cell>
          <cell r="X58"/>
          <cell r="Y58"/>
          <cell r="Z58"/>
          <cell r="AA58"/>
          <cell r="AB58" t="str">
            <v>S2022</v>
          </cell>
          <cell r="AC58"/>
          <cell r="AD58" t="str">
            <v>OPS REVIEW</v>
          </cell>
          <cell r="AE58">
            <v>1</v>
          </cell>
          <cell r="AF58">
            <v>115</v>
          </cell>
          <cell r="AG58" t="str">
            <v>BEL</v>
          </cell>
          <cell r="AH58"/>
          <cell r="AI58"/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 t="str">
            <v>All Fabric colors are approved/Fit approved/PLM BOM ready</v>
          </cell>
          <cell r="AU58"/>
          <cell r="AV58"/>
        </row>
        <row r="59">
          <cell r="A59">
            <v>268201</v>
          </cell>
          <cell r="B59" t="str">
            <v>36663</v>
          </cell>
          <cell r="C59" t="str">
            <v>11317</v>
          </cell>
          <cell r="D59" t="str">
            <v>BRANDIX ASIA HOLDINGS PTE</v>
          </cell>
          <cell r="E59" t="str">
            <v>09T3281</v>
          </cell>
          <cell r="F59" t="str">
            <v>Modern Essentials</v>
          </cell>
          <cell r="G59" t="str">
            <v>YC7</v>
          </cell>
          <cell r="H59" t="str">
            <v>100</v>
          </cell>
          <cell r="I59" t="str">
            <v>White</v>
          </cell>
          <cell r="J59" t="str">
            <v>*</v>
          </cell>
          <cell r="K59" t="str">
            <v>XXL</v>
          </cell>
          <cell r="L59" t="str">
            <v>088541492690</v>
          </cell>
          <cell r="M59" t="str">
            <v>46</v>
          </cell>
          <cell r="N59" t="str">
            <v>DRESS</v>
          </cell>
          <cell r="O59">
            <v>107</v>
          </cell>
          <cell r="P59">
            <v>107</v>
          </cell>
          <cell r="Q59">
            <v>44621</v>
          </cell>
          <cell r="R59" t="str">
            <v/>
          </cell>
          <cell r="S59">
            <v>44571</v>
          </cell>
          <cell r="T59">
            <v>44564</v>
          </cell>
          <cell r="U59" t="str">
            <v/>
          </cell>
          <cell r="V59" t="str">
            <v/>
          </cell>
          <cell r="W59" t="str">
            <v>Basics-Aug 2021</v>
          </cell>
          <cell r="X59"/>
          <cell r="Y59"/>
          <cell r="Z59"/>
          <cell r="AA59"/>
          <cell r="AB59" t="str">
            <v>S2022</v>
          </cell>
          <cell r="AC59"/>
          <cell r="AD59" t="str">
            <v>OPS REVIEW</v>
          </cell>
          <cell r="AE59">
            <v>1</v>
          </cell>
          <cell r="AF59">
            <v>107</v>
          </cell>
          <cell r="AG59" t="str">
            <v>BEL</v>
          </cell>
          <cell r="AH59"/>
          <cell r="AI59"/>
          <cell r="AJ59"/>
          <cell r="AK59"/>
          <cell r="AL59"/>
          <cell r="AM59"/>
          <cell r="AN59"/>
          <cell r="AO59"/>
          <cell r="AP59"/>
          <cell r="AQ59"/>
          <cell r="AR59"/>
          <cell r="AS59"/>
          <cell r="AT59" t="str">
            <v>All Fabric colors are approved/Fit approved/PLM BOM ready</v>
          </cell>
          <cell r="AU59"/>
          <cell r="AV59"/>
        </row>
        <row r="60">
          <cell r="A60">
            <v>268201</v>
          </cell>
          <cell r="B60" t="str">
            <v>36663</v>
          </cell>
          <cell r="C60" t="str">
            <v>11317</v>
          </cell>
          <cell r="D60" t="str">
            <v>BRANDIX ASIA HOLDINGS PTE</v>
          </cell>
          <cell r="E60" t="str">
            <v>09T3283</v>
          </cell>
          <cell r="F60" t="str">
            <v>Modern Essentials</v>
          </cell>
          <cell r="G60" t="str">
            <v>CHS</v>
          </cell>
          <cell r="H60" t="str">
            <v>410</v>
          </cell>
          <cell r="I60" t="str">
            <v>DARK NAVY</v>
          </cell>
          <cell r="J60" t="str">
            <v>*</v>
          </cell>
          <cell r="K60" t="str">
            <v>SM</v>
          </cell>
          <cell r="L60" t="str">
            <v>088541492751</v>
          </cell>
          <cell r="M60" t="str">
            <v>46</v>
          </cell>
          <cell r="N60" t="str">
            <v>DRESS</v>
          </cell>
          <cell r="O60">
            <v>221</v>
          </cell>
          <cell r="P60">
            <v>221</v>
          </cell>
          <cell r="Q60">
            <v>44621</v>
          </cell>
          <cell r="R60" t="str">
            <v/>
          </cell>
          <cell r="S60">
            <v>44571</v>
          </cell>
          <cell r="T60">
            <v>44564</v>
          </cell>
          <cell r="U60" t="str">
            <v/>
          </cell>
          <cell r="V60" t="str">
            <v/>
          </cell>
          <cell r="W60" t="str">
            <v>Basics-Aug 2021</v>
          </cell>
          <cell r="X60"/>
          <cell r="Y60"/>
          <cell r="Z60"/>
          <cell r="AA60"/>
          <cell r="AB60" t="str">
            <v>S2022</v>
          </cell>
          <cell r="AC60"/>
          <cell r="AD60" t="str">
            <v>OPS REVIEW</v>
          </cell>
          <cell r="AE60">
            <v>1</v>
          </cell>
          <cell r="AF60">
            <v>221</v>
          </cell>
          <cell r="AG60" t="str">
            <v>BEL</v>
          </cell>
          <cell r="AH60"/>
          <cell r="AI60"/>
          <cell r="AJ60"/>
          <cell r="AK60"/>
          <cell r="AL60"/>
          <cell r="AM60"/>
          <cell r="AN60"/>
          <cell r="AO60"/>
          <cell r="AP60"/>
          <cell r="AQ60"/>
          <cell r="AR60"/>
          <cell r="AS60"/>
          <cell r="AT60" t="str">
            <v>All Fabric colors are approved/Fit approved/PLM BOM ready</v>
          </cell>
          <cell r="AU60"/>
          <cell r="AV60"/>
        </row>
        <row r="61">
          <cell r="A61">
            <v>268201</v>
          </cell>
          <cell r="B61" t="str">
            <v>36663</v>
          </cell>
          <cell r="C61" t="str">
            <v>11317</v>
          </cell>
          <cell r="D61" t="str">
            <v>BRANDIX ASIA HOLDINGS PTE</v>
          </cell>
          <cell r="E61" t="str">
            <v>09T3283</v>
          </cell>
          <cell r="F61" t="str">
            <v>Modern Essentials</v>
          </cell>
          <cell r="G61" t="str">
            <v>CHS</v>
          </cell>
          <cell r="H61" t="str">
            <v>410</v>
          </cell>
          <cell r="I61" t="str">
            <v>DARK NAVY</v>
          </cell>
          <cell r="J61" t="str">
            <v>*</v>
          </cell>
          <cell r="K61" t="str">
            <v>MD</v>
          </cell>
          <cell r="L61" t="str">
            <v>088541492768</v>
          </cell>
          <cell r="M61" t="str">
            <v>46</v>
          </cell>
          <cell r="N61" t="str">
            <v>DRESS</v>
          </cell>
          <cell r="O61">
            <v>212</v>
          </cell>
          <cell r="P61">
            <v>212</v>
          </cell>
          <cell r="Q61">
            <v>44621</v>
          </cell>
          <cell r="R61" t="str">
            <v/>
          </cell>
          <cell r="S61">
            <v>44571</v>
          </cell>
          <cell r="T61">
            <v>44564</v>
          </cell>
          <cell r="U61" t="str">
            <v/>
          </cell>
          <cell r="V61" t="str">
            <v/>
          </cell>
          <cell r="W61" t="str">
            <v>Basics-Aug 2021</v>
          </cell>
          <cell r="X61"/>
          <cell r="Y61"/>
          <cell r="Z61"/>
          <cell r="AA61"/>
          <cell r="AB61" t="str">
            <v>S2022</v>
          </cell>
          <cell r="AC61"/>
          <cell r="AD61" t="str">
            <v>OPS REVIEW</v>
          </cell>
          <cell r="AE61">
            <v>1</v>
          </cell>
          <cell r="AF61">
            <v>212</v>
          </cell>
          <cell r="AG61" t="str">
            <v>BEL</v>
          </cell>
          <cell r="AH61"/>
          <cell r="AI61"/>
          <cell r="AJ61"/>
          <cell r="AK61"/>
          <cell r="AL61"/>
          <cell r="AM61"/>
          <cell r="AN61"/>
          <cell r="AO61"/>
          <cell r="AP61"/>
          <cell r="AQ61"/>
          <cell r="AR61"/>
          <cell r="AS61"/>
          <cell r="AT61" t="str">
            <v>All Fabric colors are approved/Fit approved/PLM BOM ready</v>
          </cell>
          <cell r="AU61"/>
          <cell r="AV61"/>
        </row>
        <row r="62">
          <cell r="A62">
            <v>268201</v>
          </cell>
          <cell r="B62" t="str">
            <v>36663</v>
          </cell>
          <cell r="C62" t="str">
            <v>11317</v>
          </cell>
          <cell r="D62" t="str">
            <v>BRANDIX ASIA HOLDINGS PTE</v>
          </cell>
          <cell r="E62" t="str">
            <v>09T3283</v>
          </cell>
          <cell r="F62" t="str">
            <v>Modern Essentials</v>
          </cell>
          <cell r="G62" t="str">
            <v>CHS</v>
          </cell>
          <cell r="H62" t="str">
            <v>410</v>
          </cell>
          <cell r="I62" t="str">
            <v>DARK NAVY</v>
          </cell>
          <cell r="J62" t="str">
            <v>*</v>
          </cell>
          <cell r="K62" t="str">
            <v>LG</v>
          </cell>
          <cell r="L62" t="str">
            <v>088541492775</v>
          </cell>
          <cell r="M62" t="str">
            <v>46</v>
          </cell>
          <cell r="N62" t="str">
            <v>DRESS</v>
          </cell>
          <cell r="O62">
            <v>301</v>
          </cell>
          <cell r="P62">
            <v>301</v>
          </cell>
          <cell r="Q62">
            <v>44621</v>
          </cell>
          <cell r="R62" t="str">
            <v/>
          </cell>
          <cell r="S62">
            <v>44571</v>
          </cell>
          <cell r="T62">
            <v>44564</v>
          </cell>
          <cell r="U62" t="str">
            <v/>
          </cell>
          <cell r="V62" t="str">
            <v/>
          </cell>
          <cell r="W62" t="str">
            <v>Basics-Aug 2021</v>
          </cell>
          <cell r="X62"/>
          <cell r="Y62"/>
          <cell r="Z62"/>
          <cell r="AA62"/>
          <cell r="AB62" t="str">
            <v>S2022</v>
          </cell>
          <cell r="AC62"/>
          <cell r="AD62" t="str">
            <v>OPS REVIEW</v>
          </cell>
          <cell r="AE62">
            <v>1</v>
          </cell>
          <cell r="AF62">
            <v>301</v>
          </cell>
          <cell r="AG62" t="str">
            <v>BEL</v>
          </cell>
          <cell r="AH62"/>
          <cell r="AI62"/>
          <cell r="AJ62"/>
          <cell r="AK62"/>
          <cell r="AL62"/>
          <cell r="AM62"/>
          <cell r="AN62"/>
          <cell r="AO62"/>
          <cell r="AP62"/>
          <cell r="AQ62"/>
          <cell r="AR62"/>
          <cell r="AS62"/>
          <cell r="AT62" t="str">
            <v>All Fabric colors are approved/Fit approved/PLM BOM ready</v>
          </cell>
          <cell r="AU62"/>
          <cell r="AV62"/>
        </row>
        <row r="63">
          <cell r="A63">
            <v>268201</v>
          </cell>
          <cell r="B63" t="str">
            <v>36663</v>
          </cell>
          <cell r="C63" t="str">
            <v>11317</v>
          </cell>
          <cell r="D63" t="str">
            <v>BRANDIX ASIA HOLDINGS PTE</v>
          </cell>
          <cell r="E63" t="str">
            <v>09T3283</v>
          </cell>
          <cell r="F63" t="str">
            <v>Modern Essentials</v>
          </cell>
          <cell r="G63" t="str">
            <v>CHS</v>
          </cell>
          <cell r="H63" t="str">
            <v>410</v>
          </cell>
          <cell r="I63" t="str">
            <v>DARK NAVY</v>
          </cell>
          <cell r="J63" t="str">
            <v>*</v>
          </cell>
          <cell r="K63" t="str">
            <v>XXL</v>
          </cell>
          <cell r="L63" t="str">
            <v>088541492799</v>
          </cell>
          <cell r="M63" t="str">
            <v>46</v>
          </cell>
          <cell r="N63" t="str">
            <v>DRESS</v>
          </cell>
          <cell r="O63">
            <v>95</v>
          </cell>
          <cell r="P63">
            <v>95</v>
          </cell>
          <cell r="Q63">
            <v>44621</v>
          </cell>
          <cell r="R63" t="str">
            <v/>
          </cell>
          <cell r="S63">
            <v>44571</v>
          </cell>
          <cell r="T63">
            <v>44564</v>
          </cell>
          <cell r="U63" t="str">
            <v/>
          </cell>
          <cell r="V63" t="str">
            <v/>
          </cell>
          <cell r="W63" t="str">
            <v>Basics-Aug 2021</v>
          </cell>
          <cell r="X63"/>
          <cell r="Y63"/>
          <cell r="Z63"/>
          <cell r="AA63"/>
          <cell r="AB63" t="str">
            <v>S2022</v>
          </cell>
          <cell r="AC63"/>
          <cell r="AD63" t="str">
            <v>OPS REVIEW</v>
          </cell>
          <cell r="AE63">
            <v>1</v>
          </cell>
          <cell r="AF63">
            <v>95</v>
          </cell>
          <cell r="AG63" t="str">
            <v>BEL</v>
          </cell>
          <cell r="AH63"/>
          <cell r="AI63"/>
          <cell r="AJ63"/>
          <cell r="AK63"/>
          <cell r="AL63"/>
          <cell r="AM63"/>
          <cell r="AN63"/>
          <cell r="AO63"/>
          <cell r="AP63"/>
          <cell r="AQ63"/>
          <cell r="AR63"/>
          <cell r="AS63"/>
          <cell r="AT63" t="str">
            <v>All Fabric colors are approved/Fit approved/PLM BOM ready</v>
          </cell>
          <cell r="AU63"/>
          <cell r="AV63"/>
        </row>
        <row r="64">
          <cell r="A64">
            <v>268201</v>
          </cell>
          <cell r="B64" t="str">
            <v>36663</v>
          </cell>
          <cell r="C64" t="str">
            <v>11317</v>
          </cell>
          <cell r="D64" t="str">
            <v>BRANDIX ASIA HOLDINGS PTE</v>
          </cell>
          <cell r="E64" t="str">
            <v>09T3349</v>
          </cell>
          <cell r="F64" t="str">
            <v>Thu Cotton Stretch</v>
          </cell>
          <cell r="G64" t="str">
            <v>UB1</v>
          </cell>
          <cell r="H64" t="str">
            <v>001</v>
          </cell>
          <cell r="I64" t="str">
            <v>Black</v>
          </cell>
          <cell r="J64" t="str">
            <v>*</v>
          </cell>
          <cell r="K64" t="str">
            <v>XL</v>
          </cell>
          <cell r="L64" t="str">
            <v>088541539296</v>
          </cell>
          <cell r="M64" t="str">
            <v>46</v>
          </cell>
          <cell r="N64" t="str">
            <v>DRESS</v>
          </cell>
          <cell r="O64">
            <v>60</v>
          </cell>
          <cell r="P64">
            <v>60</v>
          </cell>
          <cell r="Q64">
            <v>44621</v>
          </cell>
          <cell r="R64" t="str">
            <v/>
          </cell>
          <cell r="S64">
            <v>44571</v>
          </cell>
          <cell r="T64">
            <v>44564</v>
          </cell>
          <cell r="U64" t="str">
            <v/>
          </cell>
          <cell r="V64" t="str">
            <v/>
          </cell>
          <cell r="W64" t="str">
            <v>Basics-Aug 2021</v>
          </cell>
          <cell r="X64"/>
          <cell r="Y64"/>
          <cell r="Z64"/>
          <cell r="AA64"/>
          <cell r="AB64" t="str">
            <v>S2022</v>
          </cell>
          <cell r="AC64"/>
          <cell r="AD64" t="str">
            <v>OPS REVIEW</v>
          </cell>
          <cell r="AE64">
            <v>3</v>
          </cell>
          <cell r="AF64">
            <v>180</v>
          </cell>
          <cell r="AG64" t="str">
            <v>BEL</v>
          </cell>
          <cell r="AH64"/>
          <cell r="AI64"/>
          <cell r="AJ64"/>
          <cell r="AK64"/>
          <cell r="AL64"/>
          <cell r="AM64"/>
          <cell r="AN64"/>
          <cell r="AO64"/>
          <cell r="AP64"/>
          <cell r="AQ64"/>
          <cell r="AR64"/>
          <cell r="AS64"/>
          <cell r="AT64"/>
          <cell r="AU64"/>
          <cell r="AV64"/>
        </row>
        <row r="65">
          <cell r="A65">
            <v>268201</v>
          </cell>
          <cell r="B65" t="str">
            <v>36663</v>
          </cell>
          <cell r="C65" t="str">
            <v>11317</v>
          </cell>
          <cell r="D65" t="str">
            <v>BRANDIX ASIA HOLDINGS PTE</v>
          </cell>
          <cell r="E65" t="str">
            <v>09T3351</v>
          </cell>
          <cell r="F65" t="str">
            <v>Thu Cotton Stretch</v>
          </cell>
          <cell r="G65" t="str">
            <v>001</v>
          </cell>
          <cell r="H65" t="str">
            <v>001</v>
          </cell>
          <cell r="I65" t="str">
            <v>BLACK</v>
          </cell>
          <cell r="J65" t="str">
            <v>*</v>
          </cell>
          <cell r="K65" t="str">
            <v>LG</v>
          </cell>
          <cell r="L65" t="str">
            <v>088541539739</v>
          </cell>
          <cell r="M65" t="str">
            <v>46</v>
          </cell>
          <cell r="N65" t="str">
            <v>DRESS</v>
          </cell>
          <cell r="O65">
            <v>676</v>
          </cell>
          <cell r="P65">
            <v>676</v>
          </cell>
          <cell r="Q65">
            <v>44621</v>
          </cell>
          <cell r="R65" t="str">
            <v/>
          </cell>
          <cell r="S65">
            <v>44571</v>
          </cell>
          <cell r="T65">
            <v>44564</v>
          </cell>
          <cell r="U65" t="str">
            <v/>
          </cell>
          <cell r="V65" t="str">
            <v/>
          </cell>
          <cell r="W65" t="str">
            <v>Basics-Aug 2021</v>
          </cell>
          <cell r="X65"/>
          <cell r="Y65"/>
          <cell r="Z65"/>
          <cell r="AA65"/>
          <cell r="AB65" t="str">
            <v>S2022</v>
          </cell>
          <cell r="AC65"/>
          <cell r="AD65" t="str">
            <v>OPS REVIEW</v>
          </cell>
          <cell r="AE65">
            <v>3</v>
          </cell>
          <cell r="AF65">
            <v>2028</v>
          </cell>
          <cell r="AG65" t="str">
            <v>BEL</v>
          </cell>
          <cell r="AH65"/>
          <cell r="AI65"/>
          <cell r="AJ65"/>
          <cell r="AK65"/>
          <cell r="AL65"/>
          <cell r="AM65"/>
          <cell r="AN65"/>
          <cell r="AO65"/>
          <cell r="AP65"/>
          <cell r="AQ65"/>
          <cell r="AR65"/>
          <cell r="AS65"/>
          <cell r="AT65" t="str">
            <v>All fabric and WB colors are approved/FIT approval pending with Teejay supplier changing and PLM ready date-8/25</v>
          </cell>
          <cell r="AU65"/>
          <cell r="AV65"/>
        </row>
        <row r="66">
          <cell r="A66">
            <v>268201</v>
          </cell>
          <cell r="B66" t="str">
            <v>36663</v>
          </cell>
          <cell r="C66" t="str">
            <v>11317</v>
          </cell>
          <cell r="D66" t="str">
            <v>BRANDIX ASIA HOLDINGS PTE</v>
          </cell>
          <cell r="E66" t="str">
            <v>09T3351</v>
          </cell>
          <cell r="F66" t="str">
            <v>Thu Cotton Stretch</v>
          </cell>
          <cell r="G66" t="str">
            <v>001</v>
          </cell>
          <cell r="H66" t="str">
            <v>001</v>
          </cell>
          <cell r="I66" t="str">
            <v>BLACK</v>
          </cell>
          <cell r="J66" t="str">
            <v>*</v>
          </cell>
          <cell r="K66" t="str">
            <v>XL</v>
          </cell>
          <cell r="L66" t="str">
            <v>088541539746</v>
          </cell>
          <cell r="M66" t="str">
            <v>46</v>
          </cell>
          <cell r="N66" t="str">
            <v>DRESS</v>
          </cell>
          <cell r="O66">
            <v>747</v>
          </cell>
          <cell r="P66">
            <v>747</v>
          </cell>
          <cell r="Q66">
            <v>44621</v>
          </cell>
          <cell r="R66" t="str">
            <v/>
          </cell>
          <cell r="S66">
            <v>44571</v>
          </cell>
          <cell r="T66">
            <v>44564</v>
          </cell>
          <cell r="U66" t="str">
            <v/>
          </cell>
          <cell r="V66" t="str">
            <v/>
          </cell>
          <cell r="W66" t="str">
            <v>Basics-Aug 2021</v>
          </cell>
          <cell r="X66"/>
          <cell r="Y66"/>
          <cell r="Z66"/>
          <cell r="AA66"/>
          <cell r="AB66" t="str">
            <v>S2022</v>
          </cell>
          <cell r="AC66"/>
          <cell r="AD66" t="str">
            <v>OPS REVIEW</v>
          </cell>
          <cell r="AE66">
            <v>3</v>
          </cell>
          <cell r="AF66">
            <v>2241</v>
          </cell>
          <cell r="AG66" t="str">
            <v>BEL</v>
          </cell>
          <cell r="AH66"/>
          <cell r="AI66"/>
          <cell r="AJ66"/>
          <cell r="AK66"/>
          <cell r="AL66"/>
          <cell r="AM66"/>
          <cell r="AN66"/>
          <cell r="AO66"/>
          <cell r="AP66"/>
          <cell r="AQ66"/>
          <cell r="AR66"/>
          <cell r="AS66"/>
          <cell r="AT66" t="str">
            <v>All fabric and WB colors are approved/FIT approval pending with Teejay supplier changing and PLM ready date-8/25</v>
          </cell>
          <cell r="AU66"/>
          <cell r="AV66"/>
        </row>
        <row r="67">
          <cell r="A67">
            <v>268201</v>
          </cell>
          <cell r="B67" t="str">
            <v>36663</v>
          </cell>
          <cell r="C67" t="str">
            <v>11317</v>
          </cell>
          <cell r="D67" t="str">
            <v>BRANDIX ASIA HOLDINGS PTE</v>
          </cell>
          <cell r="E67" t="str">
            <v>09T3351</v>
          </cell>
          <cell r="F67" t="str">
            <v>Thu Cotton Stretch</v>
          </cell>
          <cell r="G67" t="str">
            <v>001</v>
          </cell>
          <cell r="H67" t="str">
            <v>001</v>
          </cell>
          <cell r="I67" t="str">
            <v>BLACK</v>
          </cell>
          <cell r="J67" t="str">
            <v>*</v>
          </cell>
          <cell r="K67" t="str">
            <v>XXL</v>
          </cell>
          <cell r="L67" t="str">
            <v>088541539753</v>
          </cell>
          <cell r="M67" t="str">
            <v>46</v>
          </cell>
          <cell r="N67" t="str">
            <v>DRESS</v>
          </cell>
          <cell r="O67">
            <v>95</v>
          </cell>
          <cell r="P67">
            <v>95</v>
          </cell>
          <cell r="Q67">
            <v>44621</v>
          </cell>
          <cell r="R67" t="str">
            <v/>
          </cell>
          <cell r="S67">
            <v>44571</v>
          </cell>
          <cell r="T67">
            <v>44564</v>
          </cell>
          <cell r="U67" t="str">
            <v/>
          </cell>
          <cell r="V67" t="str">
            <v/>
          </cell>
          <cell r="W67" t="str">
            <v>Basics-Aug 2021</v>
          </cell>
          <cell r="X67"/>
          <cell r="Y67"/>
          <cell r="Z67"/>
          <cell r="AA67"/>
          <cell r="AB67" t="str">
            <v>S2022</v>
          </cell>
          <cell r="AC67"/>
          <cell r="AD67" t="str">
            <v>OPS REVIEW</v>
          </cell>
          <cell r="AE67">
            <v>3</v>
          </cell>
          <cell r="AF67">
            <v>285</v>
          </cell>
          <cell r="AG67" t="str">
            <v>BEL</v>
          </cell>
          <cell r="AH67"/>
          <cell r="AI67"/>
          <cell r="AJ67"/>
          <cell r="AK67"/>
          <cell r="AL67"/>
          <cell r="AM67"/>
          <cell r="AN67"/>
          <cell r="AO67"/>
          <cell r="AP67"/>
          <cell r="AQ67"/>
          <cell r="AR67"/>
          <cell r="AS67"/>
          <cell r="AT67" t="str">
            <v>All fabric and WB colors are approved/FIT approval pending with Teejay supplier changing and PLM ready date-8/25</v>
          </cell>
          <cell r="AU67"/>
          <cell r="AV67"/>
        </row>
        <row r="68">
          <cell r="A68">
            <v>268201</v>
          </cell>
          <cell r="B68" t="str">
            <v>36663</v>
          </cell>
          <cell r="C68" t="str">
            <v>11317</v>
          </cell>
          <cell r="D68" t="str">
            <v>BRANDIX ASIA HOLDINGS PTE</v>
          </cell>
          <cell r="E68" t="str">
            <v>09T3351</v>
          </cell>
          <cell r="F68" t="str">
            <v>Thu Cotton Stretch</v>
          </cell>
          <cell r="G68" t="str">
            <v>608</v>
          </cell>
          <cell r="H68" t="str">
            <v>608</v>
          </cell>
          <cell r="I68" t="str">
            <v>MAHOGANY</v>
          </cell>
          <cell r="J68" t="str">
            <v>*</v>
          </cell>
          <cell r="K68" t="str">
            <v>LG</v>
          </cell>
          <cell r="L68" t="str">
            <v>088541539487</v>
          </cell>
          <cell r="M68" t="str">
            <v>46</v>
          </cell>
          <cell r="N68" t="str">
            <v>DRESS</v>
          </cell>
          <cell r="O68">
            <v>60</v>
          </cell>
          <cell r="P68">
            <v>60</v>
          </cell>
          <cell r="Q68">
            <v>44621</v>
          </cell>
          <cell r="R68" t="str">
            <v/>
          </cell>
          <cell r="S68">
            <v>44571</v>
          </cell>
          <cell r="T68">
            <v>44564</v>
          </cell>
          <cell r="U68" t="str">
            <v/>
          </cell>
          <cell r="V68" t="str">
            <v/>
          </cell>
          <cell r="W68" t="str">
            <v>Basics-Aug 2021</v>
          </cell>
          <cell r="X68"/>
          <cell r="Y68"/>
          <cell r="Z68"/>
          <cell r="AA68"/>
          <cell r="AB68" t="str">
            <v>S2022</v>
          </cell>
          <cell r="AC68"/>
          <cell r="AD68" t="str">
            <v>OPS REVIEW</v>
          </cell>
          <cell r="AE68">
            <v>3</v>
          </cell>
          <cell r="AF68">
            <v>180</v>
          </cell>
          <cell r="AG68" t="str">
            <v>BEL</v>
          </cell>
          <cell r="AH68"/>
          <cell r="AI68"/>
          <cell r="AJ68"/>
          <cell r="AK68"/>
          <cell r="AL68"/>
          <cell r="AM68"/>
          <cell r="AN68"/>
          <cell r="AO68"/>
          <cell r="AP68"/>
          <cell r="AQ68"/>
          <cell r="AR68"/>
          <cell r="AS68"/>
          <cell r="AT68" t="str">
            <v>All fabric and WB colors are approved/FIT approval pending with Teejay supplier changing and PLM ready date-8/25</v>
          </cell>
          <cell r="AU68"/>
          <cell r="AV68"/>
        </row>
        <row r="69">
          <cell r="A69">
            <v>268201</v>
          </cell>
          <cell r="B69" t="str">
            <v>36663</v>
          </cell>
          <cell r="C69" t="str">
            <v>11317</v>
          </cell>
          <cell r="D69" t="str">
            <v>BRANDIX ASIA HOLDINGS PTE</v>
          </cell>
          <cell r="E69" t="str">
            <v>09T3351</v>
          </cell>
          <cell r="F69" t="str">
            <v>Thu Cotton Stretch</v>
          </cell>
          <cell r="G69" t="str">
            <v>608</v>
          </cell>
          <cell r="H69" t="str">
            <v>608</v>
          </cell>
          <cell r="I69" t="str">
            <v>MAHOGANY</v>
          </cell>
          <cell r="J69" t="str">
            <v>*</v>
          </cell>
          <cell r="K69" t="str">
            <v>XL</v>
          </cell>
          <cell r="L69" t="str">
            <v>088541539494</v>
          </cell>
          <cell r="M69" t="str">
            <v>46</v>
          </cell>
          <cell r="N69" t="str">
            <v>DRESS</v>
          </cell>
          <cell r="O69">
            <v>1133</v>
          </cell>
          <cell r="P69">
            <v>1133</v>
          </cell>
          <cell r="Q69">
            <v>44621</v>
          </cell>
          <cell r="R69" t="str">
            <v/>
          </cell>
          <cell r="S69">
            <v>44571</v>
          </cell>
          <cell r="T69">
            <v>44564</v>
          </cell>
          <cell r="U69" t="str">
            <v/>
          </cell>
          <cell r="V69" t="str">
            <v/>
          </cell>
          <cell r="W69" t="str">
            <v>Basics-Aug 2021</v>
          </cell>
          <cell r="X69"/>
          <cell r="Y69"/>
          <cell r="Z69"/>
          <cell r="AA69"/>
          <cell r="AB69" t="str">
            <v>S2022</v>
          </cell>
          <cell r="AC69"/>
          <cell r="AD69" t="str">
            <v>OPS REVIEW</v>
          </cell>
          <cell r="AE69">
            <v>3</v>
          </cell>
          <cell r="AF69">
            <v>3399</v>
          </cell>
          <cell r="AG69" t="str">
            <v>BEL</v>
          </cell>
          <cell r="AH69"/>
          <cell r="AI69"/>
          <cell r="AJ69"/>
          <cell r="AK69"/>
          <cell r="AL69"/>
          <cell r="AM69"/>
          <cell r="AN69"/>
          <cell r="AO69"/>
          <cell r="AP69"/>
          <cell r="AQ69"/>
          <cell r="AR69"/>
          <cell r="AS69"/>
          <cell r="AT69" t="str">
            <v>All fabric and WB colors are approved/FIT approval pending with Teejay supplier changing and PLM ready date-8/25</v>
          </cell>
          <cell r="AU69"/>
          <cell r="AV69"/>
        </row>
        <row r="70">
          <cell r="A70">
            <v>268201</v>
          </cell>
          <cell r="B70" t="str">
            <v>36663</v>
          </cell>
          <cell r="C70" t="str">
            <v>11317</v>
          </cell>
          <cell r="D70" t="str">
            <v>BRANDIX ASIA HOLDINGS PTE</v>
          </cell>
          <cell r="E70" t="str">
            <v>09T3351</v>
          </cell>
          <cell r="F70" t="str">
            <v>Thu Cotton Stretch</v>
          </cell>
          <cell r="G70" t="str">
            <v>608</v>
          </cell>
          <cell r="H70" t="str">
            <v>608</v>
          </cell>
          <cell r="I70" t="str">
            <v>MAHOGANY</v>
          </cell>
          <cell r="J70" t="str">
            <v>*</v>
          </cell>
          <cell r="K70" t="str">
            <v>XXL</v>
          </cell>
          <cell r="L70" t="str">
            <v>088541539500</v>
          </cell>
          <cell r="M70" t="str">
            <v>46</v>
          </cell>
          <cell r="N70" t="str">
            <v>DRESS</v>
          </cell>
          <cell r="O70">
            <v>72</v>
          </cell>
          <cell r="P70">
            <v>72</v>
          </cell>
          <cell r="Q70">
            <v>44621</v>
          </cell>
          <cell r="R70" t="str">
            <v/>
          </cell>
          <cell r="S70">
            <v>44571</v>
          </cell>
          <cell r="T70">
            <v>44564</v>
          </cell>
          <cell r="U70" t="str">
            <v/>
          </cell>
          <cell r="V70" t="str">
            <v/>
          </cell>
          <cell r="W70" t="str">
            <v>Basics-Aug 2021</v>
          </cell>
          <cell r="X70"/>
          <cell r="Y70"/>
          <cell r="Z70"/>
          <cell r="AA70"/>
          <cell r="AB70" t="str">
            <v>S2022</v>
          </cell>
          <cell r="AC70"/>
          <cell r="AD70" t="str">
            <v>OPS REVIEW</v>
          </cell>
          <cell r="AE70">
            <v>3</v>
          </cell>
          <cell r="AF70">
            <v>216</v>
          </cell>
          <cell r="AG70" t="str">
            <v>BEL</v>
          </cell>
          <cell r="AH70"/>
          <cell r="AI70"/>
          <cell r="AJ70"/>
          <cell r="AK70"/>
          <cell r="AL70"/>
          <cell r="AM70"/>
          <cell r="AN70"/>
          <cell r="AO70"/>
          <cell r="AP70"/>
          <cell r="AQ70"/>
          <cell r="AR70"/>
          <cell r="AS70"/>
          <cell r="AT70" t="str">
            <v>All fabric and WB colors are approved/FIT approval pending with Teejay supplier changing and PLM ready date-8/25</v>
          </cell>
          <cell r="AU70"/>
          <cell r="AV70"/>
        </row>
        <row r="71">
          <cell r="A71">
            <v>268201</v>
          </cell>
          <cell r="B71" t="str">
            <v>36663</v>
          </cell>
          <cell r="C71" t="str">
            <v>11317</v>
          </cell>
          <cell r="D71" t="str">
            <v>BRANDIX ASIA HOLDINGS PTE</v>
          </cell>
          <cell r="E71" t="str">
            <v>09T3351</v>
          </cell>
          <cell r="F71" t="str">
            <v>Thu Cotton Stretch</v>
          </cell>
          <cell r="G71" t="str">
            <v>464</v>
          </cell>
          <cell r="H71" t="str">
            <v>464</v>
          </cell>
          <cell r="I71" t="str">
            <v>PERSIAN BLUE</v>
          </cell>
          <cell r="J71" t="str">
            <v>*</v>
          </cell>
          <cell r="K71" t="str">
            <v>SM</v>
          </cell>
          <cell r="L71" t="str">
            <v>088541542739</v>
          </cell>
          <cell r="M71" t="str">
            <v>46</v>
          </cell>
          <cell r="N71" t="str">
            <v>DRESS</v>
          </cell>
          <cell r="O71">
            <v>218</v>
          </cell>
          <cell r="P71">
            <v>218</v>
          </cell>
          <cell r="Q71">
            <v>44621</v>
          </cell>
          <cell r="R71" t="str">
            <v/>
          </cell>
          <cell r="S71">
            <v>44571</v>
          </cell>
          <cell r="T71">
            <v>44564</v>
          </cell>
          <cell r="U71" t="str">
            <v/>
          </cell>
          <cell r="V71" t="str">
            <v/>
          </cell>
          <cell r="W71" t="str">
            <v>Basics-Aug 2021</v>
          </cell>
          <cell r="X71"/>
          <cell r="Y71"/>
          <cell r="Z71"/>
          <cell r="AA71"/>
          <cell r="AB71" t="str">
            <v>S2022</v>
          </cell>
          <cell r="AC71"/>
          <cell r="AD71" t="str">
            <v>OPS REVIEW</v>
          </cell>
          <cell r="AE71">
            <v>3</v>
          </cell>
          <cell r="AF71">
            <v>654</v>
          </cell>
          <cell r="AG71" t="str">
            <v>BEL</v>
          </cell>
          <cell r="AH71"/>
          <cell r="AI71"/>
          <cell r="AJ71"/>
          <cell r="AK71"/>
          <cell r="AL71"/>
          <cell r="AM71"/>
          <cell r="AN71"/>
          <cell r="AO71"/>
          <cell r="AP71"/>
          <cell r="AQ71"/>
          <cell r="AR71"/>
          <cell r="AS71"/>
          <cell r="AT71" t="str">
            <v>Fabric color approvals pending only for PERSIAN JEWEL color/all WB colors are approved/FIT approval pending with Teejay supplier changing and PLM ready date-8/25</v>
          </cell>
          <cell r="AU71"/>
          <cell r="AV71"/>
        </row>
        <row r="72">
          <cell r="A72">
            <v>268201</v>
          </cell>
          <cell r="B72" t="str">
            <v>36663</v>
          </cell>
          <cell r="C72" t="str">
            <v>11317</v>
          </cell>
          <cell r="D72" t="str">
            <v>BRANDIX ASIA HOLDINGS PTE</v>
          </cell>
          <cell r="E72" t="str">
            <v>09T3351</v>
          </cell>
          <cell r="F72" t="str">
            <v>Thu Cotton Stretch</v>
          </cell>
          <cell r="G72" t="str">
            <v>464</v>
          </cell>
          <cell r="H72" t="str">
            <v>464</v>
          </cell>
          <cell r="I72" t="str">
            <v>PERSIAN BLUE</v>
          </cell>
          <cell r="J72" t="str">
            <v>*</v>
          </cell>
          <cell r="K72" t="str">
            <v>LG</v>
          </cell>
          <cell r="L72" t="str">
            <v>088541542753</v>
          </cell>
          <cell r="M72" t="str">
            <v>46</v>
          </cell>
          <cell r="N72" t="str">
            <v>DRESS</v>
          </cell>
          <cell r="O72">
            <v>461</v>
          </cell>
          <cell r="P72">
            <v>461</v>
          </cell>
          <cell r="Q72">
            <v>44621</v>
          </cell>
          <cell r="R72" t="str">
            <v/>
          </cell>
          <cell r="S72">
            <v>44571</v>
          </cell>
          <cell r="T72">
            <v>44564</v>
          </cell>
          <cell r="U72" t="str">
            <v/>
          </cell>
          <cell r="V72" t="str">
            <v/>
          </cell>
          <cell r="W72" t="str">
            <v>Basics-Aug 2021</v>
          </cell>
          <cell r="X72"/>
          <cell r="Y72"/>
          <cell r="Z72"/>
          <cell r="AA72"/>
          <cell r="AB72" t="str">
            <v>S2022</v>
          </cell>
          <cell r="AC72"/>
          <cell r="AD72" t="str">
            <v>OPS REVIEW</v>
          </cell>
          <cell r="AE72">
            <v>3</v>
          </cell>
          <cell r="AF72">
            <v>1383</v>
          </cell>
          <cell r="AG72" t="str">
            <v>BEL</v>
          </cell>
          <cell r="AH72"/>
          <cell r="AI72"/>
          <cell r="AJ72"/>
          <cell r="AK72"/>
          <cell r="AL72"/>
          <cell r="AM72"/>
          <cell r="AN72"/>
          <cell r="AO72"/>
          <cell r="AP72"/>
          <cell r="AQ72"/>
          <cell r="AR72"/>
          <cell r="AS72"/>
          <cell r="AT72" t="str">
            <v>Fabric color approvals pending only for PERSIAN JEWEL color/all WB colors are approved/FIT approval pending with Teejay supplier changing and PLM ready date-8/25</v>
          </cell>
          <cell r="AU72"/>
          <cell r="AV72"/>
        </row>
        <row r="73">
          <cell r="A73">
            <v>268201</v>
          </cell>
          <cell r="B73" t="str">
            <v>36663</v>
          </cell>
          <cell r="C73" t="str">
            <v>11317</v>
          </cell>
          <cell r="D73" t="str">
            <v>BRANDIX ASIA HOLDINGS PTE</v>
          </cell>
          <cell r="E73" t="str">
            <v>09T3351</v>
          </cell>
          <cell r="F73" t="str">
            <v>Thu Cotton Stretch</v>
          </cell>
          <cell r="G73" t="str">
            <v>464</v>
          </cell>
          <cell r="H73" t="str">
            <v>464</v>
          </cell>
          <cell r="I73" t="str">
            <v>PERSIAN BLUE</v>
          </cell>
          <cell r="J73" t="str">
            <v>*</v>
          </cell>
          <cell r="K73" t="str">
            <v>XL</v>
          </cell>
          <cell r="L73" t="str">
            <v>088541542760</v>
          </cell>
          <cell r="M73" t="str">
            <v>46</v>
          </cell>
          <cell r="N73" t="str">
            <v>DRESS</v>
          </cell>
          <cell r="O73">
            <v>589</v>
          </cell>
          <cell r="P73">
            <v>589</v>
          </cell>
          <cell r="Q73">
            <v>44621</v>
          </cell>
          <cell r="R73" t="str">
            <v/>
          </cell>
          <cell r="S73">
            <v>44571</v>
          </cell>
          <cell r="T73">
            <v>44564</v>
          </cell>
          <cell r="U73" t="str">
            <v/>
          </cell>
          <cell r="V73" t="str">
            <v/>
          </cell>
          <cell r="W73" t="str">
            <v>Basics-Aug 2021</v>
          </cell>
          <cell r="X73"/>
          <cell r="Y73"/>
          <cell r="Z73"/>
          <cell r="AA73"/>
          <cell r="AB73" t="str">
            <v>S2022</v>
          </cell>
          <cell r="AC73"/>
          <cell r="AD73" t="str">
            <v>OPS REVIEW</v>
          </cell>
          <cell r="AE73">
            <v>3</v>
          </cell>
          <cell r="AF73">
            <v>1767</v>
          </cell>
          <cell r="AG73" t="str">
            <v>BEL</v>
          </cell>
          <cell r="AH73"/>
          <cell r="AI73"/>
          <cell r="AJ73"/>
          <cell r="AK73"/>
          <cell r="AL73"/>
          <cell r="AM73"/>
          <cell r="AN73"/>
          <cell r="AO73"/>
          <cell r="AP73"/>
          <cell r="AQ73"/>
          <cell r="AR73"/>
          <cell r="AS73"/>
          <cell r="AT73" t="str">
            <v>Fabric color approvals pending only for PERSIAN JEWEL color/all WB colors are approved/FIT approval pending with Teejay supplier changing and PLM ready date-8/25</v>
          </cell>
          <cell r="AU73"/>
          <cell r="AV73"/>
        </row>
        <row r="74">
          <cell r="A74">
            <v>268201</v>
          </cell>
          <cell r="B74" t="str">
            <v>36663</v>
          </cell>
          <cell r="C74" t="str">
            <v>11317</v>
          </cell>
          <cell r="D74" t="str">
            <v>BRANDIX ASIA HOLDINGS PTE</v>
          </cell>
          <cell r="E74" t="str">
            <v>09T3490</v>
          </cell>
          <cell r="F74" t="str">
            <v>Thu Micro</v>
          </cell>
          <cell r="G74" t="str">
            <v>001</v>
          </cell>
          <cell r="H74" t="str">
            <v>001</v>
          </cell>
          <cell r="I74" t="str">
            <v>BLACK</v>
          </cell>
          <cell r="J74" t="str">
            <v>*</v>
          </cell>
          <cell r="K74" t="str">
            <v>XXL</v>
          </cell>
          <cell r="L74" t="str">
            <v>088541654623</v>
          </cell>
          <cell r="M74" t="str">
            <v>46</v>
          </cell>
          <cell r="N74" t="str">
            <v>DRESS</v>
          </cell>
          <cell r="O74">
            <v>73</v>
          </cell>
          <cell r="P74">
            <v>73</v>
          </cell>
          <cell r="Q74">
            <v>44621</v>
          </cell>
          <cell r="R74" t="str">
            <v/>
          </cell>
          <cell r="S74">
            <v>44571</v>
          </cell>
          <cell r="T74">
            <v>44564</v>
          </cell>
          <cell r="U74" t="str">
            <v/>
          </cell>
          <cell r="V74" t="str">
            <v/>
          </cell>
          <cell r="W74" t="str">
            <v>Basics-Aug 2021</v>
          </cell>
          <cell r="X74"/>
          <cell r="Y74"/>
          <cell r="Z74"/>
          <cell r="AA74"/>
          <cell r="AB74" t="str">
            <v>S2022</v>
          </cell>
          <cell r="AC74"/>
          <cell r="AD74" t="str">
            <v>OPS REVIEW</v>
          </cell>
          <cell r="AE74">
            <v>3</v>
          </cell>
          <cell r="AF74">
            <v>219</v>
          </cell>
          <cell r="AG74" t="str">
            <v>BEL</v>
          </cell>
          <cell r="AH74"/>
          <cell r="AI74"/>
          <cell r="AJ74"/>
          <cell r="AK74"/>
          <cell r="AL74"/>
          <cell r="AM74"/>
          <cell r="AN74"/>
          <cell r="AO74"/>
          <cell r="AP74"/>
          <cell r="AQ74"/>
          <cell r="AR74"/>
          <cell r="AS74"/>
          <cell r="AT74" t="str">
            <v>all fabric and WB colors are approved/FIT approved/PLM BOM ready</v>
          </cell>
          <cell r="AU74"/>
          <cell r="AV74"/>
        </row>
        <row r="75">
          <cell r="A75">
            <v>268201</v>
          </cell>
          <cell r="B75" t="str">
            <v>36663</v>
          </cell>
          <cell r="C75" t="str">
            <v>11317</v>
          </cell>
          <cell r="D75" t="str">
            <v>BRANDIX ASIA HOLDINGS PTE</v>
          </cell>
          <cell r="E75" t="str">
            <v>09T3490</v>
          </cell>
          <cell r="F75" t="str">
            <v>Thu Micro</v>
          </cell>
          <cell r="G75" t="str">
            <v>499</v>
          </cell>
          <cell r="H75" t="str">
            <v>499</v>
          </cell>
          <cell r="I75" t="str">
            <v>BLUE MULTI</v>
          </cell>
          <cell r="J75" t="str">
            <v>*</v>
          </cell>
          <cell r="K75" t="str">
            <v>LG</v>
          </cell>
          <cell r="L75" t="str">
            <v>088541654753</v>
          </cell>
          <cell r="M75" t="str">
            <v>46</v>
          </cell>
          <cell r="N75" t="str">
            <v>DRESS</v>
          </cell>
          <cell r="O75">
            <v>67</v>
          </cell>
          <cell r="P75">
            <v>67</v>
          </cell>
          <cell r="Q75">
            <v>44621</v>
          </cell>
          <cell r="R75" t="str">
            <v/>
          </cell>
          <cell r="S75">
            <v>44571</v>
          </cell>
          <cell r="T75">
            <v>44564</v>
          </cell>
          <cell r="U75" t="str">
            <v/>
          </cell>
          <cell r="V75" t="str">
            <v/>
          </cell>
          <cell r="W75" t="str">
            <v>Basics-Aug 2021</v>
          </cell>
          <cell r="X75"/>
          <cell r="Y75"/>
          <cell r="Z75"/>
          <cell r="AA75"/>
          <cell r="AB75" t="str">
            <v>S2022</v>
          </cell>
          <cell r="AC75"/>
          <cell r="AD75" t="str">
            <v>OPS REVIEW</v>
          </cell>
          <cell r="AE75">
            <v>3</v>
          </cell>
          <cell r="AF75">
            <v>201</v>
          </cell>
          <cell r="AG75" t="str">
            <v>BEL</v>
          </cell>
          <cell r="AH75"/>
          <cell r="AI75"/>
          <cell r="AJ75"/>
          <cell r="AK75"/>
          <cell r="AL75"/>
          <cell r="AM75"/>
          <cell r="AN75"/>
          <cell r="AO75"/>
          <cell r="AP75"/>
          <cell r="AQ75"/>
          <cell r="AR75"/>
          <cell r="AS75"/>
          <cell r="AT75" t="str">
            <v>all fabric and WB colors are approved/FIT approved/PLM BOM ready</v>
          </cell>
          <cell r="AU75"/>
          <cell r="AV75"/>
        </row>
        <row r="76">
          <cell r="A76">
            <v>268201</v>
          </cell>
          <cell r="B76" t="str">
            <v>36663</v>
          </cell>
          <cell r="C76" t="str">
            <v>11317</v>
          </cell>
          <cell r="D76" t="str">
            <v>BRANDIX ASIA HOLDINGS PTE</v>
          </cell>
          <cell r="E76" t="str">
            <v>09T3490</v>
          </cell>
          <cell r="F76" t="str">
            <v>Thu Micro</v>
          </cell>
          <cell r="G76" t="str">
            <v>100</v>
          </cell>
          <cell r="H76" t="str">
            <v>100</v>
          </cell>
          <cell r="I76" t="str">
            <v>WHITE</v>
          </cell>
          <cell r="J76" t="str">
            <v>*</v>
          </cell>
          <cell r="K76" t="str">
            <v>MD</v>
          </cell>
          <cell r="L76" t="str">
            <v>088541654647</v>
          </cell>
          <cell r="M76" t="str">
            <v>46</v>
          </cell>
          <cell r="N76" t="str">
            <v>DRESS</v>
          </cell>
          <cell r="O76">
            <v>60</v>
          </cell>
          <cell r="P76">
            <v>60</v>
          </cell>
          <cell r="Q76">
            <v>44621</v>
          </cell>
          <cell r="R76" t="str">
            <v/>
          </cell>
          <cell r="S76">
            <v>44571</v>
          </cell>
          <cell r="T76">
            <v>44564</v>
          </cell>
          <cell r="U76" t="str">
            <v/>
          </cell>
          <cell r="V76" t="str">
            <v/>
          </cell>
          <cell r="W76" t="str">
            <v>Basics-Aug 2021</v>
          </cell>
          <cell r="X76"/>
          <cell r="Y76"/>
          <cell r="Z76"/>
          <cell r="AA76"/>
          <cell r="AB76" t="str">
            <v>S2022</v>
          </cell>
          <cell r="AC76"/>
          <cell r="AD76" t="str">
            <v>OPS REVIEW</v>
          </cell>
          <cell r="AE76">
            <v>3</v>
          </cell>
          <cell r="AF76">
            <v>180</v>
          </cell>
          <cell r="AG76" t="str">
            <v>BEL</v>
          </cell>
          <cell r="AH76"/>
          <cell r="AI76"/>
          <cell r="AJ76"/>
          <cell r="AK76"/>
          <cell r="AL76"/>
          <cell r="AM76"/>
          <cell r="AN76"/>
          <cell r="AO76"/>
          <cell r="AP76"/>
          <cell r="AQ76"/>
          <cell r="AR76"/>
          <cell r="AS76"/>
          <cell r="AT76" t="str">
            <v>all fabric &amp; WB colors are approved/FIT Approved/PLM BOM Ready date-8/25</v>
          </cell>
          <cell r="AU76"/>
          <cell r="AV76"/>
        </row>
        <row r="77">
          <cell r="A77">
            <v>268201</v>
          </cell>
          <cell r="B77" t="str">
            <v>36663</v>
          </cell>
          <cell r="C77" t="str">
            <v>11317</v>
          </cell>
          <cell r="D77" t="str">
            <v>BRANDIX ASIA HOLDINGS PTE</v>
          </cell>
          <cell r="E77" t="str">
            <v>09T3490</v>
          </cell>
          <cell r="F77" t="str">
            <v>Thu Micro</v>
          </cell>
          <cell r="G77" t="str">
            <v>100</v>
          </cell>
          <cell r="H77" t="str">
            <v>100</v>
          </cell>
          <cell r="I77" t="str">
            <v>WHITE</v>
          </cell>
          <cell r="J77" t="str">
            <v>*</v>
          </cell>
          <cell r="K77" t="str">
            <v>XL</v>
          </cell>
          <cell r="L77" t="str">
            <v>088541654661</v>
          </cell>
          <cell r="M77" t="str">
            <v>46</v>
          </cell>
          <cell r="N77" t="str">
            <v>DRESS</v>
          </cell>
          <cell r="O77">
            <v>60</v>
          </cell>
          <cell r="P77">
            <v>60</v>
          </cell>
          <cell r="Q77">
            <v>44621</v>
          </cell>
          <cell r="R77" t="str">
            <v/>
          </cell>
          <cell r="S77">
            <v>44571</v>
          </cell>
          <cell r="T77">
            <v>44564</v>
          </cell>
          <cell r="U77" t="str">
            <v/>
          </cell>
          <cell r="V77" t="str">
            <v/>
          </cell>
          <cell r="W77" t="str">
            <v>Basics-Aug 2021</v>
          </cell>
          <cell r="X77"/>
          <cell r="Y77"/>
          <cell r="Z77"/>
          <cell r="AA77"/>
          <cell r="AB77" t="str">
            <v>S2022</v>
          </cell>
          <cell r="AC77"/>
          <cell r="AD77" t="str">
            <v>OPS REVIEW</v>
          </cell>
          <cell r="AE77">
            <v>3</v>
          </cell>
          <cell r="AF77">
            <v>180</v>
          </cell>
          <cell r="AG77" t="str">
            <v>BEL</v>
          </cell>
          <cell r="AH77"/>
          <cell r="AI77"/>
          <cell r="AJ77"/>
          <cell r="AK77"/>
          <cell r="AL77"/>
          <cell r="AM77"/>
          <cell r="AN77"/>
          <cell r="AO77"/>
          <cell r="AP77"/>
          <cell r="AQ77"/>
          <cell r="AR77"/>
          <cell r="AS77"/>
          <cell r="AT77" t="str">
            <v>all fabric &amp; WB colors are approved/FIT Approved/PLM BOM Ready date-8/25</v>
          </cell>
          <cell r="AU77"/>
          <cell r="AV77"/>
        </row>
        <row r="78">
          <cell r="A78">
            <v>268201</v>
          </cell>
          <cell r="B78" t="str">
            <v>36663</v>
          </cell>
          <cell r="C78" t="str">
            <v>11317</v>
          </cell>
          <cell r="D78" t="str">
            <v>BRANDIX ASIA HOLDINGS PTE</v>
          </cell>
          <cell r="E78" t="str">
            <v>09T3492</v>
          </cell>
          <cell r="F78" t="str">
            <v>Thu Micro</v>
          </cell>
          <cell r="G78" t="str">
            <v>001</v>
          </cell>
          <cell r="H78" t="str">
            <v>001</v>
          </cell>
          <cell r="I78" t="str">
            <v>BLACK</v>
          </cell>
          <cell r="J78" t="str">
            <v>*</v>
          </cell>
          <cell r="K78" t="str">
            <v>MD</v>
          </cell>
          <cell r="L78" t="str">
            <v>088541654890</v>
          </cell>
          <cell r="M78" t="str">
            <v>46</v>
          </cell>
          <cell r="N78" t="str">
            <v>DRESS</v>
          </cell>
          <cell r="O78">
            <v>60</v>
          </cell>
          <cell r="P78">
            <v>60</v>
          </cell>
          <cell r="Q78">
            <v>44621</v>
          </cell>
          <cell r="R78" t="str">
            <v/>
          </cell>
          <cell r="S78">
            <v>44571</v>
          </cell>
          <cell r="T78">
            <v>44564</v>
          </cell>
          <cell r="U78" t="str">
            <v/>
          </cell>
          <cell r="V78" t="str">
            <v/>
          </cell>
          <cell r="W78" t="str">
            <v>Basics-Aug 2021</v>
          </cell>
          <cell r="X78"/>
          <cell r="Y78"/>
          <cell r="Z78"/>
          <cell r="AA78"/>
          <cell r="AB78" t="str">
            <v>S2022</v>
          </cell>
          <cell r="AC78"/>
          <cell r="AD78" t="str">
            <v>OPS REVIEW</v>
          </cell>
          <cell r="AE78">
            <v>3</v>
          </cell>
          <cell r="AF78">
            <v>180</v>
          </cell>
          <cell r="AG78" t="str">
            <v>BEL</v>
          </cell>
          <cell r="AH78"/>
          <cell r="AI78"/>
          <cell r="AJ78"/>
          <cell r="AK78"/>
          <cell r="AL78"/>
          <cell r="AM78"/>
          <cell r="AN78"/>
          <cell r="AO78"/>
          <cell r="AP78"/>
          <cell r="AQ78"/>
          <cell r="AR78"/>
          <cell r="AS78"/>
          <cell r="AT78" t="str">
            <v>all fabric and WB colors are approved/FIT approved/PLM BOM ready</v>
          </cell>
          <cell r="AU78"/>
          <cell r="AV78"/>
        </row>
        <row r="79">
          <cell r="A79">
            <v>268201</v>
          </cell>
          <cell r="B79" t="str">
            <v>36663</v>
          </cell>
          <cell r="C79" t="str">
            <v>11317</v>
          </cell>
          <cell r="D79" t="str">
            <v>BRANDIX ASIA HOLDINGS PTE</v>
          </cell>
          <cell r="E79" t="str">
            <v>09T3492</v>
          </cell>
          <cell r="F79" t="str">
            <v>Thu Micro</v>
          </cell>
          <cell r="G79" t="str">
            <v>001</v>
          </cell>
          <cell r="H79" t="str">
            <v>001</v>
          </cell>
          <cell r="I79" t="str">
            <v>BLACK</v>
          </cell>
          <cell r="J79" t="str">
            <v>*</v>
          </cell>
          <cell r="K79" t="str">
            <v>LG</v>
          </cell>
          <cell r="L79" t="str">
            <v>088541654906</v>
          </cell>
          <cell r="M79" t="str">
            <v>46</v>
          </cell>
          <cell r="N79" t="str">
            <v>DRESS</v>
          </cell>
          <cell r="O79">
            <v>125</v>
          </cell>
          <cell r="P79">
            <v>125</v>
          </cell>
          <cell r="Q79">
            <v>44621</v>
          </cell>
          <cell r="R79" t="str">
            <v/>
          </cell>
          <cell r="S79">
            <v>44571</v>
          </cell>
          <cell r="T79">
            <v>44564</v>
          </cell>
          <cell r="U79" t="str">
            <v/>
          </cell>
          <cell r="V79" t="str">
            <v/>
          </cell>
          <cell r="W79" t="str">
            <v>Basics-Aug 2021</v>
          </cell>
          <cell r="X79"/>
          <cell r="Y79"/>
          <cell r="Z79"/>
          <cell r="AA79"/>
          <cell r="AB79" t="str">
            <v>S2022</v>
          </cell>
          <cell r="AC79"/>
          <cell r="AD79" t="str">
            <v>OPS REVIEW</v>
          </cell>
          <cell r="AE79">
            <v>3</v>
          </cell>
          <cell r="AF79">
            <v>375</v>
          </cell>
          <cell r="AG79" t="str">
            <v>BEL</v>
          </cell>
          <cell r="AH79"/>
          <cell r="AI79"/>
          <cell r="AJ79"/>
          <cell r="AK79"/>
          <cell r="AL79"/>
          <cell r="AM79"/>
          <cell r="AN79"/>
          <cell r="AO79"/>
          <cell r="AP79"/>
          <cell r="AQ79"/>
          <cell r="AR79"/>
          <cell r="AS79"/>
          <cell r="AT79" t="str">
            <v>all fabric and WB colors are approved/FIT approved/PLM BOM ready</v>
          </cell>
          <cell r="AU79"/>
          <cell r="AV79"/>
        </row>
        <row r="80">
          <cell r="A80">
            <v>268201</v>
          </cell>
          <cell r="B80" t="str">
            <v>36663</v>
          </cell>
          <cell r="C80" t="str">
            <v>11317</v>
          </cell>
          <cell r="D80" t="str">
            <v>BRANDIX ASIA HOLDINGS PTE</v>
          </cell>
          <cell r="E80" t="str">
            <v>09T3492</v>
          </cell>
          <cell r="F80" t="str">
            <v>Thu Micro</v>
          </cell>
          <cell r="G80" t="str">
            <v>001</v>
          </cell>
          <cell r="H80" t="str">
            <v>001</v>
          </cell>
          <cell r="I80" t="str">
            <v>BLACK</v>
          </cell>
          <cell r="J80" t="str">
            <v>*</v>
          </cell>
          <cell r="K80" t="str">
            <v>XXL</v>
          </cell>
          <cell r="L80" t="str">
            <v>088541654920</v>
          </cell>
          <cell r="M80" t="str">
            <v>46</v>
          </cell>
          <cell r="N80" t="str">
            <v>DRESS</v>
          </cell>
          <cell r="O80">
            <v>60</v>
          </cell>
          <cell r="P80">
            <v>60</v>
          </cell>
          <cell r="Q80">
            <v>44621</v>
          </cell>
          <cell r="R80" t="str">
            <v/>
          </cell>
          <cell r="S80">
            <v>44571</v>
          </cell>
          <cell r="T80">
            <v>44564</v>
          </cell>
          <cell r="U80" t="str">
            <v/>
          </cell>
          <cell r="V80" t="str">
            <v/>
          </cell>
          <cell r="W80" t="str">
            <v>Basics-Aug 2021</v>
          </cell>
          <cell r="X80"/>
          <cell r="Y80"/>
          <cell r="Z80"/>
          <cell r="AA80"/>
          <cell r="AB80" t="str">
            <v>S2022</v>
          </cell>
          <cell r="AC80"/>
          <cell r="AD80" t="str">
            <v>OPS REVIEW</v>
          </cell>
          <cell r="AE80">
            <v>3</v>
          </cell>
          <cell r="AF80">
            <v>180</v>
          </cell>
          <cell r="AG80" t="str">
            <v>BEL</v>
          </cell>
          <cell r="AH80"/>
          <cell r="AI80"/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 t="str">
            <v>all fabric and WB colors are approved/FIT approved/PLM BOM ready</v>
          </cell>
          <cell r="AU80"/>
          <cell r="AV80"/>
        </row>
        <row r="81">
          <cell r="A81">
            <v>268201</v>
          </cell>
          <cell r="B81" t="str">
            <v>36663</v>
          </cell>
          <cell r="C81" t="str">
            <v>11317</v>
          </cell>
          <cell r="D81" t="str">
            <v>BRANDIX ASIA HOLDINGS PTE</v>
          </cell>
          <cell r="E81" t="str">
            <v>09T3492</v>
          </cell>
          <cell r="F81" t="str">
            <v>Thu Micro</v>
          </cell>
          <cell r="G81" t="str">
            <v>499</v>
          </cell>
          <cell r="H81" t="str">
            <v>499</v>
          </cell>
          <cell r="I81" t="str">
            <v>BLUE MULTI</v>
          </cell>
          <cell r="J81" t="str">
            <v>*</v>
          </cell>
          <cell r="K81" t="str">
            <v>MD</v>
          </cell>
          <cell r="L81" t="str">
            <v>088541654999</v>
          </cell>
          <cell r="M81" t="str">
            <v>46</v>
          </cell>
          <cell r="N81" t="str">
            <v>DRESS</v>
          </cell>
          <cell r="O81">
            <v>93</v>
          </cell>
          <cell r="P81">
            <v>93</v>
          </cell>
          <cell r="Q81">
            <v>44621</v>
          </cell>
          <cell r="R81" t="str">
            <v/>
          </cell>
          <cell r="S81">
            <v>44571</v>
          </cell>
          <cell r="T81">
            <v>44564</v>
          </cell>
          <cell r="U81" t="str">
            <v/>
          </cell>
          <cell r="V81" t="str">
            <v/>
          </cell>
          <cell r="W81" t="str">
            <v>Basics-Aug 2021</v>
          </cell>
          <cell r="X81"/>
          <cell r="Y81"/>
          <cell r="Z81"/>
          <cell r="AA81"/>
          <cell r="AB81" t="str">
            <v>S2022</v>
          </cell>
          <cell r="AC81"/>
          <cell r="AD81" t="str">
            <v>OPS REVIEW</v>
          </cell>
          <cell r="AE81">
            <v>3</v>
          </cell>
          <cell r="AF81">
            <v>279</v>
          </cell>
          <cell r="AG81" t="str">
            <v>BEL</v>
          </cell>
          <cell r="AH81"/>
          <cell r="AI81"/>
          <cell r="AJ81"/>
          <cell r="AK81"/>
          <cell r="AL81"/>
          <cell r="AM81"/>
          <cell r="AN81"/>
          <cell r="AO81"/>
          <cell r="AP81"/>
          <cell r="AQ81"/>
          <cell r="AR81"/>
          <cell r="AS81"/>
          <cell r="AT81" t="str">
            <v>all fabric and WB colors are approved/FIT approved/PLM BOM ready</v>
          </cell>
          <cell r="AU81"/>
          <cell r="AV81"/>
        </row>
        <row r="82">
          <cell r="A82">
            <v>268201</v>
          </cell>
          <cell r="B82" t="str">
            <v>36663</v>
          </cell>
          <cell r="C82" t="str">
            <v>11317</v>
          </cell>
          <cell r="D82" t="str">
            <v>BRANDIX ASIA HOLDINGS PTE</v>
          </cell>
          <cell r="E82" t="str">
            <v>09T3492</v>
          </cell>
          <cell r="F82" t="str">
            <v>Thu Micro</v>
          </cell>
          <cell r="G82" t="str">
            <v>499</v>
          </cell>
          <cell r="H82" t="str">
            <v>499</v>
          </cell>
          <cell r="I82" t="str">
            <v>BLUE MULTI</v>
          </cell>
          <cell r="J82" t="str">
            <v>*</v>
          </cell>
          <cell r="K82" t="str">
            <v>LG</v>
          </cell>
          <cell r="L82" t="str">
            <v>088541655002</v>
          </cell>
          <cell r="M82" t="str">
            <v>46</v>
          </cell>
          <cell r="N82" t="str">
            <v>DRESS</v>
          </cell>
          <cell r="O82">
            <v>77</v>
          </cell>
          <cell r="P82">
            <v>77</v>
          </cell>
          <cell r="Q82">
            <v>44621</v>
          </cell>
          <cell r="R82" t="str">
            <v/>
          </cell>
          <cell r="S82">
            <v>44571</v>
          </cell>
          <cell r="T82">
            <v>44564</v>
          </cell>
          <cell r="U82" t="str">
            <v/>
          </cell>
          <cell r="V82" t="str">
            <v/>
          </cell>
          <cell r="W82" t="str">
            <v>Basics-Aug 2021</v>
          </cell>
          <cell r="X82"/>
          <cell r="Y82"/>
          <cell r="Z82"/>
          <cell r="AA82"/>
          <cell r="AB82" t="str">
            <v>S2022</v>
          </cell>
          <cell r="AC82"/>
          <cell r="AD82" t="str">
            <v>OPS REVIEW</v>
          </cell>
          <cell r="AE82">
            <v>3</v>
          </cell>
          <cell r="AF82">
            <v>231</v>
          </cell>
          <cell r="AG82" t="str">
            <v>BEL</v>
          </cell>
          <cell r="AH82"/>
          <cell r="AI82"/>
          <cell r="AJ82"/>
          <cell r="AK82"/>
          <cell r="AL82"/>
          <cell r="AM82"/>
          <cell r="AN82"/>
          <cell r="AO82"/>
          <cell r="AP82"/>
          <cell r="AQ82"/>
          <cell r="AR82"/>
          <cell r="AS82"/>
          <cell r="AT82" t="str">
            <v>all fabric and WB colors are approved/FIT approved/PLM BOM ready</v>
          </cell>
          <cell r="AU82"/>
          <cell r="AV82"/>
        </row>
        <row r="83">
          <cell r="A83">
            <v>268201</v>
          </cell>
          <cell r="B83" t="str">
            <v>36663</v>
          </cell>
          <cell r="C83" t="str">
            <v>11317</v>
          </cell>
          <cell r="D83" t="str">
            <v>BRANDIX ASIA HOLDINGS PTE</v>
          </cell>
          <cell r="E83" t="str">
            <v>09T3741</v>
          </cell>
          <cell r="F83" t="str">
            <v>Modern Essentials</v>
          </cell>
          <cell r="G83" t="str">
            <v>608</v>
          </cell>
          <cell r="H83" t="str">
            <v>608</v>
          </cell>
          <cell r="I83" t="str">
            <v>MAHOGANY</v>
          </cell>
          <cell r="J83" t="str">
            <v>*</v>
          </cell>
          <cell r="K83" t="str">
            <v>MD</v>
          </cell>
          <cell r="L83" t="str">
            <v>088541946582</v>
          </cell>
          <cell r="M83" t="str">
            <v>46</v>
          </cell>
          <cell r="N83" t="str">
            <v>DRESS</v>
          </cell>
          <cell r="O83">
            <v>239</v>
          </cell>
          <cell r="P83">
            <v>239</v>
          </cell>
          <cell r="Q83">
            <v>44621</v>
          </cell>
          <cell r="R83" t="str">
            <v/>
          </cell>
          <cell r="S83">
            <v>44571</v>
          </cell>
          <cell r="T83">
            <v>44564</v>
          </cell>
          <cell r="U83" t="str">
            <v/>
          </cell>
          <cell r="V83" t="str">
            <v/>
          </cell>
          <cell r="W83" t="str">
            <v>Basics-Aug 2021</v>
          </cell>
          <cell r="X83"/>
          <cell r="Y83"/>
          <cell r="Z83"/>
          <cell r="AA83"/>
          <cell r="AB83" t="str">
            <v>S2022</v>
          </cell>
          <cell r="AC83"/>
          <cell r="AD83" t="str">
            <v>OPS REVIEW</v>
          </cell>
          <cell r="AE83">
            <v>4</v>
          </cell>
          <cell r="AF83">
            <v>956</v>
          </cell>
          <cell r="AG83" t="str">
            <v>BEL</v>
          </cell>
          <cell r="AH83"/>
          <cell r="AI83"/>
          <cell r="AJ83"/>
          <cell r="AK83"/>
          <cell r="AL83"/>
          <cell r="AM83"/>
          <cell r="AN83"/>
          <cell r="AO83"/>
          <cell r="AP83"/>
          <cell r="AQ83"/>
          <cell r="AR83"/>
          <cell r="AS83"/>
          <cell r="AT83"/>
          <cell r="AU83"/>
          <cell r="AV83"/>
        </row>
        <row r="84">
          <cell r="A84">
            <v>268201</v>
          </cell>
          <cell r="B84" t="str">
            <v>36663</v>
          </cell>
          <cell r="C84" t="str">
            <v>11317</v>
          </cell>
          <cell r="D84" t="str">
            <v>BRANDIX ASIA HOLDINGS PTE</v>
          </cell>
          <cell r="E84" t="str">
            <v>09T3741</v>
          </cell>
          <cell r="F84" t="str">
            <v>Modern Essentials</v>
          </cell>
          <cell r="G84" t="str">
            <v>608</v>
          </cell>
          <cell r="H84" t="str">
            <v>608</v>
          </cell>
          <cell r="I84" t="str">
            <v>MAHOGANY</v>
          </cell>
          <cell r="J84" t="str">
            <v>*</v>
          </cell>
          <cell r="K84" t="str">
            <v>LG</v>
          </cell>
          <cell r="L84" t="str">
            <v>088541946599</v>
          </cell>
          <cell r="M84" t="str">
            <v>46</v>
          </cell>
          <cell r="N84" t="str">
            <v>DRESS</v>
          </cell>
          <cell r="O84">
            <v>84</v>
          </cell>
          <cell r="P84">
            <v>84</v>
          </cell>
          <cell r="Q84">
            <v>44621</v>
          </cell>
          <cell r="R84" t="str">
            <v/>
          </cell>
          <cell r="S84">
            <v>44571</v>
          </cell>
          <cell r="T84">
            <v>44564</v>
          </cell>
          <cell r="U84" t="str">
            <v/>
          </cell>
          <cell r="V84" t="str">
            <v/>
          </cell>
          <cell r="W84" t="str">
            <v>Basics-Aug 2021</v>
          </cell>
          <cell r="X84"/>
          <cell r="Y84"/>
          <cell r="Z84"/>
          <cell r="AA84"/>
          <cell r="AB84" t="str">
            <v>S2022</v>
          </cell>
          <cell r="AC84"/>
          <cell r="AD84" t="str">
            <v>OPS REVIEW</v>
          </cell>
          <cell r="AE84">
            <v>4</v>
          </cell>
          <cell r="AF84">
            <v>336</v>
          </cell>
          <cell r="AG84" t="str">
            <v>BEL</v>
          </cell>
          <cell r="AH84"/>
          <cell r="AI84"/>
          <cell r="AJ84"/>
          <cell r="AK84"/>
          <cell r="AL84"/>
          <cell r="AM84"/>
          <cell r="AN84"/>
          <cell r="AO84"/>
          <cell r="AP84"/>
          <cell r="AQ84"/>
          <cell r="AR84"/>
          <cell r="AS84"/>
          <cell r="AT84"/>
          <cell r="AU84"/>
          <cell r="AV84"/>
        </row>
        <row r="85">
          <cell r="A85">
            <v>268201</v>
          </cell>
          <cell r="B85" t="str">
            <v>36663</v>
          </cell>
          <cell r="C85" t="str">
            <v>11317</v>
          </cell>
          <cell r="D85" t="str">
            <v>BRANDIX ASIA HOLDINGS PTE</v>
          </cell>
          <cell r="E85" t="str">
            <v>09T4144</v>
          </cell>
          <cell r="F85" t="str">
            <v>Thu Cotton Stretch</v>
          </cell>
          <cell r="G85" t="str">
            <v>001</v>
          </cell>
          <cell r="H85" t="str">
            <v>001</v>
          </cell>
          <cell r="I85" t="str">
            <v>BLACK</v>
          </cell>
          <cell r="J85" t="str">
            <v>*</v>
          </cell>
          <cell r="K85" t="str">
            <v>SM</v>
          </cell>
          <cell r="L85" t="str">
            <v>194999091955</v>
          </cell>
          <cell r="M85" t="str">
            <v>46</v>
          </cell>
          <cell r="N85" t="str">
            <v>DRESS</v>
          </cell>
          <cell r="O85">
            <v>70</v>
          </cell>
          <cell r="P85">
            <v>70</v>
          </cell>
          <cell r="Q85">
            <v>44621</v>
          </cell>
          <cell r="R85" t="str">
            <v/>
          </cell>
          <cell r="S85">
            <v>44571</v>
          </cell>
          <cell r="T85">
            <v>44564</v>
          </cell>
          <cell r="U85" t="str">
            <v/>
          </cell>
          <cell r="V85" t="str">
            <v/>
          </cell>
          <cell r="W85" t="str">
            <v>Basics-Aug 2021</v>
          </cell>
          <cell r="X85"/>
          <cell r="Y85"/>
          <cell r="Z85"/>
          <cell r="AA85"/>
          <cell r="AB85" t="str">
            <v>S2022</v>
          </cell>
          <cell r="AC85"/>
          <cell r="AD85" t="str">
            <v>OPS REVIEW</v>
          </cell>
          <cell r="AE85">
            <v>3</v>
          </cell>
          <cell r="AF85">
            <v>210</v>
          </cell>
          <cell r="AG85" t="str">
            <v>BEL</v>
          </cell>
          <cell r="AH85"/>
          <cell r="AI85"/>
          <cell r="AJ85"/>
          <cell r="AK85"/>
          <cell r="AL85"/>
          <cell r="AM85"/>
          <cell r="AN85"/>
          <cell r="AO85"/>
          <cell r="AP85"/>
          <cell r="AQ85"/>
          <cell r="AR85"/>
          <cell r="AS85"/>
          <cell r="AT85"/>
          <cell r="AU85"/>
          <cell r="AV85"/>
        </row>
        <row r="86">
          <cell r="A86">
            <v>268201</v>
          </cell>
          <cell r="B86" t="str">
            <v>36663</v>
          </cell>
          <cell r="C86" t="str">
            <v>11317</v>
          </cell>
          <cell r="D86" t="str">
            <v>BRANDIX ASIA HOLDINGS PTE</v>
          </cell>
          <cell r="E86" t="str">
            <v>09T4144</v>
          </cell>
          <cell r="F86" t="str">
            <v>Thu Cotton Stretch</v>
          </cell>
          <cell r="G86" t="str">
            <v>001</v>
          </cell>
          <cell r="H86" t="str">
            <v>001</v>
          </cell>
          <cell r="I86" t="str">
            <v>BLACK</v>
          </cell>
          <cell r="J86" t="str">
            <v>*</v>
          </cell>
          <cell r="K86" t="str">
            <v>MD</v>
          </cell>
          <cell r="L86" t="str">
            <v>194999091962</v>
          </cell>
          <cell r="M86" t="str">
            <v>46</v>
          </cell>
          <cell r="N86" t="str">
            <v>DRESS</v>
          </cell>
          <cell r="O86">
            <v>255</v>
          </cell>
          <cell r="P86">
            <v>255</v>
          </cell>
          <cell r="Q86">
            <v>44621</v>
          </cell>
          <cell r="R86" t="str">
            <v/>
          </cell>
          <cell r="S86">
            <v>44571</v>
          </cell>
          <cell r="T86">
            <v>44564</v>
          </cell>
          <cell r="U86" t="str">
            <v/>
          </cell>
          <cell r="V86" t="str">
            <v/>
          </cell>
          <cell r="W86" t="str">
            <v>Basics-Aug 2021</v>
          </cell>
          <cell r="X86"/>
          <cell r="Y86"/>
          <cell r="Z86"/>
          <cell r="AA86"/>
          <cell r="AB86" t="str">
            <v>S2022</v>
          </cell>
          <cell r="AC86"/>
          <cell r="AD86" t="str">
            <v>OPS REVIEW</v>
          </cell>
          <cell r="AE86">
            <v>3</v>
          </cell>
          <cell r="AF86">
            <v>765</v>
          </cell>
          <cell r="AG86" t="str">
            <v>BEL</v>
          </cell>
          <cell r="AH86"/>
          <cell r="AI86"/>
          <cell r="AJ86"/>
          <cell r="AK86"/>
          <cell r="AL86"/>
          <cell r="AM86"/>
          <cell r="AN86"/>
          <cell r="AO86"/>
          <cell r="AP86"/>
          <cell r="AQ86"/>
          <cell r="AR86"/>
          <cell r="AS86"/>
          <cell r="AT86"/>
          <cell r="AU86"/>
          <cell r="AV86"/>
        </row>
        <row r="87">
          <cell r="A87">
            <v>268201</v>
          </cell>
          <cell r="B87" t="str">
            <v>36663</v>
          </cell>
          <cell r="C87" t="str">
            <v>11317</v>
          </cell>
          <cell r="D87" t="str">
            <v>BRANDIX ASIA HOLDINGS PTE</v>
          </cell>
          <cell r="E87" t="str">
            <v>09T4144</v>
          </cell>
          <cell r="F87" t="str">
            <v>Thu Cotton Stretch</v>
          </cell>
          <cell r="G87" t="str">
            <v>001</v>
          </cell>
          <cell r="H87" t="str">
            <v>001</v>
          </cell>
          <cell r="I87" t="str">
            <v>BLACK</v>
          </cell>
          <cell r="J87" t="str">
            <v>*</v>
          </cell>
          <cell r="K87" t="str">
            <v>LG</v>
          </cell>
          <cell r="L87" t="str">
            <v>194999091979</v>
          </cell>
          <cell r="M87" t="str">
            <v>46</v>
          </cell>
          <cell r="N87" t="str">
            <v>DRESS</v>
          </cell>
          <cell r="O87">
            <v>187</v>
          </cell>
          <cell r="P87">
            <v>187</v>
          </cell>
          <cell r="Q87">
            <v>44621</v>
          </cell>
          <cell r="R87" t="str">
            <v/>
          </cell>
          <cell r="S87">
            <v>44571</v>
          </cell>
          <cell r="T87">
            <v>44564</v>
          </cell>
          <cell r="U87" t="str">
            <v/>
          </cell>
          <cell r="V87" t="str">
            <v/>
          </cell>
          <cell r="W87" t="str">
            <v>Basics-Aug 2021</v>
          </cell>
          <cell r="X87"/>
          <cell r="Y87"/>
          <cell r="Z87"/>
          <cell r="AA87"/>
          <cell r="AB87" t="str">
            <v>S2022</v>
          </cell>
          <cell r="AC87"/>
          <cell r="AD87" t="str">
            <v>OPS REVIEW</v>
          </cell>
          <cell r="AE87">
            <v>3</v>
          </cell>
          <cell r="AF87">
            <v>561</v>
          </cell>
          <cell r="AG87" t="str">
            <v>BEL</v>
          </cell>
          <cell r="AH87"/>
          <cell r="AI87"/>
          <cell r="AJ87"/>
          <cell r="AK87"/>
          <cell r="AL87"/>
          <cell r="AM87"/>
          <cell r="AN87"/>
          <cell r="AO87"/>
          <cell r="AP87"/>
          <cell r="AQ87"/>
          <cell r="AR87"/>
          <cell r="AS87"/>
          <cell r="AT87"/>
          <cell r="AU87"/>
          <cell r="AV87"/>
        </row>
        <row r="88">
          <cell r="A88">
            <v>268201</v>
          </cell>
          <cell r="B88" t="str">
            <v>36663</v>
          </cell>
          <cell r="C88" t="str">
            <v>11317</v>
          </cell>
          <cell r="D88" t="str">
            <v>BRANDIX ASIA HOLDINGS PTE</v>
          </cell>
          <cell r="E88" t="str">
            <v>09T4144</v>
          </cell>
          <cell r="F88" t="str">
            <v>Thu Cotton Stretch</v>
          </cell>
          <cell r="G88" t="str">
            <v>001</v>
          </cell>
          <cell r="H88" t="str">
            <v>001</v>
          </cell>
          <cell r="I88" t="str">
            <v>BLACK</v>
          </cell>
          <cell r="J88" t="str">
            <v>*</v>
          </cell>
          <cell r="K88" t="str">
            <v>XL</v>
          </cell>
          <cell r="L88" t="str">
            <v>194999091986</v>
          </cell>
          <cell r="M88" t="str">
            <v>46</v>
          </cell>
          <cell r="N88" t="str">
            <v>DRESS</v>
          </cell>
          <cell r="O88">
            <v>62</v>
          </cell>
          <cell r="P88">
            <v>62</v>
          </cell>
          <cell r="Q88">
            <v>44621</v>
          </cell>
          <cell r="R88" t="str">
            <v/>
          </cell>
          <cell r="S88">
            <v>44571</v>
          </cell>
          <cell r="T88">
            <v>44564</v>
          </cell>
          <cell r="U88" t="str">
            <v/>
          </cell>
          <cell r="V88" t="str">
            <v/>
          </cell>
          <cell r="W88" t="str">
            <v>Basics-Aug 2021</v>
          </cell>
          <cell r="X88"/>
          <cell r="Y88"/>
          <cell r="Z88"/>
          <cell r="AA88"/>
          <cell r="AB88" t="str">
            <v>S2022</v>
          </cell>
          <cell r="AC88"/>
          <cell r="AD88" t="str">
            <v>OPS REVIEW</v>
          </cell>
          <cell r="AE88">
            <v>3</v>
          </cell>
          <cell r="AF88">
            <v>186</v>
          </cell>
          <cell r="AG88" t="str">
            <v>BEL</v>
          </cell>
          <cell r="AH88"/>
          <cell r="AI88"/>
          <cell r="AJ88"/>
          <cell r="AK88"/>
          <cell r="AL88"/>
          <cell r="AM88"/>
          <cell r="AN88"/>
          <cell r="AO88"/>
          <cell r="AP88"/>
          <cell r="AQ88"/>
          <cell r="AR88"/>
          <cell r="AS88"/>
          <cell r="AT88"/>
          <cell r="AU88"/>
          <cell r="AV88"/>
        </row>
        <row r="89">
          <cell r="A89">
            <v>268201</v>
          </cell>
          <cell r="B89" t="str">
            <v>36663</v>
          </cell>
          <cell r="C89" t="str">
            <v>11317</v>
          </cell>
          <cell r="D89" t="str">
            <v>BRANDIX ASIA HOLDINGS PTE</v>
          </cell>
          <cell r="E89" t="str">
            <v>09T4144</v>
          </cell>
          <cell r="F89" t="str">
            <v>Thu Cotton Stretch</v>
          </cell>
          <cell r="G89" t="str">
            <v>001</v>
          </cell>
          <cell r="H89" t="str">
            <v>001</v>
          </cell>
          <cell r="I89" t="str">
            <v>BLACK</v>
          </cell>
          <cell r="J89" t="str">
            <v>*</v>
          </cell>
          <cell r="K89" t="str">
            <v>XXL</v>
          </cell>
          <cell r="L89" t="str">
            <v>194999091993</v>
          </cell>
          <cell r="M89" t="str">
            <v>46</v>
          </cell>
          <cell r="N89" t="str">
            <v>DRESS</v>
          </cell>
          <cell r="O89">
            <v>60</v>
          </cell>
          <cell r="P89">
            <v>60</v>
          </cell>
          <cell r="Q89">
            <v>44621</v>
          </cell>
          <cell r="R89" t="str">
            <v/>
          </cell>
          <cell r="S89">
            <v>44571</v>
          </cell>
          <cell r="T89">
            <v>44564</v>
          </cell>
          <cell r="U89" t="str">
            <v/>
          </cell>
          <cell r="V89" t="str">
            <v/>
          </cell>
          <cell r="W89" t="str">
            <v>Basics-Aug 2021</v>
          </cell>
          <cell r="X89"/>
          <cell r="Y89"/>
          <cell r="Z89"/>
          <cell r="AA89"/>
          <cell r="AB89" t="str">
            <v>S2022</v>
          </cell>
          <cell r="AC89"/>
          <cell r="AD89" t="str">
            <v>OPS REVIEW</v>
          </cell>
          <cell r="AE89">
            <v>3</v>
          </cell>
          <cell r="AF89">
            <v>180</v>
          </cell>
          <cell r="AG89" t="str">
            <v>BEL</v>
          </cell>
          <cell r="AH89"/>
          <cell r="AI89"/>
          <cell r="AJ89"/>
          <cell r="AK89"/>
          <cell r="AL89"/>
          <cell r="AM89"/>
          <cell r="AN89"/>
          <cell r="AO89"/>
          <cell r="AP89"/>
          <cell r="AQ89"/>
          <cell r="AR89"/>
          <cell r="AS89"/>
          <cell r="AT89"/>
          <cell r="AU89"/>
          <cell r="AV89"/>
        </row>
        <row r="90">
          <cell r="A90">
            <v>268201</v>
          </cell>
          <cell r="B90" t="str">
            <v>36663</v>
          </cell>
          <cell r="C90" t="str">
            <v>11317</v>
          </cell>
          <cell r="D90" t="str">
            <v>BRANDIX ASIA HOLDINGS PTE</v>
          </cell>
          <cell r="E90" t="str">
            <v>09T4144</v>
          </cell>
          <cell r="F90" t="str">
            <v>Thu Cotton Stretch</v>
          </cell>
          <cell r="G90" t="str">
            <v>608</v>
          </cell>
          <cell r="H90" t="str">
            <v>608</v>
          </cell>
          <cell r="I90" t="str">
            <v>MAHOGANY</v>
          </cell>
          <cell r="J90" t="str">
            <v>*</v>
          </cell>
          <cell r="K90" t="str">
            <v>SM</v>
          </cell>
          <cell r="L90" t="str">
            <v>194999092259</v>
          </cell>
          <cell r="M90" t="str">
            <v>46</v>
          </cell>
          <cell r="N90" t="str">
            <v>DRESS</v>
          </cell>
          <cell r="O90">
            <v>70</v>
          </cell>
          <cell r="P90">
            <v>70</v>
          </cell>
          <cell r="Q90">
            <v>44621</v>
          </cell>
          <cell r="R90" t="str">
            <v/>
          </cell>
          <cell r="S90">
            <v>44571</v>
          </cell>
          <cell r="T90">
            <v>44564</v>
          </cell>
          <cell r="U90" t="str">
            <v/>
          </cell>
          <cell r="V90" t="str">
            <v/>
          </cell>
          <cell r="W90" t="str">
            <v>Basics-Aug 2021</v>
          </cell>
          <cell r="X90"/>
          <cell r="Y90"/>
          <cell r="Z90"/>
          <cell r="AA90"/>
          <cell r="AB90" t="str">
            <v>S2022</v>
          </cell>
          <cell r="AC90"/>
          <cell r="AD90" t="str">
            <v>OPS REVIEW</v>
          </cell>
          <cell r="AE90">
            <v>3</v>
          </cell>
          <cell r="AF90">
            <v>210</v>
          </cell>
          <cell r="AG90" t="str">
            <v>BEL</v>
          </cell>
          <cell r="AH90"/>
          <cell r="AI90"/>
          <cell r="AJ90"/>
          <cell r="AK90"/>
          <cell r="AL90"/>
          <cell r="AM90"/>
          <cell r="AN90"/>
          <cell r="AO90"/>
          <cell r="AP90"/>
          <cell r="AQ90"/>
          <cell r="AR90"/>
          <cell r="AS90"/>
          <cell r="AT90"/>
          <cell r="AU90"/>
          <cell r="AV90"/>
        </row>
        <row r="91">
          <cell r="A91">
            <v>268201</v>
          </cell>
          <cell r="B91" t="str">
            <v>36663</v>
          </cell>
          <cell r="C91" t="str">
            <v>11317</v>
          </cell>
          <cell r="D91" t="str">
            <v>BRANDIX ASIA HOLDINGS PTE</v>
          </cell>
          <cell r="E91" t="str">
            <v>09T4144</v>
          </cell>
          <cell r="F91" t="str">
            <v>Thu Cotton Stretch</v>
          </cell>
          <cell r="G91" t="str">
            <v>608</v>
          </cell>
          <cell r="H91" t="str">
            <v>608</v>
          </cell>
          <cell r="I91" t="str">
            <v>MAHOGANY</v>
          </cell>
          <cell r="J91" t="str">
            <v>*</v>
          </cell>
          <cell r="K91" t="str">
            <v>MD</v>
          </cell>
          <cell r="L91" t="str">
            <v>194999092266</v>
          </cell>
          <cell r="M91" t="str">
            <v>46</v>
          </cell>
          <cell r="N91" t="str">
            <v>DRESS</v>
          </cell>
          <cell r="O91">
            <v>255</v>
          </cell>
          <cell r="P91">
            <v>255</v>
          </cell>
          <cell r="Q91">
            <v>44621</v>
          </cell>
          <cell r="R91" t="str">
            <v/>
          </cell>
          <cell r="S91">
            <v>44571</v>
          </cell>
          <cell r="T91">
            <v>44564</v>
          </cell>
          <cell r="U91" t="str">
            <v/>
          </cell>
          <cell r="V91" t="str">
            <v/>
          </cell>
          <cell r="W91" t="str">
            <v>Basics-Aug 2021</v>
          </cell>
          <cell r="X91"/>
          <cell r="Y91"/>
          <cell r="Z91"/>
          <cell r="AA91"/>
          <cell r="AB91" t="str">
            <v>S2022</v>
          </cell>
          <cell r="AC91"/>
          <cell r="AD91" t="str">
            <v>OPS REVIEW</v>
          </cell>
          <cell r="AE91">
            <v>3</v>
          </cell>
          <cell r="AF91">
            <v>765</v>
          </cell>
          <cell r="AG91" t="str">
            <v>BEL</v>
          </cell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</row>
        <row r="92">
          <cell r="A92">
            <v>268201</v>
          </cell>
          <cell r="B92" t="str">
            <v>36663</v>
          </cell>
          <cell r="C92" t="str">
            <v>11317</v>
          </cell>
          <cell r="D92" t="str">
            <v>BRANDIX ASIA HOLDINGS PTE</v>
          </cell>
          <cell r="E92" t="str">
            <v>09T4144</v>
          </cell>
          <cell r="F92" t="str">
            <v>Thu Cotton Stretch</v>
          </cell>
          <cell r="G92" t="str">
            <v>608</v>
          </cell>
          <cell r="H92" t="str">
            <v>608</v>
          </cell>
          <cell r="I92" t="str">
            <v>MAHOGANY</v>
          </cell>
          <cell r="J92" t="str">
            <v>*</v>
          </cell>
          <cell r="K92" t="str">
            <v>LG</v>
          </cell>
          <cell r="L92" t="str">
            <v>194999092273</v>
          </cell>
          <cell r="M92" t="str">
            <v>46</v>
          </cell>
          <cell r="N92" t="str">
            <v>DRESS</v>
          </cell>
          <cell r="O92">
            <v>207</v>
          </cell>
          <cell r="P92">
            <v>207</v>
          </cell>
          <cell r="Q92">
            <v>44621</v>
          </cell>
          <cell r="R92" t="str">
            <v/>
          </cell>
          <cell r="S92">
            <v>44571</v>
          </cell>
          <cell r="T92">
            <v>44564</v>
          </cell>
          <cell r="U92" t="str">
            <v/>
          </cell>
          <cell r="V92" t="str">
            <v/>
          </cell>
          <cell r="W92" t="str">
            <v>Basics-Aug 2021</v>
          </cell>
          <cell r="X92"/>
          <cell r="Y92"/>
          <cell r="Z92"/>
          <cell r="AA92"/>
          <cell r="AB92" t="str">
            <v>S2022</v>
          </cell>
          <cell r="AC92"/>
          <cell r="AD92" t="str">
            <v>OPS REVIEW</v>
          </cell>
          <cell r="AE92">
            <v>3</v>
          </cell>
          <cell r="AF92">
            <v>621</v>
          </cell>
          <cell r="AG92" t="str">
            <v>BEL</v>
          </cell>
          <cell r="AH92"/>
          <cell r="AI92"/>
          <cell r="AJ92"/>
          <cell r="AK92"/>
          <cell r="AL92"/>
          <cell r="AM92"/>
          <cell r="AN92"/>
          <cell r="AO92"/>
          <cell r="AP92"/>
          <cell r="AQ92"/>
          <cell r="AR92"/>
          <cell r="AS92"/>
          <cell r="AT92"/>
          <cell r="AU92"/>
          <cell r="AV92"/>
        </row>
        <row r="93">
          <cell r="A93">
            <v>268201</v>
          </cell>
          <cell r="B93" t="str">
            <v>36663</v>
          </cell>
          <cell r="C93" t="str">
            <v>11317</v>
          </cell>
          <cell r="D93" t="str">
            <v>BRANDIX ASIA HOLDINGS PTE</v>
          </cell>
          <cell r="E93" t="str">
            <v>09T4144</v>
          </cell>
          <cell r="F93" t="str">
            <v>Thu Cotton Stretch</v>
          </cell>
          <cell r="G93" t="str">
            <v>608</v>
          </cell>
          <cell r="H93" t="str">
            <v>608</v>
          </cell>
          <cell r="I93" t="str">
            <v>MAHOGANY</v>
          </cell>
          <cell r="J93" t="str">
            <v>*</v>
          </cell>
          <cell r="K93" t="str">
            <v>XL</v>
          </cell>
          <cell r="L93" t="str">
            <v>194999092280</v>
          </cell>
          <cell r="M93" t="str">
            <v>46</v>
          </cell>
          <cell r="N93" t="str">
            <v>DRESS</v>
          </cell>
          <cell r="O93">
            <v>80</v>
          </cell>
          <cell r="P93">
            <v>80</v>
          </cell>
          <cell r="Q93">
            <v>44621</v>
          </cell>
          <cell r="R93" t="str">
            <v/>
          </cell>
          <cell r="S93">
            <v>44571</v>
          </cell>
          <cell r="T93">
            <v>44564</v>
          </cell>
          <cell r="U93" t="str">
            <v/>
          </cell>
          <cell r="V93" t="str">
            <v/>
          </cell>
          <cell r="W93" t="str">
            <v>Basics-Aug 2021</v>
          </cell>
          <cell r="X93"/>
          <cell r="Y93"/>
          <cell r="Z93"/>
          <cell r="AA93"/>
          <cell r="AB93" t="str">
            <v>S2022</v>
          </cell>
          <cell r="AC93"/>
          <cell r="AD93" t="str">
            <v>OPS REVIEW</v>
          </cell>
          <cell r="AE93">
            <v>3</v>
          </cell>
          <cell r="AF93">
            <v>240</v>
          </cell>
          <cell r="AG93" t="str">
            <v>BEL</v>
          </cell>
          <cell r="AH93"/>
          <cell r="AI93"/>
          <cell r="AJ93"/>
          <cell r="AK93"/>
          <cell r="AL93"/>
          <cell r="AM93"/>
          <cell r="AN93"/>
          <cell r="AO93"/>
          <cell r="AP93"/>
          <cell r="AQ93"/>
          <cell r="AR93"/>
          <cell r="AS93"/>
          <cell r="AT93"/>
          <cell r="AU93"/>
          <cell r="AV93"/>
        </row>
        <row r="94">
          <cell r="A94">
            <v>268201</v>
          </cell>
          <cell r="B94" t="str">
            <v>36663</v>
          </cell>
          <cell r="C94" t="str">
            <v>11317</v>
          </cell>
          <cell r="D94" t="str">
            <v>BRANDIX ASIA HOLDINGS PTE</v>
          </cell>
          <cell r="E94" t="str">
            <v>09T4144</v>
          </cell>
          <cell r="F94" t="str">
            <v>Thu Cotton Stretch</v>
          </cell>
          <cell r="G94" t="str">
            <v>608</v>
          </cell>
          <cell r="H94" t="str">
            <v>608</v>
          </cell>
          <cell r="I94" t="str">
            <v>MAHOGANY</v>
          </cell>
          <cell r="J94" t="str">
            <v>*</v>
          </cell>
          <cell r="K94" t="str">
            <v>XXL</v>
          </cell>
          <cell r="L94" t="str">
            <v>194999092297</v>
          </cell>
          <cell r="M94" t="str">
            <v>46</v>
          </cell>
          <cell r="N94" t="str">
            <v>DRESS</v>
          </cell>
          <cell r="O94">
            <v>60</v>
          </cell>
          <cell r="P94">
            <v>60</v>
          </cell>
          <cell r="Q94">
            <v>44621</v>
          </cell>
          <cell r="R94" t="str">
            <v/>
          </cell>
          <cell r="S94">
            <v>44571</v>
          </cell>
          <cell r="T94">
            <v>44564</v>
          </cell>
          <cell r="U94" t="str">
            <v/>
          </cell>
          <cell r="V94" t="str">
            <v/>
          </cell>
          <cell r="W94" t="str">
            <v>Basics-Aug 2021</v>
          </cell>
          <cell r="X94"/>
          <cell r="Y94"/>
          <cell r="Z94"/>
          <cell r="AA94"/>
          <cell r="AB94" t="str">
            <v>S2022</v>
          </cell>
          <cell r="AC94"/>
          <cell r="AD94" t="str">
            <v>OPS REVIEW</v>
          </cell>
          <cell r="AE94">
            <v>3</v>
          </cell>
          <cell r="AF94">
            <v>180</v>
          </cell>
          <cell r="AG94" t="str">
            <v>BEL</v>
          </cell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</row>
        <row r="95">
          <cell r="A95">
            <v>268201</v>
          </cell>
          <cell r="B95" t="str">
            <v>36663</v>
          </cell>
          <cell r="C95" t="str">
            <v>11317</v>
          </cell>
          <cell r="D95" t="str">
            <v>BRANDIX ASIA HOLDINGS PTE</v>
          </cell>
          <cell r="E95" t="str">
            <v>09T4144</v>
          </cell>
          <cell r="F95" t="str">
            <v>Thu Cotton Stretch</v>
          </cell>
          <cell r="G95" t="str">
            <v>464</v>
          </cell>
          <cell r="H95" t="str">
            <v>464</v>
          </cell>
          <cell r="I95" t="str">
            <v>PERSIAN BLUE</v>
          </cell>
          <cell r="J95" t="str">
            <v>*</v>
          </cell>
          <cell r="K95" t="str">
            <v>SM</v>
          </cell>
          <cell r="L95" t="str">
            <v>194999092204</v>
          </cell>
          <cell r="M95" t="str">
            <v>46</v>
          </cell>
          <cell r="N95" t="str">
            <v>DRESS</v>
          </cell>
          <cell r="O95">
            <v>70</v>
          </cell>
          <cell r="P95">
            <v>70</v>
          </cell>
          <cell r="Q95">
            <v>44621</v>
          </cell>
          <cell r="R95" t="str">
            <v/>
          </cell>
          <cell r="S95">
            <v>44571</v>
          </cell>
          <cell r="T95">
            <v>44564</v>
          </cell>
          <cell r="U95" t="str">
            <v/>
          </cell>
          <cell r="V95" t="str">
            <v/>
          </cell>
          <cell r="W95" t="str">
            <v>Basics-Aug 2021</v>
          </cell>
          <cell r="X95"/>
          <cell r="Y95"/>
          <cell r="Z95"/>
          <cell r="AA95"/>
          <cell r="AB95" t="str">
            <v>S2022</v>
          </cell>
          <cell r="AC95"/>
          <cell r="AD95" t="str">
            <v>OPS REVIEW</v>
          </cell>
          <cell r="AE95">
            <v>3</v>
          </cell>
          <cell r="AF95">
            <v>210</v>
          </cell>
          <cell r="AG95" t="str">
            <v>BEL</v>
          </cell>
          <cell r="AH95"/>
          <cell r="AI95"/>
          <cell r="AJ95"/>
          <cell r="AK95"/>
          <cell r="AL95"/>
          <cell r="AM95"/>
          <cell r="AN95"/>
          <cell r="AO95"/>
          <cell r="AP95"/>
          <cell r="AQ95"/>
          <cell r="AR95"/>
          <cell r="AS95"/>
          <cell r="AT95"/>
          <cell r="AU95"/>
          <cell r="AV95"/>
        </row>
        <row r="96">
          <cell r="A96">
            <v>268201</v>
          </cell>
          <cell r="B96" t="str">
            <v>36663</v>
          </cell>
          <cell r="C96" t="str">
            <v>11317</v>
          </cell>
          <cell r="D96" t="str">
            <v>BRANDIX ASIA HOLDINGS PTE</v>
          </cell>
          <cell r="E96" t="str">
            <v>09T4144</v>
          </cell>
          <cell r="F96" t="str">
            <v>Thu Cotton Stretch</v>
          </cell>
          <cell r="G96" t="str">
            <v>464</v>
          </cell>
          <cell r="H96" t="str">
            <v>464</v>
          </cell>
          <cell r="I96" t="str">
            <v>PERSIAN BLUE</v>
          </cell>
          <cell r="J96" t="str">
            <v>*</v>
          </cell>
          <cell r="K96" t="str">
            <v>MD</v>
          </cell>
          <cell r="L96" t="str">
            <v>194999092211</v>
          </cell>
          <cell r="M96" t="str">
            <v>46</v>
          </cell>
          <cell r="N96" t="str">
            <v>DRESS</v>
          </cell>
          <cell r="O96">
            <v>255</v>
          </cell>
          <cell r="P96">
            <v>255</v>
          </cell>
          <cell r="Q96">
            <v>44621</v>
          </cell>
          <cell r="R96" t="str">
            <v/>
          </cell>
          <cell r="S96">
            <v>44571</v>
          </cell>
          <cell r="T96">
            <v>44564</v>
          </cell>
          <cell r="U96" t="str">
            <v/>
          </cell>
          <cell r="V96" t="str">
            <v/>
          </cell>
          <cell r="W96" t="str">
            <v>Basics-Aug 2021</v>
          </cell>
          <cell r="X96"/>
          <cell r="Y96"/>
          <cell r="Z96"/>
          <cell r="AA96"/>
          <cell r="AB96" t="str">
            <v>S2022</v>
          </cell>
          <cell r="AC96"/>
          <cell r="AD96" t="str">
            <v>OPS REVIEW</v>
          </cell>
          <cell r="AE96">
            <v>3</v>
          </cell>
          <cell r="AF96">
            <v>765</v>
          </cell>
          <cell r="AG96" t="str">
            <v>BEL</v>
          </cell>
          <cell r="AH96"/>
          <cell r="AI96"/>
          <cell r="AJ96"/>
          <cell r="AK96"/>
          <cell r="AL96"/>
          <cell r="AM96"/>
          <cell r="AN96"/>
          <cell r="AO96"/>
          <cell r="AP96"/>
          <cell r="AQ96"/>
          <cell r="AR96"/>
          <cell r="AS96"/>
          <cell r="AT96"/>
          <cell r="AU96"/>
          <cell r="AV96"/>
        </row>
        <row r="97">
          <cell r="A97">
            <v>268201</v>
          </cell>
          <cell r="B97" t="str">
            <v>36663</v>
          </cell>
          <cell r="C97" t="str">
            <v>11317</v>
          </cell>
          <cell r="D97" t="str">
            <v>BRANDIX ASIA HOLDINGS PTE</v>
          </cell>
          <cell r="E97" t="str">
            <v>09T4144</v>
          </cell>
          <cell r="F97" t="str">
            <v>Thu Cotton Stretch</v>
          </cell>
          <cell r="G97" t="str">
            <v>464</v>
          </cell>
          <cell r="H97" t="str">
            <v>464</v>
          </cell>
          <cell r="I97" t="str">
            <v>PERSIAN BLUE</v>
          </cell>
          <cell r="J97" t="str">
            <v>*</v>
          </cell>
          <cell r="K97" t="str">
            <v>LG</v>
          </cell>
          <cell r="L97" t="str">
            <v>194999092228</v>
          </cell>
          <cell r="M97" t="str">
            <v>46</v>
          </cell>
          <cell r="N97" t="str">
            <v>DRESS</v>
          </cell>
          <cell r="O97">
            <v>207</v>
          </cell>
          <cell r="P97">
            <v>207</v>
          </cell>
          <cell r="Q97">
            <v>44621</v>
          </cell>
          <cell r="R97" t="str">
            <v/>
          </cell>
          <cell r="S97">
            <v>44571</v>
          </cell>
          <cell r="T97">
            <v>44564</v>
          </cell>
          <cell r="U97" t="str">
            <v/>
          </cell>
          <cell r="V97" t="str">
            <v/>
          </cell>
          <cell r="W97" t="str">
            <v>Basics-Aug 2021</v>
          </cell>
          <cell r="X97"/>
          <cell r="Y97"/>
          <cell r="Z97"/>
          <cell r="AA97"/>
          <cell r="AB97" t="str">
            <v>S2022</v>
          </cell>
          <cell r="AC97"/>
          <cell r="AD97" t="str">
            <v>OPS REVIEW</v>
          </cell>
          <cell r="AE97">
            <v>3</v>
          </cell>
          <cell r="AF97">
            <v>621</v>
          </cell>
          <cell r="AG97" t="str">
            <v>BEL</v>
          </cell>
          <cell r="AH97"/>
          <cell r="AI97"/>
          <cell r="AJ97"/>
          <cell r="AK97"/>
          <cell r="AL97"/>
          <cell r="AM97"/>
          <cell r="AN97"/>
          <cell r="AO97"/>
          <cell r="AP97"/>
          <cell r="AQ97"/>
          <cell r="AR97"/>
          <cell r="AS97"/>
          <cell r="AT97"/>
          <cell r="AU97"/>
          <cell r="AV97"/>
        </row>
        <row r="98">
          <cell r="A98">
            <v>268201</v>
          </cell>
          <cell r="B98" t="str">
            <v>36663</v>
          </cell>
          <cell r="C98" t="str">
            <v>11317</v>
          </cell>
          <cell r="D98" t="str">
            <v>BRANDIX ASIA HOLDINGS PTE</v>
          </cell>
          <cell r="E98" t="str">
            <v>09T4144</v>
          </cell>
          <cell r="F98" t="str">
            <v>Thu Cotton Stretch</v>
          </cell>
          <cell r="G98" t="str">
            <v>464</v>
          </cell>
          <cell r="H98" t="str">
            <v>464</v>
          </cell>
          <cell r="I98" t="str">
            <v>PERSIAN BLUE</v>
          </cell>
          <cell r="J98" t="str">
            <v>*</v>
          </cell>
          <cell r="K98" t="str">
            <v>XL</v>
          </cell>
          <cell r="L98" t="str">
            <v>194999092235</v>
          </cell>
          <cell r="M98" t="str">
            <v>46</v>
          </cell>
          <cell r="N98" t="str">
            <v>DRESS</v>
          </cell>
          <cell r="O98">
            <v>80</v>
          </cell>
          <cell r="P98">
            <v>80</v>
          </cell>
          <cell r="Q98">
            <v>44621</v>
          </cell>
          <cell r="R98" t="str">
            <v/>
          </cell>
          <cell r="S98">
            <v>44571</v>
          </cell>
          <cell r="T98">
            <v>44564</v>
          </cell>
          <cell r="U98" t="str">
            <v/>
          </cell>
          <cell r="V98" t="str">
            <v/>
          </cell>
          <cell r="W98" t="str">
            <v>Basics-Aug 2021</v>
          </cell>
          <cell r="X98"/>
          <cell r="Y98"/>
          <cell r="Z98"/>
          <cell r="AA98"/>
          <cell r="AB98" t="str">
            <v>S2022</v>
          </cell>
          <cell r="AC98"/>
          <cell r="AD98" t="str">
            <v>OPS REVIEW</v>
          </cell>
          <cell r="AE98">
            <v>3</v>
          </cell>
          <cell r="AF98">
            <v>240</v>
          </cell>
          <cell r="AG98" t="str">
            <v>BEL</v>
          </cell>
          <cell r="AH98"/>
          <cell r="AI98"/>
          <cell r="AJ98"/>
          <cell r="AK98"/>
          <cell r="AL98"/>
          <cell r="AM98"/>
          <cell r="AN98"/>
          <cell r="AO98"/>
          <cell r="AP98"/>
          <cell r="AQ98"/>
          <cell r="AR98"/>
          <cell r="AS98"/>
          <cell r="AT98"/>
          <cell r="AU98"/>
          <cell r="AV98"/>
        </row>
        <row r="99">
          <cell r="A99">
            <v>268201</v>
          </cell>
          <cell r="B99" t="str">
            <v>36663</v>
          </cell>
          <cell r="C99" t="str">
            <v>11317</v>
          </cell>
          <cell r="D99" t="str">
            <v>BRANDIX ASIA HOLDINGS PTE</v>
          </cell>
          <cell r="E99" t="str">
            <v>09T4144</v>
          </cell>
          <cell r="F99" t="str">
            <v>Thu Cotton Stretch</v>
          </cell>
          <cell r="G99" t="str">
            <v>464</v>
          </cell>
          <cell r="H99" t="str">
            <v>464</v>
          </cell>
          <cell r="I99" t="str">
            <v>PERSIAN BLUE</v>
          </cell>
          <cell r="J99" t="str">
            <v>*</v>
          </cell>
          <cell r="K99" t="str">
            <v>XXL</v>
          </cell>
          <cell r="L99" t="str">
            <v>194999092242</v>
          </cell>
          <cell r="M99" t="str">
            <v>46</v>
          </cell>
          <cell r="N99" t="str">
            <v>DRESS</v>
          </cell>
          <cell r="O99">
            <v>60</v>
          </cell>
          <cell r="P99">
            <v>60</v>
          </cell>
          <cell r="Q99">
            <v>44621</v>
          </cell>
          <cell r="R99" t="str">
            <v/>
          </cell>
          <cell r="S99">
            <v>44571</v>
          </cell>
          <cell r="T99">
            <v>44564</v>
          </cell>
          <cell r="U99" t="str">
            <v/>
          </cell>
          <cell r="V99" t="str">
            <v/>
          </cell>
          <cell r="W99" t="str">
            <v>Basics-Aug 2021</v>
          </cell>
          <cell r="X99"/>
          <cell r="Y99"/>
          <cell r="Z99"/>
          <cell r="AA99"/>
          <cell r="AB99" t="str">
            <v>S2022</v>
          </cell>
          <cell r="AC99"/>
          <cell r="AD99" t="str">
            <v>OPS REVIEW</v>
          </cell>
          <cell r="AE99">
            <v>3</v>
          </cell>
          <cell r="AF99">
            <v>180</v>
          </cell>
          <cell r="AG99" t="str">
            <v>BEL</v>
          </cell>
          <cell r="AH99"/>
          <cell r="AI99"/>
          <cell r="AJ99"/>
          <cell r="AK99"/>
          <cell r="AL99"/>
          <cell r="AM99"/>
          <cell r="AN99"/>
          <cell r="AO99"/>
          <cell r="AP99"/>
          <cell r="AQ99"/>
          <cell r="AR99"/>
          <cell r="AS99"/>
          <cell r="AT99"/>
          <cell r="AU99"/>
          <cell r="AV99"/>
        </row>
        <row r="100">
          <cell r="A100">
            <v>268201</v>
          </cell>
          <cell r="B100" t="str">
            <v>36663</v>
          </cell>
          <cell r="C100" t="str">
            <v>11317</v>
          </cell>
          <cell r="D100" t="str">
            <v>BRANDIX ASIA HOLDINGS PTE</v>
          </cell>
          <cell r="E100" t="str">
            <v>09T4144</v>
          </cell>
          <cell r="F100" t="str">
            <v>Thu Cotton Stretch</v>
          </cell>
          <cell r="G100" t="str">
            <v>100</v>
          </cell>
          <cell r="H100" t="str">
            <v>100</v>
          </cell>
          <cell r="I100" t="str">
            <v>WHITE</v>
          </cell>
          <cell r="J100" t="str">
            <v>*</v>
          </cell>
          <cell r="K100" t="str">
            <v>SM</v>
          </cell>
          <cell r="L100" t="str">
            <v>194999092006</v>
          </cell>
          <cell r="M100" t="str">
            <v>46</v>
          </cell>
          <cell r="N100" t="str">
            <v>DRESS</v>
          </cell>
          <cell r="O100">
            <v>62</v>
          </cell>
          <cell r="P100">
            <v>62</v>
          </cell>
          <cell r="Q100">
            <v>44621</v>
          </cell>
          <cell r="R100" t="str">
            <v/>
          </cell>
          <cell r="S100">
            <v>44571</v>
          </cell>
          <cell r="T100">
            <v>44564</v>
          </cell>
          <cell r="U100" t="str">
            <v/>
          </cell>
          <cell r="V100" t="str">
            <v/>
          </cell>
          <cell r="W100" t="str">
            <v>Basics-Aug 2021</v>
          </cell>
          <cell r="X100"/>
          <cell r="Y100"/>
          <cell r="Z100"/>
          <cell r="AA100"/>
          <cell r="AB100" t="str">
            <v>S2022</v>
          </cell>
          <cell r="AC100"/>
          <cell r="AD100" t="str">
            <v>OPS REVIEW</v>
          </cell>
          <cell r="AE100">
            <v>3</v>
          </cell>
          <cell r="AF100">
            <v>186</v>
          </cell>
          <cell r="AG100" t="str">
            <v>BEL</v>
          </cell>
          <cell r="AH100"/>
          <cell r="AI100"/>
          <cell r="AJ100"/>
          <cell r="AK100"/>
          <cell r="AL100"/>
          <cell r="AM100"/>
          <cell r="AN100"/>
          <cell r="AO100"/>
          <cell r="AP100"/>
          <cell r="AQ100"/>
          <cell r="AR100"/>
          <cell r="AS100"/>
          <cell r="AT100"/>
          <cell r="AU100"/>
          <cell r="AV100"/>
        </row>
        <row r="101">
          <cell r="A101">
            <v>268201</v>
          </cell>
          <cell r="B101" t="str">
            <v>36663</v>
          </cell>
          <cell r="C101" t="str">
            <v>11317</v>
          </cell>
          <cell r="D101" t="str">
            <v>BRANDIX ASIA HOLDINGS PTE</v>
          </cell>
          <cell r="E101" t="str">
            <v>09T4144</v>
          </cell>
          <cell r="F101" t="str">
            <v>Thu Cotton Stretch</v>
          </cell>
          <cell r="G101" t="str">
            <v>100</v>
          </cell>
          <cell r="H101" t="str">
            <v>100</v>
          </cell>
          <cell r="I101" t="str">
            <v>WHITE</v>
          </cell>
          <cell r="J101" t="str">
            <v>*</v>
          </cell>
          <cell r="K101" t="str">
            <v>MD</v>
          </cell>
          <cell r="L101" t="str">
            <v>194999092013</v>
          </cell>
          <cell r="M101" t="str">
            <v>46</v>
          </cell>
          <cell r="N101" t="str">
            <v>DRESS</v>
          </cell>
          <cell r="O101">
            <v>165</v>
          </cell>
          <cell r="P101">
            <v>165</v>
          </cell>
          <cell r="Q101">
            <v>44621</v>
          </cell>
          <cell r="R101" t="str">
            <v/>
          </cell>
          <cell r="S101">
            <v>44571</v>
          </cell>
          <cell r="T101">
            <v>44564</v>
          </cell>
          <cell r="U101" t="str">
            <v/>
          </cell>
          <cell r="V101" t="str">
            <v/>
          </cell>
          <cell r="W101" t="str">
            <v>Basics-Aug 2021</v>
          </cell>
          <cell r="X101"/>
          <cell r="Y101"/>
          <cell r="Z101"/>
          <cell r="AA101"/>
          <cell r="AB101" t="str">
            <v>S2022</v>
          </cell>
          <cell r="AC101"/>
          <cell r="AD101" t="str">
            <v>OPS REVIEW</v>
          </cell>
          <cell r="AE101">
            <v>3</v>
          </cell>
          <cell r="AF101">
            <v>495</v>
          </cell>
          <cell r="AG101" t="str">
            <v>BEL</v>
          </cell>
          <cell r="AH101"/>
          <cell r="AI101"/>
          <cell r="AJ101"/>
          <cell r="AK101"/>
          <cell r="AL101"/>
          <cell r="AM101"/>
          <cell r="AN101"/>
          <cell r="AO101"/>
          <cell r="AP101"/>
          <cell r="AQ101"/>
          <cell r="AR101"/>
          <cell r="AS101"/>
          <cell r="AT101"/>
          <cell r="AU101"/>
          <cell r="AV101"/>
        </row>
        <row r="102">
          <cell r="A102">
            <v>268201</v>
          </cell>
          <cell r="B102" t="str">
            <v>36663</v>
          </cell>
          <cell r="C102" t="str">
            <v>11317</v>
          </cell>
          <cell r="D102" t="str">
            <v>BRANDIX ASIA HOLDINGS PTE</v>
          </cell>
          <cell r="E102" t="str">
            <v>09T4144</v>
          </cell>
          <cell r="F102" t="str">
            <v>Thu Cotton Stretch</v>
          </cell>
          <cell r="G102" t="str">
            <v>100</v>
          </cell>
          <cell r="H102" t="str">
            <v>100</v>
          </cell>
          <cell r="I102" t="str">
            <v>WHITE</v>
          </cell>
          <cell r="J102" t="str">
            <v>*</v>
          </cell>
          <cell r="K102" t="str">
            <v>LG</v>
          </cell>
          <cell r="L102" t="str">
            <v>194999092020</v>
          </cell>
          <cell r="M102" t="str">
            <v>46</v>
          </cell>
          <cell r="N102" t="str">
            <v>DRESS</v>
          </cell>
          <cell r="O102">
            <v>107</v>
          </cell>
          <cell r="P102">
            <v>107</v>
          </cell>
          <cell r="Q102">
            <v>44621</v>
          </cell>
          <cell r="R102" t="str">
            <v/>
          </cell>
          <cell r="S102">
            <v>44571</v>
          </cell>
          <cell r="T102">
            <v>44564</v>
          </cell>
          <cell r="U102" t="str">
            <v/>
          </cell>
          <cell r="V102" t="str">
            <v/>
          </cell>
          <cell r="W102" t="str">
            <v>Basics-Aug 2021</v>
          </cell>
          <cell r="X102"/>
          <cell r="Y102"/>
          <cell r="Z102"/>
          <cell r="AA102"/>
          <cell r="AB102" t="str">
            <v>S2022</v>
          </cell>
          <cell r="AC102"/>
          <cell r="AD102" t="str">
            <v>OPS REVIEW</v>
          </cell>
          <cell r="AE102">
            <v>3</v>
          </cell>
          <cell r="AF102">
            <v>321</v>
          </cell>
          <cell r="AG102" t="str">
            <v>BEL</v>
          </cell>
          <cell r="AH102"/>
          <cell r="AI102"/>
          <cell r="AJ102"/>
          <cell r="AK102"/>
          <cell r="AL102"/>
          <cell r="AM102"/>
          <cell r="AN102"/>
          <cell r="AO102"/>
          <cell r="AP102"/>
          <cell r="AQ102"/>
          <cell r="AR102"/>
          <cell r="AS102"/>
          <cell r="AT102"/>
          <cell r="AU102"/>
          <cell r="AV102"/>
        </row>
        <row r="103">
          <cell r="A103">
            <v>268201</v>
          </cell>
          <cell r="B103" t="str">
            <v>36663</v>
          </cell>
          <cell r="C103" t="str">
            <v>11317</v>
          </cell>
          <cell r="D103" t="str">
            <v>BRANDIX ASIA HOLDINGS PTE</v>
          </cell>
          <cell r="E103" t="str">
            <v>09T4144</v>
          </cell>
          <cell r="F103" t="str">
            <v>Thu Cotton Stretch</v>
          </cell>
          <cell r="G103" t="str">
            <v>100</v>
          </cell>
          <cell r="H103" t="str">
            <v>100</v>
          </cell>
          <cell r="I103" t="str">
            <v>WHITE</v>
          </cell>
          <cell r="J103" t="str">
            <v>*</v>
          </cell>
          <cell r="K103" t="str">
            <v>XL</v>
          </cell>
          <cell r="L103" t="str">
            <v>194999092037</v>
          </cell>
          <cell r="M103" t="str">
            <v>46</v>
          </cell>
          <cell r="N103" t="str">
            <v>DRESS</v>
          </cell>
          <cell r="O103">
            <v>60</v>
          </cell>
          <cell r="P103">
            <v>60</v>
          </cell>
          <cell r="Q103">
            <v>44621</v>
          </cell>
          <cell r="R103" t="str">
            <v/>
          </cell>
          <cell r="S103">
            <v>44571</v>
          </cell>
          <cell r="T103">
            <v>44564</v>
          </cell>
          <cell r="U103" t="str">
            <v/>
          </cell>
          <cell r="V103" t="str">
            <v/>
          </cell>
          <cell r="W103" t="str">
            <v>Basics-Aug 2021</v>
          </cell>
          <cell r="X103"/>
          <cell r="Y103"/>
          <cell r="Z103"/>
          <cell r="AA103"/>
          <cell r="AB103" t="str">
            <v>S2022</v>
          </cell>
          <cell r="AC103"/>
          <cell r="AD103" t="str">
            <v>OPS REVIEW</v>
          </cell>
          <cell r="AE103">
            <v>3</v>
          </cell>
          <cell r="AF103">
            <v>180</v>
          </cell>
          <cell r="AG103" t="str">
            <v>BEL</v>
          </cell>
          <cell r="AH103"/>
          <cell r="AI103"/>
          <cell r="AJ103"/>
          <cell r="AK103"/>
          <cell r="AL103"/>
          <cell r="AM103"/>
          <cell r="AN103"/>
          <cell r="AO103"/>
          <cell r="AP103"/>
          <cell r="AQ103"/>
          <cell r="AR103"/>
          <cell r="AS103"/>
          <cell r="AT103"/>
          <cell r="AU103"/>
          <cell r="AV103"/>
        </row>
        <row r="104">
          <cell r="A104">
            <v>268201</v>
          </cell>
          <cell r="B104" t="str">
            <v>36663</v>
          </cell>
          <cell r="C104" t="str">
            <v>11317</v>
          </cell>
          <cell r="D104" t="str">
            <v>BRANDIX ASIA HOLDINGS PTE</v>
          </cell>
          <cell r="E104" t="str">
            <v>09T4144</v>
          </cell>
          <cell r="F104" t="str">
            <v>Thu Cotton Stretch</v>
          </cell>
          <cell r="G104" t="str">
            <v>100</v>
          </cell>
          <cell r="H104" t="str">
            <v>100</v>
          </cell>
          <cell r="I104" t="str">
            <v>WHITE</v>
          </cell>
          <cell r="J104" t="str">
            <v>*</v>
          </cell>
          <cell r="K104" t="str">
            <v>XXL</v>
          </cell>
          <cell r="L104" t="str">
            <v>194999092044</v>
          </cell>
          <cell r="M104" t="str">
            <v>46</v>
          </cell>
          <cell r="N104" t="str">
            <v>DRESS</v>
          </cell>
          <cell r="O104">
            <v>60</v>
          </cell>
          <cell r="P104">
            <v>60</v>
          </cell>
          <cell r="Q104">
            <v>44621</v>
          </cell>
          <cell r="R104" t="str">
            <v/>
          </cell>
          <cell r="S104">
            <v>44571</v>
          </cell>
          <cell r="T104">
            <v>44564</v>
          </cell>
          <cell r="U104" t="str">
            <v/>
          </cell>
          <cell r="V104" t="str">
            <v/>
          </cell>
          <cell r="W104" t="str">
            <v>Basics-Aug 2021</v>
          </cell>
          <cell r="X104"/>
          <cell r="Y104"/>
          <cell r="Z104"/>
          <cell r="AA104"/>
          <cell r="AB104" t="str">
            <v>S2022</v>
          </cell>
          <cell r="AC104"/>
          <cell r="AD104" t="str">
            <v>OPS REVIEW</v>
          </cell>
          <cell r="AE104">
            <v>3</v>
          </cell>
          <cell r="AF104">
            <v>180</v>
          </cell>
          <cell r="AG104" t="str">
            <v>BEL</v>
          </cell>
          <cell r="AH104"/>
          <cell r="AI104"/>
          <cell r="AJ104"/>
          <cell r="AK104"/>
          <cell r="AL104"/>
          <cell r="AM104"/>
          <cell r="AN104"/>
          <cell r="AO104"/>
          <cell r="AP104"/>
          <cell r="AQ104"/>
          <cell r="AR104"/>
          <cell r="AS104"/>
          <cell r="AT104"/>
          <cell r="AU104"/>
          <cell r="AV104"/>
        </row>
        <row r="105">
          <cell r="A105">
            <v>268201</v>
          </cell>
          <cell r="B105" t="str">
            <v>36663</v>
          </cell>
          <cell r="C105" t="str">
            <v>11317</v>
          </cell>
          <cell r="D105" t="str">
            <v>BRANDIX ASIA HOLDINGS PTE</v>
          </cell>
          <cell r="E105" t="str">
            <v>09T4159</v>
          </cell>
          <cell r="F105" t="str">
            <v>Thu Cotton Stretch</v>
          </cell>
          <cell r="G105" t="str">
            <v>001</v>
          </cell>
          <cell r="H105" t="str">
            <v>001</v>
          </cell>
          <cell r="I105" t="str">
            <v>BLACK</v>
          </cell>
          <cell r="J105" t="str">
            <v>*</v>
          </cell>
          <cell r="K105" t="str">
            <v>MD</v>
          </cell>
          <cell r="L105" t="str">
            <v>194999093362</v>
          </cell>
          <cell r="M105" t="str">
            <v>46</v>
          </cell>
          <cell r="N105" t="str">
            <v>DRESS</v>
          </cell>
          <cell r="O105">
            <v>304</v>
          </cell>
          <cell r="P105">
            <v>304</v>
          </cell>
          <cell r="Q105">
            <v>44621</v>
          </cell>
          <cell r="R105" t="str">
            <v/>
          </cell>
          <cell r="S105">
            <v>44571</v>
          </cell>
          <cell r="T105">
            <v>44564</v>
          </cell>
          <cell r="U105" t="str">
            <v/>
          </cell>
          <cell r="V105" t="str">
            <v/>
          </cell>
          <cell r="W105" t="str">
            <v>Basics-Aug 2021</v>
          </cell>
          <cell r="X105"/>
          <cell r="Y105"/>
          <cell r="Z105"/>
          <cell r="AA105"/>
          <cell r="AB105" t="str">
            <v>S2022</v>
          </cell>
          <cell r="AC105"/>
          <cell r="AD105" t="str">
            <v>OPS REVIEW</v>
          </cell>
          <cell r="AE105">
            <v>3</v>
          </cell>
          <cell r="AF105">
            <v>912</v>
          </cell>
          <cell r="AG105" t="str">
            <v>BEL</v>
          </cell>
          <cell r="AH105"/>
          <cell r="AI105"/>
          <cell r="AJ105"/>
          <cell r="AK105"/>
          <cell r="AL105"/>
          <cell r="AM105"/>
          <cell r="AN105"/>
          <cell r="AO105"/>
          <cell r="AP105"/>
          <cell r="AQ105"/>
          <cell r="AR105"/>
          <cell r="AS105"/>
          <cell r="AT105"/>
          <cell r="AU105"/>
          <cell r="AV105"/>
        </row>
        <row r="106">
          <cell r="A106">
            <v>268201</v>
          </cell>
          <cell r="B106" t="str">
            <v>36663</v>
          </cell>
          <cell r="C106" t="str">
            <v>11317</v>
          </cell>
          <cell r="D106" t="str">
            <v>BRANDIX ASIA HOLDINGS PTE</v>
          </cell>
          <cell r="E106" t="str">
            <v>09T4159</v>
          </cell>
          <cell r="F106" t="str">
            <v>Thu Cotton Stretch</v>
          </cell>
          <cell r="G106" t="str">
            <v>001</v>
          </cell>
          <cell r="H106" t="str">
            <v>001</v>
          </cell>
          <cell r="I106" t="str">
            <v>BLACK</v>
          </cell>
          <cell r="J106" t="str">
            <v>*</v>
          </cell>
          <cell r="K106" t="str">
            <v>LG</v>
          </cell>
          <cell r="L106" t="str">
            <v>194999093379</v>
          </cell>
          <cell r="M106" t="str">
            <v>46</v>
          </cell>
          <cell r="N106" t="str">
            <v>DRESS</v>
          </cell>
          <cell r="O106">
            <v>190</v>
          </cell>
          <cell r="P106">
            <v>190</v>
          </cell>
          <cell r="Q106">
            <v>44621</v>
          </cell>
          <cell r="R106" t="str">
            <v/>
          </cell>
          <cell r="S106">
            <v>44571</v>
          </cell>
          <cell r="T106">
            <v>44564</v>
          </cell>
          <cell r="U106" t="str">
            <v/>
          </cell>
          <cell r="V106" t="str">
            <v/>
          </cell>
          <cell r="W106" t="str">
            <v>Basics-Aug 2021</v>
          </cell>
          <cell r="X106"/>
          <cell r="Y106"/>
          <cell r="Z106"/>
          <cell r="AA106"/>
          <cell r="AB106" t="str">
            <v>S2022</v>
          </cell>
          <cell r="AC106"/>
          <cell r="AD106" t="str">
            <v>OPS REVIEW</v>
          </cell>
          <cell r="AE106">
            <v>3</v>
          </cell>
          <cell r="AF106">
            <v>570</v>
          </cell>
          <cell r="AG106" t="str">
            <v>BEL</v>
          </cell>
          <cell r="AH106"/>
          <cell r="AI106"/>
          <cell r="AJ106"/>
          <cell r="AK106"/>
          <cell r="AL106"/>
          <cell r="AM106"/>
          <cell r="AN106"/>
          <cell r="AO106"/>
          <cell r="AP106"/>
          <cell r="AQ106"/>
          <cell r="AR106"/>
          <cell r="AS106"/>
          <cell r="AT106"/>
          <cell r="AU106"/>
          <cell r="AV106"/>
        </row>
        <row r="107">
          <cell r="A107">
            <v>268201</v>
          </cell>
          <cell r="B107" t="str">
            <v>36663</v>
          </cell>
          <cell r="C107" t="str">
            <v>11317</v>
          </cell>
          <cell r="D107" t="str">
            <v>BRANDIX ASIA HOLDINGS PTE</v>
          </cell>
          <cell r="E107" t="str">
            <v>09T4159</v>
          </cell>
          <cell r="F107" t="str">
            <v>Thu Cotton Stretch</v>
          </cell>
          <cell r="G107" t="str">
            <v>001</v>
          </cell>
          <cell r="H107" t="str">
            <v>001</v>
          </cell>
          <cell r="I107" t="str">
            <v>BLACK</v>
          </cell>
          <cell r="J107" t="str">
            <v>*</v>
          </cell>
          <cell r="K107" t="str">
            <v>XL</v>
          </cell>
          <cell r="L107" t="str">
            <v>194999093386</v>
          </cell>
          <cell r="M107" t="str">
            <v>46</v>
          </cell>
          <cell r="N107" t="str">
            <v>DRESS</v>
          </cell>
          <cell r="O107">
            <v>69</v>
          </cell>
          <cell r="P107">
            <v>69</v>
          </cell>
          <cell r="Q107">
            <v>44621</v>
          </cell>
          <cell r="R107" t="str">
            <v/>
          </cell>
          <cell r="S107">
            <v>44571</v>
          </cell>
          <cell r="T107">
            <v>44564</v>
          </cell>
          <cell r="U107" t="str">
            <v/>
          </cell>
          <cell r="V107" t="str">
            <v/>
          </cell>
          <cell r="W107" t="str">
            <v>Basics-Aug 2021</v>
          </cell>
          <cell r="X107"/>
          <cell r="Y107"/>
          <cell r="Z107"/>
          <cell r="AA107"/>
          <cell r="AB107" t="str">
            <v>S2022</v>
          </cell>
          <cell r="AC107"/>
          <cell r="AD107" t="str">
            <v>OPS REVIEW</v>
          </cell>
          <cell r="AE107">
            <v>3</v>
          </cell>
          <cell r="AF107">
            <v>207</v>
          </cell>
          <cell r="AG107" t="str">
            <v>BEL</v>
          </cell>
          <cell r="AH107"/>
          <cell r="AI107"/>
          <cell r="AJ107"/>
          <cell r="AK107"/>
          <cell r="AL107"/>
          <cell r="AM107"/>
          <cell r="AN107"/>
          <cell r="AO107"/>
          <cell r="AP107"/>
          <cell r="AQ107"/>
          <cell r="AR107"/>
          <cell r="AS107"/>
          <cell r="AT107"/>
          <cell r="AU107"/>
          <cell r="AV107"/>
        </row>
        <row r="108">
          <cell r="A108">
            <v>268201</v>
          </cell>
          <cell r="B108" t="str">
            <v>36663</v>
          </cell>
          <cell r="C108" t="str">
            <v>11317</v>
          </cell>
          <cell r="D108" t="str">
            <v>BRANDIX ASIA HOLDINGS PTE</v>
          </cell>
          <cell r="E108" t="str">
            <v>09T4159</v>
          </cell>
          <cell r="F108" t="str">
            <v>Thu Cotton Stretch</v>
          </cell>
          <cell r="G108" t="str">
            <v>001</v>
          </cell>
          <cell r="H108" t="str">
            <v>001</v>
          </cell>
          <cell r="I108" t="str">
            <v>BLACK</v>
          </cell>
          <cell r="J108" t="str">
            <v>*</v>
          </cell>
          <cell r="K108" t="str">
            <v>XXL</v>
          </cell>
          <cell r="L108" t="str">
            <v>194999093393</v>
          </cell>
          <cell r="M108" t="str">
            <v>46</v>
          </cell>
          <cell r="N108" t="str">
            <v>DRESS</v>
          </cell>
          <cell r="O108">
            <v>78</v>
          </cell>
          <cell r="P108">
            <v>78</v>
          </cell>
          <cell r="Q108">
            <v>44621</v>
          </cell>
          <cell r="R108" t="str">
            <v/>
          </cell>
          <cell r="S108">
            <v>44571</v>
          </cell>
          <cell r="T108">
            <v>44564</v>
          </cell>
          <cell r="U108" t="str">
            <v/>
          </cell>
          <cell r="V108" t="str">
            <v/>
          </cell>
          <cell r="W108" t="str">
            <v>Basics-Aug 2021</v>
          </cell>
          <cell r="X108"/>
          <cell r="Y108"/>
          <cell r="Z108"/>
          <cell r="AA108"/>
          <cell r="AB108" t="str">
            <v>S2022</v>
          </cell>
          <cell r="AC108"/>
          <cell r="AD108" t="str">
            <v>OPS REVIEW</v>
          </cell>
          <cell r="AE108">
            <v>3</v>
          </cell>
          <cell r="AF108">
            <v>234</v>
          </cell>
          <cell r="AG108" t="str">
            <v>BEL</v>
          </cell>
          <cell r="AH108"/>
          <cell r="AI108"/>
          <cell r="AJ108"/>
          <cell r="AK108"/>
          <cell r="AL108"/>
          <cell r="AM108"/>
          <cell r="AN108"/>
          <cell r="AO108"/>
          <cell r="AP108"/>
          <cell r="AQ108"/>
          <cell r="AR108"/>
          <cell r="AS108"/>
          <cell r="AT108"/>
          <cell r="AU108"/>
          <cell r="AV108"/>
        </row>
        <row r="109">
          <cell r="A109">
            <v>268201</v>
          </cell>
          <cell r="B109" t="str">
            <v>36663</v>
          </cell>
          <cell r="C109" t="str">
            <v>11317</v>
          </cell>
          <cell r="D109" t="str">
            <v>BRANDIX ASIA HOLDINGS PTE</v>
          </cell>
          <cell r="E109" t="str">
            <v>09T4159</v>
          </cell>
          <cell r="F109" t="str">
            <v>Thu Cotton Stretch</v>
          </cell>
          <cell r="G109" t="str">
            <v>608</v>
          </cell>
          <cell r="H109" t="str">
            <v>608</v>
          </cell>
          <cell r="I109" t="str">
            <v>MAHOGANY</v>
          </cell>
          <cell r="J109" t="str">
            <v>*</v>
          </cell>
          <cell r="K109" t="str">
            <v>SM</v>
          </cell>
          <cell r="L109" t="str">
            <v>194999093607</v>
          </cell>
          <cell r="M109" t="str">
            <v>46</v>
          </cell>
          <cell r="N109" t="str">
            <v>DRESS</v>
          </cell>
          <cell r="O109">
            <v>67</v>
          </cell>
          <cell r="P109">
            <v>67</v>
          </cell>
          <cell r="Q109">
            <v>44621</v>
          </cell>
          <cell r="R109" t="str">
            <v/>
          </cell>
          <cell r="S109">
            <v>44571</v>
          </cell>
          <cell r="T109">
            <v>44564</v>
          </cell>
          <cell r="U109" t="str">
            <v/>
          </cell>
          <cell r="V109" t="str">
            <v/>
          </cell>
          <cell r="W109" t="str">
            <v>Basics-Aug 2021</v>
          </cell>
          <cell r="X109"/>
          <cell r="Y109"/>
          <cell r="Z109"/>
          <cell r="AA109"/>
          <cell r="AB109" t="str">
            <v>S2022</v>
          </cell>
          <cell r="AC109"/>
          <cell r="AD109" t="str">
            <v>OPS REVIEW</v>
          </cell>
          <cell r="AE109">
            <v>3</v>
          </cell>
          <cell r="AF109">
            <v>201</v>
          </cell>
          <cell r="AG109" t="str">
            <v>BEL</v>
          </cell>
          <cell r="AH109"/>
          <cell r="AI109"/>
          <cell r="AJ109"/>
          <cell r="AK109"/>
          <cell r="AL109"/>
          <cell r="AM109"/>
          <cell r="AN109"/>
          <cell r="AO109"/>
          <cell r="AP109"/>
          <cell r="AQ109"/>
          <cell r="AR109"/>
          <cell r="AS109"/>
          <cell r="AT109"/>
          <cell r="AU109"/>
          <cell r="AV109"/>
        </row>
        <row r="110">
          <cell r="A110">
            <v>268201</v>
          </cell>
          <cell r="B110" t="str">
            <v>36663</v>
          </cell>
          <cell r="C110" t="str">
            <v>11317</v>
          </cell>
          <cell r="D110" t="str">
            <v>BRANDIX ASIA HOLDINGS PTE</v>
          </cell>
          <cell r="E110" t="str">
            <v>09T4159</v>
          </cell>
          <cell r="F110" t="str">
            <v>Thu Cotton Stretch</v>
          </cell>
          <cell r="G110" t="str">
            <v>608</v>
          </cell>
          <cell r="H110" t="str">
            <v>608</v>
          </cell>
          <cell r="I110" t="str">
            <v>MAHOGANY</v>
          </cell>
          <cell r="J110" t="str">
            <v>*</v>
          </cell>
          <cell r="K110" t="str">
            <v>MD</v>
          </cell>
          <cell r="L110" t="str">
            <v>194999093614</v>
          </cell>
          <cell r="M110" t="str">
            <v>46</v>
          </cell>
          <cell r="N110" t="str">
            <v>DRESS</v>
          </cell>
          <cell r="O110">
            <v>381</v>
          </cell>
          <cell r="P110">
            <v>381</v>
          </cell>
          <cell r="Q110">
            <v>44621</v>
          </cell>
          <cell r="R110" t="str">
            <v/>
          </cell>
          <cell r="S110">
            <v>44571</v>
          </cell>
          <cell r="T110">
            <v>44564</v>
          </cell>
          <cell r="U110" t="str">
            <v/>
          </cell>
          <cell r="V110" t="str">
            <v/>
          </cell>
          <cell r="W110" t="str">
            <v>Basics-Aug 2021</v>
          </cell>
          <cell r="X110"/>
          <cell r="Y110"/>
          <cell r="Z110"/>
          <cell r="AA110"/>
          <cell r="AB110" t="str">
            <v>S2022</v>
          </cell>
          <cell r="AC110"/>
          <cell r="AD110" t="str">
            <v>OPS REVIEW</v>
          </cell>
          <cell r="AE110">
            <v>3</v>
          </cell>
          <cell r="AF110">
            <v>1143</v>
          </cell>
          <cell r="AG110" t="str">
            <v>BEL</v>
          </cell>
          <cell r="AH110"/>
          <cell r="AI110"/>
          <cell r="AJ110"/>
          <cell r="AK110"/>
          <cell r="AL110"/>
          <cell r="AM110"/>
          <cell r="AN110"/>
          <cell r="AO110"/>
          <cell r="AP110"/>
          <cell r="AQ110"/>
          <cell r="AR110"/>
          <cell r="AS110"/>
          <cell r="AT110"/>
          <cell r="AU110"/>
          <cell r="AV110"/>
        </row>
        <row r="111">
          <cell r="A111">
            <v>268201</v>
          </cell>
          <cell r="B111" t="str">
            <v>36663</v>
          </cell>
          <cell r="C111" t="str">
            <v>11317</v>
          </cell>
          <cell r="D111" t="str">
            <v>BRANDIX ASIA HOLDINGS PTE</v>
          </cell>
          <cell r="E111" t="str">
            <v>09T4159</v>
          </cell>
          <cell r="F111" t="str">
            <v>Thu Cotton Stretch</v>
          </cell>
          <cell r="G111" t="str">
            <v>608</v>
          </cell>
          <cell r="H111" t="str">
            <v>608</v>
          </cell>
          <cell r="I111" t="str">
            <v>MAHOGANY</v>
          </cell>
          <cell r="J111" t="str">
            <v>*</v>
          </cell>
          <cell r="K111" t="str">
            <v>LG</v>
          </cell>
          <cell r="L111" t="str">
            <v>194999093621</v>
          </cell>
          <cell r="M111" t="str">
            <v>46</v>
          </cell>
          <cell r="N111" t="str">
            <v>DRESS</v>
          </cell>
          <cell r="O111">
            <v>268</v>
          </cell>
          <cell r="P111">
            <v>268</v>
          </cell>
          <cell r="Q111">
            <v>44621</v>
          </cell>
          <cell r="R111" t="str">
            <v/>
          </cell>
          <cell r="S111">
            <v>44571</v>
          </cell>
          <cell r="T111">
            <v>44564</v>
          </cell>
          <cell r="U111" t="str">
            <v/>
          </cell>
          <cell r="V111" t="str">
            <v/>
          </cell>
          <cell r="W111" t="str">
            <v>Basics-Aug 2021</v>
          </cell>
          <cell r="X111"/>
          <cell r="Y111"/>
          <cell r="Z111"/>
          <cell r="AA111"/>
          <cell r="AB111" t="str">
            <v>S2022</v>
          </cell>
          <cell r="AC111"/>
          <cell r="AD111" t="str">
            <v>OPS REVIEW</v>
          </cell>
          <cell r="AE111">
            <v>3</v>
          </cell>
          <cell r="AF111">
            <v>804</v>
          </cell>
          <cell r="AG111" t="str">
            <v>BEL</v>
          </cell>
          <cell r="AH111"/>
          <cell r="AI111"/>
          <cell r="AJ111"/>
          <cell r="AK111"/>
          <cell r="AL111"/>
          <cell r="AM111"/>
          <cell r="AN111"/>
          <cell r="AO111"/>
          <cell r="AP111"/>
          <cell r="AQ111"/>
          <cell r="AR111"/>
          <cell r="AS111"/>
          <cell r="AT111"/>
          <cell r="AU111"/>
          <cell r="AV111"/>
        </row>
        <row r="112">
          <cell r="A112">
            <v>268201</v>
          </cell>
          <cell r="B112" t="str">
            <v>36663</v>
          </cell>
          <cell r="C112" t="str">
            <v>11317</v>
          </cell>
          <cell r="D112" t="str">
            <v>BRANDIX ASIA HOLDINGS PTE</v>
          </cell>
          <cell r="E112" t="str">
            <v>09T4159</v>
          </cell>
          <cell r="F112" t="str">
            <v>Thu Cotton Stretch</v>
          </cell>
          <cell r="G112" t="str">
            <v>608</v>
          </cell>
          <cell r="H112" t="str">
            <v>608</v>
          </cell>
          <cell r="I112" t="str">
            <v>MAHOGANY</v>
          </cell>
          <cell r="J112" t="str">
            <v>*</v>
          </cell>
          <cell r="K112" t="str">
            <v>XL</v>
          </cell>
          <cell r="L112" t="str">
            <v>194999093638</v>
          </cell>
          <cell r="M112" t="str">
            <v>46</v>
          </cell>
          <cell r="N112" t="str">
            <v>DRESS</v>
          </cell>
          <cell r="O112">
            <v>118</v>
          </cell>
          <cell r="P112">
            <v>118</v>
          </cell>
          <cell r="Q112">
            <v>44621</v>
          </cell>
          <cell r="R112" t="str">
            <v/>
          </cell>
          <cell r="S112">
            <v>44571</v>
          </cell>
          <cell r="T112">
            <v>44564</v>
          </cell>
          <cell r="U112" t="str">
            <v/>
          </cell>
          <cell r="V112" t="str">
            <v/>
          </cell>
          <cell r="W112" t="str">
            <v>Basics-Aug 2021</v>
          </cell>
          <cell r="X112"/>
          <cell r="Y112"/>
          <cell r="Z112"/>
          <cell r="AA112"/>
          <cell r="AB112" t="str">
            <v>S2022</v>
          </cell>
          <cell r="AC112"/>
          <cell r="AD112" t="str">
            <v>OPS REVIEW</v>
          </cell>
          <cell r="AE112">
            <v>3</v>
          </cell>
          <cell r="AF112">
            <v>354</v>
          </cell>
          <cell r="AG112" t="str">
            <v>BEL</v>
          </cell>
          <cell r="AH112"/>
          <cell r="AI112"/>
          <cell r="AJ112"/>
          <cell r="AK112"/>
          <cell r="AL112"/>
          <cell r="AM112"/>
          <cell r="AN112"/>
          <cell r="AO112"/>
          <cell r="AP112"/>
          <cell r="AQ112"/>
          <cell r="AR112"/>
          <cell r="AS112"/>
          <cell r="AT112"/>
          <cell r="AU112"/>
          <cell r="AV112"/>
        </row>
        <row r="113">
          <cell r="A113">
            <v>268201</v>
          </cell>
          <cell r="B113" t="str">
            <v>36663</v>
          </cell>
          <cell r="C113" t="str">
            <v>11317</v>
          </cell>
          <cell r="D113" t="str">
            <v>BRANDIX ASIA HOLDINGS PTE</v>
          </cell>
          <cell r="E113" t="str">
            <v>09T4159</v>
          </cell>
          <cell r="F113" t="str">
            <v>Thu Cotton Stretch</v>
          </cell>
          <cell r="G113" t="str">
            <v>608</v>
          </cell>
          <cell r="H113" t="str">
            <v>608</v>
          </cell>
          <cell r="I113" t="str">
            <v>MAHOGANY</v>
          </cell>
          <cell r="J113" t="str">
            <v>*</v>
          </cell>
          <cell r="K113" t="str">
            <v>XXL</v>
          </cell>
          <cell r="L113" t="str">
            <v>194999093645</v>
          </cell>
          <cell r="M113" t="str">
            <v>46</v>
          </cell>
          <cell r="N113" t="str">
            <v>DRESS</v>
          </cell>
          <cell r="O113">
            <v>78</v>
          </cell>
          <cell r="P113">
            <v>78</v>
          </cell>
          <cell r="Q113">
            <v>44621</v>
          </cell>
          <cell r="R113" t="str">
            <v/>
          </cell>
          <cell r="S113">
            <v>44571</v>
          </cell>
          <cell r="T113">
            <v>44564</v>
          </cell>
          <cell r="U113" t="str">
            <v/>
          </cell>
          <cell r="V113" t="str">
            <v/>
          </cell>
          <cell r="W113" t="str">
            <v>Basics-Aug 2021</v>
          </cell>
          <cell r="X113"/>
          <cell r="Y113"/>
          <cell r="Z113"/>
          <cell r="AA113"/>
          <cell r="AB113" t="str">
            <v>S2022</v>
          </cell>
          <cell r="AC113"/>
          <cell r="AD113" t="str">
            <v>OPS REVIEW</v>
          </cell>
          <cell r="AE113">
            <v>3</v>
          </cell>
          <cell r="AF113">
            <v>234</v>
          </cell>
          <cell r="AG113" t="str">
            <v>BEL</v>
          </cell>
          <cell r="AH113"/>
          <cell r="AI113"/>
          <cell r="AJ113"/>
          <cell r="AK113"/>
          <cell r="AL113"/>
          <cell r="AM113"/>
          <cell r="AN113"/>
          <cell r="AO113"/>
          <cell r="AP113"/>
          <cell r="AQ113"/>
          <cell r="AR113"/>
          <cell r="AS113"/>
          <cell r="AT113"/>
          <cell r="AU113"/>
          <cell r="AV113"/>
        </row>
        <row r="114">
          <cell r="A114">
            <v>268201</v>
          </cell>
          <cell r="B114" t="str">
            <v>36663</v>
          </cell>
          <cell r="C114" t="str">
            <v>11317</v>
          </cell>
          <cell r="D114" t="str">
            <v>BRANDIX ASIA HOLDINGS PTE</v>
          </cell>
          <cell r="E114" t="str">
            <v>09T4159</v>
          </cell>
          <cell r="F114" t="str">
            <v>Thu Cotton Stretch</v>
          </cell>
          <cell r="G114" t="str">
            <v>464</v>
          </cell>
          <cell r="H114" t="str">
            <v>464</v>
          </cell>
          <cell r="I114" t="str">
            <v>PERSIAN BLUE</v>
          </cell>
          <cell r="J114" t="str">
            <v>*</v>
          </cell>
          <cell r="K114" t="str">
            <v>SM</v>
          </cell>
          <cell r="L114" t="str">
            <v>194999093553</v>
          </cell>
          <cell r="M114" t="str">
            <v>46</v>
          </cell>
          <cell r="N114" t="str">
            <v>DRESS</v>
          </cell>
          <cell r="O114">
            <v>67</v>
          </cell>
          <cell r="P114">
            <v>67</v>
          </cell>
          <cell r="Q114">
            <v>44621</v>
          </cell>
          <cell r="R114" t="str">
            <v/>
          </cell>
          <cell r="S114">
            <v>44571</v>
          </cell>
          <cell r="T114">
            <v>44564</v>
          </cell>
          <cell r="U114" t="str">
            <v/>
          </cell>
          <cell r="V114" t="str">
            <v/>
          </cell>
          <cell r="W114" t="str">
            <v>Basics-Aug 2021</v>
          </cell>
          <cell r="X114"/>
          <cell r="Y114"/>
          <cell r="Z114"/>
          <cell r="AA114"/>
          <cell r="AB114" t="str">
            <v>S2022</v>
          </cell>
          <cell r="AC114"/>
          <cell r="AD114" t="str">
            <v>OPS REVIEW</v>
          </cell>
          <cell r="AE114">
            <v>3</v>
          </cell>
          <cell r="AF114">
            <v>201</v>
          </cell>
          <cell r="AG114" t="str">
            <v>BEL</v>
          </cell>
          <cell r="AH114"/>
          <cell r="AI114"/>
          <cell r="AJ114"/>
          <cell r="AK114"/>
          <cell r="AL114"/>
          <cell r="AM114"/>
          <cell r="AN114"/>
          <cell r="AO114"/>
          <cell r="AP114"/>
          <cell r="AQ114"/>
          <cell r="AR114"/>
          <cell r="AS114"/>
          <cell r="AT114"/>
          <cell r="AU114"/>
          <cell r="AV114"/>
        </row>
        <row r="115">
          <cell r="A115">
            <v>268201</v>
          </cell>
          <cell r="B115" t="str">
            <v>36663</v>
          </cell>
          <cell r="C115" t="str">
            <v>11317</v>
          </cell>
          <cell r="D115" t="str">
            <v>BRANDIX ASIA HOLDINGS PTE</v>
          </cell>
          <cell r="E115" t="str">
            <v>09T4159</v>
          </cell>
          <cell r="F115" t="str">
            <v>Thu Cotton Stretch</v>
          </cell>
          <cell r="G115" t="str">
            <v>464</v>
          </cell>
          <cell r="H115" t="str">
            <v>464</v>
          </cell>
          <cell r="I115" t="str">
            <v>PERSIAN BLUE</v>
          </cell>
          <cell r="J115" t="str">
            <v>*</v>
          </cell>
          <cell r="K115" t="str">
            <v>MD</v>
          </cell>
          <cell r="L115" t="str">
            <v>194999093560</v>
          </cell>
          <cell r="M115" t="str">
            <v>46</v>
          </cell>
          <cell r="N115" t="str">
            <v>DRESS</v>
          </cell>
          <cell r="O115">
            <v>381</v>
          </cell>
          <cell r="P115">
            <v>381</v>
          </cell>
          <cell r="Q115">
            <v>44621</v>
          </cell>
          <cell r="R115" t="str">
            <v/>
          </cell>
          <cell r="S115">
            <v>44571</v>
          </cell>
          <cell r="T115">
            <v>44564</v>
          </cell>
          <cell r="U115" t="str">
            <v/>
          </cell>
          <cell r="V115" t="str">
            <v/>
          </cell>
          <cell r="W115" t="str">
            <v>Basics-Aug 2021</v>
          </cell>
          <cell r="X115"/>
          <cell r="Y115"/>
          <cell r="Z115"/>
          <cell r="AA115"/>
          <cell r="AB115" t="str">
            <v>S2022</v>
          </cell>
          <cell r="AC115"/>
          <cell r="AD115" t="str">
            <v>OPS REVIEW</v>
          </cell>
          <cell r="AE115">
            <v>3</v>
          </cell>
          <cell r="AF115">
            <v>1143</v>
          </cell>
          <cell r="AG115" t="str">
            <v>BEL</v>
          </cell>
          <cell r="AH115"/>
          <cell r="AI115"/>
          <cell r="AJ115"/>
          <cell r="AK115"/>
          <cell r="AL115"/>
          <cell r="AM115"/>
          <cell r="AN115"/>
          <cell r="AO115"/>
          <cell r="AP115"/>
          <cell r="AQ115"/>
          <cell r="AR115"/>
          <cell r="AS115"/>
          <cell r="AT115"/>
          <cell r="AU115"/>
          <cell r="AV115"/>
        </row>
        <row r="116">
          <cell r="A116">
            <v>268201</v>
          </cell>
          <cell r="B116" t="str">
            <v>36663</v>
          </cell>
          <cell r="C116" t="str">
            <v>11317</v>
          </cell>
          <cell r="D116" t="str">
            <v>BRANDIX ASIA HOLDINGS PTE</v>
          </cell>
          <cell r="E116" t="str">
            <v>09T4159</v>
          </cell>
          <cell r="F116" t="str">
            <v>Thu Cotton Stretch</v>
          </cell>
          <cell r="G116" t="str">
            <v>464</v>
          </cell>
          <cell r="H116" t="str">
            <v>464</v>
          </cell>
          <cell r="I116" t="str">
            <v>PERSIAN BLUE</v>
          </cell>
          <cell r="J116" t="str">
            <v>*</v>
          </cell>
          <cell r="K116" t="str">
            <v>LG</v>
          </cell>
          <cell r="L116" t="str">
            <v>194999093577</v>
          </cell>
          <cell r="M116" t="str">
            <v>46</v>
          </cell>
          <cell r="N116" t="str">
            <v>DRESS</v>
          </cell>
          <cell r="O116">
            <v>268</v>
          </cell>
          <cell r="P116">
            <v>268</v>
          </cell>
          <cell r="Q116">
            <v>44621</v>
          </cell>
          <cell r="R116" t="str">
            <v/>
          </cell>
          <cell r="S116">
            <v>44571</v>
          </cell>
          <cell r="T116">
            <v>44564</v>
          </cell>
          <cell r="U116" t="str">
            <v/>
          </cell>
          <cell r="V116" t="str">
            <v/>
          </cell>
          <cell r="W116" t="str">
            <v>Basics-Aug 2021</v>
          </cell>
          <cell r="X116"/>
          <cell r="Y116"/>
          <cell r="Z116"/>
          <cell r="AA116"/>
          <cell r="AB116" t="str">
            <v>S2022</v>
          </cell>
          <cell r="AC116"/>
          <cell r="AD116" t="str">
            <v>OPS REVIEW</v>
          </cell>
          <cell r="AE116">
            <v>3</v>
          </cell>
          <cell r="AF116">
            <v>804</v>
          </cell>
          <cell r="AG116" t="str">
            <v>BEL</v>
          </cell>
          <cell r="AH116"/>
          <cell r="AI116"/>
          <cell r="AJ116"/>
          <cell r="AK116"/>
          <cell r="AL116"/>
          <cell r="AM116"/>
          <cell r="AN116"/>
          <cell r="AO116"/>
          <cell r="AP116"/>
          <cell r="AQ116"/>
          <cell r="AR116"/>
          <cell r="AS116"/>
          <cell r="AT116"/>
          <cell r="AU116"/>
          <cell r="AV116"/>
        </row>
        <row r="117">
          <cell r="A117">
            <v>268201</v>
          </cell>
          <cell r="B117" t="str">
            <v>36663</v>
          </cell>
          <cell r="C117" t="str">
            <v>11317</v>
          </cell>
          <cell r="D117" t="str">
            <v>BRANDIX ASIA HOLDINGS PTE</v>
          </cell>
          <cell r="E117" t="str">
            <v>09T4159</v>
          </cell>
          <cell r="F117" t="str">
            <v>Thu Cotton Stretch</v>
          </cell>
          <cell r="G117" t="str">
            <v>464</v>
          </cell>
          <cell r="H117" t="str">
            <v>464</v>
          </cell>
          <cell r="I117" t="str">
            <v>PERSIAN BLUE</v>
          </cell>
          <cell r="J117" t="str">
            <v>*</v>
          </cell>
          <cell r="K117" t="str">
            <v>XL</v>
          </cell>
          <cell r="L117" t="str">
            <v>194999093584</v>
          </cell>
          <cell r="M117" t="str">
            <v>46</v>
          </cell>
          <cell r="N117" t="str">
            <v>DRESS</v>
          </cell>
          <cell r="O117">
            <v>118</v>
          </cell>
          <cell r="P117">
            <v>118</v>
          </cell>
          <cell r="Q117">
            <v>44621</v>
          </cell>
          <cell r="R117" t="str">
            <v/>
          </cell>
          <cell r="S117">
            <v>44571</v>
          </cell>
          <cell r="T117">
            <v>44564</v>
          </cell>
          <cell r="U117" t="str">
            <v/>
          </cell>
          <cell r="V117" t="str">
            <v/>
          </cell>
          <cell r="W117" t="str">
            <v>Basics-Aug 2021</v>
          </cell>
          <cell r="X117"/>
          <cell r="Y117"/>
          <cell r="Z117"/>
          <cell r="AA117"/>
          <cell r="AB117" t="str">
            <v>S2022</v>
          </cell>
          <cell r="AC117"/>
          <cell r="AD117" t="str">
            <v>OPS REVIEW</v>
          </cell>
          <cell r="AE117">
            <v>3</v>
          </cell>
          <cell r="AF117">
            <v>354</v>
          </cell>
          <cell r="AG117" t="str">
            <v>BEL</v>
          </cell>
          <cell r="AH117"/>
          <cell r="AI117"/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</row>
        <row r="118">
          <cell r="A118">
            <v>268201</v>
          </cell>
          <cell r="B118" t="str">
            <v>36663</v>
          </cell>
          <cell r="C118" t="str">
            <v>11317</v>
          </cell>
          <cell r="D118" t="str">
            <v>BRANDIX ASIA HOLDINGS PTE</v>
          </cell>
          <cell r="E118" t="str">
            <v>09T4159</v>
          </cell>
          <cell r="F118" t="str">
            <v>Thu Cotton Stretch</v>
          </cell>
          <cell r="G118" t="str">
            <v>464</v>
          </cell>
          <cell r="H118" t="str">
            <v>464</v>
          </cell>
          <cell r="I118" t="str">
            <v>PERSIAN BLUE</v>
          </cell>
          <cell r="J118" t="str">
            <v>*</v>
          </cell>
          <cell r="K118" t="str">
            <v>XXL</v>
          </cell>
          <cell r="L118" t="str">
            <v>194999093591</v>
          </cell>
          <cell r="M118" t="str">
            <v>46</v>
          </cell>
          <cell r="N118" t="str">
            <v>DRESS</v>
          </cell>
          <cell r="O118">
            <v>78</v>
          </cell>
          <cell r="P118">
            <v>78</v>
          </cell>
          <cell r="Q118">
            <v>44621</v>
          </cell>
          <cell r="R118" t="str">
            <v/>
          </cell>
          <cell r="S118">
            <v>44571</v>
          </cell>
          <cell r="T118">
            <v>44564</v>
          </cell>
          <cell r="U118" t="str">
            <v/>
          </cell>
          <cell r="V118" t="str">
            <v/>
          </cell>
          <cell r="W118" t="str">
            <v>Basics-Aug 2021</v>
          </cell>
          <cell r="X118"/>
          <cell r="Y118"/>
          <cell r="Z118"/>
          <cell r="AA118"/>
          <cell r="AB118" t="str">
            <v>S2022</v>
          </cell>
          <cell r="AC118"/>
          <cell r="AD118" t="str">
            <v>OPS REVIEW</v>
          </cell>
          <cell r="AE118">
            <v>3</v>
          </cell>
          <cell r="AF118">
            <v>234</v>
          </cell>
          <cell r="AG118" t="str">
            <v>BEL</v>
          </cell>
          <cell r="AH118"/>
          <cell r="AI118"/>
          <cell r="AJ118"/>
          <cell r="AK118"/>
          <cell r="AL118"/>
          <cell r="AM118"/>
          <cell r="AN118"/>
          <cell r="AO118"/>
          <cell r="AP118"/>
          <cell r="AQ118"/>
          <cell r="AR118"/>
          <cell r="AS118"/>
          <cell r="AT118"/>
          <cell r="AU118"/>
          <cell r="AV118"/>
        </row>
        <row r="119">
          <cell r="A119">
            <v>268201</v>
          </cell>
          <cell r="B119" t="str">
            <v>36663</v>
          </cell>
          <cell r="C119" t="str">
            <v>11317</v>
          </cell>
          <cell r="D119" t="str">
            <v>BRANDIX ASIA HOLDINGS PTE</v>
          </cell>
          <cell r="E119" t="str">
            <v>09T4160</v>
          </cell>
          <cell r="F119" t="str">
            <v>Thu Cotton Stretch</v>
          </cell>
          <cell r="G119" t="str">
            <v>001</v>
          </cell>
          <cell r="H119" t="str">
            <v>001</v>
          </cell>
          <cell r="I119" t="str">
            <v>BLACK</v>
          </cell>
          <cell r="J119" t="str">
            <v>*</v>
          </cell>
          <cell r="K119" t="str">
            <v>SM</v>
          </cell>
          <cell r="L119" t="str">
            <v>194999093706</v>
          </cell>
          <cell r="M119" t="str">
            <v>46</v>
          </cell>
          <cell r="N119" t="str">
            <v>DRESS</v>
          </cell>
          <cell r="O119">
            <v>60</v>
          </cell>
          <cell r="P119">
            <v>60</v>
          </cell>
          <cell r="Q119">
            <v>44621</v>
          </cell>
          <cell r="R119" t="str">
            <v/>
          </cell>
          <cell r="S119">
            <v>44571</v>
          </cell>
          <cell r="T119">
            <v>44564</v>
          </cell>
          <cell r="U119" t="str">
            <v/>
          </cell>
          <cell r="V119" t="str">
            <v/>
          </cell>
          <cell r="W119" t="str">
            <v>Basics-Aug 2021</v>
          </cell>
          <cell r="X119"/>
          <cell r="Y119"/>
          <cell r="Z119"/>
          <cell r="AA119"/>
          <cell r="AB119" t="str">
            <v>S2022</v>
          </cell>
          <cell r="AC119"/>
          <cell r="AD119" t="str">
            <v>OPS REVIEW</v>
          </cell>
          <cell r="AE119">
            <v>3</v>
          </cell>
          <cell r="AF119">
            <v>180</v>
          </cell>
          <cell r="AG119" t="str">
            <v>BEL</v>
          </cell>
          <cell r="AH119"/>
          <cell r="AI119"/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</row>
        <row r="120">
          <cell r="A120">
            <v>268201</v>
          </cell>
          <cell r="B120" t="str">
            <v>36663</v>
          </cell>
          <cell r="C120" t="str">
            <v>11317</v>
          </cell>
          <cell r="D120" t="str">
            <v>BRANDIX ASIA HOLDINGS PTE</v>
          </cell>
          <cell r="E120" t="str">
            <v>09T4160</v>
          </cell>
          <cell r="F120" t="str">
            <v>Thu Cotton Stretch</v>
          </cell>
          <cell r="G120" t="str">
            <v>001</v>
          </cell>
          <cell r="H120" t="str">
            <v>001</v>
          </cell>
          <cell r="I120" t="str">
            <v>BLACK</v>
          </cell>
          <cell r="J120" t="str">
            <v>*</v>
          </cell>
          <cell r="K120" t="str">
            <v>MD</v>
          </cell>
          <cell r="L120" t="str">
            <v>194999093713</v>
          </cell>
          <cell r="M120" t="str">
            <v>46</v>
          </cell>
          <cell r="N120" t="str">
            <v>DRESS</v>
          </cell>
          <cell r="O120">
            <v>138</v>
          </cell>
          <cell r="P120">
            <v>138</v>
          </cell>
          <cell r="Q120">
            <v>44621</v>
          </cell>
          <cell r="R120" t="str">
            <v/>
          </cell>
          <cell r="S120">
            <v>44571</v>
          </cell>
          <cell r="T120">
            <v>44564</v>
          </cell>
          <cell r="U120" t="str">
            <v/>
          </cell>
          <cell r="V120" t="str">
            <v/>
          </cell>
          <cell r="W120" t="str">
            <v>Basics-Aug 2021</v>
          </cell>
          <cell r="X120"/>
          <cell r="Y120"/>
          <cell r="Z120"/>
          <cell r="AA120"/>
          <cell r="AB120" t="str">
            <v>S2022</v>
          </cell>
          <cell r="AC120"/>
          <cell r="AD120" t="str">
            <v>OPS REVIEW</v>
          </cell>
          <cell r="AE120">
            <v>3</v>
          </cell>
          <cell r="AF120">
            <v>414</v>
          </cell>
          <cell r="AG120" t="str">
            <v>BEL</v>
          </cell>
          <cell r="AH120"/>
          <cell r="AI120"/>
          <cell r="AJ120"/>
          <cell r="AK120"/>
          <cell r="AL120"/>
          <cell r="AM120"/>
          <cell r="AN120"/>
          <cell r="AO120"/>
          <cell r="AP120"/>
          <cell r="AQ120"/>
          <cell r="AR120"/>
          <cell r="AS120"/>
          <cell r="AT120"/>
          <cell r="AU120"/>
          <cell r="AV120"/>
        </row>
        <row r="121">
          <cell r="A121">
            <v>268201</v>
          </cell>
          <cell r="B121" t="str">
            <v>36663</v>
          </cell>
          <cell r="C121" t="str">
            <v>11317</v>
          </cell>
          <cell r="D121" t="str">
            <v>BRANDIX ASIA HOLDINGS PTE</v>
          </cell>
          <cell r="E121" t="str">
            <v>09T4160</v>
          </cell>
          <cell r="F121" t="str">
            <v>Thu Cotton Stretch</v>
          </cell>
          <cell r="G121" t="str">
            <v>001</v>
          </cell>
          <cell r="H121" t="str">
            <v>001</v>
          </cell>
          <cell r="I121" t="str">
            <v>BLACK</v>
          </cell>
          <cell r="J121" t="str">
            <v>*</v>
          </cell>
          <cell r="K121" t="str">
            <v>LG</v>
          </cell>
          <cell r="L121" t="str">
            <v>194999093720</v>
          </cell>
          <cell r="M121" t="str">
            <v>46</v>
          </cell>
          <cell r="N121" t="str">
            <v>DRESS</v>
          </cell>
          <cell r="O121">
            <v>100</v>
          </cell>
          <cell r="P121">
            <v>100</v>
          </cell>
          <cell r="Q121">
            <v>44621</v>
          </cell>
          <cell r="R121" t="str">
            <v/>
          </cell>
          <cell r="S121">
            <v>44571</v>
          </cell>
          <cell r="T121">
            <v>44564</v>
          </cell>
          <cell r="U121" t="str">
            <v/>
          </cell>
          <cell r="V121" t="str">
            <v/>
          </cell>
          <cell r="W121" t="str">
            <v>Basics-Aug 2021</v>
          </cell>
          <cell r="X121"/>
          <cell r="Y121"/>
          <cell r="Z121"/>
          <cell r="AA121"/>
          <cell r="AB121" t="str">
            <v>S2022</v>
          </cell>
          <cell r="AC121"/>
          <cell r="AD121" t="str">
            <v>OPS REVIEW</v>
          </cell>
          <cell r="AE121">
            <v>3</v>
          </cell>
          <cell r="AF121">
            <v>300</v>
          </cell>
          <cell r="AG121" t="str">
            <v>BEL</v>
          </cell>
          <cell r="AH121"/>
          <cell r="AI121"/>
          <cell r="AJ121"/>
          <cell r="AK121"/>
          <cell r="AL121"/>
          <cell r="AM121"/>
          <cell r="AN121"/>
          <cell r="AO121"/>
          <cell r="AP121"/>
          <cell r="AQ121"/>
          <cell r="AR121"/>
          <cell r="AS121"/>
          <cell r="AT121"/>
          <cell r="AU121"/>
          <cell r="AV121"/>
        </row>
        <row r="122">
          <cell r="A122">
            <v>268201</v>
          </cell>
          <cell r="B122" t="str">
            <v>36663</v>
          </cell>
          <cell r="C122" t="str">
            <v>11317</v>
          </cell>
          <cell r="D122" t="str">
            <v>BRANDIX ASIA HOLDINGS PTE</v>
          </cell>
          <cell r="E122" t="str">
            <v>09T4160</v>
          </cell>
          <cell r="F122" t="str">
            <v>Thu Cotton Stretch</v>
          </cell>
          <cell r="G122" t="str">
            <v>001</v>
          </cell>
          <cell r="H122" t="str">
            <v>001</v>
          </cell>
          <cell r="I122" t="str">
            <v>BLACK</v>
          </cell>
          <cell r="J122" t="str">
            <v>*</v>
          </cell>
          <cell r="K122" t="str">
            <v>XL</v>
          </cell>
          <cell r="L122" t="str">
            <v>194999093737</v>
          </cell>
          <cell r="M122" t="str">
            <v>46</v>
          </cell>
          <cell r="N122" t="str">
            <v>DRESS</v>
          </cell>
          <cell r="O122">
            <v>60</v>
          </cell>
          <cell r="P122">
            <v>60</v>
          </cell>
          <cell r="Q122">
            <v>44621</v>
          </cell>
          <cell r="R122" t="str">
            <v/>
          </cell>
          <cell r="S122">
            <v>44571</v>
          </cell>
          <cell r="T122">
            <v>44564</v>
          </cell>
          <cell r="U122" t="str">
            <v/>
          </cell>
          <cell r="V122" t="str">
            <v/>
          </cell>
          <cell r="W122" t="str">
            <v>Basics-Aug 2021</v>
          </cell>
          <cell r="X122"/>
          <cell r="Y122"/>
          <cell r="Z122"/>
          <cell r="AA122"/>
          <cell r="AB122" t="str">
            <v>S2022</v>
          </cell>
          <cell r="AC122"/>
          <cell r="AD122" t="str">
            <v>OPS REVIEW</v>
          </cell>
          <cell r="AE122">
            <v>3</v>
          </cell>
          <cell r="AF122">
            <v>180</v>
          </cell>
          <cell r="AG122" t="str">
            <v>BEL</v>
          </cell>
          <cell r="AH122"/>
          <cell r="AI122"/>
          <cell r="AJ122"/>
          <cell r="AK122"/>
          <cell r="AL122"/>
          <cell r="AM122"/>
          <cell r="AN122"/>
          <cell r="AO122"/>
          <cell r="AP122"/>
          <cell r="AQ122"/>
          <cell r="AR122"/>
          <cell r="AS122"/>
          <cell r="AT122"/>
          <cell r="AU122"/>
          <cell r="AV122"/>
        </row>
        <row r="123">
          <cell r="A123">
            <v>268201</v>
          </cell>
          <cell r="B123" t="str">
            <v>36663</v>
          </cell>
          <cell r="C123" t="str">
            <v>11317</v>
          </cell>
          <cell r="D123" t="str">
            <v>BRANDIX ASIA HOLDINGS PTE</v>
          </cell>
          <cell r="E123" t="str">
            <v>09T4160</v>
          </cell>
          <cell r="F123" t="str">
            <v>Thu Cotton Stretch</v>
          </cell>
          <cell r="G123" t="str">
            <v>100</v>
          </cell>
          <cell r="H123" t="str">
            <v>100</v>
          </cell>
          <cell r="I123" t="str">
            <v>WHITE</v>
          </cell>
          <cell r="J123" t="str">
            <v>*</v>
          </cell>
          <cell r="K123" t="str">
            <v>MD</v>
          </cell>
          <cell r="L123" t="str">
            <v>194999093768</v>
          </cell>
          <cell r="M123" t="str">
            <v>46</v>
          </cell>
          <cell r="N123" t="str">
            <v>DRESS</v>
          </cell>
          <cell r="O123">
            <v>72</v>
          </cell>
          <cell r="P123">
            <v>72</v>
          </cell>
          <cell r="Q123">
            <v>44621</v>
          </cell>
          <cell r="R123" t="str">
            <v/>
          </cell>
          <cell r="S123">
            <v>44571</v>
          </cell>
          <cell r="T123">
            <v>44564</v>
          </cell>
          <cell r="U123" t="str">
            <v/>
          </cell>
          <cell r="V123" t="str">
            <v/>
          </cell>
          <cell r="W123" t="str">
            <v>Basics-Aug 2021</v>
          </cell>
          <cell r="X123"/>
          <cell r="Y123"/>
          <cell r="Z123"/>
          <cell r="AA123"/>
          <cell r="AB123" t="str">
            <v>S2022</v>
          </cell>
          <cell r="AC123"/>
          <cell r="AD123" t="str">
            <v>OPS REVIEW</v>
          </cell>
          <cell r="AE123">
            <v>3</v>
          </cell>
          <cell r="AF123">
            <v>216</v>
          </cell>
          <cell r="AG123" t="str">
            <v>BEL</v>
          </cell>
          <cell r="AH123"/>
          <cell r="AI123"/>
          <cell r="AJ123"/>
          <cell r="AK123"/>
          <cell r="AL123"/>
          <cell r="AM123"/>
          <cell r="AN123"/>
          <cell r="AO123"/>
          <cell r="AP123"/>
          <cell r="AQ123"/>
          <cell r="AR123"/>
          <cell r="AS123"/>
          <cell r="AT123"/>
          <cell r="AU123"/>
          <cell r="AV123"/>
        </row>
        <row r="124">
          <cell r="A124">
            <v>268201</v>
          </cell>
          <cell r="B124" t="str">
            <v>36663</v>
          </cell>
          <cell r="C124" t="str">
            <v>11317</v>
          </cell>
          <cell r="D124" t="str">
            <v>BRANDIX ASIA HOLDINGS PTE</v>
          </cell>
          <cell r="E124" t="str">
            <v>09T4160</v>
          </cell>
          <cell r="F124" t="str">
            <v>Thu Cotton Stretch</v>
          </cell>
          <cell r="G124" t="str">
            <v>100</v>
          </cell>
          <cell r="H124" t="str">
            <v>100</v>
          </cell>
          <cell r="I124" t="str">
            <v>WHITE</v>
          </cell>
          <cell r="J124" t="str">
            <v>*</v>
          </cell>
          <cell r="K124" t="str">
            <v>LG</v>
          </cell>
          <cell r="L124" t="str">
            <v>194999093775</v>
          </cell>
          <cell r="M124" t="str">
            <v>46</v>
          </cell>
          <cell r="N124" t="str">
            <v>DRESS</v>
          </cell>
          <cell r="O124">
            <v>63</v>
          </cell>
          <cell r="P124">
            <v>63</v>
          </cell>
          <cell r="Q124">
            <v>44621</v>
          </cell>
          <cell r="R124" t="str">
            <v/>
          </cell>
          <cell r="S124">
            <v>44571</v>
          </cell>
          <cell r="T124">
            <v>44564</v>
          </cell>
          <cell r="U124" t="str">
            <v/>
          </cell>
          <cell r="V124" t="str">
            <v/>
          </cell>
          <cell r="W124" t="str">
            <v>Basics-Aug 2021</v>
          </cell>
          <cell r="X124"/>
          <cell r="Y124"/>
          <cell r="Z124"/>
          <cell r="AA124"/>
          <cell r="AB124" t="str">
            <v>S2022</v>
          </cell>
          <cell r="AC124"/>
          <cell r="AD124" t="str">
            <v>OPS REVIEW</v>
          </cell>
          <cell r="AE124">
            <v>3</v>
          </cell>
          <cell r="AF124">
            <v>189</v>
          </cell>
          <cell r="AG124" t="str">
            <v>BEL</v>
          </cell>
          <cell r="AH124"/>
          <cell r="AI124"/>
          <cell r="AJ124"/>
          <cell r="AK124"/>
          <cell r="AL124"/>
          <cell r="AM124"/>
          <cell r="AN124"/>
          <cell r="AO124"/>
          <cell r="AP124"/>
          <cell r="AQ124"/>
          <cell r="AR124"/>
          <cell r="AS124"/>
          <cell r="AT124"/>
          <cell r="AU124"/>
          <cell r="AV124"/>
        </row>
        <row r="125">
          <cell r="A125">
            <v>268201</v>
          </cell>
          <cell r="B125" t="str">
            <v>36663</v>
          </cell>
          <cell r="C125" t="str">
            <v>11317</v>
          </cell>
          <cell r="D125" t="str">
            <v>BRANDIX ASIA HOLDINGS PTE</v>
          </cell>
          <cell r="E125" t="str">
            <v>09T4160</v>
          </cell>
          <cell r="F125" t="str">
            <v>Thu Cotton Stretch</v>
          </cell>
          <cell r="G125" t="str">
            <v>100</v>
          </cell>
          <cell r="H125" t="str">
            <v>100</v>
          </cell>
          <cell r="I125" t="str">
            <v>WHITE</v>
          </cell>
          <cell r="J125" t="str">
            <v>*</v>
          </cell>
          <cell r="K125" t="str">
            <v>XL</v>
          </cell>
          <cell r="L125" t="str">
            <v>194999093782</v>
          </cell>
          <cell r="M125" t="str">
            <v>46</v>
          </cell>
          <cell r="N125" t="str">
            <v>DRESS</v>
          </cell>
          <cell r="O125">
            <v>60</v>
          </cell>
          <cell r="P125">
            <v>60</v>
          </cell>
          <cell r="Q125">
            <v>44621</v>
          </cell>
          <cell r="R125" t="str">
            <v/>
          </cell>
          <cell r="S125">
            <v>44571</v>
          </cell>
          <cell r="T125">
            <v>44564</v>
          </cell>
          <cell r="U125" t="str">
            <v/>
          </cell>
          <cell r="V125" t="str">
            <v/>
          </cell>
          <cell r="W125" t="str">
            <v>Basics-Aug 2021</v>
          </cell>
          <cell r="X125"/>
          <cell r="Y125"/>
          <cell r="Z125"/>
          <cell r="AA125"/>
          <cell r="AB125" t="str">
            <v>S2022</v>
          </cell>
          <cell r="AC125"/>
          <cell r="AD125" t="str">
            <v>OPS REVIEW</v>
          </cell>
          <cell r="AE125">
            <v>3</v>
          </cell>
          <cell r="AF125">
            <v>180</v>
          </cell>
          <cell r="AG125" t="str">
            <v>BEL</v>
          </cell>
          <cell r="AH125"/>
          <cell r="AI125"/>
          <cell r="AJ125"/>
          <cell r="AK125"/>
          <cell r="AL125"/>
          <cell r="AM125"/>
          <cell r="AN125"/>
          <cell r="AO125"/>
          <cell r="AP125"/>
          <cell r="AQ125"/>
          <cell r="AR125"/>
          <cell r="AS125"/>
          <cell r="AT125"/>
          <cell r="AU125"/>
          <cell r="AV125"/>
        </row>
        <row r="126">
          <cell r="A126">
            <v>268201</v>
          </cell>
          <cell r="B126" t="str">
            <v>36663</v>
          </cell>
          <cell r="C126" t="str">
            <v>11317</v>
          </cell>
          <cell r="D126" t="str">
            <v>BRANDIX ASIA HOLDINGS PTE</v>
          </cell>
          <cell r="E126" t="str">
            <v>09TB068</v>
          </cell>
          <cell r="F126" t="str">
            <v>Thu Cotton Classics</v>
          </cell>
          <cell r="G126" t="str">
            <v>882</v>
          </cell>
          <cell r="H126" t="str">
            <v>882</v>
          </cell>
          <cell r="I126" t="str">
            <v>VIBRANT ROYAL</v>
          </cell>
          <cell r="J126" t="str">
            <v>*</v>
          </cell>
          <cell r="K126" t="str">
            <v>4XL</v>
          </cell>
          <cell r="L126" t="str">
            <v>088541742016</v>
          </cell>
          <cell r="M126" t="str">
            <v>46</v>
          </cell>
          <cell r="N126" t="str">
            <v>DRESS</v>
          </cell>
          <cell r="O126">
            <v>231</v>
          </cell>
          <cell r="P126">
            <v>231</v>
          </cell>
          <cell r="Q126">
            <v>44621</v>
          </cell>
          <cell r="R126" t="str">
            <v/>
          </cell>
          <cell r="S126">
            <v>44571</v>
          </cell>
          <cell r="T126">
            <v>44564</v>
          </cell>
          <cell r="U126" t="str">
            <v/>
          </cell>
          <cell r="V126" t="str">
            <v/>
          </cell>
          <cell r="W126" t="str">
            <v>Basics-Aug 2021</v>
          </cell>
          <cell r="X126"/>
          <cell r="Y126"/>
          <cell r="Z126"/>
          <cell r="AA126"/>
          <cell r="AB126" t="str">
            <v>S2022</v>
          </cell>
          <cell r="AC126"/>
          <cell r="AD126" t="str">
            <v>OPS REVIEW</v>
          </cell>
          <cell r="AE126">
            <v>2</v>
          </cell>
          <cell r="AF126">
            <v>462</v>
          </cell>
          <cell r="AG126" t="str">
            <v>BEL</v>
          </cell>
          <cell r="AH126"/>
          <cell r="AI126"/>
          <cell r="AJ126"/>
          <cell r="AK126"/>
          <cell r="AL126"/>
          <cell r="AM126"/>
          <cell r="AN126"/>
          <cell r="AO126"/>
          <cell r="AP126"/>
          <cell r="AQ126"/>
          <cell r="AR126"/>
          <cell r="AS126"/>
          <cell r="AT126" t="str">
            <v>evergreen color is pending approval from PTL /WB colors are approved/PLM BOM ready date-8/25</v>
          </cell>
          <cell r="AU126"/>
          <cell r="AV126"/>
        </row>
        <row r="127">
          <cell r="A127">
            <v>268201</v>
          </cell>
          <cell r="B127" t="str">
            <v>36663</v>
          </cell>
          <cell r="C127" t="str">
            <v>11317</v>
          </cell>
          <cell r="D127" t="str">
            <v>BRANDIX ASIA HOLDINGS PTE</v>
          </cell>
          <cell r="E127" t="str">
            <v>09TE039</v>
          </cell>
          <cell r="F127" t="str">
            <v>Thu Cotton Classics</v>
          </cell>
          <cell r="G127" t="str">
            <v>608</v>
          </cell>
          <cell r="H127" t="str">
            <v>608</v>
          </cell>
          <cell r="I127" t="str">
            <v>MAHOGANY</v>
          </cell>
          <cell r="J127" t="str">
            <v>*</v>
          </cell>
          <cell r="K127" t="str">
            <v>SM</v>
          </cell>
          <cell r="L127" t="str">
            <v>194999059122</v>
          </cell>
          <cell r="M127" t="str">
            <v>46</v>
          </cell>
          <cell r="N127" t="str">
            <v>DRESS</v>
          </cell>
          <cell r="O127">
            <v>238</v>
          </cell>
          <cell r="P127">
            <v>238</v>
          </cell>
          <cell r="Q127">
            <v>44621</v>
          </cell>
          <cell r="R127" t="str">
            <v/>
          </cell>
          <cell r="S127">
            <v>44571</v>
          </cell>
          <cell r="T127">
            <v>44564</v>
          </cell>
          <cell r="U127" t="str">
            <v/>
          </cell>
          <cell r="V127" t="str">
            <v/>
          </cell>
          <cell r="W127" t="str">
            <v>Basics-Aug 2021</v>
          </cell>
          <cell r="X127"/>
          <cell r="Y127"/>
          <cell r="Z127"/>
          <cell r="AA127"/>
          <cell r="AB127" t="str">
            <v>S2022</v>
          </cell>
          <cell r="AC127"/>
          <cell r="AD127" t="str">
            <v>OPS REVIEW</v>
          </cell>
          <cell r="AE127">
            <v>5</v>
          </cell>
          <cell r="AF127">
            <v>1190</v>
          </cell>
          <cell r="AG127" t="str">
            <v>BEL</v>
          </cell>
          <cell r="AH127"/>
          <cell r="AI127"/>
          <cell r="AJ127"/>
          <cell r="AK127"/>
          <cell r="AL127"/>
          <cell r="AM127"/>
          <cell r="AN127"/>
          <cell r="AO127"/>
          <cell r="AP127"/>
          <cell r="AQ127"/>
          <cell r="AR127"/>
          <cell r="AS127"/>
          <cell r="AT127" t="str">
            <v>all fabric and WB colors are approved/FIT approved/PLM BOM ready</v>
          </cell>
          <cell r="AU127"/>
          <cell r="AV127"/>
        </row>
        <row r="128">
          <cell r="A128">
            <v>268201</v>
          </cell>
          <cell r="B128" t="str">
            <v>36663</v>
          </cell>
          <cell r="C128" t="str">
            <v>11317</v>
          </cell>
          <cell r="D128" t="str">
            <v>BRANDIX ASIA HOLDINGS PTE</v>
          </cell>
          <cell r="E128" t="str">
            <v>09TE039</v>
          </cell>
          <cell r="F128" t="str">
            <v>Thu Cotton Classics</v>
          </cell>
          <cell r="G128" t="str">
            <v>608</v>
          </cell>
          <cell r="H128" t="str">
            <v>608</v>
          </cell>
          <cell r="I128" t="str">
            <v>MAHOGANY</v>
          </cell>
          <cell r="J128" t="str">
            <v>*</v>
          </cell>
          <cell r="K128" t="str">
            <v>MD</v>
          </cell>
          <cell r="L128" t="str">
            <v>194999059139</v>
          </cell>
          <cell r="M128" t="str">
            <v>46</v>
          </cell>
          <cell r="N128" t="str">
            <v>DRESS</v>
          </cell>
          <cell r="O128">
            <v>676</v>
          </cell>
          <cell r="P128">
            <v>676</v>
          </cell>
          <cell r="Q128">
            <v>44621</v>
          </cell>
          <cell r="R128" t="str">
            <v/>
          </cell>
          <cell r="S128">
            <v>44571</v>
          </cell>
          <cell r="T128">
            <v>44564</v>
          </cell>
          <cell r="U128" t="str">
            <v/>
          </cell>
          <cell r="V128" t="str">
            <v/>
          </cell>
          <cell r="W128" t="str">
            <v>Basics-Aug 2021</v>
          </cell>
          <cell r="X128"/>
          <cell r="Y128"/>
          <cell r="Z128"/>
          <cell r="AA128"/>
          <cell r="AB128" t="str">
            <v>S2022</v>
          </cell>
          <cell r="AC128"/>
          <cell r="AD128" t="str">
            <v>OPS REVIEW</v>
          </cell>
          <cell r="AE128">
            <v>5</v>
          </cell>
          <cell r="AF128">
            <v>3380</v>
          </cell>
          <cell r="AG128" t="str">
            <v>BEL</v>
          </cell>
          <cell r="AH128"/>
          <cell r="AI128"/>
          <cell r="AJ128"/>
          <cell r="AK128"/>
          <cell r="AL128"/>
          <cell r="AM128"/>
          <cell r="AN128"/>
          <cell r="AO128"/>
          <cell r="AP128"/>
          <cell r="AQ128"/>
          <cell r="AR128"/>
          <cell r="AS128"/>
          <cell r="AT128" t="str">
            <v>all fabric and WB colors are approved/FIT approved/PLM BOM ready</v>
          </cell>
          <cell r="AU128"/>
          <cell r="AV128"/>
        </row>
        <row r="129">
          <cell r="A129">
            <v>268201</v>
          </cell>
          <cell r="B129" t="str">
            <v>36663</v>
          </cell>
          <cell r="C129" t="str">
            <v>11317</v>
          </cell>
          <cell r="D129" t="str">
            <v>BRANDIX ASIA HOLDINGS PTE</v>
          </cell>
          <cell r="E129" t="str">
            <v>09TE039</v>
          </cell>
          <cell r="F129" t="str">
            <v>Thu Cotton Classics</v>
          </cell>
          <cell r="G129" t="str">
            <v>608</v>
          </cell>
          <cell r="H129" t="str">
            <v>608</v>
          </cell>
          <cell r="I129" t="str">
            <v>MAHOGANY</v>
          </cell>
          <cell r="J129" t="str">
            <v>*</v>
          </cell>
          <cell r="K129" t="str">
            <v>LG</v>
          </cell>
          <cell r="L129" t="str">
            <v>194999059146</v>
          </cell>
          <cell r="M129" t="str">
            <v>46</v>
          </cell>
          <cell r="N129" t="str">
            <v>DRESS</v>
          </cell>
          <cell r="O129">
            <v>583</v>
          </cell>
          <cell r="P129">
            <v>583</v>
          </cell>
          <cell r="Q129">
            <v>44621</v>
          </cell>
          <cell r="R129" t="str">
            <v/>
          </cell>
          <cell r="S129">
            <v>44571</v>
          </cell>
          <cell r="T129">
            <v>44564</v>
          </cell>
          <cell r="U129" t="str">
            <v/>
          </cell>
          <cell r="V129" t="str">
            <v/>
          </cell>
          <cell r="W129" t="str">
            <v>Basics-Aug 2021</v>
          </cell>
          <cell r="X129"/>
          <cell r="Y129"/>
          <cell r="Z129"/>
          <cell r="AA129"/>
          <cell r="AB129" t="str">
            <v>S2022</v>
          </cell>
          <cell r="AC129"/>
          <cell r="AD129" t="str">
            <v>OPS REVIEW</v>
          </cell>
          <cell r="AE129">
            <v>5</v>
          </cell>
          <cell r="AF129">
            <v>2915</v>
          </cell>
          <cell r="AG129" t="str">
            <v>BEL</v>
          </cell>
          <cell r="AH129"/>
          <cell r="AI129"/>
          <cell r="AJ129"/>
          <cell r="AK129"/>
          <cell r="AL129"/>
          <cell r="AM129"/>
          <cell r="AN129"/>
          <cell r="AO129"/>
          <cell r="AP129"/>
          <cell r="AQ129"/>
          <cell r="AR129"/>
          <cell r="AS129"/>
          <cell r="AT129" t="str">
            <v>all fabric and WB colors are approved/FIT approved/PLM BOM ready</v>
          </cell>
          <cell r="AU129"/>
          <cell r="AV129"/>
        </row>
        <row r="130">
          <cell r="A130">
            <v>268201</v>
          </cell>
          <cell r="B130" t="str">
            <v>36663</v>
          </cell>
          <cell r="C130" t="str">
            <v>11317</v>
          </cell>
          <cell r="D130" t="str">
            <v>BRANDIX ASIA HOLDINGS PTE</v>
          </cell>
          <cell r="E130" t="str">
            <v>09TE039</v>
          </cell>
          <cell r="F130" t="str">
            <v>Thu Cotton Classics</v>
          </cell>
          <cell r="G130" t="str">
            <v>608</v>
          </cell>
          <cell r="H130" t="str">
            <v>608</v>
          </cell>
          <cell r="I130" t="str">
            <v>MAHOGANY</v>
          </cell>
          <cell r="J130" t="str">
            <v>*</v>
          </cell>
          <cell r="K130" t="str">
            <v>XL</v>
          </cell>
          <cell r="L130" t="str">
            <v>194999059153</v>
          </cell>
          <cell r="M130" t="str">
            <v>46</v>
          </cell>
          <cell r="N130" t="str">
            <v>DRESS</v>
          </cell>
          <cell r="O130">
            <v>294</v>
          </cell>
          <cell r="P130">
            <v>294</v>
          </cell>
          <cell r="Q130">
            <v>44621</v>
          </cell>
          <cell r="R130" t="str">
            <v/>
          </cell>
          <cell r="S130">
            <v>44571</v>
          </cell>
          <cell r="T130">
            <v>44564</v>
          </cell>
          <cell r="U130" t="str">
            <v/>
          </cell>
          <cell r="V130" t="str">
            <v/>
          </cell>
          <cell r="W130" t="str">
            <v>Basics-Aug 2021</v>
          </cell>
          <cell r="X130"/>
          <cell r="Y130"/>
          <cell r="Z130"/>
          <cell r="AA130"/>
          <cell r="AB130" t="str">
            <v>S2022</v>
          </cell>
          <cell r="AC130"/>
          <cell r="AD130" t="str">
            <v>OPS REVIEW</v>
          </cell>
          <cell r="AE130">
            <v>5</v>
          </cell>
          <cell r="AF130">
            <v>1470</v>
          </cell>
          <cell r="AG130" t="str">
            <v>BEL</v>
          </cell>
          <cell r="AH130"/>
          <cell r="AI130"/>
          <cell r="AJ130"/>
          <cell r="AK130"/>
          <cell r="AL130"/>
          <cell r="AM130"/>
          <cell r="AN130"/>
          <cell r="AO130"/>
          <cell r="AP130"/>
          <cell r="AQ130"/>
          <cell r="AR130"/>
          <cell r="AS130"/>
          <cell r="AT130" t="str">
            <v>all fabric and WB colors are approved/FIT approved/PLM BOM ready</v>
          </cell>
          <cell r="AU130"/>
          <cell r="AV130"/>
        </row>
        <row r="131">
          <cell r="A131">
            <v>268201</v>
          </cell>
          <cell r="B131" t="str">
            <v>36663</v>
          </cell>
          <cell r="C131" t="str">
            <v>11317</v>
          </cell>
          <cell r="D131" t="str">
            <v>BRANDIX ASIA HOLDINGS PTE</v>
          </cell>
          <cell r="E131" t="str">
            <v>09TE039</v>
          </cell>
          <cell r="F131" t="str">
            <v>Thu Cotton Classics</v>
          </cell>
          <cell r="G131" t="str">
            <v>608</v>
          </cell>
          <cell r="H131" t="str">
            <v>608</v>
          </cell>
          <cell r="I131" t="str">
            <v>MAHOGANY</v>
          </cell>
          <cell r="J131" t="str">
            <v>*</v>
          </cell>
          <cell r="K131" t="str">
            <v>XXL</v>
          </cell>
          <cell r="L131" t="str">
            <v>194999059160</v>
          </cell>
          <cell r="M131" t="str">
            <v>46</v>
          </cell>
          <cell r="N131" t="str">
            <v>DRESS</v>
          </cell>
          <cell r="O131">
            <v>168</v>
          </cell>
          <cell r="P131">
            <v>168</v>
          </cell>
          <cell r="Q131">
            <v>44621</v>
          </cell>
          <cell r="R131" t="str">
            <v/>
          </cell>
          <cell r="S131">
            <v>44571</v>
          </cell>
          <cell r="T131">
            <v>44564</v>
          </cell>
          <cell r="U131" t="str">
            <v/>
          </cell>
          <cell r="V131" t="str">
            <v/>
          </cell>
          <cell r="W131" t="str">
            <v>Basics-Aug 2021</v>
          </cell>
          <cell r="X131"/>
          <cell r="Y131"/>
          <cell r="Z131"/>
          <cell r="AA131"/>
          <cell r="AB131" t="str">
            <v>S2022</v>
          </cell>
          <cell r="AC131"/>
          <cell r="AD131" t="str">
            <v>OPS REVIEW</v>
          </cell>
          <cell r="AE131">
            <v>5</v>
          </cell>
          <cell r="AF131">
            <v>840</v>
          </cell>
          <cell r="AG131" t="str">
            <v>BEL</v>
          </cell>
          <cell r="AH131"/>
          <cell r="AI131"/>
          <cell r="AJ131"/>
          <cell r="AK131"/>
          <cell r="AL131"/>
          <cell r="AM131"/>
          <cell r="AN131"/>
          <cell r="AO131"/>
          <cell r="AP131"/>
          <cell r="AQ131"/>
          <cell r="AR131"/>
          <cell r="AS131"/>
          <cell r="AT131" t="str">
            <v>all fabric and WB colors are approved/FIT approved/PLM BOM ready</v>
          </cell>
          <cell r="AU131"/>
          <cell r="AV131"/>
        </row>
        <row r="132">
          <cell r="A132">
            <v>268201</v>
          </cell>
          <cell r="B132" t="str">
            <v>36663</v>
          </cell>
          <cell r="C132" t="str">
            <v>11317</v>
          </cell>
          <cell r="D132" t="str">
            <v>BRANDIX ASIA HOLDINGS PTE</v>
          </cell>
          <cell r="E132" t="str">
            <v>09TE039</v>
          </cell>
          <cell r="F132" t="str">
            <v>Thu Cotton Classics</v>
          </cell>
          <cell r="G132" t="str">
            <v>A99</v>
          </cell>
          <cell r="H132" t="str">
            <v>099</v>
          </cell>
          <cell r="I132" t="str">
            <v>MULTI</v>
          </cell>
          <cell r="J132" t="str">
            <v>*</v>
          </cell>
          <cell r="K132" t="str">
            <v>MD</v>
          </cell>
          <cell r="L132" t="str">
            <v>194999059085</v>
          </cell>
          <cell r="M132" t="str">
            <v>46</v>
          </cell>
          <cell r="N132" t="str">
            <v>DRESS</v>
          </cell>
          <cell r="O132">
            <v>60</v>
          </cell>
          <cell r="P132">
            <v>60</v>
          </cell>
          <cell r="Q132">
            <v>44621</v>
          </cell>
          <cell r="R132" t="str">
            <v/>
          </cell>
          <cell r="S132">
            <v>44571</v>
          </cell>
          <cell r="T132">
            <v>44564</v>
          </cell>
          <cell r="U132" t="str">
            <v/>
          </cell>
          <cell r="V132" t="str">
            <v/>
          </cell>
          <cell r="W132" t="str">
            <v>Basics-Aug 2021</v>
          </cell>
          <cell r="X132"/>
          <cell r="Y132"/>
          <cell r="Z132"/>
          <cell r="AA132"/>
          <cell r="AB132" t="str">
            <v>S2022</v>
          </cell>
          <cell r="AC132"/>
          <cell r="AD132" t="str">
            <v>OPS REVIEW</v>
          </cell>
          <cell r="AE132">
            <v>5</v>
          </cell>
          <cell r="AF132">
            <v>300</v>
          </cell>
          <cell r="AG132" t="str">
            <v>BEL</v>
          </cell>
          <cell r="AH132"/>
          <cell r="AI132"/>
          <cell r="AJ132"/>
          <cell r="AK132"/>
          <cell r="AL132"/>
          <cell r="AM132"/>
          <cell r="AN132"/>
          <cell r="AO132"/>
          <cell r="AP132"/>
          <cell r="AQ132"/>
          <cell r="AR132"/>
          <cell r="AS132"/>
          <cell r="AT132" t="str">
            <v>all fabric and WB colors are approved/FIT approved/PLM BOM ready</v>
          </cell>
          <cell r="AU132"/>
          <cell r="AV132"/>
        </row>
        <row r="133">
          <cell r="A133">
            <v>268201</v>
          </cell>
          <cell r="B133" t="str">
            <v>36663</v>
          </cell>
          <cell r="C133" t="str">
            <v>11317</v>
          </cell>
          <cell r="D133" t="str">
            <v>BRANDIX ASIA HOLDINGS PTE</v>
          </cell>
          <cell r="E133" t="str">
            <v>09TE039</v>
          </cell>
          <cell r="F133" t="str">
            <v>Thu Cotton Classics</v>
          </cell>
          <cell r="G133" t="str">
            <v>A99</v>
          </cell>
          <cell r="H133" t="str">
            <v>099</v>
          </cell>
          <cell r="I133" t="str">
            <v>MULTI</v>
          </cell>
          <cell r="J133" t="str">
            <v>*</v>
          </cell>
          <cell r="K133" t="str">
            <v>LG</v>
          </cell>
          <cell r="L133" t="str">
            <v>194999059092</v>
          </cell>
          <cell r="M133" t="str">
            <v>46</v>
          </cell>
          <cell r="N133" t="str">
            <v>DRESS</v>
          </cell>
          <cell r="O133">
            <v>60</v>
          </cell>
          <cell r="P133">
            <v>60</v>
          </cell>
          <cell r="Q133">
            <v>44621</v>
          </cell>
          <cell r="R133" t="str">
            <v/>
          </cell>
          <cell r="S133">
            <v>44571</v>
          </cell>
          <cell r="T133">
            <v>44564</v>
          </cell>
          <cell r="U133" t="str">
            <v/>
          </cell>
          <cell r="V133" t="str">
            <v/>
          </cell>
          <cell r="W133" t="str">
            <v>Basics-Aug 2021</v>
          </cell>
          <cell r="X133"/>
          <cell r="Y133"/>
          <cell r="Z133"/>
          <cell r="AA133"/>
          <cell r="AB133" t="str">
            <v>S2022</v>
          </cell>
          <cell r="AC133"/>
          <cell r="AD133" t="str">
            <v>OPS REVIEW</v>
          </cell>
          <cell r="AE133">
            <v>5</v>
          </cell>
          <cell r="AF133">
            <v>300</v>
          </cell>
          <cell r="AG133" t="str">
            <v>BEL</v>
          </cell>
          <cell r="AH133"/>
          <cell r="AI133"/>
          <cell r="AJ133"/>
          <cell r="AK133"/>
          <cell r="AL133"/>
          <cell r="AM133"/>
          <cell r="AN133"/>
          <cell r="AO133"/>
          <cell r="AP133"/>
          <cell r="AQ133"/>
          <cell r="AR133"/>
          <cell r="AS133"/>
          <cell r="AT133" t="str">
            <v>all fabric and WB colors are approved/FIT approved/PLM BOM ready</v>
          </cell>
          <cell r="AU133"/>
          <cell r="AV133"/>
        </row>
        <row r="134">
          <cell r="A134">
            <v>268201</v>
          </cell>
          <cell r="B134" t="str">
            <v>36663</v>
          </cell>
          <cell r="C134" t="str">
            <v>11317</v>
          </cell>
          <cell r="D134" t="str">
            <v>BRANDIX ASIA HOLDINGS PTE</v>
          </cell>
          <cell r="E134" t="str">
            <v>09TE039</v>
          </cell>
          <cell r="F134" t="str">
            <v>Thu Cotton Classics</v>
          </cell>
          <cell r="G134" t="str">
            <v>A99</v>
          </cell>
          <cell r="H134" t="str">
            <v>099</v>
          </cell>
          <cell r="I134" t="str">
            <v>MULTI</v>
          </cell>
          <cell r="J134" t="str">
            <v>*</v>
          </cell>
          <cell r="K134" t="str">
            <v>XL</v>
          </cell>
          <cell r="L134" t="str">
            <v>194999059108</v>
          </cell>
          <cell r="M134" t="str">
            <v>46</v>
          </cell>
          <cell r="N134" t="str">
            <v>DRESS</v>
          </cell>
          <cell r="O134">
            <v>82</v>
          </cell>
          <cell r="P134">
            <v>82</v>
          </cell>
          <cell r="Q134">
            <v>44621</v>
          </cell>
          <cell r="R134" t="str">
            <v/>
          </cell>
          <cell r="S134">
            <v>44571</v>
          </cell>
          <cell r="T134">
            <v>44564</v>
          </cell>
          <cell r="U134" t="str">
            <v/>
          </cell>
          <cell r="V134" t="str">
            <v/>
          </cell>
          <cell r="W134" t="str">
            <v>Basics-Aug 2021</v>
          </cell>
          <cell r="X134"/>
          <cell r="Y134"/>
          <cell r="Z134"/>
          <cell r="AA134"/>
          <cell r="AB134" t="str">
            <v>S2022</v>
          </cell>
          <cell r="AC134"/>
          <cell r="AD134" t="str">
            <v>OPS REVIEW</v>
          </cell>
          <cell r="AE134">
            <v>5</v>
          </cell>
          <cell r="AF134">
            <v>410</v>
          </cell>
          <cell r="AG134" t="str">
            <v>BEL</v>
          </cell>
          <cell r="AH134"/>
          <cell r="AI134"/>
          <cell r="AJ134"/>
          <cell r="AK134"/>
          <cell r="AL134"/>
          <cell r="AM134"/>
          <cell r="AN134"/>
          <cell r="AO134"/>
          <cell r="AP134"/>
          <cell r="AQ134"/>
          <cell r="AR134"/>
          <cell r="AS134"/>
          <cell r="AT134" t="str">
            <v>all fabric and WB colors are approved/FIT approved/PLM BOM ready</v>
          </cell>
          <cell r="AU134"/>
          <cell r="AV134"/>
        </row>
        <row r="135">
          <cell r="A135">
            <v>268201</v>
          </cell>
          <cell r="B135" t="str">
            <v>36663</v>
          </cell>
          <cell r="C135" t="str">
            <v>11317</v>
          </cell>
          <cell r="D135" t="str">
            <v>BRANDIX ASIA HOLDINGS PTE</v>
          </cell>
          <cell r="E135" t="str">
            <v>09TE039</v>
          </cell>
          <cell r="F135" t="str">
            <v>Thu Cotton Classics</v>
          </cell>
          <cell r="G135" t="str">
            <v>A99</v>
          </cell>
          <cell r="H135" t="str">
            <v>099</v>
          </cell>
          <cell r="I135" t="str">
            <v>MULTI</v>
          </cell>
          <cell r="J135" t="str">
            <v>*</v>
          </cell>
          <cell r="K135" t="str">
            <v>XXL</v>
          </cell>
          <cell r="L135" t="str">
            <v>194999059115</v>
          </cell>
          <cell r="M135" t="str">
            <v>46</v>
          </cell>
          <cell r="N135" t="str">
            <v>DRESS</v>
          </cell>
          <cell r="O135">
            <v>90</v>
          </cell>
          <cell r="P135">
            <v>90</v>
          </cell>
          <cell r="Q135">
            <v>44621</v>
          </cell>
          <cell r="R135" t="str">
            <v/>
          </cell>
          <cell r="S135">
            <v>44571</v>
          </cell>
          <cell r="T135">
            <v>44564</v>
          </cell>
          <cell r="U135" t="str">
            <v/>
          </cell>
          <cell r="V135" t="str">
            <v/>
          </cell>
          <cell r="W135" t="str">
            <v>Basics-Aug 2021</v>
          </cell>
          <cell r="X135"/>
          <cell r="Y135"/>
          <cell r="Z135"/>
          <cell r="AA135"/>
          <cell r="AB135" t="str">
            <v>S2022</v>
          </cell>
          <cell r="AC135"/>
          <cell r="AD135" t="str">
            <v>OPS REVIEW</v>
          </cell>
          <cell r="AE135">
            <v>5</v>
          </cell>
          <cell r="AF135">
            <v>450</v>
          </cell>
          <cell r="AG135" t="str">
            <v>BEL</v>
          </cell>
          <cell r="AH135"/>
          <cell r="AI135"/>
          <cell r="AJ135"/>
          <cell r="AK135"/>
          <cell r="AL135"/>
          <cell r="AM135"/>
          <cell r="AN135"/>
          <cell r="AO135"/>
          <cell r="AP135"/>
          <cell r="AQ135"/>
          <cell r="AR135"/>
          <cell r="AS135"/>
          <cell r="AT135" t="str">
            <v>all fabric and WB colors are approved/FIT approved/PLM BOM ready</v>
          </cell>
          <cell r="AU135"/>
          <cell r="AV135"/>
        </row>
        <row r="136">
          <cell r="A136">
            <v>268201</v>
          </cell>
          <cell r="B136" t="str">
            <v>36663</v>
          </cell>
          <cell r="C136" t="str">
            <v>11317</v>
          </cell>
          <cell r="D136" t="str">
            <v>BRANDIX ASIA HOLDINGS PTE</v>
          </cell>
          <cell r="E136" t="str">
            <v>09TF019</v>
          </cell>
          <cell r="F136" t="str">
            <v>Thu Cotton Classics</v>
          </cell>
          <cell r="G136" t="str">
            <v>608</v>
          </cell>
          <cell r="H136" t="str">
            <v>608</v>
          </cell>
          <cell r="I136" t="str">
            <v>MAHOGANY</v>
          </cell>
          <cell r="J136" t="str">
            <v>*</v>
          </cell>
          <cell r="K136" t="str">
            <v>SM</v>
          </cell>
          <cell r="L136" t="str">
            <v>194999059672</v>
          </cell>
          <cell r="M136" t="str">
            <v>46</v>
          </cell>
          <cell r="N136" t="str">
            <v>DRESS</v>
          </cell>
          <cell r="O136">
            <v>234</v>
          </cell>
          <cell r="P136">
            <v>234</v>
          </cell>
          <cell r="Q136">
            <v>44621</v>
          </cell>
          <cell r="R136" t="str">
            <v/>
          </cell>
          <cell r="S136">
            <v>44571</v>
          </cell>
          <cell r="T136">
            <v>44564</v>
          </cell>
          <cell r="U136" t="str">
            <v/>
          </cell>
          <cell r="V136" t="str">
            <v/>
          </cell>
          <cell r="W136" t="str">
            <v>Basics-Aug 2021</v>
          </cell>
          <cell r="X136"/>
          <cell r="Y136"/>
          <cell r="Z136"/>
          <cell r="AA136"/>
          <cell r="AB136" t="str">
            <v>S2022</v>
          </cell>
          <cell r="AC136"/>
          <cell r="AD136" t="str">
            <v>OPS REVIEW</v>
          </cell>
          <cell r="AE136">
            <v>4</v>
          </cell>
          <cell r="AF136">
            <v>936</v>
          </cell>
          <cell r="AG136" t="str">
            <v>BEL</v>
          </cell>
          <cell r="AH136"/>
          <cell r="AI136"/>
          <cell r="AJ136"/>
          <cell r="AK136"/>
          <cell r="AL136"/>
          <cell r="AM136"/>
          <cell r="AN136"/>
          <cell r="AO136"/>
          <cell r="AP136"/>
          <cell r="AQ136"/>
          <cell r="AR136"/>
          <cell r="AS136"/>
          <cell r="AT136" t="str">
            <v>all fabric and WB colors are approved/FIT approved/PLM BOM ready</v>
          </cell>
          <cell r="AU136"/>
          <cell r="AV136"/>
        </row>
        <row r="137">
          <cell r="A137">
            <v>268201</v>
          </cell>
          <cell r="B137" t="str">
            <v>36663</v>
          </cell>
          <cell r="C137" t="str">
            <v>11317</v>
          </cell>
          <cell r="D137" t="str">
            <v>BRANDIX ASIA HOLDINGS PTE</v>
          </cell>
          <cell r="E137" t="str">
            <v>09TF019</v>
          </cell>
          <cell r="F137" t="str">
            <v>Thu Cotton Classics</v>
          </cell>
          <cell r="G137" t="str">
            <v>608</v>
          </cell>
          <cell r="H137" t="str">
            <v>608</v>
          </cell>
          <cell r="I137" t="str">
            <v>MAHOGANY</v>
          </cell>
          <cell r="J137" t="str">
            <v>*</v>
          </cell>
          <cell r="K137" t="str">
            <v>MD</v>
          </cell>
          <cell r="L137" t="str">
            <v>194999059689</v>
          </cell>
          <cell r="M137" t="str">
            <v>46</v>
          </cell>
          <cell r="N137" t="str">
            <v>DRESS</v>
          </cell>
          <cell r="O137">
            <v>832</v>
          </cell>
          <cell r="P137">
            <v>832</v>
          </cell>
          <cell r="Q137">
            <v>44621</v>
          </cell>
          <cell r="R137" t="str">
            <v/>
          </cell>
          <cell r="S137">
            <v>44571</v>
          </cell>
          <cell r="T137">
            <v>44564</v>
          </cell>
          <cell r="U137" t="str">
            <v/>
          </cell>
          <cell r="V137" t="str">
            <v/>
          </cell>
          <cell r="W137" t="str">
            <v>Basics-Aug 2021</v>
          </cell>
          <cell r="X137"/>
          <cell r="Y137"/>
          <cell r="Z137"/>
          <cell r="AA137"/>
          <cell r="AB137" t="str">
            <v>S2022</v>
          </cell>
          <cell r="AC137"/>
          <cell r="AD137" t="str">
            <v>OPS REVIEW</v>
          </cell>
          <cell r="AE137">
            <v>4</v>
          </cell>
          <cell r="AF137">
            <v>3328</v>
          </cell>
          <cell r="AG137" t="str">
            <v>BEL</v>
          </cell>
          <cell r="AH137"/>
          <cell r="AI137"/>
          <cell r="AJ137"/>
          <cell r="AK137"/>
          <cell r="AL137"/>
          <cell r="AM137"/>
          <cell r="AN137"/>
          <cell r="AO137"/>
          <cell r="AP137"/>
          <cell r="AQ137"/>
          <cell r="AR137"/>
          <cell r="AS137"/>
          <cell r="AT137" t="str">
            <v>all fabric and WB colors are approved/FIT approved/PLM BOM ready</v>
          </cell>
          <cell r="AU137"/>
          <cell r="AV137"/>
        </row>
        <row r="138">
          <cell r="A138">
            <v>268201</v>
          </cell>
          <cell r="B138" t="str">
            <v>36663</v>
          </cell>
          <cell r="C138" t="str">
            <v>11317</v>
          </cell>
          <cell r="D138" t="str">
            <v>BRANDIX ASIA HOLDINGS PTE</v>
          </cell>
          <cell r="E138" t="str">
            <v>09TF019</v>
          </cell>
          <cell r="F138" t="str">
            <v>Thu Cotton Classics</v>
          </cell>
          <cell r="G138" t="str">
            <v>608</v>
          </cell>
          <cell r="H138" t="str">
            <v>608</v>
          </cell>
          <cell r="I138" t="str">
            <v>MAHOGANY</v>
          </cell>
          <cell r="J138" t="str">
            <v>*</v>
          </cell>
          <cell r="K138" t="str">
            <v>LG</v>
          </cell>
          <cell r="L138" t="str">
            <v>194999059696</v>
          </cell>
          <cell r="M138" t="str">
            <v>46</v>
          </cell>
          <cell r="N138" t="str">
            <v>DRESS</v>
          </cell>
          <cell r="O138">
            <v>686</v>
          </cell>
          <cell r="P138">
            <v>686</v>
          </cell>
          <cell r="Q138">
            <v>44621</v>
          </cell>
          <cell r="R138" t="str">
            <v/>
          </cell>
          <cell r="S138">
            <v>44571</v>
          </cell>
          <cell r="T138">
            <v>44564</v>
          </cell>
          <cell r="U138" t="str">
            <v/>
          </cell>
          <cell r="V138" t="str">
            <v/>
          </cell>
          <cell r="W138" t="str">
            <v>Basics-Aug 2021</v>
          </cell>
          <cell r="X138"/>
          <cell r="Y138"/>
          <cell r="Z138"/>
          <cell r="AA138"/>
          <cell r="AB138" t="str">
            <v>S2022</v>
          </cell>
          <cell r="AC138"/>
          <cell r="AD138" t="str">
            <v>OPS REVIEW</v>
          </cell>
          <cell r="AE138">
            <v>4</v>
          </cell>
          <cell r="AF138">
            <v>2744</v>
          </cell>
          <cell r="AG138" t="str">
            <v>BEL</v>
          </cell>
          <cell r="AH138"/>
          <cell r="AI138"/>
          <cell r="AJ138"/>
          <cell r="AK138"/>
          <cell r="AL138"/>
          <cell r="AM138"/>
          <cell r="AN138"/>
          <cell r="AO138"/>
          <cell r="AP138"/>
          <cell r="AQ138"/>
          <cell r="AR138"/>
          <cell r="AS138"/>
          <cell r="AT138" t="str">
            <v>all fabric and WB colors are approved/FIT approved/PLM BOM ready</v>
          </cell>
          <cell r="AU138"/>
          <cell r="AV138"/>
        </row>
        <row r="139">
          <cell r="A139">
            <v>268201</v>
          </cell>
          <cell r="B139" t="str">
            <v>36663</v>
          </cell>
          <cell r="C139" t="str">
            <v>11317</v>
          </cell>
          <cell r="D139" t="str">
            <v>BRANDIX ASIA HOLDINGS PTE</v>
          </cell>
          <cell r="E139" t="str">
            <v>09TF019</v>
          </cell>
          <cell r="F139" t="str">
            <v>Thu Cotton Classics</v>
          </cell>
          <cell r="G139" t="str">
            <v>608</v>
          </cell>
          <cell r="H139" t="str">
            <v>608</v>
          </cell>
          <cell r="I139" t="str">
            <v>MAHOGANY</v>
          </cell>
          <cell r="J139" t="str">
            <v>*</v>
          </cell>
          <cell r="K139" t="str">
            <v>XL</v>
          </cell>
          <cell r="L139" t="str">
            <v>194999059702</v>
          </cell>
          <cell r="M139" t="str">
            <v>46</v>
          </cell>
          <cell r="N139" t="str">
            <v>DRESS</v>
          </cell>
          <cell r="O139">
            <v>312</v>
          </cell>
          <cell r="P139">
            <v>312</v>
          </cell>
          <cell r="Q139">
            <v>44621</v>
          </cell>
          <cell r="R139" t="str">
            <v/>
          </cell>
          <cell r="S139">
            <v>44571</v>
          </cell>
          <cell r="T139">
            <v>44564</v>
          </cell>
          <cell r="U139" t="str">
            <v/>
          </cell>
          <cell r="V139" t="str">
            <v/>
          </cell>
          <cell r="W139" t="str">
            <v>Basics-Aug 2021</v>
          </cell>
          <cell r="X139"/>
          <cell r="Y139"/>
          <cell r="Z139"/>
          <cell r="AA139"/>
          <cell r="AB139" t="str">
            <v>S2022</v>
          </cell>
          <cell r="AC139"/>
          <cell r="AD139" t="str">
            <v>OPS REVIEW</v>
          </cell>
          <cell r="AE139">
            <v>4</v>
          </cell>
          <cell r="AF139">
            <v>1248</v>
          </cell>
          <cell r="AG139" t="str">
            <v>BEL</v>
          </cell>
          <cell r="AH139"/>
          <cell r="AI139"/>
          <cell r="AJ139"/>
          <cell r="AK139"/>
          <cell r="AL139"/>
          <cell r="AM139"/>
          <cell r="AN139"/>
          <cell r="AO139"/>
          <cell r="AP139"/>
          <cell r="AQ139"/>
          <cell r="AR139"/>
          <cell r="AS139"/>
          <cell r="AT139" t="str">
            <v>all fabric and WB colors are approved/FIT approved/PLM BOM ready</v>
          </cell>
          <cell r="AU139"/>
          <cell r="AV139"/>
        </row>
        <row r="140">
          <cell r="A140">
            <v>268201</v>
          </cell>
          <cell r="B140" t="str">
            <v>36663</v>
          </cell>
          <cell r="C140" t="str">
            <v>11317</v>
          </cell>
          <cell r="D140" t="str">
            <v>BRANDIX ASIA HOLDINGS PTE</v>
          </cell>
          <cell r="E140" t="str">
            <v>09TF019</v>
          </cell>
          <cell r="F140" t="str">
            <v>Thu Cotton Classics</v>
          </cell>
          <cell r="G140" t="str">
            <v>608</v>
          </cell>
          <cell r="H140" t="str">
            <v>608</v>
          </cell>
          <cell r="I140" t="str">
            <v>MAHOGANY</v>
          </cell>
          <cell r="J140" t="str">
            <v>*</v>
          </cell>
          <cell r="K140" t="str">
            <v>XXL</v>
          </cell>
          <cell r="L140" t="str">
            <v>194999059719</v>
          </cell>
          <cell r="M140" t="str">
            <v>46</v>
          </cell>
          <cell r="N140" t="str">
            <v>DRESS</v>
          </cell>
          <cell r="O140">
            <v>102</v>
          </cell>
          <cell r="P140">
            <v>102</v>
          </cell>
          <cell r="Q140">
            <v>44621</v>
          </cell>
          <cell r="R140" t="str">
            <v/>
          </cell>
          <cell r="S140">
            <v>44571</v>
          </cell>
          <cell r="T140">
            <v>44564</v>
          </cell>
          <cell r="U140" t="str">
            <v/>
          </cell>
          <cell r="V140" t="str">
            <v/>
          </cell>
          <cell r="W140" t="str">
            <v>Basics-Aug 2021</v>
          </cell>
          <cell r="X140"/>
          <cell r="Y140"/>
          <cell r="Z140"/>
          <cell r="AA140"/>
          <cell r="AB140" t="str">
            <v>S2022</v>
          </cell>
          <cell r="AC140"/>
          <cell r="AD140" t="str">
            <v>OPS REVIEW</v>
          </cell>
          <cell r="AE140">
            <v>4</v>
          </cell>
          <cell r="AF140">
            <v>408</v>
          </cell>
          <cell r="AG140" t="str">
            <v>BEL</v>
          </cell>
          <cell r="AH140"/>
          <cell r="AI140"/>
          <cell r="AJ140"/>
          <cell r="AK140"/>
          <cell r="AL140"/>
          <cell r="AM140"/>
          <cell r="AN140"/>
          <cell r="AO140"/>
          <cell r="AP140"/>
          <cell r="AQ140"/>
          <cell r="AR140"/>
          <cell r="AS140"/>
          <cell r="AT140" t="str">
            <v>all fabric and WB colors are approved/FIT approved/PLM BOM ready</v>
          </cell>
          <cell r="AU140"/>
          <cell r="AV140"/>
        </row>
        <row r="141">
          <cell r="A141">
            <v>268201</v>
          </cell>
          <cell r="B141" t="str">
            <v>36663</v>
          </cell>
          <cell r="C141" t="str">
            <v>11317</v>
          </cell>
          <cell r="D141" t="str">
            <v>BRANDIX ASIA HOLDINGS PTE</v>
          </cell>
          <cell r="E141" t="str">
            <v>09TF019</v>
          </cell>
          <cell r="F141" t="str">
            <v>Thu Cotton Classics</v>
          </cell>
          <cell r="G141" t="str">
            <v>A99</v>
          </cell>
          <cell r="H141" t="str">
            <v>099</v>
          </cell>
          <cell r="I141" t="str">
            <v>MULTI</v>
          </cell>
          <cell r="J141" t="str">
            <v>*</v>
          </cell>
          <cell r="K141" t="str">
            <v>SM</v>
          </cell>
          <cell r="L141" t="str">
            <v>194999059474</v>
          </cell>
          <cell r="M141" t="str">
            <v>46</v>
          </cell>
          <cell r="N141" t="str">
            <v>DRESS</v>
          </cell>
          <cell r="O141">
            <v>159</v>
          </cell>
          <cell r="P141">
            <v>159</v>
          </cell>
          <cell r="Q141">
            <v>44621</v>
          </cell>
          <cell r="R141" t="str">
            <v/>
          </cell>
          <cell r="S141">
            <v>44571</v>
          </cell>
          <cell r="T141">
            <v>44564</v>
          </cell>
          <cell r="U141" t="str">
            <v/>
          </cell>
          <cell r="V141" t="str">
            <v/>
          </cell>
          <cell r="W141" t="str">
            <v>Basics-Aug 2021</v>
          </cell>
          <cell r="X141"/>
          <cell r="Y141"/>
          <cell r="Z141"/>
          <cell r="AA141"/>
          <cell r="AB141" t="str">
            <v>S2022</v>
          </cell>
          <cell r="AC141"/>
          <cell r="AD141" t="str">
            <v>OPS REVIEW</v>
          </cell>
          <cell r="AE141">
            <v>4</v>
          </cell>
          <cell r="AF141">
            <v>636</v>
          </cell>
          <cell r="AG141" t="str">
            <v>BEL</v>
          </cell>
          <cell r="AH141"/>
          <cell r="AI141"/>
          <cell r="AJ141"/>
          <cell r="AK141"/>
          <cell r="AL141"/>
          <cell r="AM141"/>
          <cell r="AN141"/>
          <cell r="AO141"/>
          <cell r="AP141"/>
          <cell r="AQ141"/>
          <cell r="AR141"/>
          <cell r="AS141"/>
          <cell r="AT141" t="str">
            <v>all fabric and WB colors are approved/FIT approved/PLM BOM ready</v>
          </cell>
          <cell r="AU141"/>
          <cell r="AV141"/>
        </row>
        <row r="142">
          <cell r="A142">
            <v>268201</v>
          </cell>
          <cell r="B142" t="str">
            <v>36663</v>
          </cell>
          <cell r="C142" t="str">
            <v>11317</v>
          </cell>
          <cell r="D142" t="str">
            <v>BRANDIX ASIA HOLDINGS PTE</v>
          </cell>
          <cell r="E142" t="str">
            <v>09TF019</v>
          </cell>
          <cell r="F142" t="str">
            <v>Thu Cotton Classics</v>
          </cell>
          <cell r="G142" t="str">
            <v>A99</v>
          </cell>
          <cell r="H142" t="str">
            <v>099</v>
          </cell>
          <cell r="I142" t="str">
            <v>MULTI</v>
          </cell>
          <cell r="J142" t="str">
            <v>*</v>
          </cell>
          <cell r="K142" t="str">
            <v>MD</v>
          </cell>
          <cell r="L142" t="str">
            <v>194999059481</v>
          </cell>
          <cell r="M142" t="str">
            <v>46</v>
          </cell>
          <cell r="N142" t="str">
            <v>DRESS</v>
          </cell>
          <cell r="O142">
            <v>495</v>
          </cell>
          <cell r="P142">
            <v>495</v>
          </cell>
          <cell r="Q142">
            <v>44621</v>
          </cell>
          <cell r="R142" t="str">
            <v/>
          </cell>
          <cell r="S142">
            <v>44571</v>
          </cell>
          <cell r="T142">
            <v>44564</v>
          </cell>
          <cell r="U142" t="str">
            <v/>
          </cell>
          <cell r="V142" t="str">
            <v/>
          </cell>
          <cell r="W142" t="str">
            <v>Basics-Aug 2021</v>
          </cell>
          <cell r="X142"/>
          <cell r="Y142"/>
          <cell r="Z142"/>
          <cell r="AA142"/>
          <cell r="AB142" t="str">
            <v>S2022</v>
          </cell>
          <cell r="AC142"/>
          <cell r="AD142" t="str">
            <v>OPS REVIEW</v>
          </cell>
          <cell r="AE142">
            <v>4</v>
          </cell>
          <cell r="AF142">
            <v>1980</v>
          </cell>
          <cell r="AG142" t="str">
            <v>BEL</v>
          </cell>
          <cell r="AH142"/>
          <cell r="AI142"/>
          <cell r="AJ142"/>
          <cell r="AK142"/>
          <cell r="AL142"/>
          <cell r="AM142"/>
          <cell r="AN142"/>
          <cell r="AO142"/>
          <cell r="AP142"/>
          <cell r="AQ142"/>
          <cell r="AR142"/>
          <cell r="AS142"/>
          <cell r="AT142" t="str">
            <v>all fabric and WB colors are approved/FIT approved/PLM BOM ready</v>
          </cell>
          <cell r="AU142"/>
          <cell r="AV142"/>
        </row>
        <row r="143">
          <cell r="A143">
            <v>268201</v>
          </cell>
          <cell r="B143" t="str">
            <v>36663</v>
          </cell>
          <cell r="C143" t="str">
            <v>11317</v>
          </cell>
          <cell r="D143" t="str">
            <v>BRANDIX ASIA HOLDINGS PTE</v>
          </cell>
          <cell r="E143" t="str">
            <v>09TF019</v>
          </cell>
          <cell r="F143" t="str">
            <v>Thu Cotton Classics</v>
          </cell>
          <cell r="G143" t="str">
            <v>A99</v>
          </cell>
          <cell r="H143" t="str">
            <v>099</v>
          </cell>
          <cell r="I143" t="str">
            <v>MULTI</v>
          </cell>
          <cell r="J143" t="str">
            <v>*</v>
          </cell>
          <cell r="K143" t="str">
            <v>LG</v>
          </cell>
          <cell r="L143" t="str">
            <v>194999059498</v>
          </cell>
          <cell r="M143" t="str">
            <v>46</v>
          </cell>
          <cell r="N143" t="str">
            <v>DRESS</v>
          </cell>
          <cell r="O143">
            <v>473</v>
          </cell>
          <cell r="P143">
            <v>473</v>
          </cell>
          <cell r="Q143">
            <v>44621</v>
          </cell>
          <cell r="R143" t="str">
            <v/>
          </cell>
          <cell r="S143">
            <v>44571</v>
          </cell>
          <cell r="T143">
            <v>44564</v>
          </cell>
          <cell r="U143" t="str">
            <v/>
          </cell>
          <cell r="V143" t="str">
            <v/>
          </cell>
          <cell r="W143" t="str">
            <v>Basics-Aug 2021</v>
          </cell>
          <cell r="X143"/>
          <cell r="Y143"/>
          <cell r="Z143"/>
          <cell r="AA143"/>
          <cell r="AB143" t="str">
            <v>S2022</v>
          </cell>
          <cell r="AC143"/>
          <cell r="AD143" t="str">
            <v>OPS REVIEW</v>
          </cell>
          <cell r="AE143">
            <v>4</v>
          </cell>
          <cell r="AF143">
            <v>1892</v>
          </cell>
          <cell r="AG143" t="str">
            <v>BEL</v>
          </cell>
          <cell r="AH143"/>
          <cell r="AI143"/>
          <cell r="AJ143"/>
          <cell r="AK143"/>
          <cell r="AL143"/>
          <cell r="AM143"/>
          <cell r="AN143"/>
          <cell r="AO143"/>
          <cell r="AP143"/>
          <cell r="AQ143"/>
          <cell r="AR143"/>
          <cell r="AS143"/>
          <cell r="AT143" t="str">
            <v>all fabric and WB colors are approved/FIT approved/PLM BOM ready</v>
          </cell>
          <cell r="AU143"/>
          <cell r="AV143"/>
        </row>
        <row r="144">
          <cell r="A144">
            <v>268201</v>
          </cell>
          <cell r="B144" t="str">
            <v>36663</v>
          </cell>
          <cell r="C144" t="str">
            <v>11317</v>
          </cell>
          <cell r="D144" t="str">
            <v>BRANDIX ASIA HOLDINGS PTE</v>
          </cell>
          <cell r="E144" t="str">
            <v>09TF019</v>
          </cell>
          <cell r="F144" t="str">
            <v>Thu Cotton Classics</v>
          </cell>
          <cell r="G144" t="str">
            <v>A99</v>
          </cell>
          <cell r="H144" t="str">
            <v>099</v>
          </cell>
          <cell r="I144" t="str">
            <v>MULTI</v>
          </cell>
          <cell r="J144" t="str">
            <v>*</v>
          </cell>
          <cell r="K144" t="str">
            <v>XL</v>
          </cell>
          <cell r="L144" t="str">
            <v>194999059504</v>
          </cell>
          <cell r="M144" t="str">
            <v>46</v>
          </cell>
          <cell r="N144" t="str">
            <v>DRESS</v>
          </cell>
          <cell r="O144">
            <v>184</v>
          </cell>
          <cell r="P144">
            <v>184</v>
          </cell>
          <cell r="Q144">
            <v>44621</v>
          </cell>
          <cell r="R144" t="str">
            <v/>
          </cell>
          <cell r="S144">
            <v>44571</v>
          </cell>
          <cell r="T144">
            <v>44564</v>
          </cell>
          <cell r="U144" t="str">
            <v/>
          </cell>
          <cell r="V144" t="str">
            <v/>
          </cell>
          <cell r="W144" t="str">
            <v>Basics-Aug 2021</v>
          </cell>
          <cell r="X144"/>
          <cell r="Y144"/>
          <cell r="Z144"/>
          <cell r="AA144"/>
          <cell r="AB144" t="str">
            <v>S2022</v>
          </cell>
          <cell r="AC144"/>
          <cell r="AD144" t="str">
            <v>OPS REVIEW</v>
          </cell>
          <cell r="AE144">
            <v>4</v>
          </cell>
          <cell r="AF144">
            <v>736</v>
          </cell>
          <cell r="AG144" t="str">
            <v>BEL</v>
          </cell>
          <cell r="AH144"/>
          <cell r="AI144"/>
          <cell r="AJ144"/>
          <cell r="AK144"/>
          <cell r="AL144"/>
          <cell r="AM144"/>
          <cell r="AN144"/>
          <cell r="AO144"/>
          <cell r="AP144"/>
          <cell r="AQ144"/>
          <cell r="AR144"/>
          <cell r="AS144"/>
          <cell r="AT144" t="str">
            <v>all fabric and WB colors are approved/FIT approved/PLM BOM ready</v>
          </cell>
          <cell r="AU144"/>
          <cell r="AV144"/>
        </row>
        <row r="145">
          <cell r="A145">
            <v>268201</v>
          </cell>
          <cell r="B145" t="str">
            <v>36663</v>
          </cell>
          <cell r="C145" t="str">
            <v>11317</v>
          </cell>
          <cell r="D145" t="str">
            <v>BRANDIX ASIA HOLDINGS PTE</v>
          </cell>
          <cell r="E145" t="str">
            <v>09TF019</v>
          </cell>
          <cell r="F145" t="str">
            <v>Thu Cotton Classics</v>
          </cell>
          <cell r="G145" t="str">
            <v>A99</v>
          </cell>
          <cell r="H145" t="str">
            <v>099</v>
          </cell>
          <cell r="I145" t="str">
            <v>MULTI</v>
          </cell>
          <cell r="J145" t="str">
            <v>*</v>
          </cell>
          <cell r="K145" t="str">
            <v>XXL</v>
          </cell>
          <cell r="L145" t="str">
            <v>194999059511</v>
          </cell>
          <cell r="M145" t="str">
            <v>46</v>
          </cell>
          <cell r="N145" t="str">
            <v>DRESS</v>
          </cell>
          <cell r="O145">
            <v>85</v>
          </cell>
          <cell r="P145">
            <v>85</v>
          </cell>
          <cell r="Q145">
            <v>44621</v>
          </cell>
          <cell r="R145" t="str">
            <v/>
          </cell>
          <cell r="S145">
            <v>44571</v>
          </cell>
          <cell r="T145">
            <v>44564</v>
          </cell>
          <cell r="U145" t="str">
            <v/>
          </cell>
          <cell r="V145" t="str">
            <v/>
          </cell>
          <cell r="W145" t="str">
            <v>Basics-Aug 2021</v>
          </cell>
          <cell r="X145"/>
          <cell r="Y145"/>
          <cell r="Z145"/>
          <cell r="AA145"/>
          <cell r="AB145" t="str">
            <v>S2022</v>
          </cell>
          <cell r="AC145"/>
          <cell r="AD145" t="str">
            <v>OPS REVIEW</v>
          </cell>
          <cell r="AE145">
            <v>4</v>
          </cell>
          <cell r="AF145">
            <v>340</v>
          </cell>
          <cell r="AG145" t="str">
            <v>BEL</v>
          </cell>
          <cell r="AH145"/>
          <cell r="AI145"/>
          <cell r="AJ145"/>
          <cell r="AK145"/>
          <cell r="AL145"/>
          <cell r="AM145"/>
          <cell r="AN145"/>
          <cell r="AO145"/>
          <cell r="AP145"/>
          <cell r="AQ145"/>
          <cell r="AR145"/>
          <cell r="AS145"/>
          <cell r="AT145" t="str">
            <v>all fabric and WB colors are approved/FIT approved/PLM BOM ready</v>
          </cell>
          <cell r="AU145"/>
          <cell r="AV145"/>
        </row>
        <row r="146">
          <cell r="A146">
            <v>268201</v>
          </cell>
          <cell r="B146" t="str">
            <v>36663</v>
          </cell>
          <cell r="C146" t="str">
            <v>11317</v>
          </cell>
          <cell r="D146" t="str">
            <v>BRANDIX ASIA HOLDINGS PTE</v>
          </cell>
          <cell r="E146" t="str">
            <v>09TF020</v>
          </cell>
          <cell r="F146" t="str">
            <v>Thu Cotton Classics</v>
          </cell>
          <cell r="G146" t="str">
            <v>608</v>
          </cell>
          <cell r="H146" t="str">
            <v>608</v>
          </cell>
          <cell r="I146" t="str">
            <v>MAHOGANY</v>
          </cell>
          <cell r="J146" t="str">
            <v>*</v>
          </cell>
          <cell r="K146" t="str">
            <v>SM</v>
          </cell>
          <cell r="L146" t="str">
            <v>194999059825</v>
          </cell>
          <cell r="M146" t="str">
            <v>46</v>
          </cell>
          <cell r="N146" t="str">
            <v>DRESS</v>
          </cell>
          <cell r="O146">
            <v>118</v>
          </cell>
          <cell r="P146">
            <v>118</v>
          </cell>
          <cell r="Q146">
            <v>44621</v>
          </cell>
          <cell r="R146" t="str">
            <v/>
          </cell>
          <cell r="S146">
            <v>44571</v>
          </cell>
          <cell r="T146">
            <v>44564</v>
          </cell>
          <cell r="U146" t="str">
            <v/>
          </cell>
          <cell r="V146" t="str">
            <v/>
          </cell>
          <cell r="W146" t="str">
            <v>Basics-Aug 2021</v>
          </cell>
          <cell r="X146"/>
          <cell r="Y146"/>
          <cell r="Z146"/>
          <cell r="AA146"/>
          <cell r="AB146" t="str">
            <v>S2022</v>
          </cell>
          <cell r="AC146"/>
          <cell r="AD146" t="str">
            <v>OPS REVIEW</v>
          </cell>
          <cell r="AE146">
            <v>6</v>
          </cell>
          <cell r="AF146">
            <v>708</v>
          </cell>
          <cell r="AG146" t="str">
            <v>BEL</v>
          </cell>
          <cell r="AH146"/>
          <cell r="AI146"/>
          <cell r="AJ146"/>
          <cell r="AK146"/>
          <cell r="AL146"/>
          <cell r="AM146"/>
          <cell r="AN146"/>
          <cell r="AO146"/>
          <cell r="AP146"/>
          <cell r="AQ146"/>
          <cell r="AR146"/>
          <cell r="AS146"/>
          <cell r="AT146" t="str">
            <v>all fabric and WB colors are approved/FIT approved/PLM BOM ready</v>
          </cell>
          <cell r="AU146"/>
          <cell r="AV146"/>
        </row>
        <row r="147">
          <cell r="A147">
            <v>268201</v>
          </cell>
          <cell r="B147" t="str">
            <v>36663</v>
          </cell>
          <cell r="C147" t="str">
            <v>11317</v>
          </cell>
          <cell r="D147" t="str">
            <v>BRANDIX ASIA HOLDINGS PTE</v>
          </cell>
          <cell r="E147" t="str">
            <v>09TF020</v>
          </cell>
          <cell r="F147" t="str">
            <v>Thu Cotton Classics</v>
          </cell>
          <cell r="G147" t="str">
            <v>608</v>
          </cell>
          <cell r="H147" t="str">
            <v>608</v>
          </cell>
          <cell r="I147" t="str">
            <v>MAHOGANY</v>
          </cell>
          <cell r="J147" t="str">
            <v>*</v>
          </cell>
          <cell r="K147" t="str">
            <v>MD</v>
          </cell>
          <cell r="L147" t="str">
            <v>194999059832</v>
          </cell>
          <cell r="M147" t="str">
            <v>46</v>
          </cell>
          <cell r="N147" t="str">
            <v>DRESS</v>
          </cell>
          <cell r="O147">
            <v>353</v>
          </cell>
          <cell r="P147">
            <v>353</v>
          </cell>
          <cell r="Q147">
            <v>44621</v>
          </cell>
          <cell r="R147" t="str">
            <v/>
          </cell>
          <cell r="S147">
            <v>44571</v>
          </cell>
          <cell r="T147">
            <v>44564</v>
          </cell>
          <cell r="U147" t="str">
            <v/>
          </cell>
          <cell r="V147" t="str">
            <v/>
          </cell>
          <cell r="W147" t="str">
            <v>Basics-Aug 2021</v>
          </cell>
          <cell r="X147"/>
          <cell r="Y147"/>
          <cell r="Z147"/>
          <cell r="AA147"/>
          <cell r="AB147" t="str">
            <v>S2022</v>
          </cell>
          <cell r="AC147"/>
          <cell r="AD147" t="str">
            <v>OPS REVIEW</v>
          </cell>
          <cell r="AE147">
            <v>6</v>
          </cell>
          <cell r="AF147">
            <v>2118</v>
          </cell>
          <cell r="AG147" t="str">
            <v>BEL</v>
          </cell>
          <cell r="AH147"/>
          <cell r="AI147"/>
          <cell r="AJ147"/>
          <cell r="AK147"/>
          <cell r="AL147"/>
          <cell r="AM147"/>
          <cell r="AN147"/>
          <cell r="AO147"/>
          <cell r="AP147"/>
          <cell r="AQ147"/>
          <cell r="AR147"/>
          <cell r="AS147"/>
          <cell r="AT147" t="str">
            <v>all fabric and WB colors are approved/FIT approved/PLM BOM ready</v>
          </cell>
          <cell r="AU147"/>
          <cell r="AV147"/>
        </row>
        <row r="148">
          <cell r="A148">
            <v>268201</v>
          </cell>
          <cell r="B148" t="str">
            <v>36663</v>
          </cell>
          <cell r="C148" t="str">
            <v>11317</v>
          </cell>
          <cell r="D148" t="str">
            <v>BRANDIX ASIA HOLDINGS PTE</v>
          </cell>
          <cell r="E148" t="str">
            <v>09TF020</v>
          </cell>
          <cell r="F148" t="str">
            <v>Thu Cotton Classics</v>
          </cell>
          <cell r="G148" t="str">
            <v>608</v>
          </cell>
          <cell r="H148" t="str">
            <v>608</v>
          </cell>
          <cell r="I148" t="str">
            <v>MAHOGANY</v>
          </cell>
          <cell r="J148" t="str">
            <v>*</v>
          </cell>
          <cell r="K148" t="str">
            <v>LG</v>
          </cell>
          <cell r="L148" t="str">
            <v>194999059849</v>
          </cell>
          <cell r="M148" t="str">
            <v>46</v>
          </cell>
          <cell r="N148" t="str">
            <v>DRESS</v>
          </cell>
          <cell r="O148">
            <v>287</v>
          </cell>
          <cell r="P148">
            <v>287</v>
          </cell>
          <cell r="Q148">
            <v>44621</v>
          </cell>
          <cell r="R148" t="str">
            <v/>
          </cell>
          <cell r="S148">
            <v>44571</v>
          </cell>
          <cell r="T148">
            <v>44564</v>
          </cell>
          <cell r="U148" t="str">
            <v/>
          </cell>
          <cell r="V148" t="str">
            <v/>
          </cell>
          <cell r="W148" t="str">
            <v>Basics-Aug 2021</v>
          </cell>
          <cell r="X148"/>
          <cell r="Y148"/>
          <cell r="Z148"/>
          <cell r="AA148"/>
          <cell r="AB148" t="str">
            <v>S2022</v>
          </cell>
          <cell r="AC148"/>
          <cell r="AD148" t="str">
            <v>OPS REVIEW</v>
          </cell>
          <cell r="AE148">
            <v>6</v>
          </cell>
          <cell r="AF148">
            <v>1722</v>
          </cell>
          <cell r="AG148" t="str">
            <v>BEL</v>
          </cell>
          <cell r="AH148"/>
          <cell r="AI148"/>
          <cell r="AJ148"/>
          <cell r="AK148"/>
          <cell r="AL148"/>
          <cell r="AM148"/>
          <cell r="AN148"/>
          <cell r="AO148"/>
          <cell r="AP148"/>
          <cell r="AQ148"/>
          <cell r="AR148"/>
          <cell r="AS148"/>
          <cell r="AT148" t="str">
            <v>all fabric and WB colors are approved/FIT approved/PLM BOM ready</v>
          </cell>
          <cell r="AU148"/>
          <cell r="AV148"/>
        </row>
        <row r="149">
          <cell r="A149">
            <v>268201</v>
          </cell>
          <cell r="B149" t="str">
            <v>36663</v>
          </cell>
          <cell r="C149" t="str">
            <v>11317</v>
          </cell>
          <cell r="D149" t="str">
            <v>BRANDIX ASIA HOLDINGS PTE</v>
          </cell>
          <cell r="E149" t="str">
            <v>09TF020</v>
          </cell>
          <cell r="F149" t="str">
            <v>Thu Cotton Classics</v>
          </cell>
          <cell r="G149" t="str">
            <v>608</v>
          </cell>
          <cell r="H149" t="str">
            <v>608</v>
          </cell>
          <cell r="I149" t="str">
            <v>MAHOGANY</v>
          </cell>
          <cell r="J149" t="str">
            <v>*</v>
          </cell>
          <cell r="K149" t="str">
            <v>XL</v>
          </cell>
          <cell r="L149" t="str">
            <v>194999059856</v>
          </cell>
          <cell r="M149" t="str">
            <v>46</v>
          </cell>
          <cell r="N149" t="str">
            <v>DRESS</v>
          </cell>
          <cell r="O149">
            <v>134</v>
          </cell>
          <cell r="P149">
            <v>134</v>
          </cell>
          <cell r="Q149">
            <v>44621</v>
          </cell>
          <cell r="R149" t="str">
            <v/>
          </cell>
          <cell r="S149">
            <v>44571</v>
          </cell>
          <cell r="T149">
            <v>44564</v>
          </cell>
          <cell r="U149" t="str">
            <v/>
          </cell>
          <cell r="V149" t="str">
            <v/>
          </cell>
          <cell r="W149" t="str">
            <v>Basics-Aug 2021</v>
          </cell>
          <cell r="X149"/>
          <cell r="Y149"/>
          <cell r="Z149"/>
          <cell r="AA149"/>
          <cell r="AB149" t="str">
            <v>S2022</v>
          </cell>
          <cell r="AC149"/>
          <cell r="AD149" t="str">
            <v>OPS REVIEW</v>
          </cell>
          <cell r="AE149">
            <v>6</v>
          </cell>
          <cell r="AF149">
            <v>804</v>
          </cell>
          <cell r="AG149" t="str">
            <v>BEL</v>
          </cell>
          <cell r="AH149"/>
          <cell r="AI149"/>
          <cell r="AJ149"/>
          <cell r="AK149"/>
          <cell r="AL149"/>
          <cell r="AM149"/>
          <cell r="AN149"/>
          <cell r="AO149"/>
          <cell r="AP149"/>
          <cell r="AQ149"/>
          <cell r="AR149"/>
          <cell r="AS149"/>
          <cell r="AT149" t="str">
            <v>all fabric and WB colors are approved/FIT approved/PLM BOM ready</v>
          </cell>
          <cell r="AU149"/>
          <cell r="AV149"/>
        </row>
        <row r="150">
          <cell r="A150">
            <v>268201</v>
          </cell>
          <cell r="B150" t="str">
            <v>36663</v>
          </cell>
          <cell r="C150" t="str">
            <v>11317</v>
          </cell>
          <cell r="D150" t="str">
            <v>BRANDIX ASIA HOLDINGS PTE</v>
          </cell>
          <cell r="E150" t="str">
            <v>09TF020</v>
          </cell>
          <cell r="F150" t="str">
            <v>Thu Cotton Classics</v>
          </cell>
          <cell r="G150" t="str">
            <v>608</v>
          </cell>
          <cell r="H150" t="str">
            <v>608</v>
          </cell>
          <cell r="I150" t="str">
            <v>MAHOGANY</v>
          </cell>
          <cell r="J150" t="str">
            <v>*</v>
          </cell>
          <cell r="K150" t="str">
            <v>XXL</v>
          </cell>
          <cell r="L150" t="str">
            <v>194999059863</v>
          </cell>
          <cell r="M150" t="str">
            <v>46</v>
          </cell>
          <cell r="N150" t="str">
            <v>DRESS</v>
          </cell>
          <cell r="O150">
            <v>68</v>
          </cell>
          <cell r="P150">
            <v>68</v>
          </cell>
          <cell r="Q150">
            <v>44621</v>
          </cell>
          <cell r="R150" t="str">
            <v/>
          </cell>
          <cell r="S150">
            <v>44571</v>
          </cell>
          <cell r="T150">
            <v>44564</v>
          </cell>
          <cell r="U150" t="str">
            <v/>
          </cell>
          <cell r="V150" t="str">
            <v/>
          </cell>
          <cell r="W150" t="str">
            <v>Basics-Aug 2021</v>
          </cell>
          <cell r="X150"/>
          <cell r="Y150"/>
          <cell r="Z150"/>
          <cell r="AA150"/>
          <cell r="AB150" t="str">
            <v>S2022</v>
          </cell>
          <cell r="AC150"/>
          <cell r="AD150" t="str">
            <v>OPS REVIEW</v>
          </cell>
          <cell r="AE150">
            <v>6</v>
          </cell>
          <cell r="AF150">
            <v>408</v>
          </cell>
          <cell r="AG150" t="str">
            <v>BEL</v>
          </cell>
          <cell r="AH150"/>
          <cell r="AI150"/>
          <cell r="AJ150"/>
          <cell r="AK150"/>
          <cell r="AL150"/>
          <cell r="AM150"/>
          <cell r="AN150"/>
          <cell r="AO150"/>
          <cell r="AP150"/>
          <cell r="AQ150"/>
          <cell r="AR150"/>
          <cell r="AS150"/>
          <cell r="AT150" t="str">
            <v>all fabric and WB colors are approved/FIT approved/PLM BOM ready</v>
          </cell>
          <cell r="AU150"/>
          <cell r="AV150"/>
        </row>
        <row r="151">
          <cell r="A151">
            <v>268201</v>
          </cell>
          <cell r="B151" t="str">
            <v>36663</v>
          </cell>
          <cell r="C151" t="str">
            <v>11317</v>
          </cell>
          <cell r="D151" t="str">
            <v>BRANDIX ASIA HOLDINGS PTE</v>
          </cell>
          <cell r="E151" t="str">
            <v>09TF020</v>
          </cell>
          <cell r="F151" t="str">
            <v>Thu Cotton Classics</v>
          </cell>
          <cell r="G151" t="str">
            <v>A99</v>
          </cell>
          <cell r="H151" t="str">
            <v>099</v>
          </cell>
          <cell r="I151" t="str">
            <v>MULTI</v>
          </cell>
          <cell r="J151" t="str">
            <v>*</v>
          </cell>
          <cell r="K151" t="str">
            <v>SM</v>
          </cell>
          <cell r="L151" t="str">
            <v>194999059771</v>
          </cell>
          <cell r="M151" t="str">
            <v>46</v>
          </cell>
          <cell r="N151" t="str">
            <v>DRESS</v>
          </cell>
          <cell r="O151">
            <v>67</v>
          </cell>
          <cell r="P151">
            <v>67</v>
          </cell>
          <cell r="Q151">
            <v>44621</v>
          </cell>
          <cell r="R151" t="str">
            <v/>
          </cell>
          <cell r="S151">
            <v>44571</v>
          </cell>
          <cell r="T151">
            <v>44564</v>
          </cell>
          <cell r="U151" t="str">
            <v/>
          </cell>
          <cell r="V151" t="str">
            <v/>
          </cell>
          <cell r="W151" t="str">
            <v>Basics-Aug 2021</v>
          </cell>
          <cell r="X151"/>
          <cell r="Y151"/>
          <cell r="Z151"/>
          <cell r="AA151"/>
          <cell r="AB151" t="str">
            <v>S2022</v>
          </cell>
          <cell r="AC151"/>
          <cell r="AD151" t="str">
            <v>OPS REVIEW</v>
          </cell>
          <cell r="AE151">
            <v>6</v>
          </cell>
          <cell r="AF151">
            <v>402</v>
          </cell>
          <cell r="AG151" t="str">
            <v>BEL</v>
          </cell>
          <cell r="AH151"/>
          <cell r="AI151"/>
          <cell r="AJ151"/>
          <cell r="AK151"/>
          <cell r="AL151"/>
          <cell r="AM151"/>
          <cell r="AN151"/>
          <cell r="AO151"/>
          <cell r="AP151"/>
          <cell r="AQ151"/>
          <cell r="AR151"/>
          <cell r="AS151"/>
          <cell r="AT151" t="str">
            <v>all fabric and WB colors are approved/FIT approved/PLM BOM ready</v>
          </cell>
          <cell r="AU151"/>
          <cell r="AV151"/>
        </row>
        <row r="152">
          <cell r="A152">
            <v>268201</v>
          </cell>
          <cell r="B152" t="str">
            <v>36663</v>
          </cell>
          <cell r="C152" t="str">
            <v>11317</v>
          </cell>
          <cell r="D152" t="str">
            <v>BRANDIX ASIA HOLDINGS PTE</v>
          </cell>
          <cell r="E152" t="str">
            <v>09TF020</v>
          </cell>
          <cell r="F152" t="str">
            <v>Thu Cotton Classics</v>
          </cell>
          <cell r="G152" t="str">
            <v>A99</v>
          </cell>
          <cell r="H152" t="str">
            <v>099</v>
          </cell>
          <cell r="I152" t="str">
            <v>MULTI</v>
          </cell>
          <cell r="J152" t="str">
            <v>*</v>
          </cell>
          <cell r="K152" t="str">
            <v>MD</v>
          </cell>
          <cell r="L152" t="str">
            <v>194999059788</v>
          </cell>
          <cell r="M152" t="str">
            <v>46</v>
          </cell>
          <cell r="N152" t="str">
            <v>DRESS</v>
          </cell>
          <cell r="O152">
            <v>176</v>
          </cell>
          <cell r="P152">
            <v>176</v>
          </cell>
          <cell r="Q152">
            <v>44621</v>
          </cell>
          <cell r="R152" t="str">
            <v/>
          </cell>
          <cell r="S152">
            <v>44571</v>
          </cell>
          <cell r="T152">
            <v>44564</v>
          </cell>
          <cell r="U152" t="str">
            <v/>
          </cell>
          <cell r="V152" t="str">
            <v/>
          </cell>
          <cell r="W152" t="str">
            <v>Basics-Aug 2021</v>
          </cell>
          <cell r="X152"/>
          <cell r="Y152"/>
          <cell r="Z152"/>
          <cell r="AA152"/>
          <cell r="AB152" t="str">
            <v>S2022</v>
          </cell>
          <cell r="AC152"/>
          <cell r="AD152" t="str">
            <v>OPS REVIEW</v>
          </cell>
          <cell r="AE152">
            <v>6</v>
          </cell>
          <cell r="AF152">
            <v>1056</v>
          </cell>
          <cell r="AG152" t="str">
            <v>BEL</v>
          </cell>
          <cell r="AH152"/>
          <cell r="AI152"/>
          <cell r="AJ152"/>
          <cell r="AK152"/>
          <cell r="AL152"/>
          <cell r="AM152"/>
          <cell r="AN152"/>
          <cell r="AO152"/>
          <cell r="AP152"/>
          <cell r="AQ152"/>
          <cell r="AR152"/>
          <cell r="AS152"/>
          <cell r="AT152" t="str">
            <v>all fabric and WB colors are approved/FIT approved/PLM BOM ready</v>
          </cell>
          <cell r="AU152"/>
          <cell r="AV152"/>
        </row>
        <row r="153">
          <cell r="A153">
            <v>268201</v>
          </cell>
          <cell r="B153" t="str">
            <v>36663</v>
          </cell>
          <cell r="C153" t="str">
            <v>11317</v>
          </cell>
          <cell r="D153" t="str">
            <v>BRANDIX ASIA HOLDINGS PTE</v>
          </cell>
          <cell r="E153" t="str">
            <v>09TF020</v>
          </cell>
          <cell r="F153" t="str">
            <v>Thu Cotton Classics</v>
          </cell>
          <cell r="G153" t="str">
            <v>A99</v>
          </cell>
          <cell r="H153" t="str">
            <v>099</v>
          </cell>
          <cell r="I153" t="str">
            <v>MULTI</v>
          </cell>
          <cell r="J153" t="str">
            <v>*</v>
          </cell>
          <cell r="K153" t="str">
            <v>LG</v>
          </cell>
          <cell r="L153" t="str">
            <v>194999059795</v>
          </cell>
          <cell r="M153" t="str">
            <v>46</v>
          </cell>
          <cell r="N153" t="str">
            <v>DRESS</v>
          </cell>
          <cell r="O153">
            <v>135</v>
          </cell>
          <cell r="P153">
            <v>135</v>
          </cell>
          <cell r="Q153">
            <v>44621</v>
          </cell>
          <cell r="R153" t="str">
            <v/>
          </cell>
          <cell r="S153">
            <v>44571</v>
          </cell>
          <cell r="T153">
            <v>44564</v>
          </cell>
          <cell r="U153" t="str">
            <v/>
          </cell>
          <cell r="V153" t="str">
            <v/>
          </cell>
          <cell r="W153" t="str">
            <v>Basics-Aug 2021</v>
          </cell>
          <cell r="X153"/>
          <cell r="Y153"/>
          <cell r="Z153"/>
          <cell r="AA153"/>
          <cell r="AB153" t="str">
            <v>S2022</v>
          </cell>
          <cell r="AC153"/>
          <cell r="AD153" t="str">
            <v>OPS REVIEW</v>
          </cell>
          <cell r="AE153">
            <v>6</v>
          </cell>
          <cell r="AF153">
            <v>810</v>
          </cell>
          <cell r="AG153" t="str">
            <v>BEL</v>
          </cell>
          <cell r="AH153"/>
          <cell r="AI153"/>
          <cell r="AJ153"/>
          <cell r="AK153"/>
          <cell r="AL153"/>
          <cell r="AM153"/>
          <cell r="AN153"/>
          <cell r="AO153"/>
          <cell r="AP153"/>
          <cell r="AQ153"/>
          <cell r="AR153"/>
          <cell r="AS153"/>
          <cell r="AT153" t="str">
            <v>all fabric and WB colors are approved/FIT approved/PLM BOM ready</v>
          </cell>
          <cell r="AU153"/>
          <cell r="AV153"/>
        </row>
        <row r="154">
          <cell r="A154">
            <v>268201</v>
          </cell>
          <cell r="B154" t="str">
            <v>36663</v>
          </cell>
          <cell r="C154" t="str">
            <v>11317</v>
          </cell>
          <cell r="D154" t="str">
            <v>BRANDIX ASIA HOLDINGS PTE</v>
          </cell>
          <cell r="E154" t="str">
            <v>09TF020</v>
          </cell>
          <cell r="F154" t="str">
            <v>Thu Cotton Classics</v>
          </cell>
          <cell r="G154" t="str">
            <v>A99</v>
          </cell>
          <cell r="H154" t="str">
            <v>099</v>
          </cell>
          <cell r="I154" t="str">
            <v>MULTI</v>
          </cell>
          <cell r="J154" t="str">
            <v>*</v>
          </cell>
          <cell r="K154" t="str">
            <v>XL</v>
          </cell>
          <cell r="L154" t="str">
            <v>194999059801</v>
          </cell>
          <cell r="M154" t="str">
            <v>46</v>
          </cell>
          <cell r="N154" t="str">
            <v>DRESS</v>
          </cell>
          <cell r="O154">
            <v>84</v>
          </cell>
          <cell r="P154">
            <v>84</v>
          </cell>
          <cell r="Q154">
            <v>44621</v>
          </cell>
          <cell r="R154" t="str">
            <v/>
          </cell>
          <cell r="S154">
            <v>44571</v>
          </cell>
          <cell r="T154">
            <v>44564</v>
          </cell>
          <cell r="U154" t="str">
            <v/>
          </cell>
          <cell r="V154" t="str">
            <v/>
          </cell>
          <cell r="W154" t="str">
            <v>Basics-Aug 2021</v>
          </cell>
          <cell r="X154"/>
          <cell r="Y154"/>
          <cell r="Z154"/>
          <cell r="AA154"/>
          <cell r="AB154" t="str">
            <v>S2022</v>
          </cell>
          <cell r="AC154"/>
          <cell r="AD154" t="str">
            <v>OPS REVIEW</v>
          </cell>
          <cell r="AE154">
            <v>6</v>
          </cell>
          <cell r="AF154">
            <v>504</v>
          </cell>
          <cell r="AG154" t="str">
            <v>BEL</v>
          </cell>
          <cell r="AH154"/>
          <cell r="AI154"/>
          <cell r="AJ154"/>
          <cell r="AK154"/>
          <cell r="AL154"/>
          <cell r="AM154"/>
          <cell r="AN154"/>
          <cell r="AO154"/>
          <cell r="AP154"/>
          <cell r="AQ154"/>
          <cell r="AR154"/>
          <cell r="AS154"/>
          <cell r="AT154" t="str">
            <v>all fabric and WB colors are approved/FIT approved/PLM BOM ready</v>
          </cell>
          <cell r="AU154"/>
          <cell r="AV154"/>
        </row>
        <row r="155">
          <cell r="A155">
            <v>268201</v>
          </cell>
          <cell r="B155" t="str">
            <v>36663</v>
          </cell>
          <cell r="C155" t="str">
            <v>11317</v>
          </cell>
          <cell r="D155" t="str">
            <v>BRANDIX ASIA HOLDINGS PTE</v>
          </cell>
          <cell r="E155" t="str">
            <v>09TF020</v>
          </cell>
          <cell r="F155" t="str">
            <v>Thu Cotton Classics</v>
          </cell>
          <cell r="G155" t="str">
            <v>A99</v>
          </cell>
          <cell r="H155" t="str">
            <v>099</v>
          </cell>
          <cell r="I155" t="str">
            <v>MULTI</v>
          </cell>
          <cell r="J155" t="str">
            <v>*</v>
          </cell>
          <cell r="K155" t="str">
            <v>XXL</v>
          </cell>
          <cell r="L155" t="str">
            <v>194999059818</v>
          </cell>
          <cell r="M155" t="str">
            <v>46</v>
          </cell>
          <cell r="N155" t="str">
            <v>DRESS</v>
          </cell>
          <cell r="O155">
            <v>60</v>
          </cell>
          <cell r="P155">
            <v>60</v>
          </cell>
          <cell r="Q155">
            <v>44621</v>
          </cell>
          <cell r="R155" t="str">
            <v/>
          </cell>
          <cell r="S155">
            <v>44571</v>
          </cell>
          <cell r="T155">
            <v>44564</v>
          </cell>
          <cell r="U155" t="str">
            <v/>
          </cell>
          <cell r="V155" t="str">
            <v/>
          </cell>
          <cell r="W155" t="str">
            <v>Basics-Aug 2021</v>
          </cell>
          <cell r="X155"/>
          <cell r="Y155"/>
          <cell r="Z155"/>
          <cell r="AA155"/>
          <cell r="AB155" t="str">
            <v>S2022</v>
          </cell>
          <cell r="AC155"/>
          <cell r="AD155" t="str">
            <v>OPS REVIEW</v>
          </cell>
          <cell r="AE155">
            <v>6</v>
          </cell>
          <cell r="AF155">
            <v>360</v>
          </cell>
          <cell r="AG155" t="str">
            <v>BEL</v>
          </cell>
          <cell r="AH155"/>
          <cell r="AI155"/>
          <cell r="AJ155"/>
          <cell r="AK155"/>
          <cell r="AL155"/>
          <cell r="AM155"/>
          <cell r="AN155"/>
          <cell r="AO155"/>
          <cell r="AP155"/>
          <cell r="AQ155"/>
          <cell r="AR155"/>
          <cell r="AS155"/>
          <cell r="AT155" t="str">
            <v>all fabric and WB colors are approved/FIT approved/PLM BOM ready</v>
          </cell>
          <cell r="AU155"/>
          <cell r="AV155"/>
        </row>
        <row r="156">
          <cell r="A156">
            <v>268201</v>
          </cell>
          <cell r="B156" t="str">
            <v>36663</v>
          </cell>
          <cell r="C156" t="str">
            <v>11317</v>
          </cell>
          <cell r="D156" t="str">
            <v>BRANDIX ASIA HOLDINGS PTE</v>
          </cell>
          <cell r="E156" t="str">
            <v>09TV108</v>
          </cell>
          <cell r="F156" t="str">
            <v>Thu Cotton Classics</v>
          </cell>
          <cell r="G156" t="str">
            <v>UQF</v>
          </cell>
          <cell r="H156" t="str">
            <v>997</v>
          </cell>
          <cell r="I156" t="str">
            <v>GLACIER</v>
          </cell>
          <cell r="J156" t="str">
            <v>*</v>
          </cell>
          <cell r="K156" t="str">
            <v>SM</v>
          </cell>
          <cell r="L156" t="str">
            <v>194999061170</v>
          </cell>
          <cell r="M156" t="str">
            <v>46</v>
          </cell>
          <cell r="N156" t="str">
            <v>DRESS</v>
          </cell>
          <cell r="O156">
            <v>112</v>
          </cell>
          <cell r="P156">
            <v>112</v>
          </cell>
          <cell r="Q156">
            <v>44621</v>
          </cell>
          <cell r="R156" t="str">
            <v/>
          </cell>
          <cell r="S156">
            <v>44571</v>
          </cell>
          <cell r="T156">
            <v>44564</v>
          </cell>
          <cell r="U156" t="str">
            <v/>
          </cell>
          <cell r="V156" t="str">
            <v/>
          </cell>
          <cell r="W156" t="str">
            <v>Basics-Aug 2021</v>
          </cell>
          <cell r="X156"/>
          <cell r="Y156"/>
          <cell r="Z156"/>
          <cell r="AA156"/>
          <cell r="AB156" t="str">
            <v>S2022</v>
          </cell>
          <cell r="AC156"/>
          <cell r="AD156" t="str">
            <v>OPS REVIEW</v>
          </cell>
          <cell r="AE156">
            <v>3</v>
          </cell>
          <cell r="AF156">
            <v>336</v>
          </cell>
          <cell r="AG156" t="str">
            <v>BEL</v>
          </cell>
          <cell r="AH156"/>
          <cell r="AI156"/>
          <cell r="AJ156"/>
          <cell r="AK156"/>
          <cell r="AL156"/>
          <cell r="AM156"/>
          <cell r="AN156"/>
          <cell r="AO156"/>
          <cell r="AP156"/>
          <cell r="AQ156"/>
          <cell r="AR156"/>
          <cell r="AS156"/>
          <cell r="AT156"/>
          <cell r="AU156"/>
          <cell r="AV156"/>
        </row>
        <row r="157">
          <cell r="A157">
            <v>268201</v>
          </cell>
          <cell r="B157" t="str">
            <v>36663</v>
          </cell>
          <cell r="C157" t="str">
            <v>11317</v>
          </cell>
          <cell r="D157" t="str">
            <v>BRANDIX ASIA HOLDINGS PTE</v>
          </cell>
          <cell r="E157" t="str">
            <v>09TV108</v>
          </cell>
          <cell r="F157" t="str">
            <v>Thu Cotton Classics</v>
          </cell>
          <cell r="G157" t="str">
            <v>UQF</v>
          </cell>
          <cell r="H157" t="str">
            <v>997</v>
          </cell>
          <cell r="I157" t="str">
            <v>GLACIER</v>
          </cell>
          <cell r="J157" t="str">
            <v>*</v>
          </cell>
          <cell r="K157" t="str">
            <v>MD</v>
          </cell>
          <cell r="L157" t="str">
            <v>194999061187</v>
          </cell>
          <cell r="M157" t="str">
            <v>46</v>
          </cell>
          <cell r="N157" t="str">
            <v>DRESS</v>
          </cell>
          <cell r="O157">
            <v>278</v>
          </cell>
          <cell r="P157">
            <v>278</v>
          </cell>
          <cell r="Q157">
            <v>44621</v>
          </cell>
          <cell r="R157" t="str">
            <v/>
          </cell>
          <cell r="S157">
            <v>44571</v>
          </cell>
          <cell r="T157">
            <v>44564</v>
          </cell>
          <cell r="U157" t="str">
            <v/>
          </cell>
          <cell r="V157" t="str">
            <v/>
          </cell>
          <cell r="W157" t="str">
            <v>Basics-Aug 2021</v>
          </cell>
          <cell r="X157"/>
          <cell r="Y157"/>
          <cell r="Z157"/>
          <cell r="AA157"/>
          <cell r="AB157" t="str">
            <v>S2022</v>
          </cell>
          <cell r="AC157"/>
          <cell r="AD157" t="str">
            <v>OPS REVIEW</v>
          </cell>
          <cell r="AE157">
            <v>3</v>
          </cell>
          <cell r="AF157">
            <v>834</v>
          </cell>
          <cell r="AG157" t="str">
            <v>BEL</v>
          </cell>
          <cell r="AH157"/>
          <cell r="AI157"/>
          <cell r="AJ157"/>
          <cell r="AK157"/>
          <cell r="AL157"/>
          <cell r="AM157"/>
          <cell r="AN157"/>
          <cell r="AO157"/>
          <cell r="AP157"/>
          <cell r="AQ157"/>
          <cell r="AR157"/>
          <cell r="AS157"/>
          <cell r="AT157"/>
          <cell r="AU157"/>
          <cell r="AV157"/>
        </row>
        <row r="158">
          <cell r="A158">
            <v>268201</v>
          </cell>
          <cell r="B158" t="str">
            <v>36663</v>
          </cell>
          <cell r="C158" t="str">
            <v>11317</v>
          </cell>
          <cell r="D158" t="str">
            <v>BRANDIX ASIA HOLDINGS PTE</v>
          </cell>
          <cell r="E158" t="str">
            <v>09TV108</v>
          </cell>
          <cell r="F158" t="str">
            <v>Thu Cotton Classics</v>
          </cell>
          <cell r="G158" t="str">
            <v>UQF</v>
          </cell>
          <cell r="H158" t="str">
            <v>997</v>
          </cell>
          <cell r="I158" t="str">
            <v>GLACIER</v>
          </cell>
          <cell r="J158" t="str">
            <v>*</v>
          </cell>
          <cell r="K158" t="str">
            <v>LG</v>
          </cell>
          <cell r="L158" t="str">
            <v>194999061194</v>
          </cell>
          <cell r="M158" t="str">
            <v>46</v>
          </cell>
          <cell r="N158" t="str">
            <v>DRESS</v>
          </cell>
          <cell r="O158">
            <v>243</v>
          </cell>
          <cell r="P158">
            <v>243</v>
          </cell>
          <cell r="Q158">
            <v>44621</v>
          </cell>
          <cell r="R158" t="str">
            <v/>
          </cell>
          <cell r="S158">
            <v>44571</v>
          </cell>
          <cell r="T158">
            <v>44564</v>
          </cell>
          <cell r="U158" t="str">
            <v/>
          </cell>
          <cell r="V158" t="str">
            <v/>
          </cell>
          <cell r="W158" t="str">
            <v>Basics-Aug 2021</v>
          </cell>
          <cell r="X158"/>
          <cell r="Y158"/>
          <cell r="Z158"/>
          <cell r="AA158"/>
          <cell r="AB158" t="str">
            <v>S2022</v>
          </cell>
          <cell r="AC158"/>
          <cell r="AD158" t="str">
            <v>OPS REVIEW</v>
          </cell>
          <cell r="AE158">
            <v>3</v>
          </cell>
          <cell r="AF158">
            <v>729</v>
          </cell>
          <cell r="AG158" t="str">
            <v>BEL</v>
          </cell>
          <cell r="AH158"/>
          <cell r="AI158"/>
          <cell r="AJ158"/>
          <cell r="AK158"/>
          <cell r="AL158"/>
          <cell r="AM158"/>
          <cell r="AN158"/>
          <cell r="AO158"/>
          <cell r="AP158"/>
          <cell r="AQ158"/>
          <cell r="AR158"/>
          <cell r="AS158"/>
          <cell r="AT158"/>
          <cell r="AU158"/>
          <cell r="AV158"/>
        </row>
        <row r="159">
          <cell r="A159">
            <v>268201</v>
          </cell>
          <cell r="B159" t="str">
            <v>36663</v>
          </cell>
          <cell r="C159" t="str">
            <v>11317</v>
          </cell>
          <cell r="D159" t="str">
            <v>BRANDIX ASIA HOLDINGS PTE</v>
          </cell>
          <cell r="E159" t="str">
            <v>09TV108</v>
          </cell>
          <cell r="F159" t="str">
            <v>Thu Cotton Classics</v>
          </cell>
          <cell r="G159" t="str">
            <v>UQF</v>
          </cell>
          <cell r="H159" t="str">
            <v>997</v>
          </cell>
          <cell r="I159" t="str">
            <v>GLACIER</v>
          </cell>
          <cell r="J159" t="str">
            <v>*</v>
          </cell>
          <cell r="K159" t="str">
            <v>XL</v>
          </cell>
          <cell r="L159" t="str">
            <v>194999061200</v>
          </cell>
          <cell r="M159" t="str">
            <v>46</v>
          </cell>
          <cell r="N159" t="str">
            <v>DRESS</v>
          </cell>
          <cell r="O159">
            <v>95</v>
          </cell>
          <cell r="P159">
            <v>95</v>
          </cell>
          <cell r="Q159">
            <v>44621</v>
          </cell>
          <cell r="R159" t="str">
            <v/>
          </cell>
          <cell r="S159">
            <v>44571</v>
          </cell>
          <cell r="T159">
            <v>44564</v>
          </cell>
          <cell r="U159" t="str">
            <v/>
          </cell>
          <cell r="V159" t="str">
            <v/>
          </cell>
          <cell r="W159" t="str">
            <v>Basics-Aug 2021</v>
          </cell>
          <cell r="X159"/>
          <cell r="Y159"/>
          <cell r="Z159"/>
          <cell r="AA159"/>
          <cell r="AB159" t="str">
            <v>S2022</v>
          </cell>
          <cell r="AC159"/>
          <cell r="AD159" t="str">
            <v>OPS REVIEW</v>
          </cell>
          <cell r="AE159">
            <v>3</v>
          </cell>
          <cell r="AF159">
            <v>285</v>
          </cell>
          <cell r="AG159" t="str">
            <v>BEL</v>
          </cell>
          <cell r="AH159"/>
          <cell r="AI159"/>
          <cell r="AJ159"/>
          <cell r="AK159"/>
          <cell r="AL159"/>
          <cell r="AM159"/>
          <cell r="AN159"/>
          <cell r="AO159"/>
          <cell r="AP159"/>
          <cell r="AQ159"/>
          <cell r="AR159"/>
          <cell r="AS159"/>
          <cell r="AT159"/>
          <cell r="AU159"/>
          <cell r="AV159"/>
        </row>
        <row r="160">
          <cell r="A160">
            <v>268201</v>
          </cell>
          <cell r="B160" t="str">
            <v>36663</v>
          </cell>
          <cell r="C160" t="str">
            <v>11317</v>
          </cell>
          <cell r="D160" t="str">
            <v>BRANDIX ASIA HOLDINGS PTE</v>
          </cell>
          <cell r="E160" t="str">
            <v>09TV108</v>
          </cell>
          <cell r="F160" t="str">
            <v>Thu Cotton Classics</v>
          </cell>
          <cell r="G160" t="str">
            <v>W5Z</v>
          </cell>
          <cell r="H160" t="str">
            <v>977</v>
          </cell>
          <cell r="I160" t="str">
            <v>PARIS BLUE</v>
          </cell>
          <cell r="J160" t="str">
            <v>*</v>
          </cell>
          <cell r="K160" t="str">
            <v>SM</v>
          </cell>
          <cell r="L160" t="str">
            <v>194999061125</v>
          </cell>
          <cell r="M160" t="str">
            <v>46</v>
          </cell>
          <cell r="N160" t="str">
            <v>DRESS</v>
          </cell>
          <cell r="O160">
            <v>107</v>
          </cell>
          <cell r="P160">
            <v>107</v>
          </cell>
          <cell r="Q160">
            <v>44621</v>
          </cell>
          <cell r="R160" t="str">
            <v/>
          </cell>
          <cell r="S160">
            <v>44571</v>
          </cell>
          <cell r="T160">
            <v>44564</v>
          </cell>
          <cell r="U160" t="str">
            <v/>
          </cell>
          <cell r="V160" t="str">
            <v/>
          </cell>
          <cell r="W160" t="str">
            <v>Basics-Aug 2021</v>
          </cell>
          <cell r="X160"/>
          <cell r="Y160"/>
          <cell r="Z160"/>
          <cell r="AA160"/>
          <cell r="AB160" t="str">
            <v>S2022</v>
          </cell>
          <cell r="AC160"/>
          <cell r="AD160" t="str">
            <v>OPS REVIEW</v>
          </cell>
          <cell r="AE160">
            <v>3</v>
          </cell>
          <cell r="AF160">
            <v>321</v>
          </cell>
          <cell r="AG160" t="str">
            <v>BEL</v>
          </cell>
          <cell r="AH160"/>
          <cell r="AI160"/>
          <cell r="AJ160"/>
          <cell r="AK160"/>
          <cell r="AL160"/>
          <cell r="AM160"/>
          <cell r="AN160"/>
          <cell r="AO160"/>
          <cell r="AP160"/>
          <cell r="AQ160"/>
          <cell r="AR160"/>
          <cell r="AS160"/>
          <cell r="AT160"/>
          <cell r="AU160"/>
          <cell r="AV160"/>
        </row>
        <row r="161">
          <cell r="A161">
            <v>268201</v>
          </cell>
          <cell r="B161" t="str">
            <v>36663</v>
          </cell>
          <cell r="C161" t="str">
            <v>11317</v>
          </cell>
          <cell r="D161" t="str">
            <v>BRANDIX ASIA HOLDINGS PTE</v>
          </cell>
          <cell r="E161" t="str">
            <v>09TV108</v>
          </cell>
          <cell r="F161" t="str">
            <v>Thu Cotton Classics</v>
          </cell>
          <cell r="G161" t="str">
            <v>W5Z</v>
          </cell>
          <cell r="H161" t="str">
            <v>977</v>
          </cell>
          <cell r="I161" t="str">
            <v>PARIS BLUE</v>
          </cell>
          <cell r="J161" t="str">
            <v>*</v>
          </cell>
          <cell r="K161" t="str">
            <v>MD</v>
          </cell>
          <cell r="L161" t="str">
            <v>194999061132</v>
          </cell>
          <cell r="M161" t="str">
            <v>46</v>
          </cell>
          <cell r="N161" t="str">
            <v>DRESS</v>
          </cell>
          <cell r="O161">
            <v>905</v>
          </cell>
          <cell r="P161">
            <v>905</v>
          </cell>
          <cell r="Q161">
            <v>44621</v>
          </cell>
          <cell r="R161" t="str">
            <v/>
          </cell>
          <cell r="S161">
            <v>44571</v>
          </cell>
          <cell r="T161">
            <v>44564</v>
          </cell>
          <cell r="U161" t="str">
            <v/>
          </cell>
          <cell r="V161" t="str">
            <v/>
          </cell>
          <cell r="W161" t="str">
            <v>Basics-Aug 2021</v>
          </cell>
          <cell r="X161"/>
          <cell r="Y161"/>
          <cell r="Z161"/>
          <cell r="AA161"/>
          <cell r="AB161" t="str">
            <v>S2022</v>
          </cell>
          <cell r="AC161"/>
          <cell r="AD161" t="str">
            <v>OPS REVIEW</v>
          </cell>
          <cell r="AE161">
            <v>3</v>
          </cell>
          <cell r="AF161">
            <v>2715</v>
          </cell>
          <cell r="AG161" t="str">
            <v>BEL</v>
          </cell>
          <cell r="AH161"/>
          <cell r="AI161"/>
          <cell r="AJ161"/>
          <cell r="AK161"/>
          <cell r="AL161"/>
          <cell r="AM161"/>
          <cell r="AN161"/>
          <cell r="AO161"/>
          <cell r="AP161"/>
          <cell r="AQ161"/>
          <cell r="AR161"/>
          <cell r="AS161"/>
          <cell r="AT161"/>
          <cell r="AU161"/>
          <cell r="AV161"/>
        </row>
        <row r="162">
          <cell r="A162">
            <v>268201</v>
          </cell>
          <cell r="B162" t="str">
            <v>36663</v>
          </cell>
          <cell r="C162" t="str">
            <v>11317</v>
          </cell>
          <cell r="D162" t="str">
            <v>BRANDIX ASIA HOLDINGS PTE</v>
          </cell>
          <cell r="E162" t="str">
            <v>09TV108</v>
          </cell>
          <cell r="F162" t="str">
            <v>Thu Cotton Classics</v>
          </cell>
          <cell r="G162" t="str">
            <v>W5Z</v>
          </cell>
          <cell r="H162" t="str">
            <v>977</v>
          </cell>
          <cell r="I162" t="str">
            <v>PARIS BLUE</v>
          </cell>
          <cell r="J162" t="str">
            <v>*</v>
          </cell>
          <cell r="K162" t="str">
            <v>LG</v>
          </cell>
          <cell r="L162" t="str">
            <v>194999061149</v>
          </cell>
          <cell r="M162" t="str">
            <v>46</v>
          </cell>
          <cell r="N162" t="str">
            <v>DRESS</v>
          </cell>
          <cell r="O162">
            <v>898</v>
          </cell>
          <cell r="P162">
            <v>898</v>
          </cell>
          <cell r="Q162">
            <v>44621</v>
          </cell>
          <cell r="R162" t="str">
            <v/>
          </cell>
          <cell r="S162">
            <v>44571</v>
          </cell>
          <cell r="T162">
            <v>44564</v>
          </cell>
          <cell r="U162" t="str">
            <v/>
          </cell>
          <cell r="V162" t="str">
            <v/>
          </cell>
          <cell r="W162" t="str">
            <v>Basics-Aug 2021</v>
          </cell>
          <cell r="X162"/>
          <cell r="Y162"/>
          <cell r="Z162"/>
          <cell r="AA162"/>
          <cell r="AB162" t="str">
            <v>S2022</v>
          </cell>
          <cell r="AC162"/>
          <cell r="AD162" t="str">
            <v>OPS REVIEW</v>
          </cell>
          <cell r="AE162">
            <v>3</v>
          </cell>
          <cell r="AF162">
            <v>2694</v>
          </cell>
          <cell r="AG162" t="str">
            <v>BEL</v>
          </cell>
          <cell r="AH162"/>
          <cell r="AI162"/>
          <cell r="AJ162"/>
          <cell r="AK162"/>
          <cell r="AL162"/>
          <cell r="AM162"/>
          <cell r="AN162"/>
          <cell r="AO162"/>
          <cell r="AP162"/>
          <cell r="AQ162"/>
          <cell r="AR162"/>
          <cell r="AS162"/>
          <cell r="AT162"/>
          <cell r="AU162"/>
          <cell r="AV162"/>
        </row>
        <row r="163">
          <cell r="A163">
            <v>268201</v>
          </cell>
          <cell r="B163" t="str">
            <v>36663</v>
          </cell>
          <cell r="C163" t="str">
            <v>11317</v>
          </cell>
          <cell r="D163" t="str">
            <v>BRANDIX ASIA HOLDINGS PTE</v>
          </cell>
          <cell r="E163" t="str">
            <v>09TV108</v>
          </cell>
          <cell r="F163" t="str">
            <v>Thu Cotton Classics</v>
          </cell>
          <cell r="G163" t="str">
            <v>W5Z</v>
          </cell>
          <cell r="H163" t="str">
            <v>977</v>
          </cell>
          <cell r="I163" t="str">
            <v>PARIS BLUE</v>
          </cell>
          <cell r="J163" t="str">
            <v>*</v>
          </cell>
          <cell r="K163" t="str">
            <v>XL</v>
          </cell>
          <cell r="L163" t="str">
            <v>194999061156</v>
          </cell>
          <cell r="M163" t="str">
            <v>46</v>
          </cell>
          <cell r="N163" t="str">
            <v>DRESS</v>
          </cell>
          <cell r="O163">
            <v>448</v>
          </cell>
          <cell r="P163">
            <v>448</v>
          </cell>
          <cell r="Q163">
            <v>44621</v>
          </cell>
          <cell r="R163" t="str">
            <v/>
          </cell>
          <cell r="S163">
            <v>44571</v>
          </cell>
          <cell r="T163">
            <v>44564</v>
          </cell>
          <cell r="U163" t="str">
            <v/>
          </cell>
          <cell r="V163" t="str">
            <v/>
          </cell>
          <cell r="W163" t="str">
            <v>Basics-Aug 2021</v>
          </cell>
          <cell r="X163"/>
          <cell r="Y163"/>
          <cell r="Z163"/>
          <cell r="AA163"/>
          <cell r="AB163" t="str">
            <v>S2022</v>
          </cell>
          <cell r="AC163"/>
          <cell r="AD163" t="str">
            <v>OPS REVIEW</v>
          </cell>
          <cell r="AE163">
            <v>3</v>
          </cell>
          <cell r="AF163">
            <v>1344</v>
          </cell>
          <cell r="AG163" t="str">
            <v>BEL</v>
          </cell>
          <cell r="AH163"/>
          <cell r="AI163"/>
          <cell r="AJ163"/>
          <cell r="AK163"/>
          <cell r="AL163"/>
          <cell r="AM163"/>
          <cell r="AN163"/>
          <cell r="AO163"/>
          <cell r="AP163"/>
          <cell r="AQ163"/>
          <cell r="AR163"/>
          <cell r="AS163"/>
          <cell r="AT163"/>
          <cell r="AU163"/>
          <cell r="AV163"/>
        </row>
        <row r="164">
          <cell r="A164">
            <v>268201</v>
          </cell>
          <cell r="B164" t="str">
            <v>36663</v>
          </cell>
          <cell r="C164" t="str">
            <v>11317</v>
          </cell>
          <cell r="D164" t="str">
            <v>BRANDIX ASIA HOLDINGS PTE</v>
          </cell>
          <cell r="E164" t="str">
            <v>09TV108</v>
          </cell>
          <cell r="F164" t="str">
            <v>Thu Cotton Classics</v>
          </cell>
          <cell r="G164" t="str">
            <v>W5Z</v>
          </cell>
          <cell r="H164" t="str">
            <v>977</v>
          </cell>
          <cell r="I164" t="str">
            <v>PARIS BLUE</v>
          </cell>
          <cell r="J164" t="str">
            <v>*</v>
          </cell>
          <cell r="K164" t="str">
            <v>XXL</v>
          </cell>
          <cell r="L164" t="str">
            <v>194999061163</v>
          </cell>
          <cell r="M164" t="str">
            <v>46</v>
          </cell>
          <cell r="N164" t="str">
            <v>DRESS</v>
          </cell>
          <cell r="O164">
            <v>280</v>
          </cell>
          <cell r="P164">
            <v>280</v>
          </cell>
          <cell r="Q164">
            <v>44621</v>
          </cell>
          <cell r="R164" t="str">
            <v/>
          </cell>
          <cell r="S164">
            <v>44571</v>
          </cell>
          <cell r="T164">
            <v>44564</v>
          </cell>
          <cell r="U164" t="str">
            <v/>
          </cell>
          <cell r="V164" t="str">
            <v/>
          </cell>
          <cell r="W164" t="str">
            <v>Basics-Aug 2021</v>
          </cell>
          <cell r="X164"/>
          <cell r="Y164"/>
          <cell r="Z164"/>
          <cell r="AA164"/>
          <cell r="AB164" t="str">
            <v>S2022</v>
          </cell>
          <cell r="AC164"/>
          <cell r="AD164" t="str">
            <v>OPS REVIEW</v>
          </cell>
          <cell r="AE164">
            <v>3</v>
          </cell>
          <cell r="AF164">
            <v>840</v>
          </cell>
          <cell r="AG164" t="str">
            <v>BEL</v>
          </cell>
          <cell r="AH164"/>
          <cell r="AI164"/>
          <cell r="AJ164"/>
          <cell r="AK164"/>
          <cell r="AL164"/>
          <cell r="AM164"/>
          <cell r="AN164"/>
          <cell r="AO164"/>
          <cell r="AP164"/>
          <cell r="AQ164"/>
          <cell r="AR164"/>
          <cell r="AS164"/>
          <cell r="AT164"/>
          <cell r="AU164"/>
          <cell r="AV164"/>
        </row>
        <row r="165">
          <cell r="A165">
            <v>268201</v>
          </cell>
          <cell r="B165" t="str">
            <v>36663</v>
          </cell>
          <cell r="C165" t="str">
            <v>11317</v>
          </cell>
          <cell r="D165" t="str">
            <v>BRANDIX ASIA HOLDINGS PTE</v>
          </cell>
          <cell r="E165" t="str">
            <v>09TV108</v>
          </cell>
          <cell r="F165" t="str">
            <v>Thu Cotton Classics</v>
          </cell>
          <cell r="G165" t="str">
            <v>W6X</v>
          </cell>
          <cell r="H165" t="str">
            <v>972</v>
          </cell>
          <cell r="I165" t="str">
            <v>TROUT</v>
          </cell>
          <cell r="J165" t="str">
            <v>*</v>
          </cell>
          <cell r="K165" t="str">
            <v>SM</v>
          </cell>
          <cell r="L165" t="str">
            <v>194999061071</v>
          </cell>
          <cell r="M165" t="str">
            <v>46</v>
          </cell>
          <cell r="N165" t="str">
            <v>DRESS</v>
          </cell>
          <cell r="O165">
            <v>101</v>
          </cell>
          <cell r="P165">
            <v>101</v>
          </cell>
          <cell r="Q165">
            <v>44621</v>
          </cell>
          <cell r="R165" t="str">
            <v/>
          </cell>
          <cell r="S165">
            <v>44571</v>
          </cell>
          <cell r="T165">
            <v>44564</v>
          </cell>
          <cell r="U165" t="str">
            <v/>
          </cell>
          <cell r="V165" t="str">
            <v/>
          </cell>
          <cell r="W165" t="str">
            <v>Basics-Aug 2021</v>
          </cell>
          <cell r="X165"/>
          <cell r="Y165"/>
          <cell r="Z165"/>
          <cell r="AA165"/>
          <cell r="AB165" t="str">
            <v>S2022</v>
          </cell>
          <cell r="AC165"/>
          <cell r="AD165" t="str">
            <v>OPS REVIEW</v>
          </cell>
          <cell r="AE165">
            <v>3</v>
          </cell>
          <cell r="AF165">
            <v>303</v>
          </cell>
          <cell r="AG165" t="str">
            <v>BEL</v>
          </cell>
          <cell r="AH165"/>
          <cell r="AI165"/>
          <cell r="AJ165"/>
          <cell r="AK165"/>
          <cell r="AL165"/>
          <cell r="AM165"/>
          <cell r="AN165"/>
          <cell r="AO165"/>
          <cell r="AP165"/>
          <cell r="AQ165"/>
          <cell r="AR165"/>
          <cell r="AS165"/>
          <cell r="AT165"/>
          <cell r="AU165"/>
          <cell r="AV165"/>
        </row>
        <row r="166">
          <cell r="A166">
            <v>268201</v>
          </cell>
          <cell r="B166" t="str">
            <v>36663</v>
          </cell>
          <cell r="C166" t="str">
            <v>11317</v>
          </cell>
          <cell r="D166" t="str">
            <v>BRANDIX ASIA HOLDINGS PTE</v>
          </cell>
          <cell r="E166" t="str">
            <v>09TV108</v>
          </cell>
          <cell r="F166" t="str">
            <v>Thu Cotton Classics</v>
          </cell>
          <cell r="G166" t="str">
            <v>W6X</v>
          </cell>
          <cell r="H166" t="str">
            <v>972</v>
          </cell>
          <cell r="I166" t="str">
            <v>TROUT</v>
          </cell>
          <cell r="J166" t="str">
            <v>*</v>
          </cell>
          <cell r="K166" t="str">
            <v>MD</v>
          </cell>
          <cell r="L166" t="str">
            <v>194999061088</v>
          </cell>
          <cell r="M166" t="str">
            <v>46</v>
          </cell>
          <cell r="N166" t="str">
            <v>DRESS</v>
          </cell>
          <cell r="O166">
            <v>630</v>
          </cell>
          <cell r="P166">
            <v>630</v>
          </cell>
          <cell r="Q166">
            <v>44621</v>
          </cell>
          <cell r="R166" t="str">
            <v/>
          </cell>
          <cell r="S166">
            <v>44571</v>
          </cell>
          <cell r="T166">
            <v>44564</v>
          </cell>
          <cell r="U166" t="str">
            <v/>
          </cell>
          <cell r="V166" t="str">
            <v/>
          </cell>
          <cell r="W166" t="str">
            <v>Basics-Aug 2021</v>
          </cell>
          <cell r="X166"/>
          <cell r="Y166"/>
          <cell r="Z166"/>
          <cell r="AA166"/>
          <cell r="AB166" t="str">
            <v>S2022</v>
          </cell>
          <cell r="AC166"/>
          <cell r="AD166" t="str">
            <v>OPS REVIEW</v>
          </cell>
          <cell r="AE166">
            <v>3</v>
          </cell>
          <cell r="AF166">
            <v>1890</v>
          </cell>
          <cell r="AG166" t="str">
            <v>BEL</v>
          </cell>
          <cell r="AH166"/>
          <cell r="AI166"/>
          <cell r="AJ166"/>
          <cell r="AK166"/>
          <cell r="AL166"/>
          <cell r="AM166"/>
          <cell r="AN166"/>
          <cell r="AO166"/>
          <cell r="AP166"/>
          <cell r="AQ166"/>
          <cell r="AR166"/>
          <cell r="AS166"/>
          <cell r="AT166"/>
          <cell r="AU166"/>
          <cell r="AV166"/>
        </row>
        <row r="167">
          <cell r="A167">
            <v>268201</v>
          </cell>
          <cell r="B167" t="str">
            <v>36663</v>
          </cell>
          <cell r="C167" t="str">
            <v>11317</v>
          </cell>
          <cell r="D167" t="str">
            <v>BRANDIX ASIA HOLDINGS PTE</v>
          </cell>
          <cell r="E167" t="str">
            <v>09TV108</v>
          </cell>
          <cell r="F167" t="str">
            <v>Thu Cotton Classics</v>
          </cell>
          <cell r="G167" t="str">
            <v>W6X</v>
          </cell>
          <cell r="H167" t="str">
            <v>972</v>
          </cell>
          <cell r="I167" t="str">
            <v>TROUT</v>
          </cell>
          <cell r="J167" t="str">
            <v>*</v>
          </cell>
          <cell r="K167" t="str">
            <v>LG</v>
          </cell>
          <cell r="L167" t="str">
            <v>194999061095</v>
          </cell>
          <cell r="M167" t="str">
            <v>46</v>
          </cell>
          <cell r="N167" t="str">
            <v>DRESS</v>
          </cell>
          <cell r="O167">
            <v>426</v>
          </cell>
          <cell r="P167">
            <v>426</v>
          </cell>
          <cell r="Q167">
            <v>44621</v>
          </cell>
          <cell r="R167" t="str">
            <v/>
          </cell>
          <cell r="S167">
            <v>44571</v>
          </cell>
          <cell r="T167">
            <v>44564</v>
          </cell>
          <cell r="U167" t="str">
            <v/>
          </cell>
          <cell r="V167" t="str">
            <v/>
          </cell>
          <cell r="W167" t="str">
            <v>Basics-Aug 2021</v>
          </cell>
          <cell r="X167"/>
          <cell r="Y167"/>
          <cell r="Z167"/>
          <cell r="AA167"/>
          <cell r="AB167" t="str">
            <v>S2022</v>
          </cell>
          <cell r="AC167"/>
          <cell r="AD167" t="str">
            <v>OPS REVIEW</v>
          </cell>
          <cell r="AE167">
            <v>3</v>
          </cell>
          <cell r="AF167">
            <v>1278</v>
          </cell>
          <cell r="AG167" t="str">
            <v>BEL</v>
          </cell>
          <cell r="AH167"/>
          <cell r="AI167"/>
          <cell r="AJ167"/>
          <cell r="AK167"/>
          <cell r="AL167"/>
          <cell r="AM167"/>
          <cell r="AN167"/>
          <cell r="AO167"/>
          <cell r="AP167"/>
          <cell r="AQ167"/>
          <cell r="AR167"/>
          <cell r="AS167"/>
          <cell r="AT167"/>
          <cell r="AU167"/>
          <cell r="AV167"/>
        </row>
        <row r="168">
          <cell r="A168">
            <v>268201</v>
          </cell>
          <cell r="B168" t="str">
            <v>36663</v>
          </cell>
          <cell r="C168" t="str">
            <v>11317</v>
          </cell>
          <cell r="D168" t="str">
            <v>BRANDIX ASIA HOLDINGS PTE</v>
          </cell>
          <cell r="E168" t="str">
            <v>09TV108</v>
          </cell>
          <cell r="F168" t="str">
            <v>Thu Cotton Classics</v>
          </cell>
          <cell r="G168" t="str">
            <v>W6X</v>
          </cell>
          <cell r="H168" t="str">
            <v>972</v>
          </cell>
          <cell r="I168" t="str">
            <v>TROUT</v>
          </cell>
          <cell r="J168" t="str">
            <v>*</v>
          </cell>
          <cell r="K168" t="str">
            <v>XL</v>
          </cell>
          <cell r="L168" t="str">
            <v>194999061101</v>
          </cell>
          <cell r="M168" t="str">
            <v>46</v>
          </cell>
          <cell r="N168" t="str">
            <v>DRESS</v>
          </cell>
          <cell r="O168">
            <v>216</v>
          </cell>
          <cell r="P168">
            <v>216</v>
          </cell>
          <cell r="Q168">
            <v>44621</v>
          </cell>
          <cell r="R168" t="str">
            <v/>
          </cell>
          <cell r="S168">
            <v>44571</v>
          </cell>
          <cell r="T168">
            <v>44564</v>
          </cell>
          <cell r="U168" t="str">
            <v/>
          </cell>
          <cell r="V168" t="str">
            <v/>
          </cell>
          <cell r="W168" t="str">
            <v>Basics-Aug 2021</v>
          </cell>
          <cell r="X168"/>
          <cell r="Y168"/>
          <cell r="Z168"/>
          <cell r="AA168"/>
          <cell r="AB168" t="str">
            <v>S2022</v>
          </cell>
          <cell r="AC168"/>
          <cell r="AD168" t="str">
            <v>OPS REVIEW</v>
          </cell>
          <cell r="AE168">
            <v>3</v>
          </cell>
          <cell r="AF168">
            <v>648</v>
          </cell>
          <cell r="AG168" t="str">
            <v>BEL</v>
          </cell>
          <cell r="AH168"/>
          <cell r="AI168"/>
          <cell r="AJ168"/>
          <cell r="AK168"/>
          <cell r="AL168"/>
          <cell r="AM168"/>
          <cell r="AN168"/>
          <cell r="AO168"/>
          <cell r="AP168"/>
          <cell r="AQ168"/>
          <cell r="AR168"/>
          <cell r="AS168"/>
          <cell r="AT168"/>
          <cell r="AU168"/>
          <cell r="AV168"/>
        </row>
        <row r="169">
          <cell r="A169">
            <v>268201</v>
          </cell>
          <cell r="B169" t="str">
            <v>36663</v>
          </cell>
          <cell r="C169" t="str">
            <v>11317</v>
          </cell>
          <cell r="D169" t="str">
            <v>BRANDIX ASIA HOLDINGS PTE</v>
          </cell>
          <cell r="E169" t="str">
            <v>09TV108</v>
          </cell>
          <cell r="F169" t="str">
            <v>Thu Cotton Classics</v>
          </cell>
          <cell r="G169" t="str">
            <v>100</v>
          </cell>
          <cell r="H169" t="str">
            <v>100</v>
          </cell>
          <cell r="I169" t="str">
            <v>WHITE</v>
          </cell>
          <cell r="J169" t="str">
            <v>*</v>
          </cell>
          <cell r="K169" t="str">
            <v>SM</v>
          </cell>
          <cell r="L169" t="str">
            <v>194999061026</v>
          </cell>
          <cell r="M169" t="str">
            <v>46</v>
          </cell>
          <cell r="N169" t="str">
            <v>DRESS</v>
          </cell>
          <cell r="O169">
            <v>128</v>
          </cell>
          <cell r="P169">
            <v>128</v>
          </cell>
          <cell r="Q169">
            <v>44621</v>
          </cell>
          <cell r="R169" t="str">
            <v/>
          </cell>
          <cell r="S169">
            <v>44571</v>
          </cell>
          <cell r="T169">
            <v>44564</v>
          </cell>
          <cell r="U169" t="str">
            <v/>
          </cell>
          <cell r="V169" t="str">
            <v/>
          </cell>
          <cell r="W169" t="str">
            <v>Basics-Aug 2021</v>
          </cell>
          <cell r="X169"/>
          <cell r="Y169"/>
          <cell r="Z169"/>
          <cell r="AA169"/>
          <cell r="AB169" t="str">
            <v>S2022</v>
          </cell>
          <cell r="AC169"/>
          <cell r="AD169" t="str">
            <v>OPS REVIEW</v>
          </cell>
          <cell r="AE169">
            <v>3</v>
          </cell>
          <cell r="AF169">
            <v>384</v>
          </cell>
          <cell r="AG169" t="str">
            <v>BEL</v>
          </cell>
          <cell r="AH169"/>
          <cell r="AI169"/>
          <cell r="AJ169"/>
          <cell r="AK169"/>
          <cell r="AL169"/>
          <cell r="AM169"/>
          <cell r="AN169"/>
          <cell r="AO169"/>
          <cell r="AP169"/>
          <cell r="AQ169"/>
          <cell r="AR169"/>
          <cell r="AS169"/>
          <cell r="AT169"/>
          <cell r="AU169"/>
          <cell r="AV169"/>
        </row>
        <row r="170">
          <cell r="A170"/>
          <cell r="B170"/>
          <cell r="C170"/>
          <cell r="D170" t="str">
            <v>BRANDIX ASIA HOLDINGS PTE</v>
          </cell>
          <cell r="E170" t="str">
            <v>09TF001</v>
          </cell>
          <cell r="F170" t="str">
            <v>THU COTTON CLASSICS</v>
          </cell>
          <cell r="G170" t="str">
            <v>100</v>
          </cell>
          <cell r="H170" t="str">
            <v>100</v>
          </cell>
          <cell r="I170" t="str">
            <v>WHITE</v>
          </cell>
          <cell r="J170" t="str">
            <v>*</v>
          </cell>
          <cell r="K170" t="str">
            <v>SM</v>
          </cell>
          <cell r="L170"/>
          <cell r="M170" t="str">
            <v>W05</v>
          </cell>
          <cell r="N170" t="str">
            <v>DRESS</v>
          </cell>
          <cell r="O170">
            <v>200</v>
          </cell>
          <cell r="P170">
            <v>200</v>
          </cell>
          <cell r="Q170">
            <v>44621</v>
          </cell>
          <cell r="R170"/>
          <cell r="S170">
            <v>44571</v>
          </cell>
          <cell r="T170">
            <v>44564</v>
          </cell>
          <cell r="U170"/>
          <cell r="V170"/>
          <cell r="W170" t="str">
            <v>Basics-Aug 2021</v>
          </cell>
          <cell r="X170"/>
          <cell r="Y170"/>
          <cell r="Z170"/>
          <cell r="AA170"/>
          <cell r="AB170" t="str">
            <v>S2022</v>
          </cell>
          <cell r="AC170"/>
          <cell r="AD170"/>
          <cell r="AE170">
            <v>4</v>
          </cell>
          <cell r="AF170">
            <v>800</v>
          </cell>
          <cell r="AG170" t="str">
            <v>BEL</v>
          </cell>
          <cell r="AH170"/>
          <cell r="AI170"/>
          <cell r="AJ170"/>
          <cell r="AK170"/>
          <cell r="AL170"/>
          <cell r="AM170"/>
          <cell r="AN170"/>
          <cell r="AO170"/>
          <cell r="AP170"/>
          <cell r="AQ170"/>
          <cell r="AR170"/>
          <cell r="AS170"/>
          <cell r="AT170" t="str">
            <v>all fabric and WB colors are approved/FIT approved/PLM BOM ready</v>
          </cell>
          <cell r="AU170"/>
          <cell r="AV170"/>
        </row>
        <row r="171">
          <cell r="A171"/>
          <cell r="B171"/>
          <cell r="C171"/>
          <cell r="D171" t="str">
            <v>BRANDIX ASIA HOLDINGS PTE</v>
          </cell>
          <cell r="E171" t="str">
            <v>09TF001</v>
          </cell>
          <cell r="F171" t="str">
            <v>THU COTTON CLASSICS</v>
          </cell>
          <cell r="G171" t="str">
            <v>100</v>
          </cell>
          <cell r="H171" t="str">
            <v>100</v>
          </cell>
          <cell r="I171" t="str">
            <v>WHITE</v>
          </cell>
          <cell r="J171" t="str">
            <v>*</v>
          </cell>
          <cell r="K171" t="str">
            <v>MD</v>
          </cell>
          <cell r="L171"/>
          <cell r="M171" t="str">
            <v>W05</v>
          </cell>
          <cell r="N171" t="str">
            <v>DRESS</v>
          </cell>
          <cell r="O171">
            <v>600</v>
          </cell>
          <cell r="P171">
            <v>600</v>
          </cell>
          <cell r="Q171">
            <v>44621</v>
          </cell>
          <cell r="R171"/>
          <cell r="S171">
            <v>44571</v>
          </cell>
          <cell r="T171">
            <v>44564</v>
          </cell>
          <cell r="U171"/>
          <cell r="V171"/>
          <cell r="W171" t="str">
            <v>Basics-Aug 2021</v>
          </cell>
          <cell r="X171"/>
          <cell r="Y171"/>
          <cell r="Z171"/>
          <cell r="AA171"/>
          <cell r="AB171" t="str">
            <v>S2022</v>
          </cell>
          <cell r="AC171"/>
          <cell r="AD171"/>
          <cell r="AE171">
            <v>4</v>
          </cell>
          <cell r="AF171">
            <v>2400</v>
          </cell>
          <cell r="AG171" t="str">
            <v>BEL</v>
          </cell>
          <cell r="AH171"/>
          <cell r="AI171"/>
          <cell r="AJ171"/>
          <cell r="AK171"/>
          <cell r="AL171"/>
          <cell r="AM171"/>
          <cell r="AN171"/>
          <cell r="AO171"/>
          <cell r="AP171"/>
          <cell r="AQ171"/>
          <cell r="AR171"/>
          <cell r="AS171"/>
          <cell r="AT171" t="str">
            <v>all fabric and WB colors are approved/FIT approved/PLM BOM ready</v>
          </cell>
          <cell r="AU171"/>
          <cell r="AV171"/>
        </row>
        <row r="172">
          <cell r="A172"/>
          <cell r="B172"/>
          <cell r="C172"/>
          <cell r="D172" t="str">
            <v>BRANDIX ASIA HOLDINGS PTE</v>
          </cell>
          <cell r="E172" t="str">
            <v>09TF001</v>
          </cell>
          <cell r="F172" t="str">
            <v>THU COTTON CLASSICS</v>
          </cell>
          <cell r="G172" t="str">
            <v>100</v>
          </cell>
          <cell r="H172" t="str">
            <v>100</v>
          </cell>
          <cell r="I172" t="str">
            <v>WHITE</v>
          </cell>
          <cell r="J172" t="str">
            <v>*</v>
          </cell>
          <cell r="K172" t="str">
            <v>LG</v>
          </cell>
          <cell r="L172"/>
          <cell r="M172" t="str">
            <v>W05</v>
          </cell>
          <cell r="N172" t="str">
            <v>DRESS</v>
          </cell>
          <cell r="O172">
            <v>500</v>
          </cell>
          <cell r="P172">
            <v>500</v>
          </cell>
          <cell r="Q172">
            <v>44621</v>
          </cell>
          <cell r="R172"/>
          <cell r="S172">
            <v>44571</v>
          </cell>
          <cell r="T172">
            <v>44564</v>
          </cell>
          <cell r="U172"/>
          <cell r="V172"/>
          <cell r="W172" t="str">
            <v>Basics-Aug 2021</v>
          </cell>
          <cell r="X172"/>
          <cell r="Y172"/>
          <cell r="Z172"/>
          <cell r="AA172"/>
          <cell r="AB172" t="str">
            <v>S2022</v>
          </cell>
          <cell r="AC172"/>
          <cell r="AD172"/>
          <cell r="AE172">
            <v>4</v>
          </cell>
          <cell r="AF172">
            <v>2000</v>
          </cell>
          <cell r="AG172" t="str">
            <v>BEL</v>
          </cell>
          <cell r="AH172"/>
          <cell r="AI172"/>
          <cell r="AJ172"/>
          <cell r="AK172"/>
          <cell r="AL172"/>
          <cell r="AM172"/>
          <cell r="AN172"/>
          <cell r="AO172"/>
          <cell r="AP172"/>
          <cell r="AQ172"/>
          <cell r="AR172"/>
          <cell r="AS172"/>
          <cell r="AT172" t="str">
            <v>all fabric and WB colors are approved/FIT approved/PLM BOM ready</v>
          </cell>
          <cell r="AU172"/>
          <cell r="AV172"/>
        </row>
        <row r="173">
          <cell r="A173"/>
          <cell r="B173"/>
          <cell r="C173"/>
          <cell r="D173" t="str">
            <v>BRANDIX ASIA HOLDINGS PTE</v>
          </cell>
          <cell r="E173" t="str">
            <v>09TF001</v>
          </cell>
          <cell r="F173" t="str">
            <v>THU COTTON CLASSICS</v>
          </cell>
          <cell r="G173" t="str">
            <v>100</v>
          </cell>
          <cell r="H173" t="str">
            <v>100</v>
          </cell>
          <cell r="I173" t="str">
            <v>WHITE</v>
          </cell>
          <cell r="J173" t="str">
            <v>*</v>
          </cell>
          <cell r="K173" t="str">
            <v>XL</v>
          </cell>
          <cell r="L173"/>
          <cell r="M173" t="str">
            <v>W05</v>
          </cell>
          <cell r="N173" t="str">
            <v>DRESS</v>
          </cell>
          <cell r="O173">
            <v>200</v>
          </cell>
          <cell r="P173">
            <v>200</v>
          </cell>
          <cell r="Q173">
            <v>44621</v>
          </cell>
          <cell r="R173"/>
          <cell r="S173">
            <v>44571</v>
          </cell>
          <cell r="T173">
            <v>44564</v>
          </cell>
          <cell r="U173"/>
          <cell r="V173"/>
          <cell r="W173" t="str">
            <v>Basics-Aug 2021</v>
          </cell>
          <cell r="X173"/>
          <cell r="Y173"/>
          <cell r="Z173"/>
          <cell r="AA173"/>
          <cell r="AB173" t="str">
            <v>S2022</v>
          </cell>
          <cell r="AC173"/>
          <cell r="AD173"/>
          <cell r="AE173">
            <v>4</v>
          </cell>
          <cell r="AF173">
            <v>800</v>
          </cell>
          <cell r="AG173" t="str">
            <v>BEL</v>
          </cell>
          <cell r="AH173"/>
          <cell r="AI173"/>
          <cell r="AJ173"/>
          <cell r="AK173"/>
          <cell r="AL173"/>
          <cell r="AM173"/>
          <cell r="AN173"/>
          <cell r="AO173"/>
          <cell r="AP173"/>
          <cell r="AQ173"/>
          <cell r="AR173"/>
          <cell r="AS173"/>
          <cell r="AT173" t="str">
            <v>all fabric and WB colors are approved/FIT approved/PLM BOM ready</v>
          </cell>
          <cell r="AU173"/>
          <cell r="AV173"/>
        </row>
        <row r="174">
          <cell r="A174"/>
          <cell r="B174"/>
          <cell r="C174"/>
          <cell r="D174" t="str">
            <v>BRANDIX ASIA HOLDINGS PTE</v>
          </cell>
          <cell r="E174" t="str">
            <v>09TF001</v>
          </cell>
          <cell r="F174" t="str">
            <v>THU COTTON CLASSICS</v>
          </cell>
          <cell r="G174" t="str">
            <v>099</v>
          </cell>
          <cell r="H174" t="str">
            <v>099</v>
          </cell>
          <cell r="I174" t="str">
            <v>MULTI</v>
          </cell>
          <cell r="J174" t="str">
            <v>*</v>
          </cell>
          <cell r="K174" t="str">
            <v>SM</v>
          </cell>
          <cell r="L174"/>
          <cell r="M174" t="str">
            <v>W05</v>
          </cell>
          <cell r="N174" t="str">
            <v>DRESS</v>
          </cell>
          <cell r="O174">
            <v>150</v>
          </cell>
          <cell r="P174">
            <v>150</v>
          </cell>
          <cell r="Q174">
            <v>44621</v>
          </cell>
          <cell r="R174"/>
          <cell r="S174">
            <v>44571</v>
          </cell>
          <cell r="T174">
            <v>44564</v>
          </cell>
          <cell r="U174"/>
          <cell r="V174"/>
          <cell r="W174" t="str">
            <v>Basics-Aug 2021</v>
          </cell>
          <cell r="X174"/>
          <cell r="Y174"/>
          <cell r="Z174"/>
          <cell r="AA174"/>
          <cell r="AB174" t="str">
            <v>S2022</v>
          </cell>
          <cell r="AC174"/>
          <cell r="AD174"/>
          <cell r="AE174">
            <v>4</v>
          </cell>
          <cell r="AF174">
            <v>600</v>
          </cell>
          <cell r="AG174" t="str">
            <v>BEL</v>
          </cell>
          <cell r="AH174"/>
          <cell r="AI174"/>
          <cell r="AJ174"/>
          <cell r="AK174"/>
          <cell r="AL174"/>
          <cell r="AM174"/>
          <cell r="AN174"/>
          <cell r="AO174"/>
          <cell r="AP174"/>
          <cell r="AQ174"/>
          <cell r="AR174"/>
          <cell r="AS174"/>
          <cell r="AT174" t="str">
            <v>all fabric and WB colors are approved/FIT approved/PLM BOM ready</v>
          </cell>
          <cell r="AU174"/>
          <cell r="AV174"/>
        </row>
        <row r="175">
          <cell r="A175"/>
          <cell r="B175"/>
          <cell r="C175"/>
          <cell r="D175" t="str">
            <v>BRANDIX ASIA HOLDINGS PTE</v>
          </cell>
          <cell r="E175" t="str">
            <v>09TF001</v>
          </cell>
          <cell r="F175" t="str">
            <v>THU COTTON CLASSICS</v>
          </cell>
          <cell r="G175" t="str">
            <v>099</v>
          </cell>
          <cell r="H175" t="str">
            <v>099</v>
          </cell>
          <cell r="I175" t="str">
            <v>MULTI</v>
          </cell>
          <cell r="J175" t="str">
            <v>*</v>
          </cell>
          <cell r="K175" t="str">
            <v>MD</v>
          </cell>
          <cell r="L175"/>
          <cell r="M175" t="str">
            <v>W05</v>
          </cell>
          <cell r="N175" t="str">
            <v>DRESS</v>
          </cell>
          <cell r="O175">
            <v>450</v>
          </cell>
          <cell r="P175">
            <v>450</v>
          </cell>
          <cell r="Q175">
            <v>44621</v>
          </cell>
          <cell r="R175"/>
          <cell r="S175">
            <v>44571</v>
          </cell>
          <cell r="T175">
            <v>44564</v>
          </cell>
          <cell r="U175"/>
          <cell r="V175"/>
          <cell r="W175" t="str">
            <v>Basics-Aug 2021</v>
          </cell>
          <cell r="X175"/>
          <cell r="Y175"/>
          <cell r="Z175"/>
          <cell r="AA175"/>
          <cell r="AB175" t="str">
            <v>S2022</v>
          </cell>
          <cell r="AC175"/>
          <cell r="AD175"/>
          <cell r="AE175">
            <v>4</v>
          </cell>
          <cell r="AF175">
            <v>1800</v>
          </cell>
          <cell r="AG175" t="str">
            <v>BEL</v>
          </cell>
          <cell r="AH175"/>
          <cell r="AI175"/>
          <cell r="AJ175"/>
          <cell r="AK175"/>
          <cell r="AL175"/>
          <cell r="AM175"/>
          <cell r="AN175"/>
          <cell r="AO175"/>
          <cell r="AP175"/>
          <cell r="AQ175"/>
          <cell r="AR175"/>
          <cell r="AS175"/>
          <cell r="AT175" t="str">
            <v>all fabric and WB colors are approved/FIT approved/PLM BOM ready</v>
          </cell>
          <cell r="AU175"/>
          <cell r="AV175"/>
        </row>
        <row r="176">
          <cell r="A176"/>
          <cell r="B176"/>
          <cell r="C176"/>
          <cell r="D176" t="str">
            <v>BRANDIX ASIA HOLDINGS PTE</v>
          </cell>
          <cell r="E176" t="str">
            <v>09TF001</v>
          </cell>
          <cell r="F176" t="str">
            <v>THU COTTON CLASSICS</v>
          </cell>
          <cell r="G176" t="str">
            <v>099</v>
          </cell>
          <cell r="H176" t="str">
            <v>099</v>
          </cell>
          <cell r="I176" t="str">
            <v>MULTI</v>
          </cell>
          <cell r="J176" t="str">
            <v>*</v>
          </cell>
          <cell r="K176" t="str">
            <v>LG</v>
          </cell>
          <cell r="L176"/>
          <cell r="M176" t="str">
            <v>W05</v>
          </cell>
          <cell r="N176" t="str">
            <v>DRESS</v>
          </cell>
          <cell r="O176">
            <v>300</v>
          </cell>
          <cell r="P176">
            <v>300</v>
          </cell>
          <cell r="Q176">
            <v>44621</v>
          </cell>
          <cell r="R176"/>
          <cell r="S176">
            <v>44571</v>
          </cell>
          <cell r="T176">
            <v>44564</v>
          </cell>
          <cell r="U176"/>
          <cell r="V176"/>
          <cell r="W176" t="str">
            <v>Basics-Aug 2021</v>
          </cell>
          <cell r="X176"/>
          <cell r="Y176"/>
          <cell r="Z176"/>
          <cell r="AA176"/>
          <cell r="AB176" t="str">
            <v>S2022</v>
          </cell>
          <cell r="AC176"/>
          <cell r="AD176"/>
          <cell r="AE176">
            <v>4</v>
          </cell>
          <cell r="AF176">
            <v>1200</v>
          </cell>
          <cell r="AG176" t="str">
            <v>BEL</v>
          </cell>
          <cell r="AH176"/>
          <cell r="AI176"/>
          <cell r="AJ176"/>
          <cell r="AK176"/>
          <cell r="AL176"/>
          <cell r="AM176"/>
          <cell r="AN176"/>
          <cell r="AO176"/>
          <cell r="AP176"/>
          <cell r="AQ176"/>
          <cell r="AR176"/>
          <cell r="AS176"/>
          <cell r="AT176" t="str">
            <v>all fabric and WB colors are approved/FIT approved/PLM BOM ready</v>
          </cell>
          <cell r="AU176"/>
          <cell r="AV176"/>
        </row>
        <row r="177">
          <cell r="A177"/>
          <cell r="B177"/>
          <cell r="C177"/>
          <cell r="D177" t="str">
            <v>BRANDIX ASIA HOLDINGS PTE</v>
          </cell>
          <cell r="E177" t="str">
            <v>09TF001</v>
          </cell>
          <cell r="F177" t="str">
            <v>THU COTTON CLASSICS</v>
          </cell>
          <cell r="G177" t="str">
            <v>099</v>
          </cell>
          <cell r="H177" t="str">
            <v>099</v>
          </cell>
          <cell r="I177" t="str">
            <v>MULTI</v>
          </cell>
          <cell r="J177" t="str">
            <v>*</v>
          </cell>
          <cell r="K177" t="str">
            <v>XL</v>
          </cell>
          <cell r="L177"/>
          <cell r="M177" t="str">
            <v>W05</v>
          </cell>
          <cell r="N177" t="str">
            <v>DRESS</v>
          </cell>
          <cell r="O177">
            <v>100</v>
          </cell>
          <cell r="P177">
            <v>100</v>
          </cell>
          <cell r="Q177">
            <v>44621</v>
          </cell>
          <cell r="R177"/>
          <cell r="S177">
            <v>44571</v>
          </cell>
          <cell r="T177">
            <v>44564</v>
          </cell>
          <cell r="U177"/>
          <cell r="V177"/>
          <cell r="W177" t="str">
            <v>Basics-Aug 2021</v>
          </cell>
          <cell r="X177"/>
          <cell r="Y177"/>
          <cell r="Z177"/>
          <cell r="AA177"/>
          <cell r="AB177" t="str">
            <v>S2022</v>
          </cell>
          <cell r="AC177"/>
          <cell r="AD177"/>
          <cell r="AE177">
            <v>4</v>
          </cell>
          <cell r="AF177">
            <v>400</v>
          </cell>
          <cell r="AG177" t="str">
            <v>BEL</v>
          </cell>
          <cell r="AH177"/>
          <cell r="AI177"/>
          <cell r="AJ177"/>
          <cell r="AK177"/>
          <cell r="AL177"/>
          <cell r="AM177"/>
          <cell r="AN177"/>
          <cell r="AO177"/>
          <cell r="AP177"/>
          <cell r="AQ177"/>
          <cell r="AR177"/>
          <cell r="AS177"/>
          <cell r="AT177" t="str">
            <v>all fabric and WB colors are approved/FIT approved/PLM BOM ready</v>
          </cell>
          <cell r="AU177"/>
          <cell r="AV177"/>
        </row>
        <row r="178">
          <cell r="A178"/>
          <cell r="B178"/>
          <cell r="C178"/>
          <cell r="D178" t="str">
            <v>BRANDIX ASIA HOLDINGS PTE</v>
          </cell>
          <cell r="E178" t="str">
            <v>09TF001</v>
          </cell>
          <cell r="F178" t="str">
            <v>THU COTTON CLASSICS</v>
          </cell>
          <cell r="G178" t="str">
            <v>001</v>
          </cell>
          <cell r="H178" t="str">
            <v>001</v>
          </cell>
          <cell r="I178" t="str">
            <v>BLACK</v>
          </cell>
          <cell r="J178" t="str">
            <v>*</v>
          </cell>
          <cell r="K178" t="str">
            <v>MD</v>
          </cell>
          <cell r="L178"/>
          <cell r="M178" t="str">
            <v>W05</v>
          </cell>
          <cell r="N178" t="str">
            <v>DRESS</v>
          </cell>
          <cell r="O178">
            <v>400</v>
          </cell>
          <cell r="P178">
            <v>400</v>
          </cell>
          <cell r="Q178">
            <v>44621</v>
          </cell>
          <cell r="R178"/>
          <cell r="S178">
            <v>44571</v>
          </cell>
          <cell r="T178">
            <v>44564</v>
          </cell>
          <cell r="U178"/>
          <cell r="V178"/>
          <cell r="W178" t="str">
            <v>Basics-Aug 2021</v>
          </cell>
          <cell r="X178"/>
          <cell r="Y178"/>
          <cell r="Z178"/>
          <cell r="AA178"/>
          <cell r="AB178" t="str">
            <v>S2022</v>
          </cell>
          <cell r="AC178"/>
          <cell r="AD178"/>
          <cell r="AE178">
            <v>4</v>
          </cell>
          <cell r="AF178">
            <v>1600</v>
          </cell>
          <cell r="AG178" t="str">
            <v>BEL</v>
          </cell>
          <cell r="AH178"/>
          <cell r="AI178"/>
          <cell r="AJ178"/>
          <cell r="AK178"/>
          <cell r="AL178"/>
          <cell r="AM178"/>
          <cell r="AN178"/>
          <cell r="AO178"/>
          <cell r="AP178"/>
          <cell r="AQ178"/>
          <cell r="AR178"/>
          <cell r="AS178"/>
          <cell r="AT178" t="str">
            <v>all fabric and WB colors are approved/FIT approved/PLM BOM ready</v>
          </cell>
          <cell r="AU178"/>
          <cell r="AV178"/>
        </row>
        <row r="179">
          <cell r="A179"/>
          <cell r="B179"/>
          <cell r="C179"/>
          <cell r="D179" t="str">
            <v>BRANDIX ASIA HOLDINGS PTE</v>
          </cell>
          <cell r="E179" t="str">
            <v>09TF001</v>
          </cell>
          <cell r="F179" t="str">
            <v>THU COTTON CLASSICS</v>
          </cell>
          <cell r="G179" t="str">
            <v>001</v>
          </cell>
          <cell r="H179" t="str">
            <v>001</v>
          </cell>
          <cell r="I179" t="str">
            <v>BLACK</v>
          </cell>
          <cell r="J179" t="str">
            <v>*</v>
          </cell>
          <cell r="K179" t="str">
            <v>LG</v>
          </cell>
          <cell r="L179"/>
          <cell r="M179" t="str">
            <v>W05</v>
          </cell>
          <cell r="N179" t="str">
            <v>DRESS</v>
          </cell>
          <cell r="O179">
            <v>250</v>
          </cell>
          <cell r="P179">
            <v>250</v>
          </cell>
          <cell r="Q179">
            <v>44621</v>
          </cell>
          <cell r="R179"/>
          <cell r="S179">
            <v>44571</v>
          </cell>
          <cell r="T179">
            <v>44564</v>
          </cell>
          <cell r="U179"/>
          <cell r="V179"/>
          <cell r="W179" t="str">
            <v>Basics-Aug 2021</v>
          </cell>
          <cell r="X179"/>
          <cell r="Y179"/>
          <cell r="Z179"/>
          <cell r="AA179"/>
          <cell r="AB179" t="str">
            <v>S2022</v>
          </cell>
          <cell r="AC179"/>
          <cell r="AD179"/>
          <cell r="AE179">
            <v>4</v>
          </cell>
          <cell r="AF179">
            <v>1000</v>
          </cell>
          <cell r="AG179" t="str">
            <v>BEL</v>
          </cell>
          <cell r="AH179"/>
          <cell r="AI179"/>
          <cell r="AJ179"/>
          <cell r="AK179"/>
          <cell r="AL179"/>
          <cell r="AM179"/>
          <cell r="AN179"/>
          <cell r="AO179"/>
          <cell r="AP179"/>
          <cell r="AQ179"/>
          <cell r="AR179"/>
          <cell r="AS179"/>
          <cell r="AT179" t="str">
            <v>all fabric and WB colors are approved/FIT approved/PLM BOM ready</v>
          </cell>
          <cell r="AU179"/>
          <cell r="AV179"/>
        </row>
        <row r="180">
          <cell r="A180"/>
          <cell r="B180"/>
          <cell r="C180"/>
          <cell r="D180" t="str">
            <v>BRANDIX ASIA HOLDINGS PTE</v>
          </cell>
          <cell r="E180" t="str">
            <v>09TF001</v>
          </cell>
          <cell r="F180" t="str">
            <v>THU COTTON CLASSICS</v>
          </cell>
          <cell r="G180" t="str">
            <v>001</v>
          </cell>
          <cell r="H180" t="str">
            <v>001</v>
          </cell>
          <cell r="I180" t="str">
            <v>BLACK</v>
          </cell>
          <cell r="J180" t="str">
            <v>*</v>
          </cell>
          <cell r="K180" t="str">
            <v>XL</v>
          </cell>
          <cell r="L180"/>
          <cell r="M180" t="str">
            <v>W05</v>
          </cell>
          <cell r="N180" t="str">
            <v>DRESS</v>
          </cell>
          <cell r="O180">
            <v>150</v>
          </cell>
          <cell r="P180">
            <v>150</v>
          </cell>
          <cell r="Q180">
            <v>44621</v>
          </cell>
          <cell r="R180"/>
          <cell r="S180">
            <v>44571</v>
          </cell>
          <cell r="T180">
            <v>44564</v>
          </cell>
          <cell r="U180"/>
          <cell r="V180"/>
          <cell r="W180" t="str">
            <v>Basics-Aug 2021</v>
          </cell>
          <cell r="X180"/>
          <cell r="Y180"/>
          <cell r="Z180"/>
          <cell r="AA180"/>
          <cell r="AB180" t="str">
            <v>S2022</v>
          </cell>
          <cell r="AC180"/>
          <cell r="AD180"/>
          <cell r="AE180">
            <v>4</v>
          </cell>
          <cell r="AF180">
            <v>600</v>
          </cell>
          <cell r="AG180" t="str">
            <v>BEL</v>
          </cell>
          <cell r="AH180"/>
          <cell r="AI180"/>
          <cell r="AJ180"/>
          <cell r="AK180"/>
          <cell r="AL180"/>
          <cell r="AM180"/>
          <cell r="AN180"/>
          <cell r="AO180"/>
          <cell r="AP180"/>
          <cell r="AQ180"/>
          <cell r="AR180"/>
          <cell r="AS180"/>
          <cell r="AT180" t="str">
            <v>all fabric and WB colors are approved/FIT approved/PLM BOM ready</v>
          </cell>
          <cell r="AU180"/>
          <cell r="AV180"/>
        </row>
        <row r="181">
          <cell r="A181"/>
          <cell r="B181"/>
          <cell r="C181"/>
          <cell r="D181" t="str">
            <v>BRANDIX ASIA HOLDINGS PTE</v>
          </cell>
          <cell r="E181" t="str">
            <v>09TF001</v>
          </cell>
          <cell r="F181" t="str">
            <v>THU COTTON CLASSICS</v>
          </cell>
          <cell r="G181">
            <v>459</v>
          </cell>
          <cell r="H181">
            <v>459</v>
          </cell>
          <cell r="I181" t="str">
            <v>SOFT BLUE</v>
          </cell>
          <cell r="J181" t="str">
            <v>*</v>
          </cell>
          <cell r="K181" t="str">
            <v>MD</v>
          </cell>
          <cell r="L181"/>
          <cell r="M181" t="str">
            <v>W05</v>
          </cell>
          <cell r="N181" t="str">
            <v>DRESS</v>
          </cell>
          <cell r="O181">
            <v>400</v>
          </cell>
          <cell r="P181">
            <v>400</v>
          </cell>
          <cell r="Q181">
            <v>44621</v>
          </cell>
          <cell r="R181"/>
          <cell r="S181">
            <v>44571</v>
          </cell>
          <cell r="T181">
            <v>44564</v>
          </cell>
          <cell r="U181"/>
          <cell r="V181"/>
          <cell r="W181" t="str">
            <v>Basics-Aug 2021</v>
          </cell>
          <cell r="X181"/>
          <cell r="Y181"/>
          <cell r="Z181"/>
          <cell r="AA181"/>
          <cell r="AB181" t="str">
            <v>S2022</v>
          </cell>
          <cell r="AC181"/>
          <cell r="AD181"/>
          <cell r="AE181">
            <v>4</v>
          </cell>
          <cell r="AF181">
            <v>1600</v>
          </cell>
          <cell r="AG181" t="str">
            <v>BEL</v>
          </cell>
          <cell r="AH181"/>
          <cell r="AI181"/>
          <cell r="AJ181"/>
          <cell r="AK181"/>
          <cell r="AL181"/>
          <cell r="AM181"/>
          <cell r="AN181"/>
          <cell r="AO181"/>
          <cell r="AP181"/>
          <cell r="AQ181"/>
          <cell r="AR181"/>
          <cell r="AS181"/>
          <cell r="AT181" t="str">
            <v>all fabric and WB colors are approved/FIT approved/PLM BOM ready</v>
          </cell>
          <cell r="AU181"/>
          <cell r="AV181"/>
        </row>
        <row r="182">
          <cell r="A182"/>
          <cell r="B182"/>
          <cell r="C182"/>
          <cell r="D182" t="str">
            <v>BRANDIX ASIA HOLDINGS PTE</v>
          </cell>
          <cell r="E182" t="str">
            <v>09TF001</v>
          </cell>
          <cell r="F182" t="str">
            <v>THU COTTON CLASSICS</v>
          </cell>
          <cell r="G182">
            <v>459</v>
          </cell>
          <cell r="H182">
            <v>459</v>
          </cell>
          <cell r="I182" t="str">
            <v>SOFT BLUE</v>
          </cell>
          <cell r="J182" t="str">
            <v>*</v>
          </cell>
          <cell r="K182" t="str">
            <v>LG</v>
          </cell>
          <cell r="L182"/>
          <cell r="M182" t="str">
            <v>W05</v>
          </cell>
          <cell r="N182" t="str">
            <v>DRESS</v>
          </cell>
          <cell r="O182">
            <v>600</v>
          </cell>
          <cell r="P182">
            <v>600</v>
          </cell>
          <cell r="Q182">
            <v>44621</v>
          </cell>
          <cell r="R182"/>
          <cell r="S182">
            <v>44571</v>
          </cell>
          <cell r="T182">
            <v>44564</v>
          </cell>
          <cell r="U182"/>
          <cell r="V182"/>
          <cell r="W182" t="str">
            <v>Basics-Aug 2021</v>
          </cell>
          <cell r="X182"/>
          <cell r="Y182"/>
          <cell r="Z182"/>
          <cell r="AA182"/>
          <cell r="AB182" t="str">
            <v>S2022</v>
          </cell>
          <cell r="AC182"/>
          <cell r="AD182"/>
          <cell r="AE182">
            <v>4</v>
          </cell>
          <cell r="AF182">
            <v>2400</v>
          </cell>
          <cell r="AG182" t="str">
            <v>BEL</v>
          </cell>
          <cell r="AH182"/>
          <cell r="AI182"/>
          <cell r="AJ182"/>
          <cell r="AK182"/>
          <cell r="AL182"/>
          <cell r="AM182"/>
          <cell r="AN182"/>
          <cell r="AO182"/>
          <cell r="AP182"/>
          <cell r="AQ182"/>
          <cell r="AR182"/>
          <cell r="AS182"/>
          <cell r="AT182" t="str">
            <v>all fabric and WB colors are approved/FIT approved/PLM BOM ready</v>
          </cell>
          <cell r="AU182"/>
          <cell r="AV182"/>
        </row>
        <row r="183">
          <cell r="A183"/>
          <cell r="B183"/>
          <cell r="C183"/>
          <cell r="D183" t="str">
            <v>BRANDIX ASIA HOLDINGS PTE</v>
          </cell>
          <cell r="E183" t="str">
            <v>09R3108</v>
          </cell>
          <cell r="F183" t="str">
            <v>ATHLETIC</v>
          </cell>
          <cell r="G183" t="str">
            <v>004</v>
          </cell>
          <cell r="H183" t="str">
            <v>004</v>
          </cell>
          <cell r="I183" t="str">
            <v>GRAYHEATHER</v>
          </cell>
          <cell r="J183" t="str">
            <v>*</v>
          </cell>
          <cell r="K183" t="str">
            <v>SM</v>
          </cell>
          <cell r="L183"/>
          <cell r="M183" t="str">
            <v>W05</v>
          </cell>
          <cell r="N183" t="str">
            <v>DRESS</v>
          </cell>
          <cell r="O183">
            <v>150</v>
          </cell>
          <cell r="P183">
            <v>150</v>
          </cell>
          <cell r="Q183">
            <v>44621</v>
          </cell>
          <cell r="R183"/>
          <cell r="S183">
            <v>44571</v>
          </cell>
          <cell r="T183">
            <v>44564</v>
          </cell>
          <cell r="U183"/>
          <cell r="V183"/>
          <cell r="W183" t="str">
            <v>Basics-Aug 2021</v>
          </cell>
          <cell r="X183"/>
          <cell r="Y183"/>
          <cell r="Z183"/>
          <cell r="AA183"/>
          <cell r="AB183"/>
          <cell r="AC183"/>
          <cell r="AD183"/>
          <cell r="AE183">
            <v>1</v>
          </cell>
          <cell r="AF183">
            <v>150</v>
          </cell>
          <cell r="AG183" t="str">
            <v>BEL</v>
          </cell>
          <cell r="AH183"/>
          <cell r="AI183"/>
          <cell r="AJ183"/>
          <cell r="AK183"/>
          <cell r="AL183"/>
          <cell r="AM183"/>
          <cell r="AN183"/>
          <cell r="AO183"/>
          <cell r="AP183"/>
          <cell r="AQ183"/>
          <cell r="AR183"/>
          <cell r="AS183"/>
          <cell r="AT183"/>
          <cell r="AU183"/>
          <cell r="AV183"/>
        </row>
        <row r="184">
          <cell r="A184"/>
          <cell r="B184"/>
          <cell r="C184"/>
          <cell r="D184" t="str">
            <v>BRANDIX ASIA HOLDINGS PTE</v>
          </cell>
          <cell r="E184" t="str">
            <v>09R3108</v>
          </cell>
          <cell r="F184" t="str">
            <v>ATHLETIC</v>
          </cell>
          <cell r="G184" t="str">
            <v>004</v>
          </cell>
          <cell r="H184" t="str">
            <v>004</v>
          </cell>
          <cell r="I184" t="str">
            <v>GRAYHEATHER</v>
          </cell>
          <cell r="J184" t="str">
            <v>*</v>
          </cell>
          <cell r="K184" t="str">
            <v>MD</v>
          </cell>
          <cell r="L184"/>
          <cell r="M184" t="str">
            <v>W05</v>
          </cell>
          <cell r="N184" t="str">
            <v>DRESS</v>
          </cell>
          <cell r="O184">
            <v>500</v>
          </cell>
          <cell r="P184">
            <v>500</v>
          </cell>
          <cell r="Q184">
            <v>44621</v>
          </cell>
          <cell r="R184"/>
          <cell r="S184">
            <v>44571</v>
          </cell>
          <cell r="T184">
            <v>44564</v>
          </cell>
          <cell r="U184"/>
          <cell r="V184"/>
          <cell r="W184" t="str">
            <v>Basics-Aug 2021</v>
          </cell>
          <cell r="X184"/>
          <cell r="Y184"/>
          <cell r="Z184"/>
          <cell r="AA184"/>
          <cell r="AB184"/>
          <cell r="AC184"/>
          <cell r="AD184"/>
          <cell r="AE184">
            <v>1</v>
          </cell>
          <cell r="AF184">
            <v>500</v>
          </cell>
          <cell r="AG184" t="str">
            <v>BEL</v>
          </cell>
          <cell r="AH184"/>
          <cell r="AI184"/>
          <cell r="AJ184"/>
          <cell r="AK184"/>
          <cell r="AL184"/>
          <cell r="AM184"/>
          <cell r="AN184"/>
          <cell r="AO184"/>
          <cell r="AP184"/>
          <cell r="AQ184"/>
          <cell r="AR184"/>
          <cell r="AS184"/>
          <cell r="AT184"/>
          <cell r="AU184"/>
          <cell r="AV184"/>
        </row>
        <row r="185">
          <cell r="A185"/>
          <cell r="B185"/>
          <cell r="C185"/>
          <cell r="D185" t="str">
            <v>BRANDIX ASIA HOLDINGS PTE</v>
          </cell>
          <cell r="E185" t="str">
            <v>09R3108</v>
          </cell>
          <cell r="F185" t="str">
            <v>ATHLETIC</v>
          </cell>
          <cell r="G185" t="str">
            <v>004</v>
          </cell>
          <cell r="H185" t="str">
            <v>004</v>
          </cell>
          <cell r="I185" t="str">
            <v>GRAYHEATHER</v>
          </cell>
          <cell r="J185" t="str">
            <v>*</v>
          </cell>
          <cell r="K185" t="str">
            <v>LG</v>
          </cell>
          <cell r="L185"/>
          <cell r="M185" t="str">
            <v>W05</v>
          </cell>
          <cell r="N185" t="str">
            <v>DRESS</v>
          </cell>
          <cell r="O185">
            <v>200</v>
          </cell>
          <cell r="P185">
            <v>200</v>
          </cell>
          <cell r="Q185">
            <v>44621</v>
          </cell>
          <cell r="R185"/>
          <cell r="S185">
            <v>44571</v>
          </cell>
          <cell r="T185">
            <v>44564</v>
          </cell>
          <cell r="U185"/>
          <cell r="V185"/>
          <cell r="W185" t="str">
            <v>Basics-Aug 2021</v>
          </cell>
          <cell r="X185"/>
          <cell r="Y185"/>
          <cell r="Z185"/>
          <cell r="AA185"/>
          <cell r="AB185"/>
          <cell r="AC185"/>
          <cell r="AD185"/>
          <cell r="AE185">
            <v>1</v>
          </cell>
          <cell r="AF185">
            <v>200</v>
          </cell>
          <cell r="AG185" t="str">
            <v>BEL</v>
          </cell>
          <cell r="AH185"/>
          <cell r="AI185"/>
          <cell r="AJ185"/>
          <cell r="AK185"/>
          <cell r="AL185"/>
          <cell r="AM185"/>
          <cell r="AN185"/>
          <cell r="AO185"/>
          <cell r="AP185"/>
          <cell r="AQ185"/>
          <cell r="AR185"/>
          <cell r="AS185"/>
          <cell r="AT185"/>
          <cell r="AU185"/>
          <cell r="AV185"/>
        </row>
        <row r="186">
          <cell r="A186"/>
          <cell r="B186"/>
          <cell r="C186"/>
          <cell r="D186" t="str">
            <v>BRANDIX ASIA HOLDINGS PTE</v>
          </cell>
          <cell r="E186" t="str">
            <v>09R3108</v>
          </cell>
          <cell r="F186" t="str">
            <v>ATHLETIC</v>
          </cell>
          <cell r="G186" t="str">
            <v>004</v>
          </cell>
          <cell r="H186" t="str">
            <v>004</v>
          </cell>
          <cell r="I186" t="str">
            <v>GRAYHEATHER</v>
          </cell>
          <cell r="J186" t="str">
            <v>*</v>
          </cell>
          <cell r="K186" t="str">
            <v>XL</v>
          </cell>
          <cell r="L186"/>
          <cell r="M186" t="str">
            <v>W05</v>
          </cell>
          <cell r="N186" t="str">
            <v>DRESS</v>
          </cell>
          <cell r="O186">
            <v>150</v>
          </cell>
          <cell r="P186">
            <v>150</v>
          </cell>
          <cell r="Q186">
            <v>44621</v>
          </cell>
          <cell r="R186"/>
          <cell r="S186">
            <v>44571</v>
          </cell>
          <cell r="T186">
            <v>44564</v>
          </cell>
          <cell r="U186"/>
          <cell r="V186"/>
          <cell r="W186" t="str">
            <v>Basics-Aug 2021</v>
          </cell>
          <cell r="X186"/>
          <cell r="Y186"/>
          <cell r="Z186"/>
          <cell r="AA186"/>
          <cell r="AB186"/>
          <cell r="AC186"/>
          <cell r="AD186"/>
          <cell r="AE186">
            <v>1</v>
          </cell>
          <cell r="AF186">
            <v>150</v>
          </cell>
          <cell r="AG186" t="str">
            <v>BEL</v>
          </cell>
          <cell r="AH186"/>
          <cell r="AI186"/>
          <cell r="AJ186"/>
          <cell r="AK186"/>
          <cell r="AL186"/>
          <cell r="AM186"/>
          <cell r="AN186"/>
          <cell r="AO186"/>
          <cell r="AP186"/>
          <cell r="AQ186"/>
          <cell r="AR186"/>
          <cell r="AS186"/>
          <cell r="AT186"/>
          <cell r="AU186"/>
          <cell r="AV186"/>
        </row>
        <row r="187">
          <cell r="A187"/>
          <cell r="B187"/>
          <cell r="C187"/>
          <cell r="D187" t="str">
            <v>BRANDIX ASIA HOLDINGS PTE</v>
          </cell>
          <cell r="E187" t="str">
            <v>09R3108</v>
          </cell>
          <cell r="F187" t="str">
            <v>ATHLETIC</v>
          </cell>
          <cell r="G187" t="str">
            <v>410</v>
          </cell>
          <cell r="H187" t="str">
            <v>410</v>
          </cell>
          <cell r="I187" t="str">
            <v>DARK NAVY</v>
          </cell>
          <cell r="J187" t="str">
            <v>*</v>
          </cell>
          <cell r="K187" t="str">
            <v>SM</v>
          </cell>
          <cell r="L187"/>
          <cell r="M187" t="str">
            <v>W05</v>
          </cell>
          <cell r="N187" t="str">
            <v>DRESS</v>
          </cell>
          <cell r="O187">
            <v>600</v>
          </cell>
          <cell r="P187">
            <v>600</v>
          </cell>
          <cell r="Q187">
            <v>44621</v>
          </cell>
          <cell r="R187"/>
          <cell r="S187">
            <v>44571</v>
          </cell>
          <cell r="T187">
            <v>44564</v>
          </cell>
          <cell r="U187"/>
          <cell r="V187"/>
          <cell r="W187" t="str">
            <v>Basics-Aug 2021</v>
          </cell>
          <cell r="X187"/>
          <cell r="Y187"/>
          <cell r="Z187"/>
          <cell r="AA187"/>
          <cell r="AB187"/>
          <cell r="AC187"/>
          <cell r="AD187"/>
          <cell r="AE187">
            <v>1</v>
          </cell>
          <cell r="AF187">
            <v>600</v>
          </cell>
          <cell r="AG187" t="str">
            <v>BEL</v>
          </cell>
          <cell r="AH187"/>
          <cell r="AI187"/>
          <cell r="AJ187"/>
          <cell r="AK187"/>
          <cell r="AL187"/>
          <cell r="AM187"/>
          <cell r="AN187"/>
          <cell r="AO187"/>
          <cell r="AP187"/>
          <cell r="AQ187"/>
          <cell r="AR187"/>
          <cell r="AS187"/>
          <cell r="AT187"/>
          <cell r="AU187"/>
          <cell r="AV187"/>
        </row>
        <row r="188">
          <cell r="A188"/>
          <cell r="B188"/>
          <cell r="C188"/>
          <cell r="D188" t="str">
            <v>BRANDIX ASIA HOLDINGS PTE</v>
          </cell>
          <cell r="E188" t="str">
            <v>09R3108</v>
          </cell>
          <cell r="F188" t="str">
            <v>ATHLETIC</v>
          </cell>
          <cell r="G188" t="str">
            <v>410</v>
          </cell>
          <cell r="H188" t="str">
            <v>410</v>
          </cell>
          <cell r="I188" t="str">
            <v>DARK NAVY</v>
          </cell>
          <cell r="J188" t="str">
            <v>*</v>
          </cell>
          <cell r="K188" t="str">
            <v>MD</v>
          </cell>
          <cell r="L188"/>
          <cell r="M188" t="str">
            <v>W05</v>
          </cell>
          <cell r="N188" t="str">
            <v>DRESS</v>
          </cell>
          <cell r="O188">
            <v>800</v>
          </cell>
          <cell r="P188">
            <v>800</v>
          </cell>
          <cell r="Q188">
            <v>44621</v>
          </cell>
          <cell r="R188"/>
          <cell r="S188">
            <v>44571</v>
          </cell>
          <cell r="T188">
            <v>44564</v>
          </cell>
          <cell r="U188"/>
          <cell r="V188"/>
          <cell r="W188" t="str">
            <v>Basics-Aug 2021</v>
          </cell>
          <cell r="X188"/>
          <cell r="Y188"/>
          <cell r="Z188"/>
          <cell r="AA188"/>
          <cell r="AB188"/>
          <cell r="AC188"/>
          <cell r="AD188"/>
          <cell r="AE188">
            <v>1</v>
          </cell>
          <cell r="AF188">
            <v>800</v>
          </cell>
          <cell r="AG188" t="str">
            <v>BEL</v>
          </cell>
          <cell r="AH188"/>
          <cell r="AI188"/>
          <cell r="AJ188"/>
          <cell r="AK188"/>
          <cell r="AL188"/>
          <cell r="AM188"/>
          <cell r="AN188"/>
          <cell r="AO188"/>
          <cell r="AP188"/>
          <cell r="AQ188"/>
          <cell r="AR188"/>
          <cell r="AS188"/>
          <cell r="AT188"/>
          <cell r="AU188"/>
          <cell r="AV188"/>
        </row>
        <row r="189">
          <cell r="A189"/>
          <cell r="B189"/>
          <cell r="C189"/>
          <cell r="D189" t="str">
            <v>BRANDIX ASIA HOLDINGS PTE</v>
          </cell>
          <cell r="E189" t="str">
            <v>09R3108</v>
          </cell>
          <cell r="F189" t="str">
            <v>ATHLETIC</v>
          </cell>
          <cell r="G189" t="str">
            <v>410</v>
          </cell>
          <cell r="H189" t="str">
            <v>410</v>
          </cell>
          <cell r="I189" t="str">
            <v>DARK NAVY</v>
          </cell>
          <cell r="J189" t="str">
            <v>*</v>
          </cell>
          <cell r="K189" t="str">
            <v>LG</v>
          </cell>
          <cell r="L189"/>
          <cell r="M189" t="str">
            <v>W05</v>
          </cell>
          <cell r="N189" t="str">
            <v>DRESS</v>
          </cell>
          <cell r="O189">
            <v>700</v>
          </cell>
          <cell r="P189">
            <v>700</v>
          </cell>
          <cell r="Q189">
            <v>44621</v>
          </cell>
          <cell r="R189"/>
          <cell r="S189">
            <v>44571</v>
          </cell>
          <cell r="T189">
            <v>44564</v>
          </cell>
          <cell r="U189"/>
          <cell r="V189"/>
          <cell r="W189" t="str">
            <v>Basics-Aug 2021</v>
          </cell>
          <cell r="X189"/>
          <cell r="Y189"/>
          <cell r="Z189"/>
          <cell r="AA189"/>
          <cell r="AB189"/>
          <cell r="AC189"/>
          <cell r="AD189"/>
          <cell r="AE189">
            <v>1</v>
          </cell>
          <cell r="AF189">
            <v>700</v>
          </cell>
          <cell r="AG189" t="str">
            <v>BEL</v>
          </cell>
          <cell r="AH189"/>
          <cell r="AI189"/>
          <cell r="AJ189"/>
          <cell r="AK189"/>
          <cell r="AL189"/>
          <cell r="AM189"/>
          <cell r="AN189"/>
          <cell r="AO189"/>
          <cell r="AP189"/>
          <cell r="AQ189"/>
          <cell r="AR189"/>
          <cell r="AS189"/>
          <cell r="AT189"/>
          <cell r="AU189"/>
          <cell r="AV189"/>
        </row>
        <row r="190">
          <cell r="A190"/>
          <cell r="B190"/>
          <cell r="C190"/>
          <cell r="D190" t="str">
            <v>BRANDIX ASIA HOLDINGS PTE</v>
          </cell>
          <cell r="E190" t="str">
            <v>09R3108</v>
          </cell>
          <cell r="F190" t="str">
            <v>ATHLETIC</v>
          </cell>
          <cell r="G190" t="str">
            <v>410</v>
          </cell>
          <cell r="H190" t="str">
            <v>410</v>
          </cell>
          <cell r="I190" t="str">
            <v>DARK NAVY</v>
          </cell>
          <cell r="J190" t="str">
            <v>*</v>
          </cell>
          <cell r="K190" t="str">
            <v>XL</v>
          </cell>
          <cell r="L190"/>
          <cell r="M190" t="str">
            <v>W05</v>
          </cell>
          <cell r="N190" t="str">
            <v>DRESS</v>
          </cell>
          <cell r="O190">
            <v>900</v>
          </cell>
          <cell r="P190">
            <v>900</v>
          </cell>
          <cell r="Q190">
            <v>44621</v>
          </cell>
          <cell r="R190"/>
          <cell r="S190">
            <v>44571</v>
          </cell>
          <cell r="T190">
            <v>44564</v>
          </cell>
          <cell r="U190"/>
          <cell r="V190"/>
          <cell r="W190" t="str">
            <v>Basics-Aug 2021</v>
          </cell>
          <cell r="X190"/>
          <cell r="Y190"/>
          <cell r="Z190"/>
          <cell r="AA190"/>
          <cell r="AB190"/>
          <cell r="AC190"/>
          <cell r="AD190"/>
          <cell r="AE190">
            <v>1</v>
          </cell>
          <cell r="AF190">
            <v>900</v>
          </cell>
          <cell r="AG190" t="str">
            <v>BEL</v>
          </cell>
          <cell r="AH190"/>
          <cell r="AI190"/>
          <cell r="AJ190"/>
          <cell r="AK190"/>
          <cell r="AL190"/>
          <cell r="AM190"/>
          <cell r="AN190"/>
          <cell r="AO190"/>
          <cell r="AP190"/>
          <cell r="AQ190"/>
          <cell r="AR190"/>
          <cell r="AS190"/>
          <cell r="AT190"/>
          <cell r="AU190"/>
          <cell r="AV190"/>
        </row>
        <row r="191">
          <cell r="A191"/>
          <cell r="B191"/>
          <cell r="C191"/>
          <cell r="D191" t="str">
            <v>BRANDIX ASIA HOLDINGS PTE</v>
          </cell>
          <cell r="E191" t="str">
            <v>09R3108</v>
          </cell>
          <cell r="F191" t="str">
            <v>ATHLETIC</v>
          </cell>
          <cell r="G191" t="str">
            <v>608</v>
          </cell>
          <cell r="H191" t="str">
            <v>608</v>
          </cell>
          <cell r="I191" t="str">
            <v>MAHOGANY</v>
          </cell>
          <cell r="J191" t="str">
            <v>*</v>
          </cell>
          <cell r="K191" t="str">
            <v>SM</v>
          </cell>
          <cell r="L191"/>
          <cell r="M191" t="str">
            <v>W05</v>
          </cell>
          <cell r="N191" t="str">
            <v>DRESS</v>
          </cell>
          <cell r="O191">
            <v>150</v>
          </cell>
          <cell r="P191">
            <v>150</v>
          </cell>
          <cell r="Q191">
            <v>44621</v>
          </cell>
          <cell r="R191"/>
          <cell r="S191">
            <v>44571</v>
          </cell>
          <cell r="T191">
            <v>44564</v>
          </cell>
          <cell r="U191"/>
          <cell r="V191"/>
          <cell r="W191" t="str">
            <v>Basics-Aug 2021</v>
          </cell>
          <cell r="X191"/>
          <cell r="Y191"/>
          <cell r="Z191"/>
          <cell r="AA191"/>
          <cell r="AB191"/>
          <cell r="AC191"/>
          <cell r="AD191"/>
          <cell r="AE191">
            <v>1</v>
          </cell>
          <cell r="AF191">
            <v>150</v>
          </cell>
          <cell r="AG191" t="str">
            <v>BEL</v>
          </cell>
          <cell r="AH191"/>
          <cell r="AI191"/>
          <cell r="AJ191"/>
          <cell r="AK191"/>
          <cell r="AL191"/>
          <cell r="AM191"/>
          <cell r="AN191"/>
          <cell r="AO191"/>
          <cell r="AP191"/>
          <cell r="AQ191"/>
          <cell r="AR191"/>
          <cell r="AS191"/>
          <cell r="AT191"/>
          <cell r="AU191"/>
          <cell r="AV191"/>
        </row>
        <row r="192">
          <cell r="A192"/>
          <cell r="B192"/>
          <cell r="C192"/>
          <cell r="D192" t="str">
            <v>BRANDIX ASIA HOLDINGS PTE</v>
          </cell>
          <cell r="E192" t="str">
            <v>09R3108</v>
          </cell>
          <cell r="F192" t="str">
            <v>ATHLETIC</v>
          </cell>
          <cell r="G192" t="str">
            <v>608</v>
          </cell>
          <cell r="H192" t="str">
            <v>608</v>
          </cell>
          <cell r="I192" t="str">
            <v>MAHOGANY</v>
          </cell>
          <cell r="J192" t="str">
            <v>*</v>
          </cell>
          <cell r="K192" t="str">
            <v>MD</v>
          </cell>
          <cell r="L192"/>
          <cell r="M192" t="str">
            <v>W05</v>
          </cell>
          <cell r="N192" t="str">
            <v>DRESS</v>
          </cell>
          <cell r="O192">
            <v>500</v>
          </cell>
          <cell r="P192">
            <v>500</v>
          </cell>
          <cell r="Q192">
            <v>44621</v>
          </cell>
          <cell r="R192"/>
          <cell r="S192">
            <v>44571</v>
          </cell>
          <cell r="T192">
            <v>44564</v>
          </cell>
          <cell r="U192"/>
          <cell r="V192"/>
          <cell r="W192" t="str">
            <v>Basics-Aug 2021</v>
          </cell>
          <cell r="X192"/>
          <cell r="Y192"/>
          <cell r="Z192"/>
          <cell r="AA192"/>
          <cell r="AB192"/>
          <cell r="AC192"/>
          <cell r="AD192"/>
          <cell r="AE192">
            <v>1</v>
          </cell>
          <cell r="AF192">
            <v>500</v>
          </cell>
          <cell r="AG192" t="str">
            <v>BEL</v>
          </cell>
          <cell r="AH192"/>
          <cell r="AI192"/>
          <cell r="AJ192"/>
          <cell r="AK192"/>
          <cell r="AL192"/>
          <cell r="AM192"/>
          <cell r="AN192"/>
          <cell r="AO192"/>
          <cell r="AP192"/>
          <cell r="AQ192"/>
          <cell r="AR192"/>
          <cell r="AS192"/>
          <cell r="AT192"/>
          <cell r="AU192"/>
          <cell r="AV192"/>
        </row>
        <row r="193">
          <cell r="A193"/>
          <cell r="B193"/>
          <cell r="C193"/>
          <cell r="D193" t="str">
            <v>BRANDIX ASIA HOLDINGS PTE</v>
          </cell>
          <cell r="E193" t="str">
            <v>09R3108</v>
          </cell>
          <cell r="F193" t="str">
            <v>ATHLETIC</v>
          </cell>
          <cell r="G193" t="str">
            <v>608</v>
          </cell>
          <cell r="H193" t="str">
            <v>608</v>
          </cell>
          <cell r="I193" t="str">
            <v>MAHOGANY</v>
          </cell>
          <cell r="J193" t="str">
            <v>*</v>
          </cell>
          <cell r="K193" t="str">
            <v>LG</v>
          </cell>
          <cell r="L193"/>
          <cell r="M193" t="str">
            <v>W05</v>
          </cell>
          <cell r="N193" t="str">
            <v>DRESS</v>
          </cell>
          <cell r="O193">
            <v>200</v>
          </cell>
          <cell r="P193">
            <v>200</v>
          </cell>
          <cell r="Q193">
            <v>44621</v>
          </cell>
          <cell r="R193"/>
          <cell r="S193">
            <v>44571</v>
          </cell>
          <cell r="T193">
            <v>44564</v>
          </cell>
          <cell r="U193"/>
          <cell r="V193"/>
          <cell r="W193" t="str">
            <v>Basics-Aug 2021</v>
          </cell>
          <cell r="X193"/>
          <cell r="Y193"/>
          <cell r="Z193"/>
          <cell r="AA193"/>
          <cell r="AB193"/>
          <cell r="AC193"/>
          <cell r="AD193"/>
          <cell r="AE193">
            <v>1</v>
          </cell>
          <cell r="AF193">
            <v>200</v>
          </cell>
          <cell r="AG193" t="str">
            <v>BEL</v>
          </cell>
          <cell r="AH193"/>
          <cell r="AI193"/>
          <cell r="AJ193"/>
          <cell r="AK193"/>
          <cell r="AL193"/>
          <cell r="AM193"/>
          <cell r="AN193"/>
          <cell r="AO193"/>
          <cell r="AP193"/>
          <cell r="AQ193"/>
          <cell r="AR193"/>
          <cell r="AS193"/>
          <cell r="AT193"/>
          <cell r="AU193"/>
          <cell r="AV193"/>
        </row>
        <row r="194">
          <cell r="A194"/>
          <cell r="B194"/>
          <cell r="C194"/>
          <cell r="D194" t="str">
            <v>BRANDIX ASIA HOLDINGS PTE</v>
          </cell>
          <cell r="E194" t="str">
            <v>09R3108</v>
          </cell>
          <cell r="F194" t="str">
            <v>ATHLETIC</v>
          </cell>
          <cell r="G194" t="str">
            <v>608</v>
          </cell>
          <cell r="H194" t="str">
            <v>608</v>
          </cell>
          <cell r="I194" t="str">
            <v>MAHOGANY</v>
          </cell>
          <cell r="J194" t="str">
            <v>*</v>
          </cell>
          <cell r="K194" t="str">
            <v>XL</v>
          </cell>
          <cell r="L194"/>
          <cell r="M194" t="str">
            <v>W05</v>
          </cell>
          <cell r="N194" t="str">
            <v>DRESS</v>
          </cell>
          <cell r="O194">
            <v>150</v>
          </cell>
          <cell r="P194">
            <v>150</v>
          </cell>
          <cell r="Q194">
            <v>44621</v>
          </cell>
          <cell r="R194"/>
          <cell r="S194">
            <v>44571</v>
          </cell>
          <cell r="T194">
            <v>44564</v>
          </cell>
          <cell r="U194"/>
          <cell r="V194"/>
          <cell r="W194" t="str">
            <v>Basics-Aug 2021</v>
          </cell>
          <cell r="X194"/>
          <cell r="Y194"/>
          <cell r="Z194"/>
          <cell r="AA194"/>
          <cell r="AB194"/>
          <cell r="AC194"/>
          <cell r="AD194"/>
          <cell r="AE194">
            <v>1</v>
          </cell>
          <cell r="AF194">
            <v>150</v>
          </cell>
          <cell r="AG194" t="str">
            <v>BEL</v>
          </cell>
          <cell r="AH194"/>
          <cell r="AI194"/>
          <cell r="AJ194"/>
          <cell r="AK194"/>
          <cell r="AL194"/>
          <cell r="AM194"/>
          <cell r="AN194"/>
          <cell r="AO194"/>
          <cell r="AP194"/>
          <cell r="AQ194"/>
          <cell r="AR194"/>
          <cell r="AS194"/>
          <cell r="AT194"/>
          <cell r="AU194"/>
          <cell r="AV194"/>
        </row>
        <row r="195">
          <cell r="A195"/>
          <cell r="B195"/>
          <cell r="C195"/>
          <cell r="D195" t="str">
            <v>BRANDIX ASIA HOLDINGS PTE</v>
          </cell>
          <cell r="E195" t="str">
            <v>09R3255</v>
          </cell>
          <cell r="F195" t="str">
            <v>HANGING BOXERS</v>
          </cell>
          <cell r="G195" t="str">
            <v>469</v>
          </cell>
          <cell r="H195" t="str">
            <v>469</v>
          </cell>
          <cell r="I195" t="str">
            <v>ICE</v>
          </cell>
          <cell r="J195" t="str">
            <v>*</v>
          </cell>
          <cell r="K195" t="str">
            <v>SM</v>
          </cell>
          <cell r="L195"/>
          <cell r="M195" t="str">
            <v>W05</v>
          </cell>
          <cell r="N195" t="str">
            <v>DRESS</v>
          </cell>
          <cell r="O195">
            <v>300</v>
          </cell>
          <cell r="P195">
            <v>300</v>
          </cell>
          <cell r="Q195">
            <v>44621</v>
          </cell>
          <cell r="R195"/>
          <cell r="S195">
            <v>44571</v>
          </cell>
          <cell r="T195">
            <v>44564</v>
          </cell>
          <cell r="U195"/>
          <cell r="V195"/>
          <cell r="W195" t="str">
            <v>Basics-Aug 2021</v>
          </cell>
          <cell r="X195"/>
          <cell r="Y195"/>
          <cell r="Z195"/>
          <cell r="AA195"/>
          <cell r="AB195"/>
          <cell r="AC195"/>
          <cell r="AD195"/>
          <cell r="AE195">
            <v>1</v>
          </cell>
          <cell r="AF195">
            <v>300</v>
          </cell>
          <cell r="AG195" t="str">
            <v>BEL</v>
          </cell>
          <cell r="AH195"/>
          <cell r="AI195"/>
          <cell r="AJ195"/>
          <cell r="AK195"/>
          <cell r="AL195"/>
          <cell r="AM195"/>
          <cell r="AN195"/>
          <cell r="AO195"/>
          <cell r="AP195"/>
          <cell r="AQ195"/>
          <cell r="AR195"/>
          <cell r="AS195"/>
          <cell r="AT195"/>
          <cell r="AU195"/>
          <cell r="AV195"/>
        </row>
        <row r="196">
          <cell r="A196"/>
          <cell r="B196"/>
          <cell r="C196"/>
          <cell r="D196" t="str">
            <v>BRANDIX ASIA HOLDINGS PTE</v>
          </cell>
          <cell r="E196" t="str">
            <v>09R3255</v>
          </cell>
          <cell r="F196" t="str">
            <v>HANGING BOXERS</v>
          </cell>
          <cell r="G196" t="str">
            <v>469</v>
          </cell>
          <cell r="H196" t="str">
            <v>469</v>
          </cell>
          <cell r="I196" t="str">
            <v>ICE</v>
          </cell>
          <cell r="J196" t="str">
            <v>*</v>
          </cell>
          <cell r="K196" t="str">
            <v>MD</v>
          </cell>
          <cell r="L196"/>
          <cell r="M196" t="str">
            <v>W05</v>
          </cell>
          <cell r="N196" t="str">
            <v>DRESS</v>
          </cell>
          <cell r="O196">
            <v>1700</v>
          </cell>
          <cell r="P196">
            <v>1700</v>
          </cell>
          <cell r="Q196">
            <v>44621</v>
          </cell>
          <cell r="R196"/>
          <cell r="S196">
            <v>44571</v>
          </cell>
          <cell r="T196">
            <v>44564</v>
          </cell>
          <cell r="U196"/>
          <cell r="V196"/>
          <cell r="W196" t="str">
            <v>Basics-Aug 2021</v>
          </cell>
          <cell r="X196"/>
          <cell r="Y196"/>
          <cell r="Z196"/>
          <cell r="AA196"/>
          <cell r="AB196"/>
          <cell r="AC196"/>
          <cell r="AD196"/>
          <cell r="AE196">
            <v>1</v>
          </cell>
          <cell r="AF196">
            <v>1700</v>
          </cell>
          <cell r="AG196" t="str">
            <v>BEL</v>
          </cell>
          <cell r="AH196"/>
          <cell r="AI196"/>
          <cell r="AJ196"/>
          <cell r="AK196"/>
          <cell r="AL196"/>
          <cell r="AM196"/>
          <cell r="AN196"/>
          <cell r="AO196"/>
          <cell r="AP196"/>
          <cell r="AQ196"/>
          <cell r="AR196"/>
          <cell r="AS196"/>
          <cell r="AT196"/>
          <cell r="AU196"/>
          <cell r="AV196"/>
        </row>
        <row r="197">
          <cell r="A197"/>
          <cell r="B197"/>
          <cell r="C197"/>
          <cell r="D197" t="str">
            <v>BRANDIX ASIA HOLDINGS PTE</v>
          </cell>
          <cell r="E197" t="str">
            <v>09R3255</v>
          </cell>
          <cell r="F197" t="str">
            <v>HANGING BOXERS</v>
          </cell>
          <cell r="G197" t="str">
            <v>587</v>
          </cell>
          <cell r="H197" t="str">
            <v>587</v>
          </cell>
          <cell r="I197" t="str">
            <v>SAILOR NAVY</v>
          </cell>
          <cell r="J197" t="str">
            <v>*</v>
          </cell>
          <cell r="K197" t="str">
            <v>SM</v>
          </cell>
          <cell r="L197"/>
          <cell r="M197" t="str">
            <v>W05</v>
          </cell>
          <cell r="N197" t="str">
            <v>DRESS</v>
          </cell>
          <cell r="O197">
            <v>500</v>
          </cell>
          <cell r="P197">
            <v>500</v>
          </cell>
          <cell r="Q197">
            <v>44621</v>
          </cell>
          <cell r="R197"/>
          <cell r="S197">
            <v>44571</v>
          </cell>
          <cell r="T197">
            <v>44564</v>
          </cell>
          <cell r="U197"/>
          <cell r="V197"/>
          <cell r="W197" t="str">
            <v>Basics-Aug 2021</v>
          </cell>
          <cell r="X197"/>
          <cell r="Y197"/>
          <cell r="Z197"/>
          <cell r="AA197"/>
          <cell r="AB197"/>
          <cell r="AC197"/>
          <cell r="AD197"/>
          <cell r="AE197">
            <v>1</v>
          </cell>
          <cell r="AF197">
            <v>500</v>
          </cell>
          <cell r="AG197" t="str">
            <v>BEL</v>
          </cell>
          <cell r="AH197"/>
          <cell r="AI197"/>
          <cell r="AJ197"/>
          <cell r="AK197"/>
          <cell r="AL197"/>
          <cell r="AM197"/>
          <cell r="AN197"/>
          <cell r="AO197"/>
          <cell r="AP197"/>
          <cell r="AQ197"/>
          <cell r="AR197"/>
          <cell r="AS197"/>
          <cell r="AT197"/>
          <cell r="AU197"/>
          <cell r="AV197"/>
        </row>
        <row r="198">
          <cell r="A198"/>
          <cell r="B198"/>
          <cell r="C198"/>
          <cell r="D198" t="str">
            <v>BRANDIX ASIA HOLDINGS PTE</v>
          </cell>
          <cell r="E198" t="str">
            <v>09R3255</v>
          </cell>
          <cell r="F198" t="str">
            <v>HANGING BOXERS</v>
          </cell>
          <cell r="G198" t="str">
            <v>587</v>
          </cell>
          <cell r="H198" t="str">
            <v>587</v>
          </cell>
          <cell r="I198" t="str">
            <v>SAILOR NAVY</v>
          </cell>
          <cell r="J198" t="str">
            <v>*</v>
          </cell>
          <cell r="K198" t="str">
            <v>MD</v>
          </cell>
          <cell r="L198"/>
          <cell r="M198" t="str">
            <v>W05</v>
          </cell>
          <cell r="N198" t="str">
            <v>DRESS</v>
          </cell>
          <cell r="O198">
            <v>2500</v>
          </cell>
          <cell r="P198">
            <v>2500</v>
          </cell>
          <cell r="Q198">
            <v>44621</v>
          </cell>
          <cell r="R198"/>
          <cell r="S198">
            <v>44571</v>
          </cell>
          <cell r="T198">
            <v>44564</v>
          </cell>
          <cell r="U198"/>
          <cell r="V198"/>
          <cell r="W198" t="str">
            <v>Basics-Aug 2021</v>
          </cell>
          <cell r="X198"/>
          <cell r="Y198"/>
          <cell r="Z198"/>
          <cell r="AA198"/>
          <cell r="AB198"/>
          <cell r="AC198"/>
          <cell r="AD198"/>
          <cell r="AE198">
            <v>1</v>
          </cell>
          <cell r="AF198">
            <v>2500</v>
          </cell>
          <cell r="AG198" t="str">
            <v>BEL</v>
          </cell>
          <cell r="AH198"/>
          <cell r="AI198"/>
          <cell r="AJ198"/>
          <cell r="AK198"/>
          <cell r="AL198"/>
          <cell r="AM198"/>
          <cell r="AN198"/>
          <cell r="AO198"/>
          <cell r="AP198"/>
          <cell r="AQ198"/>
          <cell r="AR198"/>
          <cell r="AS198"/>
          <cell r="AT198"/>
          <cell r="AU198"/>
          <cell r="AV198"/>
        </row>
        <row r="199">
          <cell r="A199"/>
          <cell r="B199"/>
          <cell r="C199"/>
          <cell r="D199" t="str">
            <v>BRANDIX ASIA HOLDINGS PTE</v>
          </cell>
          <cell r="E199" t="str">
            <v>09T3492</v>
          </cell>
          <cell r="F199" t="str">
            <v>THU MICRO</v>
          </cell>
          <cell r="G199" t="str">
            <v>001</v>
          </cell>
          <cell r="H199" t="str">
            <v>001</v>
          </cell>
          <cell r="I199" t="str">
            <v>BLACK</v>
          </cell>
          <cell r="J199" t="str">
            <v>*</v>
          </cell>
          <cell r="K199" t="str">
            <v>SM</v>
          </cell>
          <cell r="L199"/>
          <cell r="M199" t="str">
            <v>W05</v>
          </cell>
          <cell r="N199" t="str">
            <v>DRESS</v>
          </cell>
          <cell r="O199">
            <v>100</v>
          </cell>
          <cell r="P199">
            <v>100</v>
          </cell>
          <cell r="Q199">
            <v>44621</v>
          </cell>
          <cell r="R199"/>
          <cell r="S199">
            <v>44571</v>
          </cell>
          <cell r="T199">
            <v>44564</v>
          </cell>
          <cell r="U199"/>
          <cell r="V199"/>
          <cell r="W199" t="str">
            <v>Basics-Aug 2021</v>
          </cell>
          <cell r="X199"/>
          <cell r="Y199"/>
          <cell r="Z199"/>
          <cell r="AA199"/>
          <cell r="AB199"/>
          <cell r="AC199"/>
          <cell r="AD199"/>
          <cell r="AE199">
            <v>3</v>
          </cell>
          <cell r="AF199">
            <v>300</v>
          </cell>
          <cell r="AG199" t="str">
            <v>BEL</v>
          </cell>
          <cell r="AH199"/>
          <cell r="AI199"/>
          <cell r="AJ199"/>
          <cell r="AK199"/>
          <cell r="AL199"/>
          <cell r="AM199"/>
          <cell r="AN199"/>
          <cell r="AO199"/>
          <cell r="AP199"/>
          <cell r="AQ199"/>
          <cell r="AR199"/>
          <cell r="AS199"/>
          <cell r="AT199" t="str">
            <v>all fabric and WB colors are approved/FIT approved/PLM BOM ready</v>
          </cell>
          <cell r="AU199"/>
          <cell r="AV199"/>
        </row>
        <row r="200">
          <cell r="A200"/>
          <cell r="B200"/>
          <cell r="C200"/>
          <cell r="D200" t="str">
            <v>BRANDIX ASIA HOLDINGS PTE</v>
          </cell>
          <cell r="E200" t="str">
            <v>09T3492</v>
          </cell>
          <cell r="F200" t="str">
            <v>THU MICRO</v>
          </cell>
          <cell r="G200" t="str">
            <v>001</v>
          </cell>
          <cell r="H200" t="str">
            <v>001</v>
          </cell>
          <cell r="I200" t="str">
            <v>BLACK</v>
          </cell>
          <cell r="J200" t="str">
            <v>*</v>
          </cell>
          <cell r="K200" t="str">
            <v>LG</v>
          </cell>
          <cell r="L200"/>
          <cell r="M200" t="str">
            <v>W05</v>
          </cell>
          <cell r="N200" t="str">
            <v>DRESS</v>
          </cell>
          <cell r="O200">
            <v>300</v>
          </cell>
          <cell r="P200">
            <v>300</v>
          </cell>
          <cell r="Q200">
            <v>44621</v>
          </cell>
          <cell r="R200"/>
          <cell r="S200">
            <v>44571</v>
          </cell>
          <cell r="T200">
            <v>44564</v>
          </cell>
          <cell r="U200"/>
          <cell r="V200"/>
          <cell r="W200" t="str">
            <v>Basics-Aug 2021</v>
          </cell>
          <cell r="X200"/>
          <cell r="Y200"/>
          <cell r="Z200"/>
          <cell r="AA200"/>
          <cell r="AB200"/>
          <cell r="AC200"/>
          <cell r="AD200"/>
          <cell r="AE200">
            <v>3</v>
          </cell>
          <cell r="AF200">
            <v>900</v>
          </cell>
          <cell r="AG200" t="str">
            <v>BEL</v>
          </cell>
          <cell r="AH200"/>
          <cell r="AI200"/>
          <cell r="AJ200"/>
          <cell r="AK200"/>
          <cell r="AL200"/>
          <cell r="AM200"/>
          <cell r="AN200"/>
          <cell r="AO200"/>
          <cell r="AP200"/>
          <cell r="AQ200"/>
          <cell r="AR200"/>
          <cell r="AS200"/>
          <cell r="AT200" t="str">
            <v>all fabric and WB colors are approved/FIT approved/PLM BOM ready</v>
          </cell>
          <cell r="AU200"/>
          <cell r="AV200"/>
        </row>
        <row r="201">
          <cell r="A201"/>
          <cell r="B201"/>
          <cell r="C201"/>
          <cell r="D201" t="str">
            <v>BRANDIX ASIA HOLDINGS PTE</v>
          </cell>
          <cell r="E201" t="str">
            <v>09T3492</v>
          </cell>
          <cell r="F201" t="str">
            <v>THU MICRO</v>
          </cell>
          <cell r="G201" t="str">
            <v>001</v>
          </cell>
          <cell r="H201" t="str">
            <v>001</v>
          </cell>
          <cell r="I201" t="str">
            <v>BLACK</v>
          </cell>
          <cell r="J201" t="str">
            <v>*</v>
          </cell>
          <cell r="K201" t="str">
            <v>XL</v>
          </cell>
          <cell r="L201"/>
          <cell r="M201" t="str">
            <v>W05</v>
          </cell>
          <cell r="N201" t="str">
            <v>DRESS</v>
          </cell>
          <cell r="O201">
            <v>100</v>
          </cell>
          <cell r="P201">
            <v>100</v>
          </cell>
          <cell r="Q201">
            <v>44621</v>
          </cell>
          <cell r="R201"/>
          <cell r="S201">
            <v>44571</v>
          </cell>
          <cell r="T201">
            <v>44564</v>
          </cell>
          <cell r="U201"/>
          <cell r="V201"/>
          <cell r="W201" t="str">
            <v>Basics-Aug 2021</v>
          </cell>
          <cell r="X201"/>
          <cell r="Y201"/>
          <cell r="Z201"/>
          <cell r="AA201"/>
          <cell r="AB201"/>
          <cell r="AC201"/>
          <cell r="AD201"/>
          <cell r="AE201">
            <v>3</v>
          </cell>
          <cell r="AF201">
            <v>300</v>
          </cell>
          <cell r="AG201" t="str">
            <v>BEL</v>
          </cell>
          <cell r="AH201"/>
          <cell r="AI201"/>
          <cell r="AJ201"/>
          <cell r="AK201"/>
          <cell r="AL201"/>
          <cell r="AM201"/>
          <cell r="AN201"/>
          <cell r="AO201"/>
          <cell r="AP201"/>
          <cell r="AQ201"/>
          <cell r="AR201"/>
          <cell r="AS201"/>
          <cell r="AT201" t="str">
            <v>all fabric and WB colors are approved/FIT approved/PLM BOM ready</v>
          </cell>
          <cell r="AU201"/>
          <cell r="AV201"/>
        </row>
        <row r="202">
          <cell r="A202"/>
          <cell r="B202"/>
          <cell r="C202"/>
          <cell r="D202" t="str">
            <v>BRANDIX ASIA HOLDINGS PTE</v>
          </cell>
          <cell r="E202" t="str">
            <v>HCTF001</v>
          </cell>
          <cell r="F202" t="str">
            <v>THU COTTON CLASSICS</v>
          </cell>
          <cell r="G202" t="str">
            <v>100</v>
          </cell>
          <cell r="H202" t="str">
            <v>100</v>
          </cell>
          <cell r="I202" t="str">
            <v>WHITE</v>
          </cell>
          <cell r="J202" t="str">
            <v>*</v>
          </cell>
          <cell r="K202" t="str">
            <v>MD</v>
          </cell>
          <cell r="L202"/>
          <cell r="M202" t="str">
            <v>W55</v>
          </cell>
          <cell r="N202" t="str">
            <v>CANADA</v>
          </cell>
          <cell r="O202">
            <v>200</v>
          </cell>
          <cell r="P202">
            <v>200</v>
          </cell>
          <cell r="Q202">
            <v>44621</v>
          </cell>
          <cell r="R202"/>
          <cell r="S202">
            <v>44571</v>
          </cell>
          <cell r="T202">
            <v>44564</v>
          </cell>
          <cell r="U202"/>
          <cell r="V202"/>
          <cell r="W202" t="str">
            <v>Basics-Aug 2021</v>
          </cell>
          <cell r="X202"/>
          <cell r="Y202"/>
          <cell r="Z202"/>
          <cell r="AA202"/>
          <cell r="AB202"/>
          <cell r="AC202"/>
          <cell r="AD202"/>
          <cell r="AE202">
            <v>4</v>
          </cell>
          <cell r="AF202">
            <v>800</v>
          </cell>
          <cell r="AG202" t="str">
            <v>BEL</v>
          </cell>
          <cell r="AH202"/>
          <cell r="AI202"/>
          <cell r="AJ202"/>
          <cell r="AK202"/>
          <cell r="AL202"/>
          <cell r="AM202"/>
          <cell r="AN202"/>
          <cell r="AO202"/>
          <cell r="AP202"/>
          <cell r="AQ202"/>
          <cell r="AR202"/>
          <cell r="AS202"/>
          <cell r="AT202" t="str">
            <v>all fabric and WB colors are approved/FIT approved/PLM BOM ready</v>
          </cell>
          <cell r="AU202"/>
          <cell r="AV202"/>
        </row>
        <row r="203">
          <cell r="A203"/>
          <cell r="B203"/>
          <cell r="C203"/>
          <cell r="D203" t="str">
            <v>BRANDIX ASIA HOLDINGS PTE</v>
          </cell>
          <cell r="E203" t="str">
            <v>HCTF001</v>
          </cell>
          <cell r="F203" t="str">
            <v>THU COTTON CLASSICS</v>
          </cell>
          <cell r="G203" t="str">
            <v>100</v>
          </cell>
          <cell r="H203" t="str">
            <v>100</v>
          </cell>
          <cell r="I203" t="str">
            <v>WHITE</v>
          </cell>
          <cell r="J203" t="str">
            <v>*</v>
          </cell>
          <cell r="K203" t="str">
            <v>LG</v>
          </cell>
          <cell r="L203"/>
          <cell r="M203" t="str">
            <v>W55</v>
          </cell>
          <cell r="N203" t="str">
            <v>CANADA</v>
          </cell>
          <cell r="O203">
            <v>300</v>
          </cell>
          <cell r="P203">
            <v>300</v>
          </cell>
          <cell r="Q203">
            <v>44621</v>
          </cell>
          <cell r="R203"/>
          <cell r="S203">
            <v>44571</v>
          </cell>
          <cell r="T203">
            <v>44564</v>
          </cell>
          <cell r="U203"/>
          <cell r="V203"/>
          <cell r="W203" t="str">
            <v>Basics-Aug 2021</v>
          </cell>
          <cell r="X203"/>
          <cell r="Y203"/>
          <cell r="Z203"/>
          <cell r="AA203"/>
          <cell r="AB203"/>
          <cell r="AC203"/>
          <cell r="AD203"/>
          <cell r="AE203">
            <v>4</v>
          </cell>
          <cell r="AF203">
            <v>1200</v>
          </cell>
          <cell r="AG203" t="str">
            <v>BEL</v>
          </cell>
          <cell r="AH203"/>
          <cell r="AI203"/>
          <cell r="AJ203"/>
          <cell r="AK203"/>
          <cell r="AL203"/>
          <cell r="AM203"/>
          <cell r="AN203"/>
          <cell r="AO203"/>
          <cell r="AP203"/>
          <cell r="AQ203"/>
          <cell r="AR203"/>
          <cell r="AS203"/>
          <cell r="AT203" t="str">
            <v>all fabric and WB colors are approved/FIT approved/PLM BOM ready</v>
          </cell>
          <cell r="AU203"/>
          <cell r="AV203"/>
        </row>
        <row r="204">
          <cell r="A204"/>
          <cell r="B204"/>
          <cell r="C204"/>
          <cell r="D204" t="str">
            <v>BRANDIX ASIA HOLDINGS PTE</v>
          </cell>
          <cell r="E204" t="str">
            <v>HCTF001</v>
          </cell>
          <cell r="F204" t="str">
            <v>THU COTTON CLASSICS</v>
          </cell>
          <cell r="G204" t="str">
            <v>001</v>
          </cell>
          <cell r="H204" t="str">
            <v>001</v>
          </cell>
          <cell r="I204" t="str">
            <v>BLACK</v>
          </cell>
          <cell r="J204" t="str">
            <v>*</v>
          </cell>
          <cell r="K204" t="str">
            <v>MD</v>
          </cell>
          <cell r="L204"/>
          <cell r="M204" t="str">
            <v>W55</v>
          </cell>
          <cell r="N204" t="str">
            <v>CANADA</v>
          </cell>
          <cell r="O204">
            <v>300</v>
          </cell>
          <cell r="P204">
            <v>300</v>
          </cell>
          <cell r="Q204">
            <v>44621</v>
          </cell>
          <cell r="R204"/>
          <cell r="S204">
            <v>44571</v>
          </cell>
          <cell r="T204">
            <v>44564</v>
          </cell>
          <cell r="U204"/>
          <cell r="V204"/>
          <cell r="W204" t="str">
            <v>Basics-Aug 2021</v>
          </cell>
          <cell r="X204"/>
          <cell r="Y204"/>
          <cell r="Z204"/>
          <cell r="AA204"/>
          <cell r="AB204"/>
          <cell r="AC204"/>
          <cell r="AD204"/>
          <cell r="AE204">
            <v>4</v>
          </cell>
          <cell r="AF204">
            <v>1200</v>
          </cell>
          <cell r="AG204" t="str">
            <v>BEL</v>
          </cell>
          <cell r="AH204"/>
          <cell r="AI204"/>
          <cell r="AJ204"/>
          <cell r="AK204"/>
          <cell r="AL204"/>
          <cell r="AM204"/>
          <cell r="AN204"/>
          <cell r="AO204"/>
          <cell r="AP204"/>
          <cell r="AQ204"/>
          <cell r="AR204"/>
          <cell r="AS204"/>
          <cell r="AT204" t="str">
            <v>all fabric and WB colors are approved/FIT approved/PLM BOM ready</v>
          </cell>
          <cell r="AU204"/>
          <cell r="AV204"/>
        </row>
        <row r="205">
          <cell r="A205"/>
          <cell r="B205"/>
          <cell r="C205"/>
          <cell r="D205" t="str">
            <v>BRANDIX ASIA HOLDINGS PTE</v>
          </cell>
          <cell r="E205" t="str">
            <v>HCTF001</v>
          </cell>
          <cell r="F205" t="str">
            <v>THU COTTON CLASSICS</v>
          </cell>
          <cell r="G205" t="str">
            <v>001</v>
          </cell>
          <cell r="H205" t="str">
            <v>001</v>
          </cell>
          <cell r="I205" t="str">
            <v>BLACK</v>
          </cell>
          <cell r="J205" t="str">
            <v>*</v>
          </cell>
          <cell r="K205" t="str">
            <v>LG</v>
          </cell>
          <cell r="L205"/>
          <cell r="M205" t="str">
            <v>W55</v>
          </cell>
          <cell r="N205" t="str">
            <v>CANADA</v>
          </cell>
          <cell r="O205">
            <v>100</v>
          </cell>
          <cell r="P205">
            <v>100</v>
          </cell>
          <cell r="Q205">
            <v>44621</v>
          </cell>
          <cell r="R205"/>
          <cell r="S205">
            <v>44571</v>
          </cell>
          <cell r="T205">
            <v>44564</v>
          </cell>
          <cell r="U205"/>
          <cell r="V205"/>
          <cell r="W205" t="str">
            <v>Basics-Aug 2021</v>
          </cell>
          <cell r="X205"/>
          <cell r="Y205"/>
          <cell r="Z205"/>
          <cell r="AA205"/>
          <cell r="AB205"/>
          <cell r="AC205"/>
          <cell r="AD205"/>
          <cell r="AE205">
            <v>4</v>
          </cell>
          <cell r="AF205">
            <v>400</v>
          </cell>
          <cell r="AG205" t="str">
            <v>BEL</v>
          </cell>
          <cell r="AH205"/>
          <cell r="AI205"/>
          <cell r="AJ205"/>
          <cell r="AK205"/>
          <cell r="AL205"/>
          <cell r="AM205"/>
          <cell r="AN205"/>
          <cell r="AO205"/>
          <cell r="AP205"/>
          <cell r="AQ205"/>
          <cell r="AR205"/>
          <cell r="AS205"/>
          <cell r="AT205" t="str">
            <v>all fabric and WB colors are approved/FIT approved/PLM BOM ready</v>
          </cell>
          <cell r="AU205"/>
          <cell r="AV205"/>
        </row>
        <row r="206">
          <cell r="A206"/>
          <cell r="B206"/>
          <cell r="C206"/>
          <cell r="D206" t="str">
            <v>BRANDIX ASIA HOLDINGS PTE</v>
          </cell>
          <cell r="E206" t="str">
            <v>HCTF001</v>
          </cell>
          <cell r="F206" t="str">
            <v>THU COTTON CLASSICS</v>
          </cell>
          <cell r="G206" t="str">
            <v>001</v>
          </cell>
          <cell r="H206" t="str">
            <v>001</v>
          </cell>
          <cell r="I206" t="str">
            <v>BLACK</v>
          </cell>
          <cell r="J206" t="str">
            <v>*</v>
          </cell>
          <cell r="K206" t="str">
            <v>XL</v>
          </cell>
          <cell r="L206"/>
          <cell r="M206" t="str">
            <v>W55</v>
          </cell>
          <cell r="N206" t="str">
            <v>CANADA</v>
          </cell>
          <cell r="O206">
            <v>100</v>
          </cell>
          <cell r="P206">
            <v>100</v>
          </cell>
          <cell r="Q206">
            <v>44621</v>
          </cell>
          <cell r="R206"/>
          <cell r="S206">
            <v>44571</v>
          </cell>
          <cell r="T206">
            <v>44564</v>
          </cell>
          <cell r="U206"/>
          <cell r="V206"/>
          <cell r="W206" t="str">
            <v>Basics-Aug 2021</v>
          </cell>
          <cell r="X206"/>
          <cell r="Y206"/>
          <cell r="Z206"/>
          <cell r="AA206"/>
          <cell r="AB206"/>
          <cell r="AC206"/>
          <cell r="AD206"/>
          <cell r="AE206">
            <v>4</v>
          </cell>
          <cell r="AF206">
            <v>400</v>
          </cell>
          <cell r="AG206" t="str">
            <v>BEL</v>
          </cell>
          <cell r="AH206"/>
          <cell r="AI206"/>
          <cell r="AJ206"/>
          <cell r="AK206"/>
          <cell r="AL206"/>
          <cell r="AM206"/>
          <cell r="AN206"/>
          <cell r="AO206"/>
          <cell r="AP206"/>
          <cell r="AQ206"/>
          <cell r="AR206"/>
          <cell r="AS206"/>
          <cell r="AT206" t="str">
            <v>all fabric and WB colors are approved/FIT approved/PLM BOM ready</v>
          </cell>
          <cell r="AU206"/>
          <cell r="AV206"/>
        </row>
      </sheetData>
      <sheetData sheetId="5" refreshError="1"/>
      <sheetData sheetId="6" refreshError="1"/>
      <sheetData sheetId="7" refreshError="1"/>
    </sheetDataSet>
  </externalBook>
</externalLink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 - Udesh Eranga" refreshedDate="44431.803234027779" backgroundQuery="1" createdVersion="6" refreshedVersion="6" minRefreshableVersion="3" recordCount="0" supportSubquery="1" supportAdvancedDrill="1" xr:uid="{4C22C654-9BB6-448C-93FB-7064C7755652}">
  <cacheSource type="external" connectionId="1"/>
  <cacheFields count="4">
    <cacheField name="[Range].[Merchant].[Merchant]" caption="Merchant" numFmtId="0" hierarchy="6" level="1">
      <sharedItems count="4">
        <s v="Bhagya"/>
        <s v="Nilushi"/>
        <s v="Sheshan"/>
        <s v="Thamal"/>
      </sharedItems>
    </cacheField>
    <cacheField name="[Measures].[Distinct Count of TP Style]" caption="Distinct Count of TP Style" numFmtId="0" hierarchy="12" level="32767"/>
    <cacheField name="[Measures].[Distinct Count of # of Cos]" caption="Distinct Count of # of Cos" numFmtId="0" hierarchy="13" level="32767"/>
    <cacheField name="[Measures].[Distinct Count of Model #]" caption="Distinct Count of Model #" numFmtId="0" hierarchy="14" level="32767"/>
  </cacheFields>
  <cacheHierarchies count="15">
    <cacheHierarchy uniqueName="[Range].[AA]" caption="AA" attribute="1" defaultMemberUniqueName="[Range].[AA].[All]" allUniqueName="[Range].[AA].[All]" dimensionUniqueName="[Range]" displayFolder="" count="0" memberValueDatatype="130" unbalanced="0"/>
    <cacheHierarchy uniqueName="[Range].[TP Style]" caption="TP Style" attribute="1" defaultMemberUniqueName="[Range].[TP Style].[All]" allUniqueName="[Range].[TP Style].[All]" dimensionUniqueName="[Range]" displayFolder="" count="0" memberValueDatatype="130" unbalanced="0"/>
    <cacheHierarchy uniqueName="[Range].[Style]" caption="Style" attribute="1" defaultMemberUniqueName="[Range].[Style].[All]" allUniqueName="[Range].[Style].[All]" dimensionUniqueName="[Range]" displayFolder="" count="0" memberValueDatatype="130" unbalanced="0"/>
    <cacheHierarchy uniqueName="[Range].[NRF  Color]" caption="NRF  Color" attribute="1" defaultMemberUniqueName="[Range].[NRF  Color].[All]" allUniqueName="[Range].[NRF  Color].[All]" dimensionUniqueName="[Range]" displayFolder="" count="0" memberValueDatatype="130" unbalanced="0"/>
    <cacheHierarchy uniqueName="[Range].[Model #]" caption="Model #" attribute="1" defaultMemberUniqueName="[Range].[Model #].[All]" allUniqueName="[Range].[Model #].[All]" dimensionUniqueName="[Range]" displayFolder="" count="0" memberValueDatatype="130" unbalanced="0"/>
    <cacheHierarchy uniqueName="[Range].[# of Cos]" caption="# of Cos" attribute="1" defaultMemberUniqueName="[Range].[# of Cos].[All]" allUniqueName="[Range].[# of Cos].[All]" dimensionUniqueName="[Range]" displayFolder="" count="0" memberValueDatatype="130" unbalanced="0"/>
    <cacheHierarchy uniqueName="[Range].[Merchant]" caption="Merchant" attribute="1" defaultMemberUniqueName="[Range].[Merchant].[All]" allUniqueName="[Range].[Merchant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TP Style]" caption="Count of TP Styl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Model #]" caption="Count of Model #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# of Cos]" caption="Count of # of Cos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TP Style]" caption="Distinct Count of TP Styl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# of Cos]" caption="Distinct Count of # of Cos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Model #]" caption="Distinct Count of Model #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 - Udesh Eranga" refreshedDate="44431.803234375002" createdVersion="6" refreshedVersion="6" minRefreshableVersion="3" recordCount="205" xr:uid="{E2E8383F-13E8-4C42-8AA0-5D8D7F455A91}">
  <cacheSource type="worksheet">
    <worksheetSource ref="C2:CA207" sheet="Total Buy"/>
  </cacheSource>
  <cacheFields count="76">
    <cacheField name="AA" numFmtId="0">
      <sharedItems containsBlank="1" containsMixedTypes="1" containsNumber="1" containsInteger="1" minValue="268196" maxValue="268201"/>
    </cacheField>
    <cacheField name="Buy Plan" numFmtId="0">
      <sharedItems containsBlank="1"/>
    </cacheField>
    <cacheField name="Vendor" numFmtId="0">
      <sharedItems containsBlank="1"/>
    </cacheField>
    <cacheField name="Vendor Name" numFmtId="0">
      <sharedItems containsBlank="1"/>
    </cacheField>
    <cacheField name="TP Style" numFmtId="0">
      <sharedItems containsBlank="1"/>
    </cacheField>
    <cacheField name="Style" numFmtId="0">
      <sharedItems containsBlank="1"/>
    </cacheField>
    <cacheField name="Program_x000a_Name" numFmtId="0">
      <sharedItems containsBlank="1"/>
    </cacheField>
    <cacheField name="Color" numFmtId="0">
      <sharedItems containsBlank="1" containsMixedTypes="1" containsNumber="1" containsInteger="1" minValue="459" maxValue="459"/>
    </cacheField>
    <cacheField name="NRF _x000a_Color" numFmtId="0">
      <sharedItems containsBlank="1" containsMixedTypes="1" containsNumber="1" containsInteger="1" minValue="459" maxValue="459"/>
    </cacheField>
    <cacheField name="Color_x000a_Name" numFmtId="0">
      <sharedItems containsBlank="1"/>
    </cacheField>
    <cacheField name="Dimension" numFmtId="0">
      <sharedItems containsBlank="1"/>
    </cacheField>
    <cacheField name="Size" numFmtId="0">
      <sharedItems containsBlank="1"/>
    </cacheField>
    <cacheField name="UPC" numFmtId="0">
      <sharedItems containsBlank="1"/>
    </cacheField>
    <cacheField name="Ship to" numFmtId="0">
      <sharedItems containsBlank="1" containsMixedTypes="1" containsNumber="1" containsInteger="1" minValue="46" maxValue="46"/>
    </cacheField>
    <cacheField name="Office" numFmtId="0">
      <sharedItems containsBlank="1"/>
    </cacheField>
    <cacheField name="Qty" numFmtId="0">
      <sharedItems containsString="0" containsBlank="1" containsNumber="1" containsInteger="1" minValue="5" maxValue="2500"/>
    </cacheField>
    <cacheField name="Final Qty" numFmtId="0">
      <sharedItems containsSemiMixedTypes="0" containsString="0" containsNumber="1" containsInteger="1" minValue="5" maxValue="60810"/>
    </cacheField>
    <cacheField name="Need By" numFmtId="0">
      <sharedItems containsNonDate="0" containsDate="1" containsString="0" containsBlank="1" minDate="2022-03-01T00:00:00" maxDate="2022-03-02T00:00:00"/>
    </cacheField>
    <cacheField name="In DC Date" numFmtId="0">
      <sharedItems containsBlank="1"/>
    </cacheField>
    <cacheField name="Req Sail By" numFmtId="0">
      <sharedItems containsNonDate="0" containsDate="1" containsString="0" containsBlank="1" minDate="2022-01-10T00:00:00" maxDate="2022-01-11T00:00:00"/>
    </cacheField>
    <cacheField name="Req AC Date" numFmtId="0">
      <sharedItems containsNonDate="0" containsDate="1" containsString="0" containsBlank="1" minDate="2022-01-03T00:00:00" maxDate="2022-01-04T00:00:00" count="2">
        <d v="2022-01-03T00:00:00"/>
        <m/>
      </sharedItems>
    </cacheField>
    <cacheField name="Cfm Sail By" numFmtId="0">
      <sharedItems containsBlank="1"/>
    </cacheField>
    <cacheField name="Cfm AC Date" numFmtId="0">
      <sharedItems containsDate="1" containsBlank="1" containsMixedTypes="1" minDate="2022-01-03T00:00:00" maxDate="2022-02-09T00:00:00" count="8">
        <d v="2022-01-04T00:00:00"/>
        <d v="2022-02-08T00:00:00"/>
        <d v="2022-01-11T00:00:00"/>
        <d v="2022-01-18T00:00:00"/>
        <d v="2022-01-03T00:00:00"/>
        <d v="2022-01-10T00:00:00"/>
        <s v="TBC"/>
        <m/>
      </sharedItems>
    </cacheField>
    <cacheField name="Buy Period" numFmtId="0">
      <sharedItems containsBlank="1"/>
    </cacheField>
    <cacheField name="Prepack Style" numFmtId="0">
      <sharedItems containsNonDate="0" containsString="0" containsBlank="1"/>
    </cacheField>
    <cacheField name="Prepack Color" numFmtId="0">
      <sharedItems containsNonDate="0" containsString="0" containsBlank="1"/>
    </cacheField>
    <cacheField name="Prepack Description" numFmtId="0">
      <sharedItems containsNonDate="0" containsString="0" containsBlank="1"/>
    </cacheField>
    <cacheField name="Licensee" numFmtId="0">
      <sharedItems containsBlank="1"/>
    </cacheField>
    <cacheField name="Cost Folio Season" numFmtId="0">
      <sharedItems containsBlank="1"/>
    </cacheField>
    <cacheField name="Comment" numFmtId="0">
      <sharedItems containsNonDate="0" containsString="0" containsBlank="1" count="1">
        <m/>
      </sharedItems>
    </cacheField>
    <cacheField name="Process Step" numFmtId="0">
      <sharedItems containsBlank="1"/>
    </cacheField>
    <cacheField name="PpP" numFmtId="0">
      <sharedItems containsString="0" containsBlank="1" containsNumber="1" containsInteger="1" minValue="1" maxValue="6"/>
    </cacheField>
    <cacheField name="Total Pcs" numFmtId="0">
      <sharedItems containsSemiMixedTypes="0" containsString="0" containsNumber="1" containsInteger="1" minValue="15" maxValue="176365"/>
    </cacheField>
    <cacheField name="Plant" numFmtId="0">
      <sharedItems containsBlank="1"/>
    </cacheField>
    <cacheField name="MCQ" numFmtId="0">
      <sharedItems containsBlank="1"/>
    </cacheField>
    <cacheField name="Qty add" numFmtId="0">
      <sharedItems containsString="0" containsBlank="1" containsNumber="1" minValue="153.69523713973379" maxValue="7013.4544770504135"/>
    </cacheField>
    <cacheField name="Liability value" numFmtId="0">
      <sharedItems containsString="0" containsBlank="1" containsNumber="1" minValue="140.44720105999994" maxValue="15443.058270000001"/>
    </cacheField>
    <cacheField name="Surcharge" numFmtId="0">
      <sharedItems containsNonDate="0" containsString="0" containsBlank="1"/>
    </cacheField>
    <cacheField name="RM item" numFmtId="0">
      <sharedItems containsBlank="1"/>
    </cacheField>
    <cacheField name="Confirm Plant" numFmtId="0">
      <sharedItems containsBlank="1"/>
    </cacheField>
    <cacheField name="Base FOB" numFmtId="0">
      <sharedItems containsNonDate="0" containsString="0" containsBlank="1"/>
    </cacheField>
    <cacheField name="Final FOB" numFmtId="0">
      <sharedItems containsNonDate="0" containsString="0" containsBlank="1"/>
    </cacheField>
    <cacheField name="Reason For Not meeting req sail by" numFmtId="0">
      <sharedItems containsNonDate="0" containsString="0" containsBlank="1"/>
    </cacheField>
    <cacheField name="Brandix Comment" numFmtId="0">
      <sharedItems containsNonDate="0" containsString="0" containsBlank="1"/>
    </cacheField>
    <cacheField name="Region comment" numFmtId="0">
      <sharedItems containsNonDate="0" containsString="0" containsBlank="1"/>
    </cacheField>
    <cacheField name="PO #" numFmtId="0">
      <sharedItems containsNonDate="0" containsString="0" containsBlank="1"/>
    </cacheField>
    <cacheField name="Dev Comment" numFmtId="0">
      <sharedItems containsNonDate="0" containsString="0" containsBlank="1"/>
    </cacheField>
    <cacheField name="FOB con" numFmtId="0">
      <sharedItems containsBlank="1"/>
    </cacheField>
    <cacheField name="revised Destination" numFmtId="0">
      <sharedItems containsBlank="1"/>
    </cacheField>
    <cacheField name="FOB con2" numFmtId="0">
      <sharedItems containsBlank="1"/>
    </cacheField>
    <cacheField name="Base FOB2" numFmtId="0">
      <sharedItems containsString="0" containsBlank="1" containsNumber="1" minValue="3.25" maxValue="3.25"/>
    </cacheField>
    <cacheField name="final FOB2" numFmtId="0">
      <sharedItems containsString="0" containsBlank="1" containsNumber="1" minValue="3.25" maxValue="3.25"/>
    </cacheField>
    <cacheField name="Con" numFmtId="0">
      <sharedItems containsBlank="1"/>
    </cacheField>
    <cacheField name="Model #" numFmtId="0">
      <sharedItems containsBlank="1" count="17">
        <s v="UK0190T"/>
        <s v="UK0245T"/>
        <s v="UK0244T"/>
        <s v="UK0087T"/>
        <s v="UK0002T"/>
        <s v="UW0021T"/>
        <s v="SK0155T"/>
        <s v="SK0153T"/>
        <s v="UK0191T"/>
        <s v="UK0224T"/>
        <s v="UK0223T"/>
        <s v="UK0194T"/>
        <s v="UK0189T"/>
        <s v="UK0230T"/>
        <s v="UK0246T"/>
        <s v="UW0020T"/>
        <m/>
      </sharedItems>
    </cacheField>
    <cacheField name="PPP2" numFmtId="0">
      <sharedItems containsNonDate="0" containsString="0" containsBlank="1"/>
    </cacheField>
    <cacheField name="QTY-PCS" numFmtId="0">
      <sharedItems containsNonDate="0" containsString="0" containsBlank="1"/>
    </cacheField>
    <cacheField name="Merchant" numFmtId="0">
      <sharedItems containsBlank="1"/>
    </cacheField>
    <cacheField name="Buy Name" numFmtId="0">
      <sharedItems containsBlank="1"/>
    </cacheField>
    <cacheField name="PSD" numFmtId="0">
      <sharedItems containsNonDate="0" containsString="0" containsBlank="1"/>
    </cacheField>
    <cacheField name=" comments for RM date" numFmtId="0">
      <sharedItems containsNonDate="0" containsString="0" containsBlank="1"/>
    </cacheField>
    <cacheField name="SPO" numFmtId="0">
      <sharedItems containsNonDate="0" containsDate="1" containsString="0" containsBlank="1" minDate="2021-09-01T00:00:00" maxDate="2021-09-02T00:00:00"/>
    </cacheField>
    <cacheField name="RMIH - SL" numFmtId="0">
      <sharedItems containsNonDate="0" containsDate="1" containsString="0" containsBlank="1" minDate="2021-11-21T00:00:00" maxDate="2021-12-02T00:00:00" count="5">
        <m/>
        <d v="2021-11-22T00:00:00"/>
        <d v="2021-11-26T00:00:00"/>
        <d v="2021-12-01T00:00:00"/>
        <d v="2021-11-21T00:00:00"/>
      </sharedItems>
    </cacheField>
    <cacheField name="RMIH - IND" numFmtId="0">
      <sharedItems containsNonDate="0" containsDate="1" containsString="0" containsBlank="1" minDate="2021-11-25T00:00:00" maxDate="2022-01-15T00:00:00" count="5">
        <d v="2021-11-25T00:00:00"/>
        <d v="2022-01-14T00:00:00"/>
        <d v="2021-12-27T00:00:00"/>
        <d v="2021-12-18T00:00:00"/>
        <m/>
      </sharedItems>
    </cacheField>
    <cacheField name="RMIH AIR" numFmtId="0">
      <sharedItems containsNonDate="0" containsDate="1" containsString="0" containsBlank="1" minDate="2021-11-19T00:00:00" maxDate="2022-01-08T00:00:00"/>
    </cacheField>
    <cacheField name="Actual RM LT" numFmtId="0">
      <sharedItems containsBlank="1" containsMixedTypes="1" containsNumber="1" containsInteger="1" minValue="80" maxValue="134"/>
    </cacheField>
    <cacheField name="Standered RM LT" numFmtId="0">
      <sharedItems containsBlank="1" containsMixedTypes="1" containsNumber="1" containsInteger="1" minValue="77" maxValue="137"/>
    </cacheField>
    <cacheField name="Act LT Vs STD LT" numFmtId="0">
      <sharedItems containsBlank="1" containsMixedTypes="1" containsNumber="1" containsInteger="1" minValue="-22" maxValue="53"/>
    </cacheField>
    <cacheField name="T&amp;A Deliver" numFmtId="0">
      <sharedItems containsDate="1" containsBlank="1" containsMixedTypes="1" minDate="2021-12-22T00:00:00" maxDate="2022-02-21T00:00:00"/>
    </cacheField>
    <cacheField name="req: del to actual del" numFmtId="0">
      <sharedItems containsBlank="1" containsMixedTypes="1" containsNumber="1" containsInteger="1" minValue="-36" maxValue="0"/>
    </cacheField>
    <cacheField name="T&amp;A del vs actual (weeks)" numFmtId="0">
      <sharedItems containsBlank="1" containsMixedTypes="1" containsNumber="1" containsInteger="1" minValue="-13" maxValue="47"/>
    </cacheField>
    <cacheField name="Req:del" numFmtId="0">
      <sharedItems containsNonDate="0" containsDate="1" containsString="0" containsBlank="1" minDate="2022-01-03T00:00:00" maxDate="2022-01-04T00:00:00"/>
    </cacheField>
    <cacheField name="act: Del" numFmtId="0">
      <sharedItems containsDate="1" containsBlank="1" containsMixedTypes="1" minDate="2022-01-03T00:00:00" maxDate="2022-02-09T00:00:00"/>
    </cacheField>
    <cacheField name="Style::NRF" numFmtId="0">
      <sharedItems containsBlank="1"/>
    </cacheField>
    <cacheField name="Comment2" numFmtId="0">
      <sharedItems containsBlank="1" count="7">
        <m/>
        <s v="3 weeks RM delay due to yarn delay (Vietnam Covid situation) and PCD requested 4 weeks away from SLT with India production"/>
        <s v="Supplier confirmed based on LT. Air option advised. Requested PCD 28 days advanced from STL."/>
        <s v="Supplier confirmed based on LT. Air option advised. Requested PCD 19 days advanced from STL."/>
        <s v="Supplier confirmed based on LT. Air option advised. Requested PCD 5 days advanced from STL."/>
        <s v="Emb style_Delivery quote based on LT"/>
        <s v="On hold under Development comments"/>
      </sharedItems>
    </cacheField>
    <cacheField name="DEL-RM IH" numFmtId="0">
      <sharedItems containsBlank="1" containsMixedTypes="1" containsNumber="1" containsInteger="1" minValue="15" maxValue="43" count="10">
        <n v="40"/>
        <n v="25"/>
        <n v="15"/>
        <n v="31"/>
        <n v="42"/>
        <n v="38"/>
        <n v="33"/>
        <e v="#VALUE!"/>
        <n v="43"/>
        <m/>
      </sharedItems>
    </cacheField>
    <cacheField name="DEL-REC AC" numFmtId="0">
      <sharedItems containsBlank="1" containsMixedTypes="1" containsNumber="1" containsInteger="1" minValue="0" maxValue="36" count="8">
        <n v="1"/>
        <n v="36"/>
        <n v="8"/>
        <n v="15"/>
        <n v="0"/>
        <n v="7"/>
        <e v="#VALUE!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 - Udesh Eranga" refreshedDate="44431.803234606479" createdVersion="6" refreshedVersion="6" minRefreshableVersion="3" recordCount="205" xr:uid="{62B78265-AF41-403D-BF02-1811FC6EFF96}">
  <cacheSource type="worksheet">
    <worksheetSource ref="C2:BX207" sheet="Total Buy"/>
  </cacheSource>
  <cacheFields count="73">
    <cacheField name="AA" numFmtId="0">
      <sharedItems containsBlank="1" containsMixedTypes="1" containsNumber="1" containsInteger="1" minValue="268196" maxValue="268201"/>
    </cacheField>
    <cacheField name="Buy Plan" numFmtId="0">
      <sharedItems containsBlank="1"/>
    </cacheField>
    <cacheField name="Vendor" numFmtId="0">
      <sharedItems containsBlank="1"/>
    </cacheField>
    <cacheField name="Vendor Name" numFmtId="0">
      <sharedItems containsBlank="1"/>
    </cacheField>
    <cacheField name="TP Style" numFmtId="0">
      <sharedItems containsBlank="1"/>
    </cacheField>
    <cacheField name="Style" numFmtId="0">
      <sharedItems containsBlank="1"/>
    </cacheField>
    <cacheField name="Program_x000a_Name" numFmtId="0">
      <sharedItems containsBlank="1"/>
    </cacheField>
    <cacheField name="Color" numFmtId="0">
      <sharedItems containsBlank="1" containsMixedTypes="1" containsNumber="1" containsInteger="1" minValue="459" maxValue="459"/>
    </cacheField>
    <cacheField name="NRF _x000a_Color" numFmtId="0">
      <sharedItems containsBlank="1" containsMixedTypes="1" containsNumber="1" containsInteger="1" minValue="459" maxValue="459"/>
    </cacheField>
    <cacheField name="Color_x000a_Name" numFmtId="0">
      <sharedItems containsBlank="1"/>
    </cacheField>
    <cacheField name="Dimension" numFmtId="0">
      <sharedItems containsBlank="1"/>
    </cacheField>
    <cacheField name="Size" numFmtId="0">
      <sharedItems containsBlank="1"/>
    </cacheField>
    <cacheField name="UPC" numFmtId="0">
      <sharedItems containsBlank="1"/>
    </cacheField>
    <cacheField name="Ship to" numFmtId="0">
      <sharedItems containsBlank="1" containsMixedTypes="1" containsNumber="1" containsInteger="1" minValue="46" maxValue="46"/>
    </cacheField>
    <cacheField name="Office" numFmtId="0">
      <sharedItems containsBlank="1"/>
    </cacheField>
    <cacheField name="Qty" numFmtId="0">
      <sharedItems containsString="0" containsBlank="1" containsNumber="1" containsInteger="1" minValue="5" maxValue="2500"/>
    </cacheField>
    <cacheField name="Final Qty" numFmtId="0">
      <sharedItems containsSemiMixedTypes="0" containsString="0" containsNumber="1" containsInteger="1" minValue="5" maxValue="60810"/>
    </cacheField>
    <cacheField name="Need By" numFmtId="0">
      <sharedItems containsNonDate="0" containsDate="1" containsString="0" containsBlank="1" minDate="2022-03-01T00:00:00" maxDate="2022-03-02T00:00:00"/>
    </cacheField>
    <cacheField name="In DC Date" numFmtId="0">
      <sharedItems containsBlank="1"/>
    </cacheField>
    <cacheField name="Req Sail By" numFmtId="0">
      <sharedItems containsNonDate="0" containsDate="1" containsString="0" containsBlank="1" minDate="2022-01-10T00:00:00" maxDate="2022-01-11T00:00:00"/>
    </cacheField>
    <cacheField name="Req AC Date" numFmtId="0">
      <sharedItems containsNonDate="0" containsDate="1" containsString="0" containsBlank="1" minDate="2022-01-03T00:00:00" maxDate="2022-01-04T00:00:00"/>
    </cacheField>
    <cacheField name="Cfm Sail By" numFmtId="0">
      <sharedItems containsBlank="1"/>
    </cacheField>
    <cacheField name="Cfm AC Date" numFmtId="0">
      <sharedItems containsDate="1" containsBlank="1" containsMixedTypes="1" minDate="2022-01-03T00:00:00" maxDate="2022-02-09T00:00:00"/>
    </cacheField>
    <cacheField name="Buy Period" numFmtId="0">
      <sharedItems containsBlank="1"/>
    </cacheField>
    <cacheField name="Prepack Style" numFmtId="0">
      <sharedItems containsNonDate="0" containsString="0" containsBlank="1"/>
    </cacheField>
    <cacheField name="Prepack Color" numFmtId="0">
      <sharedItems containsNonDate="0" containsString="0" containsBlank="1"/>
    </cacheField>
    <cacheField name="Prepack Description" numFmtId="0">
      <sharedItems containsNonDate="0" containsString="0" containsBlank="1"/>
    </cacheField>
    <cacheField name="Licensee" numFmtId="0">
      <sharedItems containsBlank="1"/>
    </cacheField>
    <cacheField name="Cost Folio Season" numFmtId="0">
      <sharedItems containsBlank="1"/>
    </cacheField>
    <cacheField name="Comment" numFmtId="0">
      <sharedItems containsNonDate="0" containsString="0" containsBlank="1"/>
    </cacheField>
    <cacheField name="Process Step" numFmtId="0">
      <sharedItems containsBlank="1"/>
    </cacheField>
    <cacheField name="PpP" numFmtId="0">
      <sharedItems containsString="0" containsBlank="1" containsNumber="1" containsInteger="1" minValue="1" maxValue="6"/>
    </cacheField>
    <cacheField name="Total Pcs" numFmtId="0">
      <sharedItems containsSemiMixedTypes="0" containsString="0" containsNumber="1" containsInteger="1" minValue="15" maxValue="176365"/>
    </cacheField>
    <cacheField name="Plant" numFmtId="0">
      <sharedItems containsBlank="1"/>
    </cacheField>
    <cacheField name="MCQ" numFmtId="0">
      <sharedItems containsBlank="1"/>
    </cacheField>
    <cacheField name="Qty add" numFmtId="0">
      <sharedItems containsString="0" containsBlank="1" containsNumber="1" minValue="153.69523713973379" maxValue="7013.4544770504135"/>
    </cacheField>
    <cacheField name="Liability value" numFmtId="0">
      <sharedItems containsString="0" containsBlank="1" containsNumber="1" minValue="140.44720105999994" maxValue="15443.058270000001"/>
    </cacheField>
    <cacheField name="Surcharge" numFmtId="0">
      <sharedItems containsNonDate="0" containsString="0" containsBlank="1"/>
    </cacheField>
    <cacheField name="RM item" numFmtId="0">
      <sharedItems containsBlank="1"/>
    </cacheField>
    <cacheField name="Confirm Plant" numFmtId="0">
      <sharedItems containsBlank="1"/>
    </cacheField>
    <cacheField name="Base FOB" numFmtId="0">
      <sharedItems containsNonDate="0" containsString="0" containsBlank="1"/>
    </cacheField>
    <cacheField name="Final FOB" numFmtId="0">
      <sharedItems containsNonDate="0" containsString="0" containsBlank="1"/>
    </cacheField>
    <cacheField name="Reason For Not meeting req sail by" numFmtId="0">
      <sharedItems containsNonDate="0" containsString="0" containsBlank="1"/>
    </cacheField>
    <cacheField name="Brandix Comment" numFmtId="0">
      <sharedItems containsNonDate="0" containsString="0" containsBlank="1"/>
    </cacheField>
    <cacheField name="Region comment" numFmtId="0">
      <sharedItems containsNonDate="0" containsString="0" containsBlank="1"/>
    </cacheField>
    <cacheField name="PO #" numFmtId="0">
      <sharedItems containsNonDate="0" containsString="0" containsBlank="1"/>
    </cacheField>
    <cacheField name="Dev Comment" numFmtId="0">
      <sharedItems containsNonDate="0" containsString="0" containsBlank="1"/>
    </cacheField>
    <cacheField name="FOB con" numFmtId="0">
      <sharedItems containsBlank="1"/>
    </cacheField>
    <cacheField name="revised Destination" numFmtId="0">
      <sharedItems containsBlank="1"/>
    </cacheField>
    <cacheField name="FOB con2" numFmtId="0">
      <sharedItems containsBlank="1"/>
    </cacheField>
    <cacheField name="Base FOB2" numFmtId="0">
      <sharedItems containsString="0" containsBlank="1" containsNumber="1" minValue="3.25" maxValue="3.25"/>
    </cacheField>
    <cacheField name="final FOB2" numFmtId="0">
      <sharedItems containsString="0" containsBlank="1" containsNumber="1" minValue="3.25" maxValue="3.25"/>
    </cacheField>
    <cacheField name="Con" numFmtId="0">
      <sharedItems containsBlank="1"/>
    </cacheField>
    <cacheField name="Model #" numFmtId="0">
      <sharedItems containsBlank="1"/>
    </cacheField>
    <cacheField name="PPP2" numFmtId="0">
      <sharedItems containsNonDate="0" containsString="0" containsBlank="1"/>
    </cacheField>
    <cacheField name="QTY-PCS" numFmtId="0">
      <sharedItems containsNonDate="0" containsString="0" containsBlank="1"/>
    </cacheField>
    <cacheField name="Merchant" numFmtId="0">
      <sharedItems containsBlank="1"/>
    </cacheField>
    <cacheField name="Buy Name" numFmtId="0">
      <sharedItems containsBlank="1"/>
    </cacheField>
    <cacheField name="PSD" numFmtId="0">
      <sharedItems containsNonDate="0" containsString="0" containsBlank="1"/>
    </cacheField>
    <cacheField name=" comments for RM date" numFmtId="0">
      <sharedItems containsNonDate="0" containsString="0" containsBlank="1"/>
    </cacheField>
    <cacheField name="SPO" numFmtId="0">
      <sharedItems containsNonDate="0" containsDate="1" containsString="0" containsBlank="1" minDate="2021-09-01T00:00:00" maxDate="2021-09-02T00:00:00"/>
    </cacheField>
    <cacheField name="RMIH - SL" numFmtId="0">
      <sharedItems containsNonDate="0" containsDate="1" containsString="0" containsBlank="1" minDate="2021-11-21T00:00:00" maxDate="2021-12-02T00:00:00"/>
    </cacheField>
    <cacheField name="RMIH - IND" numFmtId="0">
      <sharedItems containsNonDate="0" containsDate="1" containsString="0" containsBlank="1" minDate="2021-11-25T00:00:00" maxDate="2022-01-15T00:00:00"/>
    </cacheField>
    <cacheField name="RMIH AIR" numFmtId="0">
      <sharedItems containsNonDate="0" containsDate="1" containsString="0" containsBlank="1" minDate="2021-11-19T00:00:00" maxDate="2022-01-08T00:00:00"/>
    </cacheField>
    <cacheField name="Actual RM LT" numFmtId="0">
      <sharedItems containsBlank="1" containsMixedTypes="1" containsNumber="1" containsInteger="1" minValue="80" maxValue="134"/>
    </cacheField>
    <cacheField name="Standered RM LT" numFmtId="0">
      <sharedItems containsBlank="1" containsMixedTypes="1" containsNumber="1" containsInteger="1" minValue="77" maxValue="137"/>
    </cacheField>
    <cacheField name="Act LT Vs STD LT" numFmtId="0">
      <sharedItems containsBlank="1" containsMixedTypes="1" containsNumber="1" containsInteger="1" minValue="-22" maxValue="53"/>
    </cacheField>
    <cacheField name="T&amp;A Deliver" numFmtId="0">
      <sharedItems containsDate="1" containsBlank="1" containsMixedTypes="1" minDate="2021-12-22T00:00:00" maxDate="2022-02-21T00:00:00"/>
    </cacheField>
    <cacheField name="req: del to actual del" numFmtId="0">
      <sharedItems containsBlank="1" containsMixedTypes="1" containsNumber="1" containsInteger="1" minValue="-36" maxValue="0"/>
    </cacheField>
    <cacheField name="T&amp;A del vs actual (weeks)" numFmtId="0">
      <sharedItems containsBlank="1" containsMixedTypes="1" containsNumber="1" containsInteger="1" minValue="-13" maxValue="47"/>
    </cacheField>
    <cacheField name="Req:del" numFmtId="0">
      <sharedItems containsNonDate="0" containsDate="1" containsString="0" containsBlank="1" minDate="2022-01-03T00:00:00" maxDate="2022-01-04T00:00:00"/>
    </cacheField>
    <cacheField name="act: Del" numFmtId="0">
      <sharedItems containsDate="1" containsBlank="1" containsMixedTypes="1" minDate="2022-01-03T00:00:00" maxDate="2022-02-09T00:00:00"/>
    </cacheField>
    <cacheField name="Style::NRF" numFmtId="0">
      <sharedItems containsBlank="1" count="48">
        <s v="09T4159::001"/>
        <s v="09T4159::608"/>
        <s v="09TQ004::462"/>
        <s v="09TF001::099"/>
        <s v="09TF001::100"/>
        <s v="09T0006::099"/>
        <s v="09T0007::099"/>
        <s v="09T3108::410"/>
        <s v="09T3108::432"/>
        <s v="09T3108::004"/>
        <s v="09T3108::608"/>
        <s v="09T3255::469"/>
        <s v="09T3255::608"/>
        <s v="09T3255::587"/>
        <s v="09T3257::435"/>
        <s v="09T3281::100"/>
        <s v="09T3283::410"/>
        <s v="09T3349::001"/>
        <s v="09T3351::001"/>
        <s v="09T3351::608"/>
        <s v="09T3351::464"/>
        <s v="09T3490::001"/>
        <s v="09T3490::499"/>
        <s v="09T3490::100"/>
        <s v="09T3492::001"/>
        <s v="09T3492::499"/>
        <s v="09T3741::608"/>
        <s v="09T4144::001"/>
        <s v="09T4144::608"/>
        <s v="09T4144::464"/>
        <s v="09T4144::100"/>
        <s v="09T4159::464"/>
        <s v="09T4160::001"/>
        <s v="09T4160::100"/>
        <s v="09TB068::882"/>
        <s v="09TE039::608"/>
        <s v="09TE039::099"/>
        <s v="09TF019::608"/>
        <s v="09TF019::099"/>
        <s v="09TF020::608"/>
        <s v="09TF020::099"/>
        <s v="09TV108::997"/>
        <s v="09TV108::977"/>
        <s v="09TV108::972"/>
        <s v="09TV108::100"/>
        <s v="09TF001::001"/>
        <s v="09TF001::45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 - Udesh Eranga" refreshedDate="44431.803234953702" createdVersion="6" refreshedVersion="6" minRefreshableVersion="3" recordCount="167" xr:uid="{780B39B5-D587-4174-84F7-B2CEFDAB60F0}">
  <cacheSource type="worksheet">
    <worksheetSource ref="C2:AW169" sheet="Total Buy"/>
  </cacheSource>
  <cacheFields count="47">
    <cacheField name="AA" numFmtId="0">
      <sharedItems containsSemiMixedTypes="0" containsString="0" containsNumber="1" containsInteger="1" minValue="268196" maxValue="268201"/>
    </cacheField>
    <cacheField name="Buy Plan" numFmtId="0">
      <sharedItems/>
    </cacheField>
    <cacheField name="Vendor" numFmtId="0">
      <sharedItems/>
    </cacheField>
    <cacheField name="Vendor Name" numFmtId="0">
      <sharedItems/>
    </cacheField>
    <cacheField name="TP Style" numFmtId="0">
      <sharedItems/>
    </cacheField>
    <cacheField name="Style" numFmtId="0">
      <sharedItems/>
    </cacheField>
    <cacheField name="Program_x000a_Name" numFmtId="0">
      <sharedItems/>
    </cacheField>
    <cacheField name="Color" numFmtId="0">
      <sharedItems/>
    </cacheField>
    <cacheField name="NRF _x000a_Color" numFmtId="0">
      <sharedItems/>
    </cacheField>
    <cacheField name="Color_x000a_Name" numFmtId="0">
      <sharedItems/>
    </cacheField>
    <cacheField name="Dimension" numFmtId="0">
      <sharedItems/>
    </cacheField>
    <cacheField name="Size" numFmtId="0">
      <sharedItems/>
    </cacheField>
    <cacheField name="UPC" numFmtId="0">
      <sharedItems/>
    </cacheField>
    <cacheField name="Ship to" numFmtId="0">
      <sharedItems containsMixedTypes="1" containsNumber="1" containsInteger="1" minValue="46" maxValue="46"/>
    </cacheField>
    <cacheField name="Office" numFmtId="0">
      <sharedItems/>
    </cacheField>
    <cacheField name="Qty" numFmtId="0">
      <sharedItems containsSemiMixedTypes="0" containsString="0" containsNumber="1" containsInteger="1" minValue="5" maxValue="2035"/>
    </cacheField>
    <cacheField name="Final Qty" numFmtId="0">
      <sharedItems containsSemiMixedTypes="0" containsString="0" containsNumber="1" containsInteger="1" minValue="5" maxValue="2035"/>
    </cacheField>
    <cacheField name="Need By" numFmtId="165">
      <sharedItems containsSemiMixedTypes="0" containsNonDate="0" containsDate="1" containsString="0" minDate="2022-03-01T00:00:00" maxDate="2022-03-02T00:00:00"/>
    </cacheField>
    <cacheField name="In DC Date" numFmtId="0">
      <sharedItems/>
    </cacheField>
    <cacheField name="Req Sail By" numFmtId="14">
      <sharedItems containsSemiMixedTypes="0" containsNonDate="0" containsDate="1" containsString="0" minDate="2022-01-10T00:00:00" maxDate="2022-01-11T00:00:00"/>
    </cacheField>
    <cacheField name="Req AC Date" numFmtId="14">
      <sharedItems containsSemiMixedTypes="0" containsNonDate="0" containsDate="1" containsString="0" minDate="2022-01-03T00:00:00" maxDate="2022-01-04T00:00:00" count="1">
        <d v="2022-01-03T00:00:00"/>
      </sharedItems>
      <fieldGroup par="46" base="20">
        <rangePr groupBy="months" startDate="2022-01-03T00:00:00" endDate="2022-01-04T00:00:00"/>
        <groupItems count="14">
          <s v="&lt;1/3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4/2022"/>
        </groupItems>
      </fieldGroup>
    </cacheField>
    <cacheField name="Cfm Sail By" numFmtId="0">
      <sharedItems/>
    </cacheField>
    <cacheField name="Cfm AC Date" numFmtId="0">
      <sharedItems containsDate="1" containsMixedTypes="1" minDate="2022-01-03T00:00:00" maxDate="2022-02-09T00:00:00"/>
    </cacheField>
    <cacheField name="Buy Period" numFmtId="0">
      <sharedItems/>
    </cacheField>
    <cacheField name="Prepack Style" numFmtId="0">
      <sharedItems containsNonDate="0" containsString="0" containsBlank="1"/>
    </cacheField>
    <cacheField name="Prepack Color" numFmtId="0">
      <sharedItems containsNonDate="0" containsString="0" containsBlank="1"/>
    </cacheField>
    <cacheField name="Prepack Description" numFmtId="0">
      <sharedItems containsNonDate="0" containsString="0" containsBlank="1"/>
    </cacheField>
    <cacheField name="Licensee" numFmtId="0">
      <sharedItems containsBlank="1"/>
    </cacheField>
    <cacheField name="Cost Folio Season" numFmtId="0">
      <sharedItems/>
    </cacheField>
    <cacheField name="Comment" numFmtId="0">
      <sharedItems containsNonDate="0" containsString="0" containsBlank="1"/>
    </cacheField>
    <cacheField name="Process Step" numFmtId="0">
      <sharedItems/>
    </cacheField>
    <cacheField name="PpP" numFmtId="0">
      <sharedItems containsSemiMixedTypes="0" containsString="0" containsNumber="1" containsInteger="1" minValue="1" maxValue="6"/>
    </cacheField>
    <cacheField name="Total Pcs" numFmtId="0">
      <sharedItems containsSemiMixedTypes="0" containsString="0" containsNumber="1" containsInteger="1" minValue="15" maxValue="8140"/>
    </cacheField>
    <cacheField name="Plant" numFmtId="0">
      <sharedItems count="1">
        <s v="BEL"/>
      </sharedItems>
    </cacheField>
    <cacheField name="MCQ" numFmtId="0">
      <sharedItems containsBlank="1"/>
    </cacheField>
    <cacheField name="Qty add" numFmtId="0">
      <sharedItems containsString="0" containsBlank="1" containsNumber="1" minValue="153.69523713973379" maxValue="7013.4544770504135"/>
    </cacheField>
    <cacheField name="Liability value" numFmtId="0">
      <sharedItems containsString="0" containsBlank="1" containsNumber="1" minValue="140.44720105999994" maxValue="15443.058270000001"/>
    </cacheField>
    <cacheField name="Surcharge" numFmtId="0">
      <sharedItems containsNonDate="0" containsString="0" containsBlank="1"/>
    </cacheField>
    <cacheField name="RM item" numFmtId="0">
      <sharedItems containsBlank="1"/>
    </cacheField>
    <cacheField name="Confirm Plant" numFmtId="0">
      <sharedItems containsBlank="1"/>
    </cacheField>
    <cacheField name="Base FOB" numFmtId="0">
      <sharedItems containsNonDate="0" containsString="0" containsBlank="1"/>
    </cacheField>
    <cacheField name="Final FOB" numFmtId="0">
      <sharedItems containsNonDate="0" containsString="0" containsBlank="1"/>
    </cacheField>
    <cacheField name="Reason For Not meeting req sail by" numFmtId="0">
      <sharedItems containsNonDate="0" containsString="0" containsBlank="1"/>
    </cacheField>
    <cacheField name="Brandix Comment" numFmtId="0">
      <sharedItems containsNonDate="0" containsString="0" containsBlank="1"/>
    </cacheField>
    <cacheField name="Region comment" numFmtId="0">
      <sharedItems containsNonDate="0" containsString="0" containsBlank="1"/>
    </cacheField>
    <cacheField name="PO #" numFmtId="0">
      <sharedItems containsNonDate="0" containsString="0" containsBlank="1"/>
    </cacheField>
    <cacheField name="Years" numFmtId="0" databaseField="0">
      <fieldGroup base="20">
        <rangePr groupBy="years" startDate="2022-01-03T00:00:00" endDate="2022-01-04T00:00:00"/>
        <groupItems count="3">
          <s v="&lt;1/3/2022"/>
          <s v="2022"/>
          <s v="&gt;1/4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lushi Tekla" refreshedDate="44434.445970717592" createdVersion="6" refreshedVersion="6" minRefreshableVersion="3" recordCount="204" xr:uid="{13905C5A-0E73-44C3-BB8F-E283B1408FE7}">
  <cacheSource type="worksheet">
    <worksheetSource ref="B2:CA206" sheet="Total Buy"/>
  </cacheSource>
  <cacheFields count="78">
    <cacheField name="AA" numFmtId="0">
      <sharedItems containsMixedTypes="1" containsNumber="1" containsInteger="1" minValue="268196" maxValue="268201"/>
    </cacheField>
    <cacheField name="AA-brandix ref:" numFmtId="0">
      <sharedItems containsMixedTypes="1" containsNumber="1" containsInteger="1" minValue="268196" maxValue="268201"/>
    </cacheField>
    <cacheField name="Buy Plan" numFmtId="0">
      <sharedItems containsBlank="1"/>
    </cacheField>
    <cacheField name="Vendor" numFmtId="0">
      <sharedItems containsBlank="1"/>
    </cacheField>
    <cacheField name="Vendor Name" numFmtId="0">
      <sharedItems/>
    </cacheField>
    <cacheField name="TP Style" numFmtId="0">
      <sharedItems/>
    </cacheField>
    <cacheField name="Style" numFmtId="0">
      <sharedItems/>
    </cacheField>
    <cacheField name="Program_x000a_Name" numFmtId="0">
      <sharedItems count="6">
        <s v="Thu Cotton Stretch"/>
        <s v="Thu Cotton Classics"/>
        <s v="Hanging Boxers"/>
        <s v="Modern Essentials"/>
        <s v="Thu Micro"/>
        <s v="ATHLETIC"/>
      </sharedItems>
    </cacheField>
    <cacheField name="Color" numFmtId="0">
      <sharedItems containsMixedTypes="1" containsNumber="1" containsInteger="1" minValue="459" maxValue="459"/>
    </cacheField>
    <cacheField name="NRF _x000a_Color" numFmtId="0">
      <sharedItems containsMixedTypes="1" containsNumber="1" containsInteger="1" minValue="459" maxValue="459"/>
    </cacheField>
    <cacheField name="Color_x000a_Name" numFmtId="0">
      <sharedItems/>
    </cacheField>
    <cacheField name="Dimension" numFmtId="0">
      <sharedItems/>
    </cacheField>
    <cacheField name="Size" numFmtId="0">
      <sharedItems/>
    </cacheField>
    <cacheField name="UPC" numFmtId="0">
      <sharedItems containsBlank="1"/>
    </cacheField>
    <cacheField name="Ship to" numFmtId="0">
      <sharedItems containsMixedTypes="1" containsNumber="1" containsInteger="1" minValue="46" maxValue="46"/>
    </cacheField>
    <cacheField name="Office" numFmtId="0">
      <sharedItems/>
    </cacheField>
    <cacheField name="Qty" numFmtId="0">
      <sharedItems containsSemiMixedTypes="0" containsString="0" containsNumber="1" containsInteger="1" minValue="5" maxValue="2500"/>
    </cacheField>
    <cacheField name="Final Qty" numFmtId="0">
      <sharedItems containsSemiMixedTypes="0" containsString="0" containsNumber="1" containsInteger="1" minValue="5" maxValue="2500"/>
    </cacheField>
    <cacheField name="Need By" numFmtId="165">
      <sharedItems containsSemiMixedTypes="0" containsNonDate="0" containsDate="1" containsString="0" minDate="2022-03-01T00:00:00" maxDate="2022-03-02T00:00:00"/>
    </cacheField>
    <cacheField name="In DC Date" numFmtId="0">
      <sharedItems containsBlank="1"/>
    </cacheField>
    <cacheField name="Req Sail By" numFmtId="14">
      <sharedItems containsSemiMixedTypes="0" containsNonDate="0" containsDate="1" containsString="0" minDate="2022-01-10T00:00:00" maxDate="2022-01-11T00:00:00"/>
    </cacheField>
    <cacheField name="Req AC Date" numFmtId="14">
      <sharedItems containsSemiMixedTypes="0" containsNonDate="0" containsDate="1" containsString="0" minDate="2022-01-03T00:00:00" maxDate="2022-01-04T00:00:00"/>
    </cacheField>
    <cacheField name="Cfm Sail By" numFmtId="16">
      <sharedItems containsDate="1" containsMixedTypes="1" minDate="2022-01-10T00:00:00" maxDate="2022-02-16T00:00:00"/>
    </cacheField>
    <cacheField name="Cfm AC Date" numFmtId="0">
      <sharedItems containsDate="1" containsMixedTypes="1" minDate="2022-01-03T00:00:00" maxDate="2022-02-09T00:00:00"/>
    </cacheField>
    <cacheField name="Buy Period" numFmtId="0">
      <sharedItems/>
    </cacheField>
    <cacheField name="Prepack Style" numFmtId="0">
      <sharedItems containsNonDate="0" containsString="0" containsBlank="1"/>
    </cacheField>
    <cacheField name="Prepack Color" numFmtId="0">
      <sharedItems containsNonDate="0" containsString="0" containsBlank="1"/>
    </cacheField>
    <cacheField name="Prepack Description" numFmtId="0">
      <sharedItems containsNonDate="0" containsString="0" containsBlank="1"/>
    </cacheField>
    <cacheField name="Licensee" numFmtId="0">
      <sharedItems containsBlank="1"/>
    </cacheField>
    <cacheField name="Cost Folio Season" numFmtId="0">
      <sharedItems containsBlank="1"/>
    </cacheField>
    <cacheField name="Comment" numFmtId="0">
      <sharedItems containsNonDate="0" containsString="0" containsBlank="1"/>
    </cacheField>
    <cacheField name="Process Step" numFmtId="0">
      <sharedItems containsBlank="1"/>
    </cacheField>
    <cacheField name="PpP" numFmtId="0">
      <sharedItems containsSemiMixedTypes="0" containsString="0" containsNumber="1" containsInteger="1" minValue="1" maxValue="6"/>
    </cacheField>
    <cacheField name="Total Pcs" numFmtId="0">
      <sharedItems containsSemiMixedTypes="0" containsString="0" containsNumber="1" containsInteger="1" minValue="15" maxValue="8140"/>
    </cacheField>
    <cacheField name="Plant" numFmtId="0">
      <sharedItems/>
    </cacheField>
    <cacheField name="MCQ" numFmtId="0">
      <sharedItems containsBlank="1"/>
    </cacheField>
    <cacheField name="Qty add" numFmtId="0">
      <sharedItems containsString="0" containsBlank="1" containsNumber="1" minValue="153.69523713973379" maxValue="7013.4544770504135"/>
    </cacheField>
    <cacheField name="Liability value" numFmtId="0">
      <sharedItems containsString="0" containsBlank="1" containsNumber="1" minValue="140.44720105999994" maxValue="15443.058270000001"/>
    </cacheField>
    <cacheField name="Surcharge" numFmtId="0">
      <sharedItems containsString="0" containsBlank="1" containsNumber="1" minValue="0.17169584481662584" maxValue="1029.5372180000002"/>
    </cacheField>
    <cacheField name="RM item" numFmtId="0">
      <sharedItems containsBlank="1"/>
    </cacheField>
    <cacheField name="Confirm Plant" numFmtId="0">
      <sharedItems containsBlank="1"/>
    </cacheField>
    <cacheField name="Base FOB" numFmtId="0">
      <sharedItems containsNonDate="0" containsString="0" containsBlank="1"/>
    </cacheField>
    <cacheField name="Final FOB" numFmtId="0">
      <sharedItems containsNonDate="0" containsString="0" containsBlank="1"/>
    </cacheField>
    <cacheField name="Reason For Not meeting req sail by" numFmtId="0">
      <sharedItems containsBlank="1"/>
    </cacheField>
    <cacheField name="Brandix Comment" numFmtId="0">
      <sharedItems containsBlank="1"/>
    </cacheField>
    <cacheField name="Region comment" numFmtId="0">
      <sharedItems containsNonDate="0" containsString="0" containsBlank="1"/>
    </cacheField>
    <cacheField name="Brandix comments" numFmtId="0">
      <sharedItems containsBlank="1"/>
    </cacheField>
    <cacheField name="PO #" numFmtId="0">
      <sharedItems containsNonDate="0" containsString="0" containsBlank="1"/>
    </cacheField>
    <cacheField name="Dev Comment" numFmtId="0">
      <sharedItems/>
    </cacheField>
    <cacheField name="FOB con" numFmtId="0">
      <sharedItems/>
    </cacheField>
    <cacheField name="revised Destination" numFmtId="0">
      <sharedItems/>
    </cacheField>
    <cacheField name="FOB con2" numFmtId="0">
      <sharedItems containsNonDate="0" containsString="0" containsBlank="1"/>
    </cacheField>
    <cacheField name="Base FOB2" numFmtId="0">
      <sharedItems containsString="0" containsBlank="1" containsNumber="1" minValue="3.1599999999999997" maxValue="11.96"/>
    </cacheField>
    <cacheField name="final FOB2" numFmtId="0">
      <sharedItems containsNonDate="0" containsString="0" containsBlank="1"/>
    </cacheField>
    <cacheField name="Con" numFmtId="0">
      <sharedItems/>
    </cacheField>
    <cacheField name="Model #" numFmtId="0">
      <sharedItems count="16">
        <s v="UK0190T"/>
        <s v="UK0245T"/>
        <s v="UK0244T"/>
        <s v="UK0087T"/>
        <s v="UK0002T"/>
        <s v="UW0021T"/>
        <s v="SK0155T"/>
        <s v="SK0153T"/>
        <s v="UK0191T"/>
        <s v="UK0224T"/>
        <s v="UK0223T"/>
        <s v="UK0194T"/>
        <s v="UK0189T"/>
        <s v="UK0230T"/>
        <s v="UK0246T"/>
        <s v="UW0020T"/>
      </sharedItems>
    </cacheField>
    <cacheField name="PPP2" numFmtId="0">
      <sharedItems containsNonDate="0" containsString="0" containsBlank="1"/>
    </cacheField>
    <cacheField name="QTY-PCS" numFmtId="0">
      <sharedItems containsNonDate="0" containsString="0" containsBlank="1"/>
    </cacheField>
    <cacheField name="Merchant" numFmtId="0">
      <sharedItems count="4">
        <s v="Thamal"/>
        <s v="Sheshan"/>
        <s v="Nilushi"/>
        <s v="Bhagya"/>
      </sharedItems>
    </cacheField>
    <cacheField name="Buy Name" numFmtId="0">
      <sharedItems/>
    </cacheField>
    <cacheField name="PSD" numFmtId="0">
      <sharedItems containsNonDate="0" containsString="0" containsBlank="1"/>
    </cacheField>
    <cacheField name=" comments for RM date" numFmtId="0">
      <sharedItems containsNonDate="0" containsString="0" containsBlank="1"/>
    </cacheField>
    <cacheField name="SPO" numFmtId="16">
      <sharedItems containsSemiMixedTypes="0" containsNonDate="0" containsDate="1" containsString="0" minDate="2021-09-01T00:00:00" maxDate="2021-09-02T00:00:00"/>
    </cacheField>
    <cacheField name="RMIH - SL" numFmtId="167">
      <sharedItems containsNonDate="0" containsDate="1" containsString="0" containsBlank="1" minDate="2021-11-21T00:00:00" maxDate="2021-12-02T00:00:00"/>
    </cacheField>
    <cacheField name="RMIH - IND" numFmtId="167">
      <sharedItems containsNonDate="0" containsDate="1" containsString="0" containsBlank="1" minDate="2021-11-25T00:00:00" maxDate="2022-01-15T00:00:00"/>
    </cacheField>
    <cacheField name="RMIH AIR" numFmtId="167">
      <sharedItems containsNonDate="0" containsDate="1" containsString="0" containsBlank="1" minDate="2021-11-19T00:00:00" maxDate="2022-01-08T00:00:00"/>
    </cacheField>
    <cacheField name="Actual RM LT" numFmtId="0">
      <sharedItems containsMixedTypes="1" containsNumber="1" containsInteger="1" minValue="80" maxValue="134"/>
    </cacheField>
    <cacheField name="Standered RM LT" numFmtId="0">
      <sharedItems containsMixedTypes="1" containsNumber="1" containsInteger="1" minValue="77" maxValue="137"/>
    </cacheField>
    <cacheField name="Act LT Vs STD LT" numFmtId="0">
      <sharedItems containsMixedTypes="1" containsNumber="1" containsInteger="1" minValue="-22" maxValue="53"/>
    </cacheField>
    <cacheField name="T&amp;A Deliver" numFmtId="14">
      <sharedItems containsDate="1" containsMixedTypes="1" minDate="2021-12-22T00:00:00" maxDate="2022-02-21T00:00:00"/>
    </cacheField>
    <cacheField name="req: del to actual del" numFmtId="168">
      <sharedItems containsMixedTypes="1" containsNumber="1" minValue="-5.1428571428571432" maxValue="0"/>
    </cacheField>
    <cacheField name="T&amp;A del vs actual (weeks)" numFmtId="168">
      <sharedItems containsMixedTypes="1" containsNumber="1" containsInteger="1" minValue="-13" maxValue="47"/>
    </cacheField>
    <cacheField name="Req:del" numFmtId="14">
      <sharedItems containsSemiMixedTypes="0" containsNonDate="0" containsDate="1" containsString="0" minDate="2022-01-03T00:00:00" maxDate="2022-01-04T00:00:00"/>
    </cacheField>
    <cacheField name="act: Del" numFmtId="14">
      <sharedItems containsDate="1" containsMixedTypes="1" minDate="2022-01-03T00:00:00" maxDate="2022-02-09T00:00:00"/>
    </cacheField>
    <cacheField name="Style::NRF" numFmtId="0">
      <sharedItems/>
    </cacheField>
    <cacheField name="Comment2" numFmtId="0">
      <sharedItems containsBlank="1"/>
    </cacheField>
    <cacheField name="DEL-RM IH" numFmtId="0">
      <sharedItems containsMixedTypes="1" containsNumber="1" containsInteger="1" minValue="15" maxValue="43"/>
    </cacheField>
    <cacheField name="DEL-REC AC" numFmtId="0">
      <sharedItems containsMixedTypes="1" containsNumber="1" containsInteger="1" minValue="0" maxValue="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n v="268196"/>
    <s v="36660"/>
    <s v="11317"/>
    <s v="BRANDIX ASIA HOLDINGS PTE"/>
    <s v="09T4159"/>
    <s v="09T4159"/>
    <s v="Thu Cotton Stretch"/>
    <s v="001"/>
    <s v="001"/>
    <s v="BLACK"/>
    <s v="*"/>
    <s v="MD"/>
    <s v="194999093362"/>
    <n v="46"/>
    <s v="DRESS"/>
    <n v="5"/>
    <n v="5"/>
    <d v="2022-03-01T00:00:00"/>
    <s v=""/>
    <d v="2022-01-10T00:00:00"/>
    <x v="0"/>
    <s v=""/>
    <x v="0"/>
    <s v="Basics-Aug 2021"/>
    <m/>
    <m/>
    <m/>
    <m/>
    <s v="S2022"/>
    <x v="0"/>
    <s v="OPS REVIEW"/>
    <n v="3"/>
    <n v="15"/>
    <s v="BEL"/>
    <m/>
    <m/>
    <m/>
    <m/>
    <m/>
    <s v="10914 - Brandix Apparel India Pvt Ltd"/>
    <m/>
    <m/>
    <m/>
    <m/>
    <m/>
    <m/>
    <m/>
    <s v="09T4159001"/>
    <s v="US WHOLESALE"/>
    <s v="09T4159001US WHOLESALE"/>
    <n v="3.25"/>
    <n v="3.25"/>
    <s v="09T4159001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001"/>
    <x v="0"/>
    <x v="0"/>
    <x v="0"/>
  </r>
  <r>
    <n v="268196"/>
    <s v="36660"/>
    <s v="11317"/>
    <s v="BRANDIX ASIA HOLDINGS PTE"/>
    <s v="09T4159"/>
    <s v="09T4159"/>
    <s v="Thu Cotton Stretch"/>
    <s v="001"/>
    <s v="001"/>
    <s v="BLACK"/>
    <s v="*"/>
    <s v="LG"/>
    <s v="194999093379"/>
    <n v="46"/>
    <s v="DRESS"/>
    <n v="5"/>
    <n v="5"/>
    <d v="2022-03-01T00:00:00"/>
    <s v=""/>
    <d v="2022-01-10T00:00:00"/>
    <x v="0"/>
    <s v=""/>
    <x v="0"/>
    <s v="Basics-Aug 2021"/>
    <m/>
    <m/>
    <m/>
    <m/>
    <s v="S2022"/>
    <x v="0"/>
    <s v="OPS REVIEW"/>
    <n v="3"/>
    <n v="15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001"/>
    <x v="0"/>
    <x v="0"/>
    <x v="0"/>
  </r>
  <r>
    <n v="268196"/>
    <s v="36660"/>
    <s v="11317"/>
    <s v="BRANDIX ASIA HOLDINGS PTE"/>
    <s v="09T4159"/>
    <s v="09T4159"/>
    <s v="Thu Cotton Stretch"/>
    <s v="001"/>
    <s v="001"/>
    <s v="BLACK"/>
    <s v="*"/>
    <s v="XL"/>
    <s v="194999093386"/>
    <n v="46"/>
    <s v="DRESS"/>
    <n v="5"/>
    <n v="5"/>
    <d v="2022-03-01T00:00:00"/>
    <s v=""/>
    <d v="2022-01-10T00:00:00"/>
    <x v="0"/>
    <s v=""/>
    <x v="0"/>
    <s v="Basics-Aug 2021"/>
    <m/>
    <m/>
    <m/>
    <m/>
    <s v="S2022"/>
    <x v="0"/>
    <s v="OPS REVIEW"/>
    <n v="3"/>
    <n v="15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001"/>
    <x v="0"/>
    <x v="0"/>
    <x v="0"/>
  </r>
  <r>
    <n v="268196"/>
    <s v="36660"/>
    <s v="11317"/>
    <s v="BRANDIX ASIA HOLDINGS PTE"/>
    <s v="09T4159"/>
    <s v="09T4159"/>
    <s v="Thu Cotton Stretch"/>
    <s v="608"/>
    <s v="608"/>
    <s v="MAHOGANY"/>
    <s v="*"/>
    <s v="MD"/>
    <s v="194999093614"/>
    <n v="46"/>
    <s v="DRESS"/>
    <n v="5"/>
    <n v="5"/>
    <d v="2022-03-01T00:00:00"/>
    <s v=""/>
    <d v="2022-01-10T00:00:00"/>
    <x v="0"/>
    <s v=""/>
    <x v="1"/>
    <s v="Basics-Aug 2021"/>
    <m/>
    <m/>
    <m/>
    <m/>
    <s v="S2022"/>
    <x v="0"/>
    <s v="OPS REVIEW"/>
    <n v="3"/>
    <n v="15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x v="0"/>
    <m/>
    <m/>
    <s v="Thamal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59::608"/>
    <x v="1"/>
    <x v="1"/>
    <x v="1"/>
  </r>
  <r>
    <n v="268196"/>
    <s v="36660"/>
    <s v="11317"/>
    <s v="BRANDIX ASIA HOLDINGS PTE"/>
    <s v="09T4159"/>
    <s v="09T4159"/>
    <s v="Thu Cotton Stretch"/>
    <s v="608"/>
    <s v="608"/>
    <s v="MAHOGANY"/>
    <s v="*"/>
    <s v="LG"/>
    <s v="194999093621"/>
    <n v="46"/>
    <s v="DRESS"/>
    <n v="5"/>
    <n v="5"/>
    <d v="2022-03-01T00:00:00"/>
    <s v=""/>
    <d v="2022-01-10T00:00:00"/>
    <x v="0"/>
    <s v=""/>
    <x v="1"/>
    <s v="Basics-Aug 2021"/>
    <m/>
    <m/>
    <m/>
    <m/>
    <s v="S2022"/>
    <x v="0"/>
    <s v="OPS REVIEW"/>
    <n v="3"/>
    <n v="15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x v="0"/>
    <m/>
    <m/>
    <s v="Thamal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59::608"/>
    <x v="1"/>
    <x v="1"/>
    <x v="1"/>
  </r>
  <r>
    <n v="268196"/>
    <s v="36660"/>
    <s v="11317"/>
    <s v="BRANDIX ASIA HOLDINGS PTE"/>
    <s v="09T4159"/>
    <s v="09T4159"/>
    <s v="Thu Cotton Stretch"/>
    <s v="608"/>
    <s v="608"/>
    <s v="MAHOGANY"/>
    <s v="*"/>
    <s v="XL"/>
    <s v="194999093638"/>
    <n v="46"/>
    <s v="DRESS"/>
    <n v="5"/>
    <n v="5"/>
    <d v="2022-03-01T00:00:00"/>
    <s v=""/>
    <d v="2022-01-10T00:00:00"/>
    <x v="0"/>
    <s v=""/>
    <x v="1"/>
    <s v="Basics-Aug 2021"/>
    <m/>
    <m/>
    <m/>
    <m/>
    <s v="S2022"/>
    <x v="0"/>
    <s v="OPS REVIEW"/>
    <n v="3"/>
    <n v="15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x v="0"/>
    <m/>
    <m/>
    <s v="Thamal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59::608"/>
    <x v="1"/>
    <x v="1"/>
    <x v="1"/>
  </r>
  <r>
    <n v="268196"/>
    <s v="36660"/>
    <s v="11317"/>
    <s v="BRANDIX ASIA HOLDINGS PTE"/>
    <s v="09TQ004"/>
    <s v="09TQ004"/>
    <s v="Thu Cotton Classics"/>
    <s v="U76"/>
    <s v="462"/>
    <s v="INK BLUE"/>
    <s v="*"/>
    <s v="MD"/>
    <s v="088541601627"/>
    <n v="46"/>
    <s v="DRESS"/>
    <n v="5"/>
    <n v="5"/>
    <d v="2022-03-01T00:00:00"/>
    <s v=""/>
    <d v="2022-01-10T00:00:00"/>
    <x v="0"/>
    <s v=""/>
    <x v="2"/>
    <s v="Basics-Aug 2021"/>
    <m/>
    <m/>
    <m/>
    <m/>
    <s v="S2022"/>
    <x v="0"/>
    <s v="OPS REVIEW"/>
    <n v="3"/>
    <n v="15"/>
    <s v="BEL"/>
    <s v="Yes"/>
    <n v="6604.1482789055608"/>
    <n v="15443.058270000001"/>
    <m/>
    <s v="Fabric"/>
    <s v="10914 - Brandix Apparel India Pvt Ltd"/>
    <m/>
    <m/>
    <m/>
    <m/>
    <m/>
    <m/>
    <m/>
    <s v="09TQ004462"/>
    <s v="US WHOLESALE"/>
    <m/>
    <m/>
    <m/>
    <s v="09TQ004462"/>
    <x v="1"/>
    <m/>
    <m/>
    <s v="Thamal"/>
    <s v="Aug-Basic"/>
    <m/>
    <m/>
    <d v="2021-09-01T00:00:00"/>
    <x v="0"/>
    <x v="2"/>
    <d v="2021-12-09T00:00:00"/>
    <n v="116"/>
    <n v="116"/>
    <n v="0"/>
    <d v="2022-01-30T00:00:00"/>
    <n v="-8"/>
    <n v="19"/>
    <d v="2022-01-03T00:00:00"/>
    <d v="2022-01-11T00:00:00"/>
    <s v="09TQ004::462"/>
    <x v="2"/>
    <x v="2"/>
    <x v="2"/>
  </r>
  <r>
    <n v="268196"/>
    <s v="36660"/>
    <s v="11317"/>
    <s v="BRANDIX ASIA HOLDINGS PTE"/>
    <s v="09TQ004"/>
    <s v="09TQ004"/>
    <s v="Thu Cotton Classics"/>
    <s v="U76"/>
    <s v="462"/>
    <s v="INK BLUE"/>
    <s v="*"/>
    <s v="LG"/>
    <s v="088541601634"/>
    <n v="46"/>
    <s v="DRESS"/>
    <n v="5"/>
    <n v="5"/>
    <d v="2022-03-01T00:00:00"/>
    <s v=""/>
    <d v="2022-01-10T00:00:00"/>
    <x v="0"/>
    <s v=""/>
    <x v="2"/>
    <s v="Basics-Aug 2021"/>
    <m/>
    <m/>
    <m/>
    <m/>
    <s v="S2022"/>
    <x v="0"/>
    <s v="OPS REVIEW"/>
    <n v="3"/>
    <n v="15"/>
    <s v="BEL"/>
    <s v="Yes"/>
    <n v="6604.1482789055608"/>
    <n v="15443.058270000001"/>
    <m/>
    <s v="Fabric"/>
    <s v="10914 - Brandix Apparel India Pvt Ltd"/>
    <m/>
    <m/>
    <m/>
    <m/>
    <m/>
    <m/>
    <m/>
    <s v="09TQ004462"/>
    <s v="US WHOLESALE"/>
    <m/>
    <m/>
    <m/>
    <s v="09TQ004462"/>
    <x v="1"/>
    <m/>
    <m/>
    <s v="Thamal"/>
    <s v="Aug-Basic"/>
    <m/>
    <m/>
    <d v="2021-09-01T00:00:00"/>
    <x v="0"/>
    <x v="2"/>
    <d v="2021-12-09T00:00:00"/>
    <n v="116"/>
    <n v="116"/>
    <n v="0"/>
    <d v="2022-01-30T00:00:00"/>
    <n v="-8"/>
    <n v="19"/>
    <d v="2022-01-03T00:00:00"/>
    <d v="2022-01-11T00:00:00"/>
    <s v="09TQ004::462"/>
    <x v="2"/>
    <x v="2"/>
    <x v="2"/>
  </r>
  <r>
    <n v="268196"/>
    <s v="36660"/>
    <s v="11317"/>
    <s v="BRANDIX ASIA HOLDINGS PTE"/>
    <s v="09TQ004"/>
    <s v="09TQ004"/>
    <s v="Thu Cotton Classics"/>
    <s v="U76"/>
    <s v="462"/>
    <s v="INK BLUE"/>
    <s v="*"/>
    <s v="XL"/>
    <s v="088541601641"/>
    <n v="46"/>
    <s v="DRESS"/>
    <n v="5"/>
    <n v="5"/>
    <d v="2022-03-01T00:00:00"/>
    <s v=""/>
    <d v="2022-01-10T00:00:00"/>
    <x v="0"/>
    <s v=""/>
    <x v="2"/>
    <s v="Basics-Aug 2021"/>
    <m/>
    <m/>
    <m/>
    <m/>
    <s v="S2022"/>
    <x v="0"/>
    <s v="OPS REVIEW"/>
    <n v="3"/>
    <n v="15"/>
    <s v="BEL"/>
    <s v="Yes"/>
    <n v="6604.1482789055608"/>
    <n v="15443.058270000001"/>
    <m/>
    <s v="Fabric"/>
    <s v="10914 - Brandix Apparel India Pvt Ltd"/>
    <m/>
    <m/>
    <m/>
    <m/>
    <m/>
    <m/>
    <m/>
    <s v="09TQ004462"/>
    <s v="US WHOLESALE"/>
    <m/>
    <m/>
    <m/>
    <s v="09TQ004462"/>
    <x v="1"/>
    <m/>
    <m/>
    <s v="Thamal"/>
    <s v="Aug-Basic"/>
    <m/>
    <m/>
    <d v="2021-09-01T00:00:00"/>
    <x v="0"/>
    <x v="2"/>
    <d v="2021-12-09T00:00:00"/>
    <n v="116"/>
    <n v="116"/>
    <n v="0"/>
    <d v="2022-01-30T00:00:00"/>
    <n v="-8"/>
    <n v="19"/>
    <d v="2022-01-03T00:00:00"/>
    <d v="2022-01-11T00:00:00"/>
    <s v="09TQ004::462"/>
    <x v="2"/>
    <x v="2"/>
    <x v="2"/>
  </r>
  <r>
    <n v="268197"/>
    <s v="36662"/>
    <s v="11317"/>
    <s v="BRANDIX ASIA HOLDINGS PTE"/>
    <s v="09TF001"/>
    <s v="09TF001"/>
    <s v="Thu Cotton Classics"/>
    <s v="A99"/>
    <s v="099"/>
    <s v="MULTI"/>
    <s v="*"/>
    <s v="SM"/>
    <s v="088541316606"/>
    <s v="MEXICO"/>
    <s v="DRESS"/>
    <n v="800"/>
    <n v="800"/>
    <d v="2022-03-01T00:00:00"/>
    <s v=""/>
    <d v="2022-01-10T00:00:00"/>
    <x v="0"/>
    <s v=""/>
    <x v="3"/>
    <s v="Basics-Aug 2021"/>
    <m/>
    <m/>
    <m/>
    <s v="JV-Baseco S.A.P.I. de C.V."/>
    <s v="S2022"/>
    <x v="0"/>
    <s v="OPS REVIEW"/>
    <n v="4"/>
    <n v="3200"/>
    <s v="BEL"/>
    <m/>
    <m/>
    <m/>
    <m/>
    <m/>
    <s v="10914 - Brandix Apparel India Pvt Ltd"/>
    <m/>
    <m/>
    <m/>
    <m/>
    <m/>
    <m/>
    <m/>
    <s v="09TF001099"/>
    <s v="MEX"/>
    <m/>
    <m/>
    <m/>
    <s v="09TF001099"/>
    <x v="2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F001::099"/>
    <x v="3"/>
    <x v="3"/>
    <x v="3"/>
  </r>
  <r>
    <n v="268197"/>
    <s v="36662"/>
    <s v="11317"/>
    <s v="BRANDIX ASIA HOLDINGS PTE"/>
    <s v="09TF001"/>
    <s v="09TF001"/>
    <s v="Thu Cotton Classics"/>
    <s v="A99"/>
    <s v="099"/>
    <s v="MULTI"/>
    <s v="*"/>
    <s v="MD"/>
    <s v="088541316613"/>
    <s v="MEXICO"/>
    <s v="DRESS"/>
    <n v="890"/>
    <n v="890"/>
    <d v="2022-03-01T00:00:00"/>
    <s v=""/>
    <d v="2022-01-10T00:00:00"/>
    <x v="0"/>
    <s v=""/>
    <x v="3"/>
    <s v="Basics-Aug 2021"/>
    <m/>
    <m/>
    <m/>
    <s v="JV-Baseco S.A.P.I. de C.V."/>
    <s v="S2022"/>
    <x v="0"/>
    <s v="OPS REVIEW"/>
    <n v="4"/>
    <n v="3560"/>
    <s v="BEL"/>
    <m/>
    <m/>
    <m/>
    <m/>
    <m/>
    <s v="10914 - Brandix Apparel India Pvt Ltd"/>
    <m/>
    <m/>
    <m/>
    <m/>
    <m/>
    <m/>
    <m/>
    <s v="09TF001099"/>
    <s v="MEX"/>
    <m/>
    <m/>
    <m/>
    <s v="09TF001099"/>
    <x v="2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F001::099"/>
    <x v="3"/>
    <x v="3"/>
    <x v="3"/>
  </r>
  <r>
    <n v="268197"/>
    <s v="36662"/>
    <s v="11317"/>
    <s v="BRANDIX ASIA HOLDINGS PTE"/>
    <s v="09TF001"/>
    <s v="09TF001"/>
    <s v="Thu Cotton Classics"/>
    <s v="A99"/>
    <s v="099"/>
    <s v="MULTI"/>
    <s v="*"/>
    <s v="LG"/>
    <s v="088541316620"/>
    <s v="MEXICO"/>
    <s v="DRESS"/>
    <n v="1140"/>
    <n v="1140"/>
    <d v="2022-03-01T00:00:00"/>
    <s v=""/>
    <d v="2022-01-10T00:00:00"/>
    <x v="0"/>
    <s v=""/>
    <x v="3"/>
    <s v="Basics-Aug 2021"/>
    <m/>
    <m/>
    <m/>
    <s v="JV-Baseco S.A.P.I. de C.V."/>
    <s v="S2022"/>
    <x v="0"/>
    <s v="OPS REVIEW"/>
    <n v="4"/>
    <n v="4560"/>
    <s v="BEL"/>
    <m/>
    <m/>
    <m/>
    <m/>
    <m/>
    <s v="10914 - Brandix Apparel India Pvt Ltd"/>
    <m/>
    <m/>
    <m/>
    <m/>
    <m/>
    <m/>
    <m/>
    <s v="09TF001099"/>
    <s v="MEX"/>
    <m/>
    <m/>
    <m/>
    <s v="09TF001099"/>
    <x v="2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F001::099"/>
    <x v="3"/>
    <x v="3"/>
    <x v="3"/>
  </r>
  <r>
    <n v="268197"/>
    <s v="36662"/>
    <s v="11317"/>
    <s v="BRANDIX ASIA HOLDINGS PTE"/>
    <s v="09TF001"/>
    <s v="09TF001"/>
    <s v="Thu Cotton Classics"/>
    <s v="A99"/>
    <s v="099"/>
    <s v="MULTI"/>
    <s v="*"/>
    <s v="XL"/>
    <s v="088541316637"/>
    <s v="MEXICO"/>
    <s v="DRESS"/>
    <n v="590"/>
    <n v="590"/>
    <d v="2022-03-01T00:00:00"/>
    <s v=""/>
    <d v="2022-01-10T00:00:00"/>
    <x v="0"/>
    <s v=""/>
    <x v="3"/>
    <s v="Basics-Aug 2021"/>
    <m/>
    <m/>
    <m/>
    <s v="JV-Baseco S.A.P.I. de C.V."/>
    <s v="S2022"/>
    <x v="0"/>
    <s v="OPS REVIEW"/>
    <n v="4"/>
    <n v="2360"/>
    <s v="BEL"/>
    <m/>
    <m/>
    <m/>
    <m/>
    <m/>
    <s v="10914 - Brandix Apparel India Pvt Ltd"/>
    <m/>
    <m/>
    <m/>
    <m/>
    <m/>
    <m/>
    <m/>
    <s v="09TF001099"/>
    <s v="MEX"/>
    <m/>
    <m/>
    <m/>
    <s v="09TF001099"/>
    <x v="2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F001::099"/>
    <x v="3"/>
    <x v="3"/>
    <x v="3"/>
  </r>
  <r>
    <n v="268197"/>
    <s v="36662"/>
    <s v="11317"/>
    <s v="BRANDIX ASIA HOLDINGS PTE"/>
    <s v="09TF001"/>
    <s v="09TF001"/>
    <s v="Thu Cotton Classics"/>
    <s v="100"/>
    <s v="100"/>
    <s v="WHITE"/>
    <s v="*"/>
    <s v="SM"/>
    <s v="088541316651"/>
    <s v="MEXICO"/>
    <s v="DRESS"/>
    <n v="400"/>
    <n v="400"/>
    <d v="2022-03-01T00:00:00"/>
    <s v=""/>
    <d v="2022-01-10T00:00:00"/>
    <x v="0"/>
    <s v=""/>
    <x v="0"/>
    <s v="Basics-Aug 2021"/>
    <m/>
    <m/>
    <m/>
    <s v="JV-Baseco S.A.P.I. de C.V."/>
    <s v="S2022"/>
    <x v="0"/>
    <s v="OPS REVIEW"/>
    <n v="4"/>
    <n v="1600"/>
    <s v="BEL"/>
    <m/>
    <m/>
    <m/>
    <m/>
    <m/>
    <s v="10914 - Brandix Apparel India Pvt Ltd"/>
    <m/>
    <m/>
    <m/>
    <m/>
    <m/>
    <m/>
    <m/>
    <s v="09TF001100"/>
    <s v="MEX"/>
    <m/>
    <m/>
    <m/>
    <s v="09TF001100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100"/>
    <x v="0"/>
    <x v="0"/>
    <x v="0"/>
  </r>
  <r>
    <n v="268197"/>
    <s v="36662"/>
    <s v="11317"/>
    <s v="BRANDIX ASIA HOLDINGS PTE"/>
    <s v="09TF001"/>
    <s v="09TF001"/>
    <s v="Thu Cotton Classics"/>
    <s v="100"/>
    <s v="100"/>
    <s v="WHITE"/>
    <s v="*"/>
    <s v="MD"/>
    <s v="088541316668"/>
    <s v="MEXICO"/>
    <s v="DRESS"/>
    <n v="420"/>
    <n v="420"/>
    <d v="2022-03-01T00:00:00"/>
    <s v=""/>
    <d v="2022-01-10T00:00:00"/>
    <x v="0"/>
    <s v=""/>
    <x v="0"/>
    <s v="Basics-Aug 2021"/>
    <m/>
    <m/>
    <m/>
    <s v="JV-Baseco S.A.P.I. de C.V."/>
    <s v="S2022"/>
    <x v="0"/>
    <s v="OPS REVIEW"/>
    <n v="4"/>
    <n v="1680"/>
    <s v="BEL"/>
    <m/>
    <m/>
    <m/>
    <m/>
    <m/>
    <s v="10914 - Brandix Apparel India Pvt Ltd"/>
    <m/>
    <m/>
    <m/>
    <m/>
    <m/>
    <m/>
    <m/>
    <s v="09TF001100"/>
    <s v="MEX"/>
    <m/>
    <m/>
    <m/>
    <s v="09TF001100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100"/>
    <x v="0"/>
    <x v="0"/>
    <x v="0"/>
  </r>
  <r>
    <n v="268197"/>
    <s v="36662"/>
    <s v="11317"/>
    <s v="BRANDIX ASIA HOLDINGS PTE"/>
    <s v="09TF001"/>
    <s v="09TF001"/>
    <s v="Thu Cotton Classics"/>
    <s v="100"/>
    <s v="100"/>
    <s v="WHITE"/>
    <s v="*"/>
    <s v="LG"/>
    <s v="088541316675"/>
    <s v="MEXICO"/>
    <s v="DRESS"/>
    <n v="470"/>
    <n v="470"/>
    <d v="2022-03-01T00:00:00"/>
    <s v=""/>
    <d v="2022-01-10T00:00:00"/>
    <x v="0"/>
    <s v=""/>
    <x v="0"/>
    <s v="Basics-Aug 2021"/>
    <m/>
    <m/>
    <m/>
    <s v="JV-Baseco S.A.P.I. de C.V."/>
    <s v="S2022"/>
    <x v="0"/>
    <s v="OPS REVIEW"/>
    <n v="4"/>
    <n v="1880"/>
    <s v="BEL"/>
    <m/>
    <m/>
    <m/>
    <m/>
    <m/>
    <s v="10914 - Brandix Apparel India Pvt Ltd"/>
    <m/>
    <m/>
    <m/>
    <m/>
    <m/>
    <m/>
    <m/>
    <s v="09TF001100"/>
    <s v="MEX"/>
    <m/>
    <m/>
    <m/>
    <s v="09TF001100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100"/>
    <x v="0"/>
    <x v="0"/>
    <x v="0"/>
  </r>
  <r>
    <n v="268197"/>
    <s v="36662"/>
    <s v="11317"/>
    <s v="BRANDIX ASIA HOLDINGS PTE"/>
    <s v="09TF001"/>
    <s v="09TF001"/>
    <s v="Thu Cotton Classics"/>
    <s v="100"/>
    <s v="100"/>
    <s v="WHITE"/>
    <s v="*"/>
    <s v="XL"/>
    <s v="088541316682"/>
    <s v="MEXICO"/>
    <s v="DRESS"/>
    <n v="120"/>
    <n v="120"/>
    <d v="2022-03-01T00:00:00"/>
    <s v=""/>
    <d v="2022-01-10T00:00:00"/>
    <x v="0"/>
    <s v=""/>
    <x v="0"/>
    <s v="Basics-Aug 2021"/>
    <m/>
    <m/>
    <m/>
    <s v="JV-Baseco S.A.P.I. de C.V."/>
    <s v="S2022"/>
    <x v="0"/>
    <s v="OPS REVIEW"/>
    <n v="4"/>
    <n v="480"/>
    <s v="BEL"/>
    <m/>
    <m/>
    <m/>
    <m/>
    <m/>
    <s v="10914 - Brandix Apparel India Pvt Ltd"/>
    <m/>
    <m/>
    <m/>
    <m/>
    <m/>
    <m/>
    <m/>
    <s v="09TF001100"/>
    <s v="MEX"/>
    <m/>
    <m/>
    <m/>
    <s v="09TF001100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100"/>
    <x v="0"/>
    <x v="0"/>
    <x v="0"/>
  </r>
  <r>
    <n v="268201"/>
    <s v="36663"/>
    <s v="11317"/>
    <s v="BRANDIX ASIA HOLDINGS PTE"/>
    <s v="09T0006"/>
    <s v="09T0006"/>
    <s v="Thu Cotton Classics"/>
    <s v="099"/>
    <s v="099"/>
    <s v="MULTI"/>
    <s v="*"/>
    <s v="S"/>
    <s v="088541003544"/>
    <s v="46"/>
    <s v="DRESS"/>
    <n v="312"/>
    <n v="312"/>
    <d v="2022-03-01T00:00:00"/>
    <s v=""/>
    <d v="2022-01-10T00:00:00"/>
    <x v="0"/>
    <s v=""/>
    <x v="3"/>
    <s v="Basics-Aug 2021"/>
    <m/>
    <m/>
    <m/>
    <m/>
    <s v="S2022"/>
    <x v="0"/>
    <s v="OPS REVIEW"/>
    <n v="4"/>
    <n v="1248"/>
    <s v="BEL"/>
    <m/>
    <m/>
    <m/>
    <m/>
    <m/>
    <s v="10914 - Brandix Apparel India Pvt Ltd"/>
    <m/>
    <m/>
    <m/>
    <m/>
    <m/>
    <m/>
    <m/>
    <s v="09T0006099"/>
    <s v="US WHOLESALE"/>
    <m/>
    <m/>
    <m/>
    <s v="09T0006099"/>
    <x v="3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0006::099"/>
    <x v="3"/>
    <x v="3"/>
    <x v="3"/>
  </r>
  <r>
    <n v="268201"/>
    <s v="36663"/>
    <s v="11317"/>
    <s v="BRANDIX ASIA HOLDINGS PTE"/>
    <s v="09T0006"/>
    <s v="09T0006"/>
    <s v="Thu Cotton Classics"/>
    <s v="099"/>
    <s v="099"/>
    <s v="MULTI"/>
    <s v="*"/>
    <s v="M"/>
    <s v="088541003551"/>
    <s v="46"/>
    <s v="DRESS"/>
    <n v="1210"/>
    <n v="1210"/>
    <d v="2022-03-01T00:00:00"/>
    <s v=""/>
    <d v="2022-01-10T00:00:00"/>
    <x v="0"/>
    <s v=""/>
    <x v="3"/>
    <s v="Basics-Aug 2021"/>
    <m/>
    <m/>
    <m/>
    <m/>
    <s v="S2022"/>
    <x v="0"/>
    <s v="OPS REVIEW"/>
    <n v="4"/>
    <n v="4840"/>
    <s v="BEL"/>
    <m/>
    <m/>
    <m/>
    <m/>
    <m/>
    <s v="10914 - Brandix Apparel India Pvt Ltd"/>
    <m/>
    <m/>
    <m/>
    <m/>
    <m/>
    <m/>
    <m/>
    <s v="09T0006099"/>
    <s v="US WHOLESALE"/>
    <m/>
    <m/>
    <m/>
    <s v="09T0006099"/>
    <x v="3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0006::099"/>
    <x v="3"/>
    <x v="3"/>
    <x v="3"/>
  </r>
  <r>
    <n v="268201"/>
    <s v="36663"/>
    <s v="11317"/>
    <s v="BRANDIX ASIA HOLDINGS PTE"/>
    <s v="09T0006"/>
    <s v="09T0006"/>
    <s v="Thu Cotton Classics"/>
    <s v="099"/>
    <s v="099"/>
    <s v="MULTI"/>
    <s v="*"/>
    <s v="L"/>
    <s v="088541003568"/>
    <s v="46"/>
    <s v="DRESS"/>
    <n v="969"/>
    <n v="969"/>
    <d v="2022-03-01T00:00:00"/>
    <s v=""/>
    <d v="2022-01-10T00:00:00"/>
    <x v="0"/>
    <s v=""/>
    <x v="3"/>
    <s v="Basics-Aug 2021"/>
    <m/>
    <m/>
    <m/>
    <m/>
    <s v="S2022"/>
    <x v="0"/>
    <s v="OPS REVIEW"/>
    <n v="4"/>
    <n v="3876"/>
    <s v="BEL"/>
    <m/>
    <m/>
    <m/>
    <m/>
    <m/>
    <s v="10914 - Brandix Apparel India Pvt Ltd"/>
    <m/>
    <m/>
    <m/>
    <m/>
    <m/>
    <m/>
    <m/>
    <s v="09T0006099"/>
    <s v="US WHOLESALE"/>
    <m/>
    <m/>
    <m/>
    <s v="09T0006099"/>
    <x v="3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0006::099"/>
    <x v="3"/>
    <x v="3"/>
    <x v="3"/>
  </r>
  <r>
    <n v="268201"/>
    <s v="36663"/>
    <s v="11317"/>
    <s v="BRANDIX ASIA HOLDINGS PTE"/>
    <s v="09T0006"/>
    <s v="09T0006"/>
    <s v="Thu Cotton Classics"/>
    <s v="099"/>
    <s v="099"/>
    <s v="MULTI"/>
    <s v="*"/>
    <s v="XL"/>
    <s v="088541003575"/>
    <s v="46"/>
    <s v="DRESS"/>
    <n v="593"/>
    <n v="593"/>
    <d v="2022-03-01T00:00:00"/>
    <s v=""/>
    <d v="2022-01-10T00:00:00"/>
    <x v="0"/>
    <s v=""/>
    <x v="3"/>
    <s v="Basics-Aug 2021"/>
    <m/>
    <m/>
    <m/>
    <m/>
    <s v="S2022"/>
    <x v="0"/>
    <s v="OPS REVIEW"/>
    <n v="4"/>
    <n v="2372"/>
    <s v="BEL"/>
    <m/>
    <m/>
    <m/>
    <m/>
    <m/>
    <s v="10914 - Brandix Apparel India Pvt Ltd"/>
    <m/>
    <m/>
    <m/>
    <m/>
    <m/>
    <m/>
    <m/>
    <s v="09T0006099"/>
    <s v="US WHOLESALE"/>
    <m/>
    <m/>
    <m/>
    <s v="09T0006099"/>
    <x v="3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0006::099"/>
    <x v="3"/>
    <x v="3"/>
    <x v="3"/>
  </r>
  <r>
    <n v="268201"/>
    <s v="36663"/>
    <s v="11317"/>
    <s v="BRANDIX ASIA HOLDINGS PTE"/>
    <s v="09T0006"/>
    <s v="09T0006"/>
    <s v="Thu Cotton Classics"/>
    <s v="099"/>
    <s v="099"/>
    <s v="MULTI"/>
    <s v="*"/>
    <s v="2XL"/>
    <s v="088541003582"/>
    <s v="46"/>
    <s v="DRESS"/>
    <n v="132"/>
    <n v="132"/>
    <d v="2022-03-01T00:00:00"/>
    <s v=""/>
    <d v="2022-01-10T00:00:00"/>
    <x v="0"/>
    <s v=""/>
    <x v="3"/>
    <s v="Basics-Aug 2021"/>
    <m/>
    <m/>
    <m/>
    <m/>
    <s v="S2022"/>
    <x v="0"/>
    <s v="OPS REVIEW"/>
    <n v="4"/>
    <n v="528"/>
    <s v="BEL"/>
    <m/>
    <m/>
    <m/>
    <m/>
    <m/>
    <s v="10914 - Brandix Apparel India Pvt Ltd"/>
    <m/>
    <m/>
    <m/>
    <m/>
    <m/>
    <m/>
    <m/>
    <s v="09T0006099"/>
    <s v="US WHOLESALE"/>
    <m/>
    <m/>
    <m/>
    <s v="09T0006099"/>
    <x v="3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0006::099"/>
    <x v="3"/>
    <x v="3"/>
    <x v="3"/>
  </r>
  <r>
    <n v="268201"/>
    <s v="36663"/>
    <s v="11317"/>
    <s v="BRANDIX ASIA HOLDINGS PTE"/>
    <s v="09T0007"/>
    <s v="09T0007"/>
    <s v="Thu Cotton Classics"/>
    <s v="099"/>
    <s v="099"/>
    <s v="MULTI"/>
    <s v="*"/>
    <s v="S"/>
    <s v="088541003599"/>
    <s v="46"/>
    <s v="DRESS"/>
    <n v="586"/>
    <n v="586"/>
    <d v="2022-03-01T00:00:00"/>
    <s v=""/>
    <d v="2022-01-10T00:00:00"/>
    <x v="0"/>
    <s v=""/>
    <x v="0"/>
    <s v="Basics-Aug 2021"/>
    <m/>
    <m/>
    <m/>
    <m/>
    <s v="S2022"/>
    <x v="0"/>
    <s v="OPS REVIEW"/>
    <n v="4"/>
    <n v="2344"/>
    <s v="BEL"/>
    <m/>
    <m/>
    <m/>
    <m/>
    <m/>
    <s v="10914 - Brandix Apparel India Pvt Ltd"/>
    <m/>
    <m/>
    <m/>
    <m/>
    <m/>
    <m/>
    <m/>
    <s v="09T0007099"/>
    <s v="US WHOLESALE"/>
    <m/>
    <m/>
    <m/>
    <s v="09T0007099"/>
    <x v="3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0007::099"/>
    <x v="0"/>
    <x v="0"/>
    <x v="0"/>
  </r>
  <r>
    <n v="268201"/>
    <s v="36663"/>
    <s v="11317"/>
    <s v="BRANDIX ASIA HOLDINGS PTE"/>
    <s v="09T0007"/>
    <s v="09T0007"/>
    <s v="Thu Cotton Classics"/>
    <s v="099"/>
    <s v="099"/>
    <s v="MULTI"/>
    <s v="*"/>
    <s v="M"/>
    <s v="088541003605"/>
    <s v="46"/>
    <s v="DRESS"/>
    <n v="2035"/>
    <n v="2035"/>
    <d v="2022-03-01T00:00:00"/>
    <s v=""/>
    <d v="2022-01-10T00:00:00"/>
    <x v="0"/>
    <s v=""/>
    <x v="0"/>
    <s v="Basics-Aug 2021"/>
    <m/>
    <m/>
    <m/>
    <m/>
    <s v="S2022"/>
    <x v="0"/>
    <s v="OPS REVIEW"/>
    <n v="4"/>
    <n v="8140"/>
    <s v="BEL"/>
    <m/>
    <m/>
    <m/>
    <m/>
    <m/>
    <s v="10914 - Brandix Apparel India Pvt Ltd"/>
    <m/>
    <m/>
    <m/>
    <m/>
    <m/>
    <m/>
    <m/>
    <s v="09T0007099"/>
    <s v="US WHOLESALE"/>
    <m/>
    <m/>
    <m/>
    <s v="09T0007099"/>
    <x v="3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0007::099"/>
    <x v="0"/>
    <x v="0"/>
    <x v="0"/>
  </r>
  <r>
    <n v="268201"/>
    <s v="36663"/>
    <s v="11317"/>
    <s v="BRANDIX ASIA HOLDINGS PTE"/>
    <s v="09T0007"/>
    <s v="09T0007"/>
    <s v="Thu Cotton Classics"/>
    <s v="099"/>
    <s v="099"/>
    <s v="MULTI"/>
    <s v="*"/>
    <s v="L"/>
    <s v="088541003612"/>
    <s v="46"/>
    <s v="DRESS"/>
    <n v="1265"/>
    <n v="1265"/>
    <d v="2022-03-01T00:00:00"/>
    <s v=""/>
    <d v="2022-01-10T00:00:00"/>
    <x v="0"/>
    <s v=""/>
    <x v="0"/>
    <s v="Basics-Aug 2021"/>
    <m/>
    <m/>
    <m/>
    <m/>
    <s v="S2022"/>
    <x v="0"/>
    <s v="OPS REVIEW"/>
    <n v="4"/>
    <n v="5060"/>
    <s v="BEL"/>
    <m/>
    <m/>
    <m/>
    <m/>
    <m/>
    <s v="10914 - Brandix Apparel India Pvt Ltd"/>
    <m/>
    <m/>
    <m/>
    <m/>
    <m/>
    <m/>
    <m/>
    <s v="09T0007099"/>
    <s v="US WHOLESALE"/>
    <m/>
    <m/>
    <m/>
    <s v="09T0007099"/>
    <x v="3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0007::099"/>
    <x v="0"/>
    <x v="0"/>
    <x v="0"/>
  </r>
  <r>
    <n v="268201"/>
    <s v="36663"/>
    <s v="11317"/>
    <s v="BRANDIX ASIA HOLDINGS PTE"/>
    <s v="09T0007"/>
    <s v="09T0007"/>
    <s v="Thu Cotton Classics"/>
    <s v="099"/>
    <s v="099"/>
    <s v="MULTI"/>
    <s v="*"/>
    <s v="XL"/>
    <s v="088541003629"/>
    <s v="46"/>
    <s v="DRESS"/>
    <n v="850"/>
    <n v="850"/>
    <d v="2022-03-01T00:00:00"/>
    <s v=""/>
    <d v="2022-01-10T00:00:00"/>
    <x v="0"/>
    <s v=""/>
    <x v="0"/>
    <s v="Basics-Aug 2021"/>
    <m/>
    <m/>
    <m/>
    <m/>
    <s v="S2022"/>
    <x v="0"/>
    <s v="OPS REVIEW"/>
    <n v="4"/>
    <n v="3400"/>
    <s v="BEL"/>
    <m/>
    <m/>
    <m/>
    <m/>
    <m/>
    <s v="10914 - Brandix Apparel India Pvt Ltd"/>
    <m/>
    <m/>
    <m/>
    <m/>
    <m/>
    <m/>
    <m/>
    <s v="09T0007099"/>
    <s v="US WHOLESALE"/>
    <m/>
    <m/>
    <m/>
    <s v="09T0007099"/>
    <x v="3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0007::099"/>
    <x v="0"/>
    <x v="0"/>
    <x v="0"/>
  </r>
  <r>
    <n v="268201"/>
    <s v="36663"/>
    <s v="11317"/>
    <s v="BRANDIX ASIA HOLDINGS PTE"/>
    <s v="09T0007"/>
    <s v="09T0007"/>
    <s v="Thu Cotton Classics"/>
    <s v="099"/>
    <s v="099"/>
    <s v="MULTI"/>
    <s v="*"/>
    <s v="2XL"/>
    <s v="088541003636"/>
    <s v="46"/>
    <s v="DRESS"/>
    <n v="571"/>
    <n v="571"/>
    <d v="2022-03-01T00:00:00"/>
    <s v=""/>
    <d v="2022-01-10T00:00:00"/>
    <x v="0"/>
    <s v=""/>
    <x v="0"/>
    <s v="Basics-Aug 2021"/>
    <m/>
    <m/>
    <m/>
    <m/>
    <s v="S2022"/>
    <x v="0"/>
    <s v="OPS REVIEW"/>
    <n v="4"/>
    <n v="2284"/>
    <s v="BEL"/>
    <m/>
    <m/>
    <m/>
    <m/>
    <m/>
    <s v="10914 - Brandix Apparel India Pvt Ltd"/>
    <m/>
    <m/>
    <m/>
    <m/>
    <m/>
    <m/>
    <m/>
    <s v="09T0007099"/>
    <s v="US WHOLESALE"/>
    <m/>
    <m/>
    <m/>
    <s v="09T0007099"/>
    <x v="3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0007::099"/>
    <x v="0"/>
    <x v="0"/>
    <x v="0"/>
  </r>
  <r>
    <n v="268201"/>
    <s v="36663"/>
    <s v="11317"/>
    <s v="BRANDIX ASIA HOLDINGS PTE"/>
    <s v="09T3108"/>
    <s v="09T3108"/>
    <s v="Thu Cotton Classics"/>
    <s v="CHS"/>
    <s v="410"/>
    <s v="DARK NAVY"/>
    <s v="*"/>
    <s v="SM"/>
    <s v="088541378727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1"/>
    <n v="60"/>
    <s v="BEL"/>
    <m/>
    <m/>
    <m/>
    <m/>
    <m/>
    <s v="10914 - Brandix Apparel India Pvt Ltd"/>
    <m/>
    <m/>
    <m/>
    <m/>
    <m/>
    <m/>
    <m/>
    <s v="09T3108410"/>
    <s v="US WHOLESALE"/>
    <m/>
    <m/>
    <m/>
    <s v="09T3108410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10"/>
    <x v="0"/>
    <x v="0"/>
    <x v="0"/>
  </r>
  <r>
    <n v="268201"/>
    <s v="36663"/>
    <s v="11317"/>
    <s v="BRANDIX ASIA HOLDINGS PTE"/>
    <s v="09T3108"/>
    <s v="09T3108"/>
    <s v="Thu Cotton Classics"/>
    <s v="CHS"/>
    <s v="410"/>
    <s v="DARK NAVY"/>
    <s v="*"/>
    <s v="MD"/>
    <s v="088541378734"/>
    <s v="46"/>
    <s v="DRESS"/>
    <n v="231"/>
    <n v="231"/>
    <d v="2022-03-01T00:00:00"/>
    <s v=""/>
    <d v="2022-01-10T00:00:00"/>
    <x v="0"/>
    <s v=""/>
    <x v="0"/>
    <s v="Basics-Aug 2021"/>
    <m/>
    <m/>
    <m/>
    <m/>
    <s v="S2022"/>
    <x v="0"/>
    <s v="OPS REVIEW"/>
    <n v="1"/>
    <n v="231"/>
    <s v="BEL"/>
    <m/>
    <m/>
    <m/>
    <m/>
    <m/>
    <s v="10914 - Brandix Apparel India Pvt Ltd"/>
    <m/>
    <m/>
    <m/>
    <m/>
    <m/>
    <m/>
    <m/>
    <s v="09T3108410"/>
    <s v="US WHOLESALE"/>
    <m/>
    <m/>
    <m/>
    <s v="09T3108410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10"/>
    <x v="0"/>
    <x v="0"/>
    <x v="0"/>
  </r>
  <r>
    <n v="268201"/>
    <s v="36663"/>
    <s v="11317"/>
    <s v="BRANDIX ASIA HOLDINGS PTE"/>
    <s v="09T3108"/>
    <s v="09T3108"/>
    <s v="Thu Cotton Classics"/>
    <s v="CHS"/>
    <s v="410"/>
    <s v="DARK NAVY"/>
    <s v="*"/>
    <s v="LG"/>
    <s v="088541378741"/>
    <s v="46"/>
    <s v="DRESS"/>
    <n v="539"/>
    <n v="539"/>
    <d v="2022-03-01T00:00:00"/>
    <s v=""/>
    <d v="2022-01-10T00:00:00"/>
    <x v="0"/>
    <s v=""/>
    <x v="0"/>
    <s v="Basics-Aug 2021"/>
    <m/>
    <m/>
    <m/>
    <m/>
    <s v="S2022"/>
    <x v="0"/>
    <s v="OPS REVIEW"/>
    <n v="1"/>
    <n v="539"/>
    <s v="BEL"/>
    <m/>
    <m/>
    <m/>
    <m/>
    <m/>
    <s v="10914 - Brandix Apparel India Pvt Ltd"/>
    <m/>
    <m/>
    <m/>
    <m/>
    <m/>
    <m/>
    <m/>
    <s v="09T3108410"/>
    <s v="US WHOLESALE"/>
    <m/>
    <m/>
    <m/>
    <s v="09T3108410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10"/>
    <x v="0"/>
    <x v="0"/>
    <x v="0"/>
  </r>
  <r>
    <n v="268201"/>
    <s v="36663"/>
    <s v="11317"/>
    <s v="BRANDIX ASIA HOLDINGS PTE"/>
    <s v="09T3108"/>
    <s v="09T3108"/>
    <s v="Thu Cotton Classics"/>
    <s v="CHS"/>
    <s v="410"/>
    <s v="DARK NAVY"/>
    <s v="*"/>
    <s v="XL"/>
    <s v="088541378758"/>
    <s v="46"/>
    <s v="DRESS"/>
    <n v="683"/>
    <n v="683"/>
    <d v="2022-03-01T00:00:00"/>
    <s v=""/>
    <d v="2022-01-10T00:00:00"/>
    <x v="0"/>
    <s v=""/>
    <x v="0"/>
    <s v="Basics-Aug 2021"/>
    <m/>
    <m/>
    <m/>
    <m/>
    <s v="S2022"/>
    <x v="0"/>
    <s v="OPS REVIEW"/>
    <n v="1"/>
    <n v="683"/>
    <s v="BEL"/>
    <m/>
    <m/>
    <m/>
    <m/>
    <m/>
    <s v="10914 - Brandix Apparel India Pvt Ltd"/>
    <m/>
    <m/>
    <m/>
    <m/>
    <m/>
    <m/>
    <m/>
    <s v="09T3108410"/>
    <s v="US WHOLESALE"/>
    <m/>
    <m/>
    <m/>
    <s v="09T3108410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10"/>
    <x v="0"/>
    <x v="0"/>
    <x v="0"/>
  </r>
  <r>
    <n v="268201"/>
    <s v="36663"/>
    <s v="11317"/>
    <s v="BRANDIX ASIA HOLDINGS PTE"/>
    <s v="09T3108"/>
    <s v="09T3108"/>
    <s v="Thu Cotton Classics"/>
    <s v="CIX"/>
    <s v="432"/>
    <s v="French Blue"/>
    <s v="*"/>
    <s v="SM"/>
    <s v="088541378772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1"/>
    <n v="60"/>
    <s v="BEL"/>
    <m/>
    <m/>
    <m/>
    <m/>
    <m/>
    <s v="10914 - Brandix Apparel India Pvt Ltd"/>
    <m/>
    <m/>
    <m/>
    <m/>
    <m/>
    <m/>
    <m/>
    <s v="09T3108432"/>
    <s v="US WHOLESALE"/>
    <m/>
    <m/>
    <m/>
    <s v="09T3108432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32"/>
    <x v="0"/>
    <x v="0"/>
    <x v="0"/>
  </r>
  <r>
    <n v="268201"/>
    <s v="36663"/>
    <s v="11317"/>
    <s v="BRANDIX ASIA HOLDINGS PTE"/>
    <s v="09T3108"/>
    <s v="09T3108"/>
    <s v="Thu Cotton Classics"/>
    <s v="CIX"/>
    <s v="432"/>
    <s v="French Blue"/>
    <s v="*"/>
    <s v="MD"/>
    <s v="088541378789"/>
    <s v="46"/>
    <s v="DRESS"/>
    <n v="362"/>
    <n v="362"/>
    <d v="2022-03-01T00:00:00"/>
    <s v=""/>
    <d v="2022-01-10T00:00:00"/>
    <x v="0"/>
    <s v=""/>
    <x v="0"/>
    <s v="Basics-Aug 2021"/>
    <m/>
    <m/>
    <m/>
    <m/>
    <s v="S2022"/>
    <x v="0"/>
    <s v="OPS REVIEW"/>
    <n v="1"/>
    <n v="362"/>
    <s v="BEL"/>
    <m/>
    <m/>
    <m/>
    <m/>
    <m/>
    <s v="10914 - Brandix Apparel India Pvt Ltd"/>
    <m/>
    <m/>
    <m/>
    <m/>
    <m/>
    <m/>
    <m/>
    <s v="09T3108432"/>
    <s v="US WHOLESALE"/>
    <m/>
    <m/>
    <m/>
    <s v="09T3108432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32"/>
    <x v="0"/>
    <x v="0"/>
    <x v="0"/>
  </r>
  <r>
    <n v="268201"/>
    <s v="36663"/>
    <s v="11317"/>
    <s v="BRANDIX ASIA HOLDINGS PTE"/>
    <s v="09T3108"/>
    <s v="09T3108"/>
    <s v="Thu Cotton Classics"/>
    <s v="CIX"/>
    <s v="432"/>
    <s v="French Blue"/>
    <s v="*"/>
    <s v="LG"/>
    <s v="088541378796"/>
    <s v="46"/>
    <s v="DRESS"/>
    <n v="395"/>
    <n v="395"/>
    <d v="2022-03-01T00:00:00"/>
    <s v=""/>
    <d v="2022-01-10T00:00:00"/>
    <x v="0"/>
    <s v=""/>
    <x v="0"/>
    <s v="Basics-Aug 2021"/>
    <m/>
    <m/>
    <m/>
    <m/>
    <s v="S2022"/>
    <x v="0"/>
    <s v="OPS REVIEW"/>
    <n v="1"/>
    <n v="395"/>
    <s v="BEL"/>
    <m/>
    <m/>
    <m/>
    <m/>
    <m/>
    <s v="10914 - Brandix Apparel India Pvt Ltd"/>
    <m/>
    <m/>
    <m/>
    <m/>
    <m/>
    <m/>
    <m/>
    <s v="09T3108432"/>
    <s v="US WHOLESALE"/>
    <m/>
    <m/>
    <m/>
    <s v="09T3108432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32"/>
    <x v="0"/>
    <x v="0"/>
    <x v="0"/>
  </r>
  <r>
    <n v="268201"/>
    <s v="36663"/>
    <s v="11317"/>
    <s v="BRANDIX ASIA HOLDINGS PTE"/>
    <s v="09T3108"/>
    <s v="09T3108"/>
    <s v="Thu Cotton Classics"/>
    <s v="CIX"/>
    <s v="432"/>
    <s v="French Blue"/>
    <s v="*"/>
    <s v="XL"/>
    <s v="088541378802"/>
    <s v="46"/>
    <s v="DRESS"/>
    <n v="329"/>
    <n v="329"/>
    <d v="2022-03-01T00:00:00"/>
    <s v=""/>
    <d v="2022-01-10T00:00:00"/>
    <x v="0"/>
    <s v=""/>
    <x v="0"/>
    <s v="Basics-Aug 2021"/>
    <m/>
    <m/>
    <m/>
    <m/>
    <s v="S2022"/>
    <x v="0"/>
    <s v="OPS REVIEW"/>
    <n v="1"/>
    <n v="329"/>
    <s v="BEL"/>
    <m/>
    <m/>
    <m/>
    <m/>
    <m/>
    <s v="10914 - Brandix Apparel India Pvt Ltd"/>
    <m/>
    <m/>
    <m/>
    <m/>
    <m/>
    <m/>
    <m/>
    <s v="09T3108432"/>
    <s v="US WHOLESALE"/>
    <m/>
    <m/>
    <m/>
    <s v="09T3108432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32"/>
    <x v="0"/>
    <x v="0"/>
    <x v="0"/>
  </r>
  <r>
    <n v="268201"/>
    <s v="36663"/>
    <s v="11317"/>
    <s v="BRANDIX ASIA HOLDINGS PTE"/>
    <s v="09T3108"/>
    <s v="09T3108"/>
    <s v="Thu Cotton Classics"/>
    <s v="P7A"/>
    <s v="004"/>
    <s v="Grey Heather"/>
    <s v="*"/>
    <s v="MD"/>
    <s v="088541378680"/>
    <s v="46"/>
    <s v="DRESS"/>
    <n v="417"/>
    <n v="417"/>
    <d v="2022-03-01T00:00:00"/>
    <s v=""/>
    <d v="2022-01-10T00:00:00"/>
    <x v="0"/>
    <s v=""/>
    <x v="1"/>
    <s v="Basics-Aug 2021"/>
    <m/>
    <m/>
    <m/>
    <m/>
    <s v="S2022"/>
    <x v="0"/>
    <s v="OPS REVIEW"/>
    <n v="1"/>
    <n v="417"/>
    <s v="BEL"/>
    <m/>
    <m/>
    <m/>
    <m/>
    <m/>
    <s v="10914 - Brandix Apparel India Pvt Ltd"/>
    <m/>
    <m/>
    <m/>
    <m/>
    <m/>
    <m/>
    <m/>
    <s v="09T3108004"/>
    <s v="US WHOLESALE"/>
    <m/>
    <m/>
    <m/>
    <s v="09T3108004"/>
    <x v="4"/>
    <m/>
    <m/>
    <s v="Sheshan"/>
    <s v="Aug-Basic"/>
    <m/>
    <m/>
    <d v="2021-09-01T00:00:00"/>
    <x v="0"/>
    <x v="1"/>
    <d v="2022-01-07T00:00:00"/>
    <n v="134"/>
    <n v="119"/>
    <n v="-15"/>
    <d v="2022-02-02T00:00:00"/>
    <n v="-36"/>
    <n v="-6"/>
    <d v="2022-01-03T00:00:00"/>
    <d v="2022-02-08T00:00:00"/>
    <s v="09T3108::004"/>
    <x v="1"/>
    <x v="1"/>
    <x v="1"/>
  </r>
  <r>
    <n v="268201"/>
    <s v="36663"/>
    <s v="11317"/>
    <s v="BRANDIX ASIA HOLDINGS PTE"/>
    <s v="09T3108"/>
    <s v="09T3108"/>
    <s v="Thu Cotton Classics"/>
    <s v="P7A"/>
    <s v="004"/>
    <s v="Grey Heather"/>
    <s v="*"/>
    <s v="LG"/>
    <s v="088541378697"/>
    <s v="46"/>
    <s v="DRESS"/>
    <n v="660"/>
    <n v="660"/>
    <d v="2022-03-01T00:00:00"/>
    <s v=""/>
    <d v="2022-01-10T00:00:00"/>
    <x v="0"/>
    <s v=""/>
    <x v="1"/>
    <s v="Basics-Aug 2021"/>
    <m/>
    <m/>
    <m/>
    <m/>
    <s v="S2022"/>
    <x v="0"/>
    <s v="OPS REVIEW"/>
    <n v="1"/>
    <n v="660"/>
    <s v="BEL"/>
    <m/>
    <m/>
    <m/>
    <m/>
    <m/>
    <s v="10914 - Brandix Apparel India Pvt Ltd"/>
    <m/>
    <m/>
    <m/>
    <m/>
    <m/>
    <m/>
    <m/>
    <s v="09T3108004"/>
    <s v="US WHOLESALE"/>
    <m/>
    <m/>
    <m/>
    <s v="09T3108004"/>
    <x v="4"/>
    <m/>
    <m/>
    <s v="Sheshan"/>
    <s v="Aug-Basic"/>
    <m/>
    <m/>
    <d v="2021-09-01T00:00:00"/>
    <x v="0"/>
    <x v="1"/>
    <d v="2022-01-07T00:00:00"/>
    <n v="134"/>
    <n v="119"/>
    <n v="-15"/>
    <d v="2022-02-02T00:00:00"/>
    <n v="-36"/>
    <n v="-6"/>
    <d v="2022-01-03T00:00:00"/>
    <d v="2022-02-08T00:00:00"/>
    <s v="09T3108::004"/>
    <x v="1"/>
    <x v="1"/>
    <x v="1"/>
  </r>
  <r>
    <n v="268201"/>
    <s v="36663"/>
    <s v="11317"/>
    <s v="BRANDIX ASIA HOLDINGS PTE"/>
    <s v="09T3108"/>
    <s v="09T3108"/>
    <s v="Thu Cotton Classics"/>
    <s v="P7A"/>
    <s v="004"/>
    <s v="Grey Heather"/>
    <s v="*"/>
    <s v="XL"/>
    <s v="088541378703"/>
    <s v="46"/>
    <s v="DRESS"/>
    <n v="105"/>
    <n v="105"/>
    <d v="2022-03-01T00:00:00"/>
    <s v=""/>
    <d v="2022-01-10T00:00:00"/>
    <x v="0"/>
    <s v=""/>
    <x v="1"/>
    <s v="Basics-Aug 2021"/>
    <m/>
    <m/>
    <m/>
    <m/>
    <s v="S2022"/>
    <x v="0"/>
    <s v="OPS REVIEW"/>
    <n v="1"/>
    <n v="105"/>
    <s v="BEL"/>
    <m/>
    <m/>
    <m/>
    <m/>
    <m/>
    <s v="10914 - Brandix Apparel India Pvt Ltd"/>
    <m/>
    <m/>
    <m/>
    <m/>
    <m/>
    <m/>
    <m/>
    <s v="09T3108004"/>
    <s v="US WHOLESALE"/>
    <m/>
    <m/>
    <m/>
    <s v="09T3108004"/>
    <x v="4"/>
    <m/>
    <m/>
    <s v="Sheshan"/>
    <s v="Aug-Basic"/>
    <m/>
    <m/>
    <d v="2021-09-01T00:00:00"/>
    <x v="0"/>
    <x v="1"/>
    <d v="2022-01-07T00:00:00"/>
    <n v="134"/>
    <n v="119"/>
    <n v="-15"/>
    <d v="2022-02-02T00:00:00"/>
    <n v="-36"/>
    <n v="-6"/>
    <d v="2022-01-03T00:00:00"/>
    <d v="2022-02-08T00:00:00"/>
    <s v="09T3108::004"/>
    <x v="1"/>
    <x v="1"/>
    <x v="1"/>
  </r>
  <r>
    <n v="268201"/>
    <s v="36663"/>
    <s v="11317"/>
    <s v="BRANDIX ASIA HOLDINGS PTE"/>
    <s v="09T3108"/>
    <s v="09T3108"/>
    <s v="Thu Cotton Classics"/>
    <s v="XCN"/>
    <s v="608"/>
    <s v="MAHOGANY"/>
    <s v="*"/>
    <s v="MD"/>
    <s v="088541378833"/>
    <s v="46"/>
    <s v="DRESS"/>
    <n v="221"/>
    <n v="221"/>
    <d v="2022-03-01T00:00:00"/>
    <s v=""/>
    <d v="2022-01-10T00:00:00"/>
    <x v="0"/>
    <s v=""/>
    <x v="0"/>
    <s v="Basics-Aug 2021"/>
    <m/>
    <m/>
    <m/>
    <m/>
    <s v="S2022"/>
    <x v="0"/>
    <s v="OPS REVIEW"/>
    <n v="1"/>
    <n v="221"/>
    <s v="BEL"/>
    <m/>
    <m/>
    <m/>
    <m/>
    <m/>
    <s v="10914 - Brandix Apparel India Pvt Ltd"/>
    <m/>
    <m/>
    <m/>
    <m/>
    <m/>
    <m/>
    <m/>
    <s v="09T3108608"/>
    <s v="US WHOLESALE"/>
    <m/>
    <m/>
    <m/>
    <s v="09T3108608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608"/>
    <x v="0"/>
    <x v="0"/>
    <x v="0"/>
  </r>
  <r>
    <n v="268201"/>
    <s v="36663"/>
    <s v="11317"/>
    <s v="BRANDIX ASIA HOLDINGS PTE"/>
    <s v="09T3108"/>
    <s v="09T3108"/>
    <s v="Thu Cotton Classics"/>
    <s v="XCN"/>
    <s v="608"/>
    <s v="MAHOGANY"/>
    <s v="*"/>
    <s v="LG"/>
    <s v="088541378840"/>
    <s v="46"/>
    <s v="DRESS"/>
    <n v="109"/>
    <n v="109"/>
    <d v="2022-03-01T00:00:00"/>
    <s v=""/>
    <d v="2022-01-10T00:00:00"/>
    <x v="0"/>
    <s v=""/>
    <x v="0"/>
    <s v="Basics-Aug 2021"/>
    <m/>
    <m/>
    <m/>
    <m/>
    <s v="S2022"/>
    <x v="0"/>
    <s v="OPS REVIEW"/>
    <n v="1"/>
    <n v="109"/>
    <s v="BEL"/>
    <m/>
    <m/>
    <m/>
    <m/>
    <m/>
    <s v="10914 - Brandix Apparel India Pvt Ltd"/>
    <m/>
    <m/>
    <m/>
    <m/>
    <m/>
    <m/>
    <m/>
    <s v="09T3108608"/>
    <s v="US WHOLESALE"/>
    <m/>
    <m/>
    <m/>
    <s v="09T3108608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608"/>
    <x v="0"/>
    <x v="0"/>
    <x v="0"/>
  </r>
  <r>
    <n v="268201"/>
    <s v="36663"/>
    <s v="11317"/>
    <s v="BRANDIX ASIA HOLDINGS PTE"/>
    <s v="09T3108"/>
    <s v="09T3108"/>
    <s v="Thu Cotton Classics"/>
    <s v="XCN"/>
    <s v="608"/>
    <s v="MAHOGANY"/>
    <s v="*"/>
    <s v="XL"/>
    <s v="088541378857"/>
    <s v="46"/>
    <s v="DRESS"/>
    <n v="341"/>
    <n v="341"/>
    <d v="2022-03-01T00:00:00"/>
    <s v=""/>
    <d v="2022-01-10T00:00:00"/>
    <x v="0"/>
    <s v=""/>
    <x v="0"/>
    <s v="Basics-Aug 2021"/>
    <m/>
    <m/>
    <m/>
    <m/>
    <s v="S2022"/>
    <x v="0"/>
    <s v="OPS REVIEW"/>
    <n v="1"/>
    <n v="341"/>
    <s v="BEL"/>
    <m/>
    <m/>
    <m/>
    <m/>
    <m/>
    <s v="10914 - Brandix Apparel India Pvt Ltd"/>
    <m/>
    <m/>
    <m/>
    <m/>
    <m/>
    <m/>
    <m/>
    <s v="09T3108608"/>
    <s v="US WHOLESALE"/>
    <m/>
    <m/>
    <m/>
    <s v="09T3108608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608"/>
    <x v="0"/>
    <x v="0"/>
    <x v="0"/>
  </r>
  <r>
    <n v="268201"/>
    <s v="36663"/>
    <s v="11317"/>
    <s v="BRANDIX ASIA HOLDINGS PTE"/>
    <s v="09T3255"/>
    <s v="09T3255"/>
    <s v="Hanging Boxers"/>
    <s v="469"/>
    <s v="469"/>
    <s v="ICE"/>
    <s v="*"/>
    <s v="XXL"/>
    <s v="088541450966"/>
    <s v="46"/>
    <s v="DRESS"/>
    <n v="261"/>
    <n v="261"/>
    <d v="2022-03-01T00:00:00"/>
    <s v=""/>
    <d v="2022-01-10T00:00:00"/>
    <x v="0"/>
    <s v=""/>
    <x v="4"/>
    <s v="Basics-Aug 2021"/>
    <m/>
    <m/>
    <m/>
    <m/>
    <s v="S2022"/>
    <x v="0"/>
    <s v="OPS REVIEW"/>
    <n v="1"/>
    <n v="261"/>
    <s v="BEL"/>
    <s v="Yes"/>
    <n v="5263.4544770504144"/>
    <n v="7834.5467200000012"/>
    <m/>
    <s v="Fabric"/>
    <s v="10958 - Brandix Apparel Solutions Limited - Intimate Apparel,Batticala"/>
    <m/>
    <m/>
    <m/>
    <m/>
    <m/>
    <m/>
    <m/>
    <s v="09T3255469"/>
    <s v="US WHOLESALE"/>
    <m/>
    <m/>
    <m/>
    <s v="09T3255469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469"/>
    <x v="0"/>
    <x v="4"/>
    <x v="4"/>
  </r>
  <r>
    <n v="268201"/>
    <s v="36663"/>
    <s v="11317"/>
    <s v="BRANDIX ASIA HOLDINGS PTE"/>
    <s v="09T3255"/>
    <s v="09T3255"/>
    <s v="Hanging Boxers"/>
    <s v="608"/>
    <s v="608"/>
    <s v="MAHOGANY"/>
    <s v="*"/>
    <s v="MD"/>
    <s v="088541451031"/>
    <s v="46"/>
    <s v="DRESS"/>
    <n v="227"/>
    <n v="227"/>
    <d v="2022-03-01T00:00:00"/>
    <s v=""/>
    <d v="2022-01-10T00:00:00"/>
    <x v="0"/>
    <s v=""/>
    <x v="4"/>
    <s v="Basics-Aug 2021"/>
    <m/>
    <m/>
    <m/>
    <m/>
    <s v="S2022"/>
    <x v="0"/>
    <s v="OPS REVIEW"/>
    <n v="1"/>
    <n v="227"/>
    <s v="BEL"/>
    <s v="Yes"/>
    <n v="7013.4544770504135"/>
    <n v="10439.38672"/>
    <m/>
    <s v="Fabric"/>
    <s v="10958 - Brandix Apparel Solutions Limited - Intimate Apparel,Batticala"/>
    <m/>
    <m/>
    <m/>
    <m/>
    <m/>
    <m/>
    <m/>
    <s v="09T3255608"/>
    <s v="US WHOLESALE"/>
    <m/>
    <m/>
    <m/>
    <s v="09T3255608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608"/>
    <x v="0"/>
    <x v="4"/>
    <x v="4"/>
  </r>
  <r>
    <n v="268201"/>
    <s v="36663"/>
    <s v="11317"/>
    <s v="BRANDIX ASIA HOLDINGS PTE"/>
    <s v="09T3255"/>
    <s v="09T3255"/>
    <s v="Hanging Boxers"/>
    <s v="608"/>
    <s v="608"/>
    <s v="MAHOGANY"/>
    <s v="*"/>
    <s v="LG"/>
    <s v="088541451048"/>
    <s v="46"/>
    <s v="DRESS"/>
    <n v="224"/>
    <n v="224"/>
    <d v="2022-03-01T00:00:00"/>
    <s v=""/>
    <d v="2022-01-10T00:00:00"/>
    <x v="0"/>
    <s v=""/>
    <x v="4"/>
    <s v="Basics-Aug 2021"/>
    <m/>
    <m/>
    <m/>
    <m/>
    <s v="S2022"/>
    <x v="0"/>
    <s v="OPS REVIEW"/>
    <n v="1"/>
    <n v="224"/>
    <s v="BEL"/>
    <s v="Yes"/>
    <n v="7013.4544770504135"/>
    <n v="10439.38672"/>
    <m/>
    <s v="Fabric"/>
    <s v="10958 - Brandix Apparel Solutions Limited - Intimate Apparel,Batticala"/>
    <m/>
    <m/>
    <m/>
    <m/>
    <m/>
    <m/>
    <m/>
    <s v="09T3255608"/>
    <s v="US WHOLESALE"/>
    <m/>
    <m/>
    <m/>
    <s v="09T3255608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608"/>
    <x v="0"/>
    <x v="4"/>
    <x v="4"/>
  </r>
  <r>
    <n v="268201"/>
    <s v="36663"/>
    <s v="11317"/>
    <s v="BRANDIX ASIA HOLDINGS PTE"/>
    <s v="09T3255"/>
    <s v="09T3255"/>
    <s v="Hanging Boxers"/>
    <s v="608"/>
    <s v="608"/>
    <s v="MAHOGANY"/>
    <s v="*"/>
    <s v="XXL"/>
    <s v="088541451062"/>
    <s v="46"/>
    <s v="DRESS"/>
    <n v="60"/>
    <n v="60"/>
    <d v="2022-03-01T00:00:00"/>
    <s v=""/>
    <d v="2022-01-10T00:00:00"/>
    <x v="0"/>
    <s v=""/>
    <x v="4"/>
    <s v="Basics-Aug 2021"/>
    <m/>
    <m/>
    <m/>
    <m/>
    <s v="S2022"/>
    <x v="0"/>
    <s v="OPS REVIEW"/>
    <n v="1"/>
    <n v="60"/>
    <s v="BEL"/>
    <s v="Yes"/>
    <n v="7013.4544770504135"/>
    <n v="10439.38672"/>
    <m/>
    <s v="Fabric"/>
    <s v="10958 - Brandix Apparel Solutions Limited - Intimate Apparel,Batticala"/>
    <m/>
    <m/>
    <m/>
    <m/>
    <m/>
    <m/>
    <m/>
    <s v="09T3255608"/>
    <s v="US WHOLESALE"/>
    <m/>
    <m/>
    <m/>
    <s v="09T3255608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608"/>
    <x v="0"/>
    <x v="4"/>
    <x v="4"/>
  </r>
  <r>
    <n v="268201"/>
    <s v="36663"/>
    <s v="11317"/>
    <s v="BRANDIX ASIA HOLDINGS PTE"/>
    <s v="09T3255"/>
    <s v="09T3255"/>
    <s v="Hanging Boxers"/>
    <s v="410"/>
    <s v="587"/>
    <s v="SAILOR NAVY"/>
    <s v="*"/>
    <s v="MD"/>
    <s v="088541450980"/>
    <s v="46"/>
    <s v="DRESS"/>
    <n v="312"/>
    <n v="312"/>
    <d v="2022-03-01T00:00:00"/>
    <s v=""/>
    <d v="2022-01-10T00:00:00"/>
    <x v="0"/>
    <s v=""/>
    <x v="4"/>
    <s v="Basics-Aug 2021"/>
    <m/>
    <m/>
    <m/>
    <m/>
    <s v="S2022"/>
    <x v="0"/>
    <s v="OPS REVIEW"/>
    <n v="1"/>
    <n v="312"/>
    <s v="BEL"/>
    <s v="Yes"/>
    <n v="3787.454477050414"/>
    <n v="5637.5502400000005"/>
    <m/>
    <s v="Fabric"/>
    <s v="10958 - Brandix Apparel Solutions Limited - Intimate Apparel,Batticala"/>
    <m/>
    <m/>
    <m/>
    <m/>
    <m/>
    <m/>
    <m/>
    <s v="09T3255587"/>
    <s v="US WHOLESALE"/>
    <m/>
    <m/>
    <m/>
    <s v="09T3255587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587"/>
    <x v="0"/>
    <x v="4"/>
    <x v="4"/>
  </r>
  <r>
    <n v="268201"/>
    <s v="36663"/>
    <s v="11317"/>
    <s v="BRANDIX ASIA HOLDINGS PTE"/>
    <s v="09T3255"/>
    <s v="09T3255"/>
    <s v="Hanging Boxers"/>
    <s v="410"/>
    <s v="587"/>
    <s v="SAILOR NAVY"/>
    <s v="*"/>
    <s v="LG"/>
    <s v="088541450997"/>
    <s v="46"/>
    <s v="DRESS"/>
    <n v="308"/>
    <n v="308"/>
    <d v="2022-03-01T00:00:00"/>
    <s v=""/>
    <d v="2022-01-10T00:00:00"/>
    <x v="0"/>
    <s v=""/>
    <x v="4"/>
    <s v="Basics-Aug 2021"/>
    <m/>
    <m/>
    <m/>
    <m/>
    <s v="S2022"/>
    <x v="0"/>
    <s v="OPS REVIEW"/>
    <n v="1"/>
    <n v="308"/>
    <s v="BEL"/>
    <s v="Yes"/>
    <n v="3787.454477050414"/>
    <n v="5637.5502400000005"/>
    <m/>
    <s v="Fabric"/>
    <s v="10958 - Brandix Apparel Solutions Limited - Intimate Apparel,Batticala"/>
    <m/>
    <m/>
    <m/>
    <m/>
    <m/>
    <m/>
    <m/>
    <s v="09T3255587"/>
    <s v="US WHOLESALE"/>
    <m/>
    <m/>
    <m/>
    <s v="09T3255587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587"/>
    <x v="0"/>
    <x v="4"/>
    <x v="4"/>
  </r>
  <r>
    <n v="268201"/>
    <s v="36663"/>
    <s v="11317"/>
    <s v="BRANDIX ASIA HOLDINGS PTE"/>
    <s v="09T3255"/>
    <s v="09T3255"/>
    <s v="Hanging Boxers"/>
    <s v="410"/>
    <s v="587"/>
    <s v="SAILOR NAVY"/>
    <s v="*"/>
    <s v="XL"/>
    <s v="088541451000"/>
    <s v="46"/>
    <s v="DRESS"/>
    <n v="117"/>
    <n v="117"/>
    <d v="2022-03-01T00:00:00"/>
    <s v=""/>
    <d v="2022-01-10T00:00:00"/>
    <x v="0"/>
    <s v=""/>
    <x v="4"/>
    <s v="Basics-Aug 2021"/>
    <m/>
    <m/>
    <m/>
    <m/>
    <s v="S2022"/>
    <x v="0"/>
    <s v="OPS REVIEW"/>
    <n v="1"/>
    <n v="117"/>
    <s v="BEL"/>
    <s v="Yes"/>
    <n v="3787.454477050414"/>
    <n v="5637.5502400000005"/>
    <m/>
    <s v="Fabric"/>
    <s v="10958 - Brandix Apparel Solutions Limited - Intimate Apparel,Batticala"/>
    <m/>
    <m/>
    <m/>
    <m/>
    <m/>
    <m/>
    <m/>
    <s v="09T3255587"/>
    <s v="US WHOLESALE"/>
    <m/>
    <m/>
    <m/>
    <s v="09T3255587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587"/>
    <x v="0"/>
    <x v="4"/>
    <x v="4"/>
  </r>
  <r>
    <n v="268201"/>
    <s v="36663"/>
    <s v="11317"/>
    <s v="BRANDIX ASIA HOLDINGS PTE"/>
    <s v="09T3257"/>
    <s v="09T3257"/>
    <s v="Hanging Boxers"/>
    <s v="F1S"/>
    <s v="435"/>
    <s v="INDIGO"/>
    <s v="*"/>
    <s v="SM"/>
    <s v="088541451079"/>
    <s v="46"/>
    <s v="DRESS"/>
    <n v="84"/>
    <n v="84"/>
    <d v="2022-03-01T00:00:00"/>
    <s v=""/>
    <d v="2022-01-10T00:00:00"/>
    <x v="0"/>
    <s v=""/>
    <x v="4"/>
    <s v="Basics-Aug 2021"/>
    <m/>
    <m/>
    <m/>
    <m/>
    <s v="S2022"/>
    <x v="0"/>
    <s v="OPS REVIEW"/>
    <n v="1"/>
    <n v="84"/>
    <s v="BEL"/>
    <s v="Yes"/>
    <n v="2304.781790820166"/>
    <n v="3216.2077500000005"/>
    <m/>
    <s v="Fabric"/>
    <s v="10958 - Brandix Apparel Solutions Limited - Intimate Apparel,Batticala"/>
    <m/>
    <m/>
    <m/>
    <m/>
    <m/>
    <m/>
    <m/>
    <s v="09T3257435"/>
    <s v="US WHOLESALE"/>
    <m/>
    <m/>
    <m/>
    <s v="09T3257435"/>
    <x v="5"/>
    <m/>
    <m/>
    <s v="Thamal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3257::435"/>
    <x v="4"/>
    <x v="5"/>
    <x v="4"/>
  </r>
  <r>
    <n v="268201"/>
    <s v="36663"/>
    <s v="11317"/>
    <s v="BRANDIX ASIA HOLDINGS PTE"/>
    <s v="09T3257"/>
    <s v="09T3257"/>
    <s v="Hanging Boxers"/>
    <s v="F1S"/>
    <s v="435"/>
    <s v="INDIGO"/>
    <s v="*"/>
    <s v="MD"/>
    <s v="088541451086"/>
    <s v="46"/>
    <s v="DRESS"/>
    <n v="136"/>
    <n v="136"/>
    <d v="2022-03-01T00:00:00"/>
    <s v=""/>
    <d v="2022-01-10T00:00:00"/>
    <x v="0"/>
    <s v=""/>
    <x v="4"/>
    <s v="Basics-Aug 2021"/>
    <m/>
    <m/>
    <m/>
    <m/>
    <s v="S2022"/>
    <x v="0"/>
    <s v="OPS REVIEW"/>
    <n v="1"/>
    <n v="136"/>
    <s v="BEL"/>
    <s v="Yes"/>
    <n v="2304.781790820166"/>
    <n v="3216.2077500000005"/>
    <m/>
    <s v="Fabric"/>
    <s v="10958 - Brandix Apparel Solutions Limited - Intimate Apparel,Batticala"/>
    <m/>
    <m/>
    <m/>
    <m/>
    <m/>
    <m/>
    <m/>
    <s v="09T3257435"/>
    <s v="US WHOLESALE"/>
    <m/>
    <m/>
    <m/>
    <s v="09T3257435"/>
    <x v="5"/>
    <m/>
    <m/>
    <s v="Thamal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3257::435"/>
    <x v="4"/>
    <x v="5"/>
    <x v="4"/>
  </r>
  <r>
    <n v="268201"/>
    <s v="36663"/>
    <s v="11317"/>
    <s v="BRANDIX ASIA HOLDINGS PTE"/>
    <s v="09T3257"/>
    <s v="09T3257"/>
    <s v="Hanging Boxers"/>
    <s v="F1S"/>
    <s v="435"/>
    <s v="INDIGO"/>
    <s v="*"/>
    <s v="LG"/>
    <s v="088541451093"/>
    <s v="46"/>
    <s v="DRESS"/>
    <n v="150"/>
    <n v="150"/>
    <d v="2022-03-01T00:00:00"/>
    <s v=""/>
    <d v="2022-01-10T00:00:00"/>
    <x v="0"/>
    <s v=""/>
    <x v="4"/>
    <s v="Basics-Aug 2021"/>
    <m/>
    <m/>
    <m/>
    <m/>
    <s v="S2022"/>
    <x v="0"/>
    <s v="OPS REVIEW"/>
    <n v="1"/>
    <n v="150"/>
    <s v="BEL"/>
    <s v="Yes"/>
    <n v="2304.781790820166"/>
    <n v="3216.2077500000005"/>
    <m/>
    <s v="Fabric"/>
    <s v="10958 - Brandix Apparel Solutions Limited - Intimate Apparel,Batticala"/>
    <m/>
    <m/>
    <m/>
    <m/>
    <m/>
    <m/>
    <m/>
    <s v="09T3257435"/>
    <s v="US WHOLESALE"/>
    <m/>
    <m/>
    <m/>
    <s v="09T3257435"/>
    <x v="5"/>
    <m/>
    <m/>
    <s v="Thamal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3257::435"/>
    <x v="4"/>
    <x v="5"/>
    <x v="4"/>
  </r>
  <r>
    <n v="268201"/>
    <s v="36663"/>
    <s v="11317"/>
    <s v="BRANDIX ASIA HOLDINGS PTE"/>
    <s v="09T3257"/>
    <s v="09T3257"/>
    <s v="Hanging Boxers"/>
    <s v="F1S"/>
    <s v="435"/>
    <s v="INDIGO"/>
    <s v="*"/>
    <s v="XL"/>
    <s v="088541451109"/>
    <s v="46"/>
    <s v="DRESS"/>
    <n v="335"/>
    <n v="335"/>
    <d v="2022-03-01T00:00:00"/>
    <s v=""/>
    <d v="2022-01-10T00:00:00"/>
    <x v="0"/>
    <s v=""/>
    <x v="4"/>
    <s v="Basics-Aug 2021"/>
    <m/>
    <m/>
    <m/>
    <m/>
    <s v="S2022"/>
    <x v="0"/>
    <s v="OPS REVIEW"/>
    <n v="1"/>
    <n v="335"/>
    <s v="BEL"/>
    <s v="Yes"/>
    <n v="2304.781790820166"/>
    <n v="3216.2077500000005"/>
    <m/>
    <s v="Fabric"/>
    <s v="10958 - Brandix Apparel Solutions Limited - Intimate Apparel,Batticala"/>
    <m/>
    <m/>
    <m/>
    <m/>
    <m/>
    <m/>
    <m/>
    <s v="09T3257435"/>
    <s v="US WHOLESALE"/>
    <m/>
    <m/>
    <m/>
    <s v="09T3257435"/>
    <x v="5"/>
    <m/>
    <m/>
    <s v="Thamal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3257::435"/>
    <x v="4"/>
    <x v="5"/>
    <x v="4"/>
  </r>
  <r>
    <n v="268201"/>
    <s v="36663"/>
    <s v="11317"/>
    <s v="BRANDIX ASIA HOLDINGS PTE"/>
    <s v="09T3281"/>
    <s v="09T3281"/>
    <s v="Modern Essentials"/>
    <s v="YC7"/>
    <s v="100"/>
    <s v="WHITE"/>
    <s v="*"/>
    <s v="SM"/>
    <s v="088541492652"/>
    <s v="46"/>
    <s v="DRESS"/>
    <n v="116"/>
    <n v="116"/>
    <d v="2022-03-01T00:00:00"/>
    <s v=""/>
    <d v="2022-01-10T00:00:00"/>
    <x v="0"/>
    <s v=""/>
    <x v="5"/>
    <s v="Basics-Aug 2021"/>
    <m/>
    <m/>
    <m/>
    <m/>
    <s v="S2022"/>
    <x v="0"/>
    <s v="OPS REVIEW"/>
    <n v="1"/>
    <n v="116"/>
    <s v="BEL"/>
    <m/>
    <m/>
    <m/>
    <m/>
    <m/>
    <s v="10703 - Brandix Apparel Solutions Limited - Essentials, Nivithigala"/>
    <m/>
    <m/>
    <m/>
    <m/>
    <m/>
    <m/>
    <m/>
    <s v="09T3281100"/>
    <s v="US WHOLESALE"/>
    <m/>
    <m/>
    <m/>
    <s v="09T3281100"/>
    <x v="6"/>
    <m/>
    <m/>
    <s v="Sheshan"/>
    <s v="Aug-Basic"/>
    <m/>
    <m/>
    <d v="2021-09-01T00:00:00"/>
    <x v="3"/>
    <x v="4"/>
    <m/>
    <n v="94"/>
    <n v="94"/>
    <n v="0"/>
    <d v="2022-01-08T00:00:00"/>
    <n v="-7"/>
    <n v="-2"/>
    <d v="2022-01-03T00:00:00"/>
    <d v="2022-01-10T00:00:00"/>
    <s v="09T3281::100"/>
    <x v="5"/>
    <x v="0"/>
    <x v="5"/>
  </r>
  <r>
    <n v="268201"/>
    <s v="36663"/>
    <s v="11317"/>
    <s v="BRANDIX ASIA HOLDINGS PTE"/>
    <s v="09T3281"/>
    <s v="09T3281"/>
    <s v="Modern Essentials"/>
    <s v="YC7"/>
    <s v="100"/>
    <s v="WHITE"/>
    <s v="*"/>
    <s v="MD"/>
    <s v="088541492669"/>
    <s v="46"/>
    <s v="DRESS"/>
    <n v="328"/>
    <n v="328"/>
    <d v="2022-03-01T00:00:00"/>
    <s v=""/>
    <d v="2022-01-10T00:00:00"/>
    <x v="0"/>
    <s v=""/>
    <x v="5"/>
    <s v="Basics-Aug 2021"/>
    <m/>
    <m/>
    <m/>
    <m/>
    <s v="S2022"/>
    <x v="0"/>
    <s v="OPS REVIEW"/>
    <n v="1"/>
    <n v="328"/>
    <s v="BEL"/>
    <m/>
    <m/>
    <m/>
    <m/>
    <m/>
    <s v="10703 - Brandix Apparel Solutions Limited - Essentials, Nivithigala"/>
    <m/>
    <m/>
    <m/>
    <m/>
    <m/>
    <m/>
    <m/>
    <s v="09T3281100"/>
    <s v="US WHOLESALE"/>
    <m/>
    <m/>
    <m/>
    <s v="09T3281100"/>
    <x v="6"/>
    <m/>
    <m/>
    <s v="Sheshan"/>
    <s v="Aug-Basic"/>
    <m/>
    <m/>
    <d v="2021-09-01T00:00:00"/>
    <x v="3"/>
    <x v="4"/>
    <m/>
    <n v="94"/>
    <n v="94"/>
    <n v="0"/>
    <d v="2022-01-08T00:00:00"/>
    <n v="-7"/>
    <n v="-2"/>
    <d v="2022-01-03T00:00:00"/>
    <d v="2022-01-10T00:00:00"/>
    <s v="09T3281::100"/>
    <x v="5"/>
    <x v="0"/>
    <x v="5"/>
  </r>
  <r>
    <n v="268201"/>
    <s v="36663"/>
    <s v="11317"/>
    <s v="BRANDIX ASIA HOLDINGS PTE"/>
    <s v="09T3281"/>
    <s v="09T3281"/>
    <s v="Modern Essentials"/>
    <s v="YC7"/>
    <s v="100"/>
    <s v="WHITE"/>
    <s v="*"/>
    <s v="LG"/>
    <s v="088541492676"/>
    <s v="46"/>
    <s v="DRESS"/>
    <n v="439"/>
    <n v="439"/>
    <d v="2022-03-01T00:00:00"/>
    <s v=""/>
    <d v="2022-01-10T00:00:00"/>
    <x v="0"/>
    <s v=""/>
    <x v="5"/>
    <s v="Basics-Aug 2021"/>
    <m/>
    <m/>
    <m/>
    <m/>
    <s v="S2022"/>
    <x v="0"/>
    <s v="OPS REVIEW"/>
    <n v="1"/>
    <n v="439"/>
    <s v="BEL"/>
    <m/>
    <m/>
    <m/>
    <m/>
    <m/>
    <s v="10703 - Brandix Apparel Solutions Limited - Essentials, Nivithigala"/>
    <m/>
    <m/>
    <m/>
    <m/>
    <m/>
    <m/>
    <m/>
    <s v="09T3281100"/>
    <s v="US WHOLESALE"/>
    <m/>
    <m/>
    <m/>
    <s v="09T3281100"/>
    <x v="6"/>
    <m/>
    <m/>
    <s v="Sheshan"/>
    <s v="Aug-Basic"/>
    <m/>
    <m/>
    <d v="2021-09-01T00:00:00"/>
    <x v="3"/>
    <x v="4"/>
    <m/>
    <n v="94"/>
    <n v="94"/>
    <n v="0"/>
    <d v="2022-01-08T00:00:00"/>
    <n v="-7"/>
    <n v="-2"/>
    <d v="2022-01-03T00:00:00"/>
    <d v="2022-01-10T00:00:00"/>
    <s v="09T3281::100"/>
    <x v="5"/>
    <x v="0"/>
    <x v="5"/>
  </r>
  <r>
    <n v="268201"/>
    <s v="36663"/>
    <s v="11317"/>
    <s v="BRANDIX ASIA HOLDINGS PTE"/>
    <s v="09T3281"/>
    <s v="09T3281"/>
    <s v="Modern Essentials"/>
    <s v="YC7"/>
    <s v="100"/>
    <s v="WHITE"/>
    <s v="*"/>
    <s v="XL"/>
    <s v="088541492683"/>
    <s v="46"/>
    <s v="DRESS"/>
    <n v="115"/>
    <n v="115"/>
    <d v="2022-03-01T00:00:00"/>
    <s v=""/>
    <d v="2022-01-10T00:00:00"/>
    <x v="0"/>
    <s v=""/>
    <x v="5"/>
    <s v="Basics-Aug 2021"/>
    <m/>
    <m/>
    <m/>
    <m/>
    <s v="S2022"/>
    <x v="0"/>
    <s v="OPS REVIEW"/>
    <n v="1"/>
    <n v="115"/>
    <s v="BEL"/>
    <m/>
    <m/>
    <m/>
    <m/>
    <m/>
    <s v="10703 - Brandix Apparel Solutions Limited - Essentials, Nivithigala"/>
    <m/>
    <m/>
    <m/>
    <m/>
    <m/>
    <m/>
    <m/>
    <s v="09T3281100"/>
    <s v="US WHOLESALE"/>
    <m/>
    <m/>
    <m/>
    <s v="09T3281100"/>
    <x v="6"/>
    <m/>
    <m/>
    <s v="Sheshan"/>
    <s v="Aug-Basic"/>
    <m/>
    <m/>
    <d v="2021-09-01T00:00:00"/>
    <x v="3"/>
    <x v="4"/>
    <m/>
    <n v="94"/>
    <n v="94"/>
    <n v="0"/>
    <d v="2022-01-08T00:00:00"/>
    <n v="-7"/>
    <n v="-2"/>
    <d v="2022-01-03T00:00:00"/>
    <d v="2022-01-10T00:00:00"/>
    <s v="09T3281::100"/>
    <x v="5"/>
    <x v="0"/>
    <x v="5"/>
  </r>
  <r>
    <n v="268201"/>
    <s v="36663"/>
    <s v="11317"/>
    <s v="BRANDIX ASIA HOLDINGS PTE"/>
    <s v="09T3281"/>
    <s v="09T3281"/>
    <s v="Modern Essentials"/>
    <s v="YC7"/>
    <s v="100"/>
    <s v="WHITE"/>
    <s v="*"/>
    <s v="XXL"/>
    <s v="088541492690"/>
    <s v="46"/>
    <s v="DRESS"/>
    <n v="107"/>
    <n v="107"/>
    <d v="2022-03-01T00:00:00"/>
    <s v=""/>
    <d v="2022-01-10T00:00:00"/>
    <x v="0"/>
    <s v=""/>
    <x v="5"/>
    <s v="Basics-Aug 2021"/>
    <m/>
    <m/>
    <m/>
    <m/>
    <s v="S2022"/>
    <x v="0"/>
    <s v="OPS REVIEW"/>
    <n v="1"/>
    <n v="107"/>
    <s v="BEL"/>
    <m/>
    <m/>
    <m/>
    <m/>
    <m/>
    <s v="10703 - Brandix Apparel Solutions Limited - Essentials, Nivithigala"/>
    <m/>
    <m/>
    <m/>
    <m/>
    <m/>
    <m/>
    <m/>
    <s v="09T3281100"/>
    <s v="US WHOLESALE"/>
    <m/>
    <m/>
    <m/>
    <s v="09T3281100"/>
    <x v="6"/>
    <m/>
    <m/>
    <s v="Sheshan"/>
    <s v="Aug-Basic"/>
    <m/>
    <m/>
    <d v="2021-09-01T00:00:00"/>
    <x v="3"/>
    <x v="4"/>
    <m/>
    <n v="94"/>
    <n v="94"/>
    <n v="0"/>
    <d v="2022-01-08T00:00:00"/>
    <n v="-7"/>
    <n v="-2"/>
    <d v="2022-01-03T00:00:00"/>
    <d v="2022-01-10T00:00:00"/>
    <s v="09T3281::100"/>
    <x v="5"/>
    <x v="0"/>
    <x v="5"/>
  </r>
  <r>
    <n v="268201"/>
    <s v="36663"/>
    <s v="11317"/>
    <s v="BRANDIX ASIA HOLDINGS PTE"/>
    <s v="09T3283"/>
    <s v="09T3283"/>
    <s v="Modern Essentials"/>
    <s v="CHS"/>
    <s v="410"/>
    <s v="DARK NAVY"/>
    <s v="*"/>
    <s v="SM"/>
    <s v="088541492751"/>
    <s v="46"/>
    <s v="DRESS"/>
    <n v="221"/>
    <n v="221"/>
    <d v="2022-03-01T00:00:00"/>
    <s v=""/>
    <d v="2022-01-10T00:00:00"/>
    <x v="0"/>
    <s v=""/>
    <x v="4"/>
    <s v="Basics-Aug 2021"/>
    <m/>
    <m/>
    <m/>
    <m/>
    <s v="S2022"/>
    <x v="0"/>
    <s v="OPS REVIEW"/>
    <n v="1"/>
    <n v="221"/>
    <s v="BEL"/>
    <s v="Yes"/>
    <n v="4503.7417923691219"/>
    <n v="944.08336200000008"/>
    <m/>
    <s v="Fabric"/>
    <s v="10703 - Brandix Apparel Solutions Limited - Essentials, Nivithigala"/>
    <m/>
    <m/>
    <m/>
    <m/>
    <m/>
    <m/>
    <m/>
    <s v="09T3283410"/>
    <s v="US WHOLESALE"/>
    <m/>
    <m/>
    <m/>
    <s v="09T3283410"/>
    <x v="7"/>
    <m/>
    <m/>
    <s v="Nilushi"/>
    <s v="Aug-Basic"/>
    <m/>
    <m/>
    <d v="2021-09-01T00:00:00"/>
    <x v="3"/>
    <x v="4"/>
    <m/>
    <n v="94"/>
    <n v="94"/>
    <n v="0"/>
    <d v="2022-01-08T00:00:00"/>
    <n v="0"/>
    <n v="5"/>
    <d v="2022-01-03T00:00:00"/>
    <d v="2022-01-03T00:00:00"/>
    <s v="09T3283::410"/>
    <x v="0"/>
    <x v="6"/>
    <x v="4"/>
  </r>
  <r>
    <n v="268201"/>
    <s v="36663"/>
    <s v="11317"/>
    <s v="BRANDIX ASIA HOLDINGS PTE"/>
    <s v="09T3283"/>
    <s v="09T3283"/>
    <s v="Modern Essentials"/>
    <s v="CHS"/>
    <s v="410"/>
    <s v="DARK NAVY"/>
    <s v="*"/>
    <s v="MD"/>
    <s v="088541492768"/>
    <s v="46"/>
    <s v="DRESS"/>
    <n v="212"/>
    <n v="212"/>
    <d v="2022-03-01T00:00:00"/>
    <s v=""/>
    <d v="2022-01-10T00:00:00"/>
    <x v="0"/>
    <s v=""/>
    <x v="4"/>
    <s v="Basics-Aug 2021"/>
    <m/>
    <m/>
    <m/>
    <m/>
    <s v="S2022"/>
    <x v="0"/>
    <s v="OPS REVIEW"/>
    <n v="1"/>
    <n v="212"/>
    <s v="BEL"/>
    <s v="Yes"/>
    <n v="4503.7417923691219"/>
    <n v="944.08336200000008"/>
    <m/>
    <s v="Fabric"/>
    <s v="10703 - Brandix Apparel Solutions Limited - Essentials, Nivithigala"/>
    <m/>
    <m/>
    <m/>
    <m/>
    <m/>
    <m/>
    <m/>
    <s v="09T3283410"/>
    <s v="US WHOLESALE"/>
    <m/>
    <m/>
    <m/>
    <s v="09T3283410"/>
    <x v="7"/>
    <m/>
    <m/>
    <s v="Nilushi"/>
    <s v="Aug-Basic"/>
    <m/>
    <m/>
    <d v="2021-09-01T00:00:00"/>
    <x v="3"/>
    <x v="4"/>
    <m/>
    <n v="94"/>
    <n v="94"/>
    <n v="0"/>
    <d v="2022-01-08T00:00:00"/>
    <n v="0"/>
    <n v="5"/>
    <d v="2022-01-03T00:00:00"/>
    <d v="2022-01-03T00:00:00"/>
    <s v="09T3283::410"/>
    <x v="0"/>
    <x v="6"/>
    <x v="4"/>
  </r>
  <r>
    <n v="268201"/>
    <s v="36663"/>
    <s v="11317"/>
    <s v="BRANDIX ASIA HOLDINGS PTE"/>
    <s v="09T3283"/>
    <s v="09T3283"/>
    <s v="Modern Essentials"/>
    <s v="CHS"/>
    <s v="410"/>
    <s v="DARK NAVY"/>
    <s v="*"/>
    <s v="LG"/>
    <s v="088541492775"/>
    <s v="46"/>
    <s v="DRESS"/>
    <n v="301"/>
    <n v="301"/>
    <d v="2022-03-01T00:00:00"/>
    <s v=""/>
    <d v="2022-01-10T00:00:00"/>
    <x v="0"/>
    <s v=""/>
    <x v="4"/>
    <s v="Basics-Aug 2021"/>
    <m/>
    <m/>
    <m/>
    <m/>
    <s v="S2022"/>
    <x v="0"/>
    <s v="OPS REVIEW"/>
    <n v="1"/>
    <n v="301"/>
    <s v="BEL"/>
    <s v="Yes"/>
    <n v="4503.7417923691219"/>
    <n v="944.08336200000008"/>
    <m/>
    <s v="Fabric"/>
    <s v="10703 - Brandix Apparel Solutions Limited - Essentials, Nivithigala"/>
    <m/>
    <m/>
    <m/>
    <m/>
    <m/>
    <m/>
    <m/>
    <s v="09T3283410"/>
    <s v="US WHOLESALE"/>
    <m/>
    <m/>
    <m/>
    <s v="09T3283410"/>
    <x v="7"/>
    <m/>
    <m/>
    <s v="Nilushi"/>
    <s v="Aug-Basic"/>
    <m/>
    <m/>
    <d v="2021-09-01T00:00:00"/>
    <x v="3"/>
    <x v="4"/>
    <m/>
    <n v="94"/>
    <n v="94"/>
    <n v="0"/>
    <d v="2022-01-08T00:00:00"/>
    <n v="0"/>
    <n v="5"/>
    <d v="2022-01-03T00:00:00"/>
    <d v="2022-01-03T00:00:00"/>
    <s v="09T3283::410"/>
    <x v="0"/>
    <x v="6"/>
    <x v="4"/>
  </r>
  <r>
    <n v="268201"/>
    <s v="36663"/>
    <s v="11317"/>
    <s v="BRANDIX ASIA HOLDINGS PTE"/>
    <s v="09T3283"/>
    <s v="09T3283"/>
    <s v="Modern Essentials"/>
    <s v="CHS"/>
    <s v="410"/>
    <s v="DARK NAVY"/>
    <s v="*"/>
    <s v="XXL"/>
    <s v="088541492799"/>
    <s v="46"/>
    <s v="DRESS"/>
    <n v="95"/>
    <n v="95"/>
    <d v="2022-03-01T00:00:00"/>
    <s v=""/>
    <d v="2022-01-10T00:00:00"/>
    <x v="0"/>
    <s v=""/>
    <x v="4"/>
    <s v="Basics-Aug 2021"/>
    <m/>
    <m/>
    <m/>
    <m/>
    <s v="S2022"/>
    <x v="0"/>
    <s v="OPS REVIEW"/>
    <n v="1"/>
    <n v="95"/>
    <s v="BEL"/>
    <s v="Yes"/>
    <n v="4503.7417923691219"/>
    <n v="944.08336200000008"/>
    <m/>
    <s v="Fabric"/>
    <s v="10703 - Brandix Apparel Solutions Limited - Essentials, Nivithigala"/>
    <m/>
    <m/>
    <m/>
    <m/>
    <m/>
    <m/>
    <m/>
    <s v="09T3283410"/>
    <s v="US WHOLESALE"/>
    <m/>
    <m/>
    <m/>
    <s v="09T3283410"/>
    <x v="7"/>
    <m/>
    <m/>
    <s v="Nilushi"/>
    <s v="Aug-Basic"/>
    <m/>
    <m/>
    <d v="2021-09-01T00:00:00"/>
    <x v="3"/>
    <x v="4"/>
    <m/>
    <n v="94"/>
    <n v="94"/>
    <n v="0"/>
    <d v="2022-01-08T00:00:00"/>
    <n v="0"/>
    <n v="5"/>
    <d v="2022-01-03T00:00:00"/>
    <d v="2022-01-03T00:00:00"/>
    <s v="09T3283::410"/>
    <x v="0"/>
    <x v="6"/>
    <x v="4"/>
  </r>
  <r>
    <n v="268201"/>
    <s v="36663"/>
    <s v="11317"/>
    <s v="BRANDIX ASIA HOLDINGS PTE"/>
    <s v="09T3349"/>
    <s v="09T3349"/>
    <s v="Thu Cotton Stretch"/>
    <s v="UB1"/>
    <s v="001"/>
    <s v="BLACK"/>
    <s v="*"/>
    <s v="XL"/>
    <s v="088541539296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s v="Yes"/>
    <n v="1277.6764491874849"/>
    <n v="1111.51846"/>
    <m/>
    <s v="Fabric"/>
    <s v="10914 - Brandix Apparel India Pvt Ltd"/>
    <m/>
    <m/>
    <m/>
    <m/>
    <m/>
    <m/>
    <m/>
    <s v="09T3349001"/>
    <s v="US WHOLESALE"/>
    <m/>
    <m/>
    <m/>
    <s v="09T3349001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349::001"/>
    <x v="0"/>
    <x v="0"/>
    <x v="0"/>
  </r>
  <r>
    <n v="268201"/>
    <s v="36663"/>
    <s v="11317"/>
    <s v="BRANDIX ASIA HOLDINGS PTE"/>
    <s v="09T3351"/>
    <s v="09T3351"/>
    <s v="Thu Cotton Stretch"/>
    <s v="001"/>
    <s v="001"/>
    <s v="BLACK"/>
    <s v="*"/>
    <s v="LG"/>
    <s v="088541539739"/>
    <s v="46"/>
    <s v="DRESS"/>
    <n v="676"/>
    <n v="676"/>
    <d v="2022-03-01T00:00:00"/>
    <s v=""/>
    <d v="2022-01-10T00:00:00"/>
    <x v="0"/>
    <s v=""/>
    <x v="6"/>
    <s v="Basics-Aug 2021"/>
    <m/>
    <m/>
    <m/>
    <m/>
    <s v="S2022"/>
    <x v="0"/>
    <s v="OPS REVIEW"/>
    <n v="3"/>
    <n v="2028"/>
    <s v="BEL"/>
    <m/>
    <m/>
    <m/>
    <m/>
    <m/>
    <m/>
    <m/>
    <m/>
    <m/>
    <m/>
    <m/>
    <m/>
    <m/>
    <s v="09T3351001"/>
    <s v="US WHOLESALE"/>
    <m/>
    <m/>
    <m/>
    <s v="09T3351001"/>
    <x v="0"/>
    <m/>
    <m/>
    <s v="Thamal"/>
    <s v="Aug-Basic"/>
    <m/>
    <m/>
    <d v="2021-09-01T00:00:00"/>
    <x v="0"/>
    <x v="4"/>
    <m/>
    <e v="#N/A"/>
    <e v="#N/A"/>
    <e v="#N/A"/>
    <e v="#N/A"/>
    <e v="#VALUE!"/>
    <e v="#N/A"/>
    <d v="2022-01-03T00:00:00"/>
    <s v="TBC"/>
    <s v="09T3351::001"/>
    <x v="6"/>
    <x v="7"/>
    <x v="6"/>
  </r>
  <r>
    <n v="268201"/>
    <s v="36663"/>
    <s v="11317"/>
    <s v="BRANDIX ASIA HOLDINGS PTE"/>
    <s v="09T3351"/>
    <s v="09T3351"/>
    <s v="Thu Cotton Stretch"/>
    <s v="001"/>
    <s v="001"/>
    <s v="BLACK"/>
    <s v="*"/>
    <s v="XL"/>
    <s v="088541539746"/>
    <s v="46"/>
    <s v="DRESS"/>
    <n v="747"/>
    <n v="747"/>
    <d v="2022-03-01T00:00:00"/>
    <s v=""/>
    <d v="2022-01-10T00:00:00"/>
    <x v="0"/>
    <s v=""/>
    <x v="6"/>
    <s v="Basics-Aug 2021"/>
    <m/>
    <m/>
    <m/>
    <m/>
    <s v="S2022"/>
    <x v="0"/>
    <s v="OPS REVIEW"/>
    <n v="3"/>
    <n v="2241"/>
    <s v="BEL"/>
    <m/>
    <m/>
    <m/>
    <m/>
    <m/>
    <m/>
    <m/>
    <m/>
    <m/>
    <m/>
    <m/>
    <m/>
    <m/>
    <s v="09T3351001"/>
    <s v="US WHOLESALE"/>
    <m/>
    <m/>
    <m/>
    <s v="09T3351001"/>
    <x v="0"/>
    <m/>
    <m/>
    <s v="Thamal"/>
    <s v="Aug-Basic"/>
    <m/>
    <m/>
    <d v="2021-09-01T00:00:00"/>
    <x v="0"/>
    <x v="4"/>
    <m/>
    <e v="#N/A"/>
    <e v="#N/A"/>
    <e v="#N/A"/>
    <e v="#N/A"/>
    <e v="#VALUE!"/>
    <e v="#N/A"/>
    <d v="2022-01-03T00:00:00"/>
    <s v="TBC"/>
    <s v="09T3351::001"/>
    <x v="6"/>
    <x v="7"/>
    <x v="6"/>
  </r>
  <r>
    <n v="268201"/>
    <s v="36663"/>
    <s v="11317"/>
    <s v="BRANDIX ASIA HOLDINGS PTE"/>
    <s v="09T3351"/>
    <s v="09T3351"/>
    <s v="Thu Cotton Stretch"/>
    <s v="001"/>
    <s v="001"/>
    <s v="BLACK"/>
    <s v="*"/>
    <s v="XXL"/>
    <s v="088541539753"/>
    <s v="46"/>
    <s v="DRESS"/>
    <n v="95"/>
    <n v="95"/>
    <d v="2022-03-01T00:00:00"/>
    <s v=""/>
    <d v="2022-01-10T00:00:00"/>
    <x v="0"/>
    <s v=""/>
    <x v="6"/>
    <s v="Basics-Aug 2021"/>
    <m/>
    <m/>
    <m/>
    <m/>
    <s v="S2022"/>
    <x v="0"/>
    <s v="OPS REVIEW"/>
    <n v="3"/>
    <n v="285"/>
    <s v="BEL"/>
    <m/>
    <m/>
    <m/>
    <m/>
    <m/>
    <m/>
    <m/>
    <m/>
    <m/>
    <m/>
    <m/>
    <m/>
    <m/>
    <s v="09T3351001"/>
    <s v="US WHOLESALE"/>
    <m/>
    <m/>
    <m/>
    <s v="09T3351001"/>
    <x v="0"/>
    <m/>
    <m/>
    <s v="Thamal"/>
    <s v="Aug-Basic"/>
    <m/>
    <m/>
    <d v="2021-09-01T00:00:00"/>
    <x v="0"/>
    <x v="4"/>
    <m/>
    <e v="#N/A"/>
    <e v="#N/A"/>
    <e v="#N/A"/>
    <e v="#N/A"/>
    <e v="#VALUE!"/>
    <e v="#N/A"/>
    <d v="2022-01-03T00:00:00"/>
    <s v="TBC"/>
    <s v="09T3351::001"/>
    <x v="6"/>
    <x v="7"/>
    <x v="6"/>
  </r>
  <r>
    <n v="268201"/>
    <s v="36663"/>
    <s v="11317"/>
    <s v="BRANDIX ASIA HOLDINGS PTE"/>
    <s v="09T3351"/>
    <s v="09T3351"/>
    <s v="Thu Cotton Stretch"/>
    <s v="608"/>
    <s v="608"/>
    <s v="MAHOGANY"/>
    <s v="*"/>
    <s v="LG"/>
    <s v="088541539487"/>
    <s v="46"/>
    <s v="DRESS"/>
    <n v="60"/>
    <n v="60"/>
    <d v="2022-03-01T00:00:00"/>
    <s v=""/>
    <d v="2022-01-10T00:00:00"/>
    <x v="0"/>
    <s v=""/>
    <x v="6"/>
    <s v="Basics-Aug 2021"/>
    <m/>
    <m/>
    <m/>
    <m/>
    <s v="S2022"/>
    <x v="0"/>
    <s v="OPS REVIEW"/>
    <n v="3"/>
    <n v="180"/>
    <s v="BEL"/>
    <m/>
    <m/>
    <m/>
    <m/>
    <m/>
    <m/>
    <m/>
    <m/>
    <m/>
    <m/>
    <m/>
    <m/>
    <m/>
    <s v="09T3351608"/>
    <s v="US WHOLESALE"/>
    <m/>
    <m/>
    <m/>
    <s v="09T3351608"/>
    <x v="0"/>
    <m/>
    <m/>
    <s v="Thamal"/>
    <s v="Aug-Basic"/>
    <m/>
    <m/>
    <d v="2021-09-01T00:00:00"/>
    <x v="0"/>
    <x v="4"/>
    <m/>
    <e v="#N/A"/>
    <e v="#N/A"/>
    <e v="#N/A"/>
    <e v="#N/A"/>
    <e v="#VALUE!"/>
    <e v="#N/A"/>
    <d v="2022-01-03T00:00:00"/>
    <s v="TBC"/>
    <s v="09T3351::608"/>
    <x v="6"/>
    <x v="7"/>
    <x v="6"/>
  </r>
  <r>
    <n v="268201"/>
    <s v="36663"/>
    <s v="11317"/>
    <s v="BRANDIX ASIA HOLDINGS PTE"/>
    <s v="09T3351"/>
    <s v="09T3351"/>
    <s v="Thu Cotton Stretch"/>
    <s v="608"/>
    <s v="608"/>
    <s v="MAHOGANY"/>
    <s v="*"/>
    <s v="XL"/>
    <s v="088541539494"/>
    <s v="46"/>
    <s v="DRESS"/>
    <n v="1133"/>
    <n v="1133"/>
    <d v="2022-03-01T00:00:00"/>
    <s v=""/>
    <d v="2022-01-10T00:00:00"/>
    <x v="0"/>
    <s v=""/>
    <x v="6"/>
    <s v="Basics-Aug 2021"/>
    <m/>
    <m/>
    <m/>
    <m/>
    <s v="S2022"/>
    <x v="0"/>
    <s v="OPS REVIEW"/>
    <n v="3"/>
    <n v="3399"/>
    <s v="BEL"/>
    <m/>
    <m/>
    <m/>
    <m/>
    <m/>
    <m/>
    <m/>
    <m/>
    <m/>
    <m/>
    <m/>
    <m/>
    <m/>
    <s v="09T3351608"/>
    <s v="US WHOLESALE"/>
    <m/>
    <m/>
    <m/>
    <s v="09T3351608"/>
    <x v="0"/>
    <m/>
    <m/>
    <s v="Thamal"/>
    <s v="Aug-Basic"/>
    <m/>
    <m/>
    <d v="2021-09-01T00:00:00"/>
    <x v="0"/>
    <x v="4"/>
    <m/>
    <e v="#N/A"/>
    <e v="#N/A"/>
    <e v="#N/A"/>
    <e v="#N/A"/>
    <e v="#VALUE!"/>
    <e v="#N/A"/>
    <d v="2022-01-03T00:00:00"/>
    <s v="TBC"/>
    <s v="09T3351::608"/>
    <x v="6"/>
    <x v="7"/>
    <x v="6"/>
  </r>
  <r>
    <n v="268201"/>
    <s v="36663"/>
    <s v="11317"/>
    <s v="BRANDIX ASIA HOLDINGS PTE"/>
    <s v="09T3351"/>
    <s v="09T3351"/>
    <s v="Thu Cotton Stretch"/>
    <s v="608"/>
    <s v="608"/>
    <s v="MAHOGANY"/>
    <s v="*"/>
    <s v="XXL"/>
    <s v="088541539500"/>
    <s v="46"/>
    <s v="DRESS"/>
    <n v="72"/>
    <n v="72"/>
    <d v="2022-03-01T00:00:00"/>
    <s v=""/>
    <d v="2022-01-10T00:00:00"/>
    <x v="0"/>
    <s v=""/>
    <x v="6"/>
    <s v="Basics-Aug 2021"/>
    <m/>
    <m/>
    <m/>
    <m/>
    <s v="S2022"/>
    <x v="0"/>
    <s v="OPS REVIEW"/>
    <n v="3"/>
    <n v="216"/>
    <s v="BEL"/>
    <m/>
    <m/>
    <m/>
    <m/>
    <m/>
    <m/>
    <m/>
    <m/>
    <m/>
    <m/>
    <m/>
    <m/>
    <m/>
    <s v="09T3351608"/>
    <s v="US WHOLESALE"/>
    <m/>
    <m/>
    <m/>
    <s v="09T3351608"/>
    <x v="0"/>
    <m/>
    <m/>
    <s v="Thamal"/>
    <s v="Aug-Basic"/>
    <m/>
    <m/>
    <d v="2021-09-01T00:00:00"/>
    <x v="0"/>
    <x v="4"/>
    <m/>
    <e v="#N/A"/>
    <e v="#N/A"/>
    <e v="#N/A"/>
    <e v="#N/A"/>
    <e v="#VALUE!"/>
    <e v="#N/A"/>
    <d v="2022-01-03T00:00:00"/>
    <s v="TBC"/>
    <s v="09T3351::608"/>
    <x v="6"/>
    <x v="7"/>
    <x v="6"/>
  </r>
  <r>
    <n v="268201"/>
    <s v="36663"/>
    <s v="11317"/>
    <s v="BRANDIX ASIA HOLDINGS PTE"/>
    <s v="09T3351"/>
    <s v="09T3351"/>
    <s v="Thu Cotton Stretch"/>
    <s v="464"/>
    <s v="464"/>
    <s v="PERSIAN BLUE"/>
    <s v="*"/>
    <s v="SM"/>
    <s v="088541542739"/>
    <s v="46"/>
    <s v="DRESS"/>
    <n v="218"/>
    <n v="218"/>
    <d v="2022-03-01T00:00:00"/>
    <s v=""/>
    <d v="2022-01-10T00:00:00"/>
    <x v="0"/>
    <s v=""/>
    <x v="6"/>
    <s v="Basics-Aug 2021"/>
    <m/>
    <m/>
    <m/>
    <m/>
    <s v="S2022"/>
    <x v="0"/>
    <s v="OPS REVIEW"/>
    <n v="3"/>
    <n v="654"/>
    <s v="BEL"/>
    <m/>
    <m/>
    <m/>
    <m/>
    <m/>
    <m/>
    <m/>
    <m/>
    <m/>
    <m/>
    <m/>
    <m/>
    <m/>
    <s v="09T3351464"/>
    <s v="US WHOLESALE"/>
    <m/>
    <m/>
    <m/>
    <s v="09T3351464"/>
    <x v="0"/>
    <m/>
    <m/>
    <s v="Thamal"/>
    <s v="Aug-Basic"/>
    <m/>
    <m/>
    <d v="2021-09-01T00:00:00"/>
    <x v="0"/>
    <x v="4"/>
    <m/>
    <e v="#N/A"/>
    <e v="#N/A"/>
    <e v="#N/A"/>
    <e v="#N/A"/>
    <e v="#VALUE!"/>
    <e v="#N/A"/>
    <d v="2022-01-03T00:00:00"/>
    <s v="TBC"/>
    <s v="09T3351::464"/>
    <x v="6"/>
    <x v="7"/>
    <x v="6"/>
  </r>
  <r>
    <n v="268201"/>
    <s v="36663"/>
    <s v="11317"/>
    <s v="BRANDIX ASIA HOLDINGS PTE"/>
    <s v="09T3351"/>
    <s v="09T3351"/>
    <s v="Thu Cotton Stretch"/>
    <s v="464"/>
    <s v="464"/>
    <s v="PERSIAN BLUE"/>
    <s v="*"/>
    <s v="LG"/>
    <s v="088541542753"/>
    <s v="46"/>
    <s v="DRESS"/>
    <n v="461"/>
    <n v="461"/>
    <d v="2022-03-01T00:00:00"/>
    <s v=""/>
    <d v="2022-01-10T00:00:00"/>
    <x v="0"/>
    <s v=""/>
    <x v="6"/>
    <s v="Basics-Aug 2021"/>
    <m/>
    <m/>
    <m/>
    <m/>
    <s v="S2022"/>
    <x v="0"/>
    <s v="OPS REVIEW"/>
    <n v="3"/>
    <n v="1383"/>
    <s v="BEL"/>
    <m/>
    <m/>
    <m/>
    <m/>
    <m/>
    <m/>
    <m/>
    <m/>
    <m/>
    <m/>
    <m/>
    <m/>
    <m/>
    <s v="09T3351464"/>
    <s v="US WHOLESALE"/>
    <m/>
    <m/>
    <m/>
    <s v="09T3351464"/>
    <x v="0"/>
    <m/>
    <m/>
    <s v="Thamal"/>
    <s v="Aug-Basic"/>
    <m/>
    <m/>
    <d v="2021-09-01T00:00:00"/>
    <x v="0"/>
    <x v="4"/>
    <m/>
    <e v="#N/A"/>
    <e v="#N/A"/>
    <e v="#N/A"/>
    <e v="#N/A"/>
    <e v="#VALUE!"/>
    <e v="#N/A"/>
    <d v="2022-01-03T00:00:00"/>
    <s v="TBC"/>
    <s v="09T3351::464"/>
    <x v="6"/>
    <x v="7"/>
    <x v="6"/>
  </r>
  <r>
    <n v="268201"/>
    <s v="36663"/>
    <s v="11317"/>
    <s v="BRANDIX ASIA HOLDINGS PTE"/>
    <s v="09T3351"/>
    <s v="09T3351"/>
    <s v="Thu Cotton Stretch"/>
    <s v="464"/>
    <s v="464"/>
    <s v="PERSIAN BLUE"/>
    <s v="*"/>
    <s v="XL"/>
    <s v="088541542760"/>
    <s v="46"/>
    <s v="DRESS"/>
    <n v="589"/>
    <n v="589"/>
    <d v="2022-03-01T00:00:00"/>
    <s v=""/>
    <d v="2022-01-10T00:00:00"/>
    <x v="0"/>
    <s v=""/>
    <x v="6"/>
    <s v="Basics-Aug 2021"/>
    <m/>
    <m/>
    <m/>
    <m/>
    <s v="S2022"/>
    <x v="0"/>
    <s v="OPS REVIEW"/>
    <n v="3"/>
    <n v="1767"/>
    <s v="BEL"/>
    <m/>
    <m/>
    <m/>
    <m/>
    <m/>
    <m/>
    <m/>
    <m/>
    <m/>
    <m/>
    <m/>
    <m/>
    <m/>
    <s v="09T3351464"/>
    <s v="US WHOLESALE"/>
    <m/>
    <m/>
    <m/>
    <s v="09T3351464"/>
    <x v="0"/>
    <m/>
    <m/>
    <s v="Thamal"/>
    <s v="Aug-Basic"/>
    <m/>
    <m/>
    <d v="2021-09-01T00:00:00"/>
    <x v="0"/>
    <x v="4"/>
    <m/>
    <e v="#N/A"/>
    <e v="#N/A"/>
    <e v="#N/A"/>
    <e v="#N/A"/>
    <e v="#VALUE!"/>
    <e v="#N/A"/>
    <d v="2022-01-03T00:00:00"/>
    <s v="TBC"/>
    <s v="09T3351::464"/>
    <x v="6"/>
    <x v="7"/>
    <x v="6"/>
  </r>
  <r>
    <n v="268201"/>
    <s v="36663"/>
    <s v="11317"/>
    <s v="BRANDIX ASIA HOLDINGS PTE"/>
    <s v="09T3490"/>
    <s v="09T3490"/>
    <s v="Thu Micro"/>
    <s v="001"/>
    <s v="001"/>
    <s v="BLACK"/>
    <s v="*"/>
    <s v="XXL"/>
    <s v="088541654623"/>
    <s v="46"/>
    <s v="DRESS"/>
    <n v="73"/>
    <n v="73"/>
    <d v="2022-03-01T00:00:00"/>
    <s v=""/>
    <d v="2022-01-10T00:00:00"/>
    <x v="0"/>
    <s v=""/>
    <x v="0"/>
    <s v="Basics-Aug 2021"/>
    <m/>
    <m/>
    <m/>
    <m/>
    <s v="S2022"/>
    <x v="0"/>
    <s v="OPS REVIEW"/>
    <n v="3"/>
    <n v="219"/>
    <s v="BEL"/>
    <s v="Yes"/>
    <n v="153.69523713973379"/>
    <n v="140.44720105999994"/>
    <m/>
    <s v="Fabric"/>
    <s v="10914 - Brandix Apparel India Pvt Ltd"/>
    <m/>
    <m/>
    <m/>
    <m/>
    <m/>
    <m/>
    <m/>
    <s v="09T3490001"/>
    <s v="US WHOLESALE"/>
    <m/>
    <m/>
    <m/>
    <s v="09T3490001"/>
    <x v="9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0::001"/>
    <x v="0"/>
    <x v="0"/>
    <x v="0"/>
  </r>
  <r>
    <n v="268201"/>
    <s v="36663"/>
    <s v="11317"/>
    <s v="BRANDIX ASIA HOLDINGS PTE"/>
    <s v="09T3490"/>
    <s v="09T3490"/>
    <s v="Thu Micro"/>
    <s v="499"/>
    <s v="499"/>
    <s v="BLUE MULTI"/>
    <s v="*"/>
    <s v="LG"/>
    <s v="088541654753"/>
    <s v="46"/>
    <s v="DRESS"/>
    <n v="67"/>
    <n v="67"/>
    <d v="2022-03-01T00:00:00"/>
    <s v=""/>
    <d v="2022-01-10T00:00:00"/>
    <x v="0"/>
    <s v=""/>
    <x v="0"/>
    <s v="Basics-Aug 2021"/>
    <m/>
    <m/>
    <m/>
    <m/>
    <s v="S2022"/>
    <x v="0"/>
    <s v="OPS REVIEW"/>
    <n v="3"/>
    <n v="201"/>
    <s v="BEL"/>
    <s v="Yes"/>
    <n v="1892.5302352899373"/>
    <n v="5186.5002040299996"/>
    <m/>
    <s v="Fabric"/>
    <s v="10914 - Brandix Apparel India Pvt Ltd"/>
    <m/>
    <m/>
    <m/>
    <m/>
    <m/>
    <m/>
    <m/>
    <s v="09T3490499"/>
    <s v="US WHOLESALE"/>
    <m/>
    <m/>
    <m/>
    <s v="09T3490499"/>
    <x v="9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0::499"/>
    <x v="0"/>
    <x v="0"/>
    <x v="0"/>
  </r>
  <r>
    <n v="268201"/>
    <s v="36663"/>
    <s v="11317"/>
    <s v="BRANDIX ASIA HOLDINGS PTE"/>
    <s v="09T3490"/>
    <s v="09T3490"/>
    <s v="Thu Micro"/>
    <s v="100"/>
    <s v="100"/>
    <s v="WHITE"/>
    <s v="*"/>
    <s v="MD"/>
    <s v="088541654647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s v="Yes"/>
    <n v="1730.1655620141673"/>
    <n v="1581.0308444"/>
    <m/>
    <s v="Fabric"/>
    <s v="10914 - Brandix Apparel India Pvt Ltd"/>
    <m/>
    <m/>
    <m/>
    <m/>
    <m/>
    <m/>
    <m/>
    <s v="09T3490100"/>
    <s v="US WHOLESALE"/>
    <m/>
    <m/>
    <m/>
    <s v="09T3490100"/>
    <x v="9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0::100"/>
    <x v="0"/>
    <x v="0"/>
    <x v="0"/>
  </r>
  <r>
    <n v="268201"/>
    <s v="36663"/>
    <s v="11317"/>
    <s v="BRANDIX ASIA HOLDINGS PTE"/>
    <s v="09T3490"/>
    <s v="09T3490"/>
    <s v="Thu Micro"/>
    <s v="100"/>
    <s v="100"/>
    <s v="WHITE"/>
    <s v="*"/>
    <s v="XL"/>
    <s v="088541654661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s v="Yes"/>
    <n v="1730.1655620141673"/>
    <n v="1581.0308444"/>
    <m/>
    <s v="Fabric"/>
    <s v="10914 - Brandix Apparel India Pvt Ltd"/>
    <m/>
    <m/>
    <m/>
    <m/>
    <m/>
    <m/>
    <m/>
    <s v="09T3490100"/>
    <s v="US WHOLESALE"/>
    <m/>
    <m/>
    <m/>
    <s v="09T3490100"/>
    <x v="9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0::100"/>
    <x v="0"/>
    <x v="0"/>
    <x v="0"/>
  </r>
  <r>
    <n v="268201"/>
    <s v="36663"/>
    <s v="11317"/>
    <s v="BRANDIX ASIA HOLDINGS PTE"/>
    <s v="09T3492"/>
    <s v="09T3492"/>
    <s v="Thu Micro"/>
    <s v="001"/>
    <s v="001"/>
    <s v="BLACK"/>
    <s v="*"/>
    <s v="MD"/>
    <s v="088541654890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WHOLESALE"/>
    <m/>
    <m/>
    <m/>
    <s v="09T3492001"/>
    <x v="10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2::001"/>
    <x v="0"/>
    <x v="0"/>
    <x v="0"/>
  </r>
  <r>
    <n v="268201"/>
    <s v="36663"/>
    <s v="11317"/>
    <s v="BRANDIX ASIA HOLDINGS PTE"/>
    <s v="09T3492"/>
    <s v="09T3492"/>
    <s v="Thu Micro"/>
    <s v="001"/>
    <s v="001"/>
    <s v="BLACK"/>
    <s v="*"/>
    <s v="LG"/>
    <s v="088541654906"/>
    <s v="46"/>
    <s v="DRESS"/>
    <n v="125"/>
    <n v="125"/>
    <d v="2022-03-01T00:00:00"/>
    <s v=""/>
    <d v="2022-01-10T00:00:00"/>
    <x v="0"/>
    <s v=""/>
    <x v="0"/>
    <s v="Basics-Aug 2021"/>
    <m/>
    <m/>
    <m/>
    <m/>
    <s v="S2022"/>
    <x v="0"/>
    <s v="OPS REVIEW"/>
    <n v="3"/>
    <n v="375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WHOLESALE"/>
    <m/>
    <m/>
    <m/>
    <s v="09T3492001"/>
    <x v="10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2::001"/>
    <x v="0"/>
    <x v="0"/>
    <x v="0"/>
  </r>
  <r>
    <n v="268201"/>
    <s v="36663"/>
    <s v="11317"/>
    <s v="BRANDIX ASIA HOLDINGS PTE"/>
    <s v="09T3492"/>
    <s v="09T3492"/>
    <s v="Thu Micro"/>
    <s v="001"/>
    <s v="001"/>
    <s v="BLACK"/>
    <s v="*"/>
    <s v="XXL"/>
    <s v="088541654920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WHOLESALE"/>
    <m/>
    <m/>
    <m/>
    <s v="09T3492001"/>
    <x v="10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2::001"/>
    <x v="0"/>
    <x v="0"/>
    <x v="0"/>
  </r>
  <r>
    <n v="268201"/>
    <s v="36663"/>
    <s v="11317"/>
    <s v="BRANDIX ASIA HOLDINGS PTE"/>
    <s v="09T3492"/>
    <s v="09T3492"/>
    <s v="Thu Micro"/>
    <s v="499"/>
    <s v="499"/>
    <s v="BLUE MULTI"/>
    <s v="*"/>
    <s v="MD"/>
    <s v="088541654999"/>
    <s v="46"/>
    <s v="DRESS"/>
    <n v="93"/>
    <n v="93"/>
    <d v="2022-03-01T00:00:00"/>
    <s v=""/>
    <d v="2022-01-10T00:00:00"/>
    <x v="0"/>
    <s v=""/>
    <x v="0"/>
    <s v="Basics-Aug 2021"/>
    <m/>
    <m/>
    <m/>
    <m/>
    <s v="S2022"/>
    <x v="0"/>
    <s v="OPS REVIEW"/>
    <n v="3"/>
    <n v="279"/>
    <s v="BEL"/>
    <s v="Yes"/>
    <n v="2462.8111558097849"/>
    <n v="5186.5002040299996"/>
    <m/>
    <s v="Fabric"/>
    <s v="10914 - Brandix Apparel India Pvt Ltd"/>
    <m/>
    <m/>
    <m/>
    <m/>
    <m/>
    <m/>
    <m/>
    <s v="09T3492499"/>
    <s v="US WHOLESALE"/>
    <m/>
    <m/>
    <m/>
    <s v="09T3492499"/>
    <x v="10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2::499"/>
    <x v="0"/>
    <x v="0"/>
    <x v="0"/>
  </r>
  <r>
    <n v="268201"/>
    <s v="36663"/>
    <s v="11317"/>
    <s v="BRANDIX ASIA HOLDINGS PTE"/>
    <s v="09T3492"/>
    <s v="09T3492"/>
    <s v="Thu Micro"/>
    <s v="499"/>
    <s v="499"/>
    <s v="BLUE MULTI"/>
    <s v="*"/>
    <s v="LG"/>
    <s v="088541655002"/>
    <s v="46"/>
    <s v="DRESS"/>
    <n v="77"/>
    <n v="77"/>
    <d v="2022-03-01T00:00:00"/>
    <s v=""/>
    <d v="2022-01-10T00:00:00"/>
    <x v="0"/>
    <s v=""/>
    <x v="0"/>
    <s v="Basics-Aug 2021"/>
    <m/>
    <m/>
    <m/>
    <m/>
    <s v="S2022"/>
    <x v="0"/>
    <s v="OPS REVIEW"/>
    <n v="3"/>
    <n v="231"/>
    <s v="BEL"/>
    <s v="Yes"/>
    <n v="2462.8111558097849"/>
    <n v="5186.5002040299996"/>
    <m/>
    <s v="Fabric"/>
    <s v="10914 - Brandix Apparel India Pvt Ltd"/>
    <m/>
    <m/>
    <m/>
    <m/>
    <m/>
    <m/>
    <m/>
    <s v="09T3492499"/>
    <s v="US WHOLESALE"/>
    <m/>
    <m/>
    <m/>
    <s v="09T3492499"/>
    <x v="10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2::499"/>
    <x v="0"/>
    <x v="0"/>
    <x v="0"/>
  </r>
  <r>
    <n v="268201"/>
    <s v="36663"/>
    <s v="11317"/>
    <s v="BRANDIX ASIA HOLDINGS PTE"/>
    <s v="09T3741"/>
    <s v="09T3741"/>
    <s v="Modern Essentials"/>
    <s v="608"/>
    <s v="608"/>
    <s v="MAHOGANY"/>
    <s v="*"/>
    <s v="MD"/>
    <s v="088541946582"/>
    <s v="46"/>
    <s v="DRESS"/>
    <n v="239"/>
    <n v="239"/>
    <d v="2022-03-01T00:00:00"/>
    <s v=""/>
    <d v="2022-01-10T00:00:00"/>
    <x v="0"/>
    <s v=""/>
    <x v="0"/>
    <s v="Basics-Aug 2021"/>
    <m/>
    <m/>
    <m/>
    <m/>
    <s v="S2022"/>
    <x v="0"/>
    <s v="OPS REVIEW"/>
    <n v="4"/>
    <n v="956"/>
    <s v="BEL"/>
    <s v="Yes"/>
    <n v="1167.016393442623"/>
    <n v="2179.84"/>
    <m/>
    <s v="Fabric/Elastic"/>
    <s v="10914 - Brandix Apparel India Pvt Ltd"/>
    <m/>
    <m/>
    <m/>
    <m/>
    <m/>
    <m/>
    <m/>
    <s v="09T3741608"/>
    <s v="US WHOLESALE"/>
    <m/>
    <m/>
    <m/>
    <s v="09T3741608"/>
    <x v="11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741::608"/>
    <x v="0"/>
    <x v="0"/>
    <x v="0"/>
  </r>
  <r>
    <n v="268201"/>
    <s v="36663"/>
    <s v="11317"/>
    <s v="BRANDIX ASIA HOLDINGS PTE"/>
    <s v="09T3741"/>
    <s v="09T3741"/>
    <s v="Modern Essentials"/>
    <s v="608"/>
    <s v="608"/>
    <s v="MAHOGANY"/>
    <s v="*"/>
    <s v="LG"/>
    <s v="088541946599"/>
    <s v="46"/>
    <s v="DRESS"/>
    <n v="84"/>
    <n v="84"/>
    <d v="2022-03-01T00:00:00"/>
    <s v=""/>
    <d v="2022-01-10T00:00:00"/>
    <x v="0"/>
    <s v=""/>
    <x v="0"/>
    <s v="Basics-Aug 2021"/>
    <m/>
    <m/>
    <m/>
    <m/>
    <s v="S2022"/>
    <x v="0"/>
    <s v="OPS REVIEW"/>
    <n v="4"/>
    <n v="336"/>
    <s v="BEL"/>
    <s v="Yes"/>
    <n v="1167.016393442623"/>
    <n v="2179.84"/>
    <m/>
    <s v="Fabric/Elastic"/>
    <s v="10914 - Brandix Apparel India Pvt Ltd"/>
    <m/>
    <m/>
    <m/>
    <m/>
    <m/>
    <m/>
    <m/>
    <s v="09T3741608"/>
    <s v="US WHOLESALE"/>
    <m/>
    <m/>
    <m/>
    <s v="09T3741608"/>
    <x v="11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741::608"/>
    <x v="0"/>
    <x v="0"/>
    <x v="0"/>
  </r>
  <r>
    <n v="268201"/>
    <s v="36663"/>
    <s v="11317"/>
    <s v="BRANDIX ASIA HOLDINGS PTE"/>
    <s v="09T4144"/>
    <s v="09T4144"/>
    <s v="Thu Cotton Stretch"/>
    <s v="001"/>
    <s v="001"/>
    <s v="BLACK"/>
    <s v="*"/>
    <s v="SM"/>
    <s v="194999091955"/>
    <s v="46"/>
    <s v="DRESS"/>
    <n v="70"/>
    <n v="70"/>
    <d v="2022-03-01T00:00:00"/>
    <s v=""/>
    <d v="2022-01-10T00:00:00"/>
    <x v="0"/>
    <s v=""/>
    <x v="0"/>
    <s v="Basics-Aug 2021"/>
    <m/>
    <m/>
    <m/>
    <m/>
    <s v="S2022"/>
    <x v="0"/>
    <s v="OPS REVIEW"/>
    <n v="3"/>
    <n v="210"/>
    <s v="BEL"/>
    <m/>
    <m/>
    <m/>
    <m/>
    <m/>
    <s v="10914 - Brandix Apparel India Pvt Ltd"/>
    <m/>
    <m/>
    <m/>
    <m/>
    <m/>
    <m/>
    <m/>
    <s v="09T4144001"/>
    <s v="US WHOLESALE"/>
    <m/>
    <m/>
    <m/>
    <s v="09T4144001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001"/>
    <x v="0"/>
    <x v="0"/>
    <x v="0"/>
  </r>
  <r>
    <n v="268201"/>
    <s v="36663"/>
    <s v="11317"/>
    <s v="BRANDIX ASIA HOLDINGS PTE"/>
    <s v="09T4144"/>
    <s v="09T4144"/>
    <s v="Thu Cotton Stretch"/>
    <s v="001"/>
    <s v="001"/>
    <s v="BLACK"/>
    <s v="*"/>
    <s v="MD"/>
    <s v="194999091962"/>
    <s v="46"/>
    <s v="DRESS"/>
    <n v="255"/>
    <n v="255"/>
    <d v="2022-03-01T00:00:00"/>
    <s v=""/>
    <d v="2022-01-10T00:00:00"/>
    <x v="0"/>
    <s v=""/>
    <x v="0"/>
    <s v="Basics-Aug 2021"/>
    <m/>
    <m/>
    <m/>
    <m/>
    <s v="S2022"/>
    <x v="0"/>
    <s v="OPS REVIEW"/>
    <n v="3"/>
    <n v="765"/>
    <s v="BEL"/>
    <m/>
    <m/>
    <m/>
    <m/>
    <m/>
    <s v="10914 - Brandix Apparel India Pvt Ltd"/>
    <m/>
    <m/>
    <m/>
    <m/>
    <m/>
    <m/>
    <m/>
    <s v="09T4144001"/>
    <s v="US WHOLESALE"/>
    <m/>
    <m/>
    <m/>
    <s v="09T4144001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001"/>
    <x v="0"/>
    <x v="0"/>
    <x v="0"/>
  </r>
  <r>
    <n v="268201"/>
    <s v="36663"/>
    <s v="11317"/>
    <s v="BRANDIX ASIA HOLDINGS PTE"/>
    <s v="09T4144"/>
    <s v="09T4144"/>
    <s v="Thu Cotton Stretch"/>
    <s v="001"/>
    <s v="001"/>
    <s v="BLACK"/>
    <s v="*"/>
    <s v="LG"/>
    <s v="194999091979"/>
    <s v="46"/>
    <s v="DRESS"/>
    <n v="187"/>
    <n v="187"/>
    <d v="2022-03-01T00:00:00"/>
    <s v=""/>
    <d v="2022-01-10T00:00:00"/>
    <x v="0"/>
    <s v=""/>
    <x v="0"/>
    <s v="Basics-Aug 2021"/>
    <m/>
    <m/>
    <m/>
    <m/>
    <s v="S2022"/>
    <x v="0"/>
    <s v="OPS REVIEW"/>
    <n v="3"/>
    <n v="561"/>
    <s v="BEL"/>
    <m/>
    <m/>
    <m/>
    <m/>
    <m/>
    <s v="10914 - Brandix Apparel India Pvt Ltd"/>
    <m/>
    <m/>
    <m/>
    <m/>
    <m/>
    <m/>
    <m/>
    <s v="09T4144001"/>
    <s v="US WHOLESALE"/>
    <m/>
    <m/>
    <m/>
    <s v="09T4144001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001"/>
    <x v="0"/>
    <x v="0"/>
    <x v="0"/>
  </r>
  <r>
    <n v="268201"/>
    <s v="36663"/>
    <s v="11317"/>
    <s v="BRANDIX ASIA HOLDINGS PTE"/>
    <s v="09T4144"/>
    <s v="09T4144"/>
    <s v="Thu Cotton Stretch"/>
    <s v="001"/>
    <s v="001"/>
    <s v="BLACK"/>
    <s v="*"/>
    <s v="XL"/>
    <s v="194999091986"/>
    <s v="46"/>
    <s v="DRESS"/>
    <n v="62"/>
    <n v="62"/>
    <d v="2022-03-01T00:00:00"/>
    <s v=""/>
    <d v="2022-01-10T00:00:00"/>
    <x v="0"/>
    <s v=""/>
    <x v="0"/>
    <s v="Basics-Aug 2021"/>
    <m/>
    <m/>
    <m/>
    <m/>
    <s v="S2022"/>
    <x v="0"/>
    <s v="OPS REVIEW"/>
    <n v="3"/>
    <n v="186"/>
    <s v="BEL"/>
    <m/>
    <m/>
    <m/>
    <m/>
    <m/>
    <s v="10914 - Brandix Apparel India Pvt Ltd"/>
    <m/>
    <m/>
    <m/>
    <m/>
    <m/>
    <m/>
    <m/>
    <s v="09T4144001"/>
    <s v="US WHOLESALE"/>
    <m/>
    <m/>
    <m/>
    <s v="09T4144001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001"/>
    <x v="0"/>
    <x v="0"/>
    <x v="0"/>
  </r>
  <r>
    <n v="268201"/>
    <s v="36663"/>
    <s v="11317"/>
    <s v="BRANDIX ASIA HOLDINGS PTE"/>
    <s v="09T4144"/>
    <s v="09T4144"/>
    <s v="Thu Cotton Stretch"/>
    <s v="001"/>
    <s v="001"/>
    <s v="BLACK"/>
    <s v="*"/>
    <s v="XXL"/>
    <s v="194999091993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m/>
    <m/>
    <m/>
    <m/>
    <m/>
    <s v="10914 - Brandix Apparel India Pvt Ltd"/>
    <m/>
    <m/>
    <m/>
    <m/>
    <m/>
    <m/>
    <m/>
    <s v="09T4144001"/>
    <s v="US WHOLESALE"/>
    <m/>
    <m/>
    <m/>
    <s v="09T4144001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001"/>
    <x v="0"/>
    <x v="0"/>
    <x v="0"/>
  </r>
  <r>
    <n v="268201"/>
    <s v="36663"/>
    <s v="11317"/>
    <s v="BRANDIX ASIA HOLDINGS PTE"/>
    <s v="09T4144"/>
    <s v="09T4144"/>
    <s v="Thu Cotton Stretch"/>
    <s v="608"/>
    <s v="608"/>
    <s v="MAHOGANY"/>
    <s v="*"/>
    <s v="SM"/>
    <s v="194999092259"/>
    <s v="46"/>
    <s v="DRESS"/>
    <n v="70"/>
    <n v="70"/>
    <d v="2022-03-01T00:00:00"/>
    <s v=""/>
    <d v="2022-01-10T00:00:00"/>
    <x v="0"/>
    <s v=""/>
    <x v="1"/>
    <s v="Basics-Aug 2021"/>
    <m/>
    <m/>
    <m/>
    <m/>
    <s v="S2022"/>
    <x v="0"/>
    <s v="OPS REVIEW"/>
    <n v="3"/>
    <n v="210"/>
    <s v="BEL"/>
    <s v="Yes"/>
    <n v="1501.7869318181818"/>
    <n v="1747.9712670000001"/>
    <m/>
    <s v="Fabric"/>
    <s v="10914 - Brandix Apparel India Pvt Ltd"/>
    <m/>
    <m/>
    <m/>
    <m/>
    <m/>
    <m/>
    <m/>
    <s v="09T4144608"/>
    <s v="US WHOLESALE"/>
    <m/>
    <m/>
    <m/>
    <s v="09T4144608"/>
    <x v="8"/>
    <m/>
    <m/>
    <s v="Sheshan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44::608"/>
    <x v="1"/>
    <x v="1"/>
    <x v="1"/>
  </r>
  <r>
    <n v="268201"/>
    <s v="36663"/>
    <s v="11317"/>
    <s v="BRANDIX ASIA HOLDINGS PTE"/>
    <s v="09T4144"/>
    <s v="09T4144"/>
    <s v="Thu Cotton Stretch"/>
    <s v="608"/>
    <s v="608"/>
    <s v="MAHOGANY"/>
    <s v="*"/>
    <s v="MD"/>
    <s v="194999092266"/>
    <s v="46"/>
    <s v="DRESS"/>
    <n v="255"/>
    <n v="255"/>
    <d v="2022-03-01T00:00:00"/>
    <s v=""/>
    <d v="2022-01-10T00:00:00"/>
    <x v="0"/>
    <s v=""/>
    <x v="1"/>
    <s v="Basics-Aug 2021"/>
    <m/>
    <m/>
    <m/>
    <m/>
    <s v="S2022"/>
    <x v="0"/>
    <s v="OPS REVIEW"/>
    <n v="3"/>
    <n v="765"/>
    <s v="BEL"/>
    <s v="Yes"/>
    <n v="1501.7869318181818"/>
    <n v="1747.9712670000001"/>
    <m/>
    <s v="Fabric"/>
    <s v="10914 - Brandix Apparel India Pvt Ltd"/>
    <m/>
    <m/>
    <m/>
    <m/>
    <m/>
    <m/>
    <m/>
    <s v="09T4144608"/>
    <s v="US WHOLESALE"/>
    <m/>
    <m/>
    <m/>
    <s v="09T4144608"/>
    <x v="8"/>
    <m/>
    <m/>
    <s v="Sheshan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44::608"/>
    <x v="1"/>
    <x v="1"/>
    <x v="1"/>
  </r>
  <r>
    <n v="268201"/>
    <s v="36663"/>
    <s v="11317"/>
    <s v="BRANDIX ASIA HOLDINGS PTE"/>
    <s v="09T4144"/>
    <s v="09T4144"/>
    <s v="Thu Cotton Stretch"/>
    <s v="608"/>
    <s v="608"/>
    <s v="MAHOGANY"/>
    <s v="*"/>
    <s v="LG"/>
    <s v="194999092273"/>
    <s v="46"/>
    <s v="DRESS"/>
    <n v="207"/>
    <n v="207"/>
    <d v="2022-03-01T00:00:00"/>
    <s v=""/>
    <d v="2022-01-10T00:00:00"/>
    <x v="0"/>
    <s v=""/>
    <x v="1"/>
    <s v="Basics-Aug 2021"/>
    <m/>
    <m/>
    <m/>
    <m/>
    <s v="S2022"/>
    <x v="0"/>
    <s v="OPS REVIEW"/>
    <n v="3"/>
    <n v="621"/>
    <s v="BEL"/>
    <s v="Yes"/>
    <n v="1501.7869318181818"/>
    <n v="1747.9712670000001"/>
    <m/>
    <s v="Fabric"/>
    <s v="10914 - Brandix Apparel India Pvt Ltd"/>
    <m/>
    <m/>
    <m/>
    <m/>
    <m/>
    <m/>
    <m/>
    <s v="09T4144608"/>
    <s v="US WHOLESALE"/>
    <m/>
    <m/>
    <m/>
    <s v="09T4144608"/>
    <x v="8"/>
    <m/>
    <m/>
    <s v="Sheshan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44::608"/>
    <x v="1"/>
    <x v="1"/>
    <x v="1"/>
  </r>
  <r>
    <n v="268201"/>
    <s v="36663"/>
    <s v="11317"/>
    <s v="BRANDIX ASIA HOLDINGS PTE"/>
    <s v="09T4144"/>
    <s v="09T4144"/>
    <s v="Thu Cotton Stretch"/>
    <s v="608"/>
    <s v="608"/>
    <s v="MAHOGANY"/>
    <s v="*"/>
    <s v="XL"/>
    <s v="194999092280"/>
    <s v="46"/>
    <s v="DRESS"/>
    <n v="80"/>
    <n v="80"/>
    <d v="2022-03-01T00:00:00"/>
    <s v=""/>
    <d v="2022-01-10T00:00:00"/>
    <x v="0"/>
    <s v=""/>
    <x v="1"/>
    <s v="Basics-Aug 2021"/>
    <m/>
    <m/>
    <m/>
    <m/>
    <s v="S2022"/>
    <x v="0"/>
    <s v="OPS REVIEW"/>
    <n v="3"/>
    <n v="240"/>
    <s v="BEL"/>
    <s v="Yes"/>
    <n v="1501.7869318181818"/>
    <n v="1747.9712670000001"/>
    <m/>
    <s v="Fabric"/>
    <s v="10914 - Brandix Apparel India Pvt Ltd"/>
    <m/>
    <m/>
    <m/>
    <m/>
    <m/>
    <m/>
    <m/>
    <s v="09T4144608"/>
    <s v="US WHOLESALE"/>
    <m/>
    <m/>
    <m/>
    <s v="09T4144608"/>
    <x v="8"/>
    <m/>
    <m/>
    <s v="Sheshan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44::608"/>
    <x v="1"/>
    <x v="1"/>
    <x v="1"/>
  </r>
  <r>
    <n v="268201"/>
    <s v="36663"/>
    <s v="11317"/>
    <s v="BRANDIX ASIA HOLDINGS PTE"/>
    <s v="09T4144"/>
    <s v="09T4144"/>
    <s v="Thu Cotton Stretch"/>
    <s v="608"/>
    <s v="608"/>
    <s v="MAHOGANY"/>
    <s v="*"/>
    <s v="XXL"/>
    <s v="194999092297"/>
    <s v="46"/>
    <s v="DRESS"/>
    <n v="60"/>
    <n v="60"/>
    <d v="2022-03-01T00:00:00"/>
    <s v=""/>
    <d v="2022-01-10T00:00:00"/>
    <x v="0"/>
    <s v=""/>
    <x v="1"/>
    <s v="Basics-Aug 2021"/>
    <m/>
    <m/>
    <m/>
    <m/>
    <s v="S2022"/>
    <x v="0"/>
    <s v="OPS REVIEW"/>
    <n v="3"/>
    <n v="180"/>
    <s v="BEL"/>
    <s v="Yes"/>
    <n v="1501.7869318181818"/>
    <n v="1747.9712670000001"/>
    <m/>
    <s v="Fabric"/>
    <s v="10914 - Brandix Apparel India Pvt Ltd"/>
    <m/>
    <m/>
    <m/>
    <m/>
    <m/>
    <m/>
    <m/>
    <s v="09T4144608"/>
    <s v="US WHOLESALE"/>
    <m/>
    <m/>
    <m/>
    <s v="09T4144608"/>
    <x v="8"/>
    <m/>
    <m/>
    <s v="Sheshan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44::608"/>
    <x v="1"/>
    <x v="1"/>
    <x v="1"/>
  </r>
  <r>
    <n v="268201"/>
    <s v="36663"/>
    <s v="11317"/>
    <s v="BRANDIX ASIA HOLDINGS PTE"/>
    <s v="09T4144"/>
    <s v="09T4144"/>
    <s v="Thu Cotton Stretch"/>
    <s v="464"/>
    <s v="464"/>
    <s v="PERSIAN BLUE"/>
    <s v="*"/>
    <s v="SM"/>
    <s v="194999092204"/>
    <s v="46"/>
    <s v="DRESS"/>
    <n v="70"/>
    <n v="70"/>
    <d v="2022-03-01T00:00:00"/>
    <s v=""/>
    <d v="2022-01-10T00:00:00"/>
    <x v="0"/>
    <s v=""/>
    <x v="0"/>
    <s v="Basics-Aug 2021"/>
    <m/>
    <m/>
    <m/>
    <m/>
    <s v="S2022"/>
    <x v="0"/>
    <s v="OPS REVIEW"/>
    <n v="3"/>
    <n v="210"/>
    <s v="BEL"/>
    <s v="Yes"/>
    <n v="242.76859504132233"/>
    <n v="414.50406400000003"/>
    <m/>
    <s v="Fabric"/>
    <s v="10914 - Brandix Apparel India Pvt Ltd"/>
    <m/>
    <m/>
    <m/>
    <m/>
    <m/>
    <m/>
    <m/>
    <s v="09T4144464"/>
    <s v="US WHOLESALE"/>
    <m/>
    <m/>
    <m/>
    <s v="09T4144464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464"/>
    <x v="0"/>
    <x v="0"/>
    <x v="0"/>
  </r>
  <r>
    <n v="268201"/>
    <s v="36663"/>
    <s v="11317"/>
    <s v="BRANDIX ASIA HOLDINGS PTE"/>
    <s v="09T4144"/>
    <s v="09T4144"/>
    <s v="Thu Cotton Stretch"/>
    <s v="464"/>
    <s v="464"/>
    <s v="PERSIAN BLUE"/>
    <s v="*"/>
    <s v="MD"/>
    <s v="194999092211"/>
    <s v="46"/>
    <s v="DRESS"/>
    <n v="255"/>
    <n v="255"/>
    <d v="2022-03-01T00:00:00"/>
    <s v=""/>
    <d v="2022-01-10T00:00:00"/>
    <x v="0"/>
    <s v=""/>
    <x v="0"/>
    <s v="Basics-Aug 2021"/>
    <m/>
    <m/>
    <m/>
    <m/>
    <s v="S2022"/>
    <x v="0"/>
    <s v="OPS REVIEW"/>
    <n v="3"/>
    <n v="765"/>
    <s v="BEL"/>
    <s v="Yes"/>
    <n v="242.76859504132233"/>
    <n v="414.50406400000003"/>
    <m/>
    <s v="Fabric"/>
    <s v="10914 - Brandix Apparel India Pvt Ltd"/>
    <m/>
    <m/>
    <m/>
    <m/>
    <m/>
    <m/>
    <m/>
    <s v="09T4144464"/>
    <s v="US WHOLESALE"/>
    <m/>
    <m/>
    <m/>
    <s v="09T4144464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464"/>
    <x v="0"/>
    <x v="0"/>
    <x v="0"/>
  </r>
  <r>
    <n v="268201"/>
    <s v="36663"/>
    <s v="11317"/>
    <s v="BRANDIX ASIA HOLDINGS PTE"/>
    <s v="09T4144"/>
    <s v="09T4144"/>
    <s v="Thu Cotton Stretch"/>
    <s v="464"/>
    <s v="464"/>
    <s v="PERSIAN BLUE"/>
    <s v="*"/>
    <s v="LG"/>
    <s v="194999092228"/>
    <s v="46"/>
    <s v="DRESS"/>
    <n v="207"/>
    <n v="207"/>
    <d v="2022-03-01T00:00:00"/>
    <s v=""/>
    <d v="2022-01-10T00:00:00"/>
    <x v="0"/>
    <s v=""/>
    <x v="0"/>
    <s v="Basics-Aug 2021"/>
    <m/>
    <m/>
    <m/>
    <m/>
    <s v="S2022"/>
    <x v="0"/>
    <s v="OPS REVIEW"/>
    <n v="3"/>
    <n v="621"/>
    <s v="BEL"/>
    <s v="Yes"/>
    <n v="242.76859504132233"/>
    <n v="414.50406400000003"/>
    <m/>
    <s v="Fabric"/>
    <s v="10914 - Brandix Apparel India Pvt Ltd"/>
    <m/>
    <m/>
    <m/>
    <m/>
    <m/>
    <m/>
    <m/>
    <s v="09T4144464"/>
    <s v="US WHOLESALE"/>
    <m/>
    <m/>
    <m/>
    <s v="09T4144464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464"/>
    <x v="0"/>
    <x v="0"/>
    <x v="0"/>
  </r>
  <r>
    <n v="268201"/>
    <s v="36663"/>
    <s v="11317"/>
    <s v="BRANDIX ASIA HOLDINGS PTE"/>
    <s v="09T4144"/>
    <s v="09T4144"/>
    <s v="Thu Cotton Stretch"/>
    <s v="464"/>
    <s v="464"/>
    <s v="PERSIAN BLUE"/>
    <s v="*"/>
    <s v="XL"/>
    <s v="194999092235"/>
    <s v="46"/>
    <s v="DRESS"/>
    <n v="80"/>
    <n v="80"/>
    <d v="2022-03-01T00:00:00"/>
    <s v=""/>
    <d v="2022-01-10T00:00:00"/>
    <x v="0"/>
    <s v=""/>
    <x v="0"/>
    <s v="Basics-Aug 2021"/>
    <m/>
    <m/>
    <m/>
    <m/>
    <s v="S2022"/>
    <x v="0"/>
    <s v="OPS REVIEW"/>
    <n v="3"/>
    <n v="240"/>
    <s v="BEL"/>
    <s v="Yes"/>
    <n v="242.76859504132233"/>
    <n v="414.50406400000003"/>
    <m/>
    <s v="Fabric"/>
    <s v="10914 - Brandix Apparel India Pvt Ltd"/>
    <m/>
    <m/>
    <m/>
    <m/>
    <m/>
    <m/>
    <m/>
    <s v="09T4144464"/>
    <s v="US WHOLESALE"/>
    <m/>
    <m/>
    <m/>
    <s v="09T4144464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464"/>
    <x v="0"/>
    <x v="0"/>
    <x v="0"/>
  </r>
  <r>
    <n v="268201"/>
    <s v="36663"/>
    <s v="11317"/>
    <s v="BRANDIX ASIA HOLDINGS PTE"/>
    <s v="09T4144"/>
    <s v="09T4144"/>
    <s v="Thu Cotton Stretch"/>
    <s v="464"/>
    <s v="464"/>
    <s v="PERSIAN BLUE"/>
    <s v="*"/>
    <s v="XXL"/>
    <s v="194999092242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s v="Yes"/>
    <n v="242.76859504132233"/>
    <n v="414.50406400000003"/>
    <m/>
    <s v="Fabric"/>
    <s v="10914 - Brandix Apparel India Pvt Ltd"/>
    <m/>
    <m/>
    <m/>
    <m/>
    <m/>
    <m/>
    <m/>
    <s v="09T4144464"/>
    <s v="US WHOLESALE"/>
    <m/>
    <m/>
    <m/>
    <s v="09T4144464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464"/>
    <x v="0"/>
    <x v="0"/>
    <x v="0"/>
  </r>
  <r>
    <n v="268201"/>
    <s v="36663"/>
    <s v="11317"/>
    <s v="BRANDIX ASIA HOLDINGS PTE"/>
    <s v="09T4144"/>
    <s v="09T4144"/>
    <s v="Thu Cotton Stretch"/>
    <s v="100"/>
    <s v="100"/>
    <s v="WHITE"/>
    <s v="*"/>
    <s v="SM"/>
    <s v="194999092006"/>
    <s v="46"/>
    <s v="DRESS"/>
    <n v="62"/>
    <n v="62"/>
    <d v="2022-03-01T00:00:00"/>
    <s v=""/>
    <d v="2022-01-10T00:00:00"/>
    <x v="0"/>
    <s v=""/>
    <x v="0"/>
    <s v="Basics-Aug 2021"/>
    <m/>
    <m/>
    <m/>
    <m/>
    <s v="S2022"/>
    <x v="0"/>
    <s v="OPS REVIEW"/>
    <n v="3"/>
    <n v="186"/>
    <s v="BEL"/>
    <m/>
    <m/>
    <m/>
    <m/>
    <m/>
    <s v="10914 - Brandix Apparel India Pvt Ltd"/>
    <m/>
    <m/>
    <m/>
    <m/>
    <m/>
    <m/>
    <m/>
    <s v="09T4144100"/>
    <s v="US WHOLESALE"/>
    <m/>
    <m/>
    <m/>
    <s v="09T4144100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100"/>
    <x v="0"/>
    <x v="0"/>
    <x v="0"/>
  </r>
  <r>
    <n v="268201"/>
    <s v="36663"/>
    <s v="11317"/>
    <s v="BRANDIX ASIA HOLDINGS PTE"/>
    <s v="09T4144"/>
    <s v="09T4144"/>
    <s v="Thu Cotton Stretch"/>
    <s v="100"/>
    <s v="100"/>
    <s v="WHITE"/>
    <s v="*"/>
    <s v="MD"/>
    <s v="194999092013"/>
    <s v="46"/>
    <s v="DRESS"/>
    <n v="165"/>
    <n v="165"/>
    <d v="2022-03-01T00:00:00"/>
    <s v=""/>
    <d v="2022-01-10T00:00:00"/>
    <x v="0"/>
    <s v=""/>
    <x v="0"/>
    <s v="Basics-Aug 2021"/>
    <m/>
    <m/>
    <m/>
    <m/>
    <s v="S2022"/>
    <x v="0"/>
    <s v="OPS REVIEW"/>
    <n v="3"/>
    <n v="495"/>
    <s v="BEL"/>
    <m/>
    <m/>
    <m/>
    <m/>
    <m/>
    <s v="10914 - Brandix Apparel India Pvt Ltd"/>
    <m/>
    <m/>
    <m/>
    <m/>
    <m/>
    <m/>
    <m/>
    <s v="09T4144100"/>
    <s v="US WHOLESALE"/>
    <m/>
    <m/>
    <m/>
    <s v="09T4144100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100"/>
    <x v="0"/>
    <x v="0"/>
    <x v="0"/>
  </r>
  <r>
    <n v="268201"/>
    <s v="36663"/>
    <s v="11317"/>
    <s v="BRANDIX ASIA HOLDINGS PTE"/>
    <s v="09T4144"/>
    <s v="09T4144"/>
    <s v="Thu Cotton Stretch"/>
    <s v="100"/>
    <s v="100"/>
    <s v="WHITE"/>
    <s v="*"/>
    <s v="LG"/>
    <s v="194999092020"/>
    <s v="46"/>
    <s v="DRESS"/>
    <n v="107"/>
    <n v="107"/>
    <d v="2022-03-01T00:00:00"/>
    <s v=""/>
    <d v="2022-01-10T00:00:00"/>
    <x v="0"/>
    <s v=""/>
    <x v="0"/>
    <s v="Basics-Aug 2021"/>
    <m/>
    <m/>
    <m/>
    <m/>
    <s v="S2022"/>
    <x v="0"/>
    <s v="OPS REVIEW"/>
    <n v="3"/>
    <n v="321"/>
    <s v="BEL"/>
    <m/>
    <m/>
    <m/>
    <m/>
    <m/>
    <s v="10914 - Brandix Apparel India Pvt Ltd"/>
    <m/>
    <m/>
    <m/>
    <m/>
    <m/>
    <m/>
    <m/>
    <s v="09T4144100"/>
    <s v="US WHOLESALE"/>
    <m/>
    <m/>
    <m/>
    <s v="09T4144100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100"/>
    <x v="0"/>
    <x v="0"/>
    <x v="0"/>
  </r>
  <r>
    <n v="268201"/>
    <s v="36663"/>
    <s v="11317"/>
    <s v="BRANDIX ASIA HOLDINGS PTE"/>
    <s v="09T4144"/>
    <s v="09T4144"/>
    <s v="Thu Cotton Stretch"/>
    <s v="100"/>
    <s v="100"/>
    <s v="WHITE"/>
    <s v="*"/>
    <s v="XL"/>
    <s v="194999092037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m/>
    <m/>
    <m/>
    <m/>
    <m/>
    <s v="10914 - Brandix Apparel India Pvt Ltd"/>
    <m/>
    <m/>
    <m/>
    <m/>
    <m/>
    <m/>
    <m/>
    <s v="09T4144100"/>
    <s v="US WHOLESALE"/>
    <m/>
    <m/>
    <m/>
    <s v="09T4144100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100"/>
    <x v="0"/>
    <x v="0"/>
    <x v="0"/>
  </r>
  <r>
    <n v="268201"/>
    <s v="36663"/>
    <s v="11317"/>
    <s v="BRANDIX ASIA HOLDINGS PTE"/>
    <s v="09T4144"/>
    <s v="09T4144"/>
    <s v="Thu Cotton Stretch"/>
    <s v="100"/>
    <s v="100"/>
    <s v="WHITE"/>
    <s v="*"/>
    <s v="XXL"/>
    <s v="194999092044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m/>
    <m/>
    <m/>
    <m/>
    <m/>
    <s v="10914 - Brandix Apparel India Pvt Ltd"/>
    <m/>
    <m/>
    <m/>
    <m/>
    <m/>
    <m/>
    <m/>
    <s v="09T4144100"/>
    <s v="US WHOLESALE"/>
    <m/>
    <m/>
    <m/>
    <s v="09T4144100"/>
    <x v="8"/>
    <m/>
    <m/>
    <s v="Sheshan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44::100"/>
    <x v="0"/>
    <x v="0"/>
    <x v="0"/>
  </r>
  <r>
    <n v="268201"/>
    <s v="36663"/>
    <s v="11317"/>
    <s v="BRANDIX ASIA HOLDINGS PTE"/>
    <s v="09T4159"/>
    <s v="09T4159"/>
    <s v="Thu Cotton Stretch"/>
    <s v="001"/>
    <s v="001"/>
    <s v="BLACK"/>
    <s v="*"/>
    <s v="MD"/>
    <s v="194999093362"/>
    <s v="46"/>
    <s v="DRESS"/>
    <n v="304"/>
    <n v="304"/>
    <d v="2022-03-01T00:00:00"/>
    <s v=""/>
    <d v="2022-01-10T00:00:00"/>
    <x v="0"/>
    <s v=""/>
    <x v="0"/>
    <s v="Basics-Aug 2021"/>
    <m/>
    <m/>
    <m/>
    <m/>
    <s v="S2022"/>
    <x v="0"/>
    <s v="OPS REVIEW"/>
    <n v="3"/>
    <n v="912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001"/>
    <x v="0"/>
    <x v="0"/>
    <x v="0"/>
  </r>
  <r>
    <n v="268201"/>
    <s v="36663"/>
    <s v="11317"/>
    <s v="BRANDIX ASIA HOLDINGS PTE"/>
    <s v="09T4159"/>
    <s v="09T4159"/>
    <s v="Thu Cotton Stretch"/>
    <s v="001"/>
    <s v="001"/>
    <s v="BLACK"/>
    <s v="*"/>
    <s v="LG"/>
    <s v="194999093379"/>
    <s v="46"/>
    <s v="DRESS"/>
    <n v="190"/>
    <n v="190"/>
    <d v="2022-03-01T00:00:00"/>
    <s v=""/>
    <d v="2022-01-10T00:00:00"/>
    <x v="0"/>
    <s v=""/>
    <x v="0"/>
    <s v="Basics-Aug 2021"/>
    <m/>
    <m/>
    <m/>
    <m/>
    <s v="S2022"/>
    <x v="0"/>
    <s v="OPS REVIEW"/>
    <n v="3"/>
    <n v="570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001"/>
    <x v="0"/>
    <x v="0"/>
    <x v="0"/>
  </r>
  <r>
    <n v="268201"/>
    <s v="36663"/>
    <s v="11317"/>
    <s v="BRANDIX ASIA HOLDINGS PTE"/>
    <s v="09T4159"/>
    <s v="09T4159"/>
    <s v="Thu Cotton Stretch"/>
    <s v="001"/>
    <s v="001"/>
    <s v="BLACK"/>
    <s v="*"/>
    <s v="XL"/>
    <s v="194999093386"/>
    <s v="46"/>
    <s v="DRESS"/>
    <n v="69"/>
    <n v="69"/>
    <d v="2022-03-01T00:00:00"/>
    <s v=""/>
    <d v="2022-01-10T00:00:00"/>
    <x v="0"/>
    <s v=""/>
    <x v="0"/>
    <s v="Basics-Aug 2021"/>
    <m/>
    <m/>
    <m/>
    <m/>
    <s v="S2022"/>
    <x v="0"/>
    <s v="OPS REVIEW"/>
    <n v="3"/>
    <n v="207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001"/>
    <x v="0"/>
    <x v="0"/>
    <x v="0"/>
  </r>
  <r>
    <n v="268201"/>
    <s v="36663"/>
    <s v="11317"/>
    <s v="BRANDIX ASIA HOLDINGS PTE"/>
    <s v="09T4159"/>
    <s v="09T4159"/>
    <s v="Thu Cotton Stretch"/>
    <s v="001"/>
    <s v="001"/>
    <s v="BLACK"/>
    <s v="*"/>
    <s v="XXL"/>
    <s v="194999093393"/>
    <s v="46"/>
    <s v="DRESS"/>
    <n v="78"/>
    <n v="78"/>
    <d v="2022-03-01T00:00:00"/>
    <s v=""/>
    <d v="2022-01-10T00:00:00"/>
    <x v="0"/>
    <s v=""/>
    <x v="0"/>
    <s v="Basics-Aug 2021"/>
    <m/>
    <m/>
    <m/>
    <m/>
    <s v="S2022"/>
    <x v="0"/>
    <s v="OPS REVIEW"/>
    <n v="3"/>
    <n v="234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001"/>
    <x v="0"/>
    <x v="0"/>
    <x v="0"/>
  </r>
  <r>
    <n v="268201"/>
    <s v="36663"/>
    <s v="11317"/>
    <s v="BRANDIX ASIA HOLDINGS PTE"/>
    <s v="09T4159"/>
    <s v="09T4159"/>
    <s v="Thu Cotton Stretch"/>
    <s v="608"/>
    <s v="608"/>
    <s v="MAHOGANY"/>
    <s v="*"/>
    <s v="SM"/>
    <s v="194999093607"/>
    <s v="46"/>
    <s v="DRESS"/>
    <n v="67"/>
    <n v="67"/>
    <d v="2022-03-01T00:00:00"/>
    <s v=""/>
    <d v="2022-01-10T00:00:00"/>
    <x v="0"/>
    <s v=""/>
    <x v="1"/>
    <s v="Basics-Aug 2021"/>
    <m/>
    <m/>
    <m/>
    <m/>
    <s v="S2022"/>
    <x v="0"/>
    <s v="OPS REVIEW"/>
    <n v="3"/>
    <n v="201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x v="0"/>
    <m/>
    <m/>
    <s v="Thamal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59::608"/>
    <x v="1"/>
    <x v="1"/>
    <x v="1"/>
  </r>
  <r>
    <n v="268201"/>
    <s v="36663"/>
    <s v="11317"/>
    <s v="BRANDIX ASIA HOLDINGS PTE"/>
    <s v="09T4159"/>
    <s v="09T4159"/>
    <s v="Thu Cotton Stretch"/>
    <s v="608"/>
    <s v="608"/>
    <s v="MAHOGANY"/>
    <s v="*"/>
    <s v="MD"/>
    <s v="194999093614"/>
    <s v="46"/>
    <s v="DRESS"/>
    <n v="381"/>
    <n v="381"/>
    <d v="2022-03-01T00:00:00"/>
    <s v=""/>
    <d v="2022-01-10T00:00:00"/>
    <x v="0"/>
    <s v=""/>
    <x v="1"/>
    <s v="Basics-Aug 2021"/>
    <m/>
    <m/>
    <m/>
    <m/>
    <s v="S2022"/>
    <x v="0"/>
    <s v="OPS REVIEW"/>
    <n v="3"/>
    <n v="1143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x v="0"/>
    <m/>
    <m/>
    <s v="Thamal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59::608"/>
    <x v="1"/>
    <x v="1"/>
    <x v="1"/>
  </r>
  <r>
    <n v="268201"/>
    <s v="36663"/>
    <s v="11317"/>
    <s v="BRANDIX ASIA HOLDINGS PTE"/>
    <s v="09T4159"/>
    <s v="09T4159"/>
    <s v="Thu Cotton Stretch"/>
    <s v="608"/>
    <s v="608"/>
    <s v="MAHOGANY"/>
    <s v="*"/>
    <s v="LG"/>
    <s v="194999093621"/>
    <s v="46"/>
    <s v="DRESS"/>
    <n v="268"/>
    <n v="268"/>
    <d v="2022-03-01T00:00:00"/>
    <s v=""/>
    <d v="2022-01-10T00:00:00"/>
    <x v="0"/>
    <s v=""/>
    <x v="1"/>
    <s v="Basics-Aug 2021"/>
    <m/>
    <m/>
    <m/>
    <m/>
    <s v="S2022"/>
    <x v="0"/>
    <s v="OPS REVIEW"/>
    <n v="3"/>
    <n v="804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x v="0"/>
    <m/>
    <m/>
    <s v="Thamal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59::608"/>
    <x v="1"/>
    <x v="1"/>
    <x v="1"/>
  </r>
  <r>
    <n v="268201"/>
    <s v="36663"/>
    <s v="11317"/>
    <s v="BRANDIX ASIA HOLDINGS PTE"/>
    <s v="09T4159"/>
    <s v="09T4159"/>
    <s v="Thu Cotton Stretch"/>
    <s v="608"/>
    <s v="608"/>
    <s v="MAHOGANY"/>
    <s v="*"/>
    <s v="XL"/>
    <s v="194999093638"/>
    <s v="46"/>
    <s v="DRESS"/>
    <n v="118"/>
    <n v="118"/>
    <d v="2022-03-01T00:00:00"/>
    <s v=""/>
    <d v="2022-01-10T00:00:00"/>
    <x v="0"/>
    <s v=""/>
    <x v="1"/>
    <s v="Basics-Aug 2021"/>
    <m/>
    <m/>
    <m/>
    <m/>
    <s v="S2022"/>
    <x v="0"/>
    <s v="OPS REVIEW"/>
    <n v="3"/>
    <n v="354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x v="0"/>
    <m/>
    <m/>
    <s v="Thamal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59::608"/>
    <x v="1"/>
    <x v="1"/>
    <x v="1"/>
  </r>
  <r>
    <n v="268201"/>
    <s v="36663"/>
    <s v="11317"/>
    <s v="BRANDIX ASIA HOLDINGS PTE"/>
    <s v="09T4159"/>
    <s v="09T4159"/>
    <s v="Thu Cotton Stretch"/>
    <s v="608"/>
    <s v="608"/>
    <s v="MAHOGANY"/>
    <s v="*"/>
    <s v="XXL"/>
    <s v="194999093645"/>
    <s v="46"/>
    <s v="DRESS"/>
    <n v="78"/>
    <n v="78"/>
    <d v="2022-03-01T00:00:00"/>
    <s v=""/>
    <d v="2022-01-10T00:00:00"/>
    <x v="0"/>
    <s v=""/>
    <x v="1"/>
    <s v="Basics-Aug 2021"/>
    <m/>
    <m/>
    <m/>
    <m/>
    <s v="S2022"/>
    <x v="0"/>
    <s v="OPS REVIEW"/>
    <n v="3"/>
    <n v="234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x v="0"/>
    <m/>
    <m/>
    <s v="Thamal"/>
    <s v="Aug-Basic"/>
    <m/>
    <m/>
    <d v="2021-09-01T00:00:00"/>
    <x v="0"/>
    <x v="1"/>
    <d v="2022-01-07T00:00:00"/>
    <n v="134"/>
    <n v="112"/>
    <n v="-22"/>
    <d v="2022-01-26T00:00:00"/>
    <n v="-36"/>
    <n v="-13"/>
    <d v="2022-01-03T00:00:00"/>
    <d v="2022-02-08T00:00:00"/>
    <s v="09T4159::608"/>
    <x v="1"/>
    <x v="1"/>
    <x v="1"/>
  </r>
  <r>
    <n v="268201"/>
    <s v="36663"/>
    <s v="11317"/>
    <s v="BRANDIX ASIA HOLDINGS PTE"/>
    <s v="09T4159"/>
    <s v="09T4159"/>
    <s v="Thu Cotton Stretch"/>
    <s v="464"/>
    <s v="464"/>
    <s v="PERSIAN BLUE"/>
    <s v="*"/>
    <s v="SM"/>
    <s v="194999093553"/>
    <s v="46"/>
    <s v="DRESS"/>
    <n v="67"/>
    <n v="67"/>
    <d v="2022-03-01T00:00:00"/>
    <s v=""/>
    <d v="2022-01-10T00:00:00"/>
    <x v="0"/>
    <s v=""/>
    <x v="0"/>
    <s v="Basics-Aug 2021"/>
    <m/>
    <m/>
    <m/>
    <m/>
    <s v="S2022"/>
    <x v="0"/>
    <s v="OPS REVIEW"/>
    <n v="3"/>
    <n v="201"/>
    <s v="BEL"/>
    <s v="Yes"/>
    <n v="346.73552194762078"/>
    <n v="414.50406400000003"/>
    <m/>
    <s v="Fabric"/>
    <s v="10914 - Brandix Apparel India Pvt Ltd"/>
    <m/>
    <m/>
    <m/>
    <m/>
    <m/>
    <m/>
    <m/>
    <s v="09T4159464"/>
    <s v="US WHOLESALE"/>
    <m/>
    <m/>
    <m/>
    <s v="09T4159464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464"/>
    <x v="0"/>
    <x v="0"/>
    <x v="0"/>
  </r>
  <r>
    <n v="268201"/>
    <s v="36663"/>
    <s v="11317"/>
    <s v="BRANDIX ASIA HOLDINGS PTE"/>
    <s v="09T4159"/>
    <s v="09T4159"/>
    <s v="Thu Cotton Stretch"/>
    <s v="464"/>
    <s v="464"/>
    <s v="PERSIAN BLUE"/>
    <s v="*"/>
    <s v="MD"/>
    <s v="194999093560"/>
    <s v="46"/>
    <s v="DRESS"/>
    <n v="381"/>
    <n v="381"/>
    <d v="2022-03-01T00:00:00"/>
    <s v=""/>
    <d v="2022-01-10T00:00:00"/>
    <x v="0"/>
    <s v=""/>
    <x v="0"/>
    <s v="Basics-Aug 2021"/>
    <m/>
    <m/>
    <m/>
    <m/>
    <s v="S2022"/>
    <x v="0"/>
    <s v="OPS REVIEW"/>
    <n v="3"/>
    <n v="1143"/>
    <s v="BEL"/>
    <s v="Yes"/>
    <n v="346.73552194762078"/>
    <n v="414.50406400000003"/>
    <m/>
    <s v="Fabric"/>
    <s v="10914 - Brandix Apparel India Pvt Ltd"/>
    <m/>
    <m/>
    <m/>
    <m/>
    <m/>
    <m/>
    <m/>
    <s v="09T4159464"/>
    <s v="US WHOLESALE"/>
    <m/>
    <m/>
    <m/>
    <s v="09T4159464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464"/>
    <x v="0"/>
    <x v="0"/>
    <x v="0"/>
  </r>
  <r>
    <n v="268201"/>
    <s v="36663"/>
    <s v="11317"/>
    <s v="BRANDIX ASIA HOLDINGS PTE"/>
    <s v="09T4159"/>
    <s v="09T4159"/>
    <s v="Thu Cotton Stretch"/>
    <s v="464"/>
    <s v="464"/>
    <s v="PERSIAN BLUE"/>
    <s v="*"/>
    <s v="LG"/>
    <s v="194999093577"/>
    <s v="46"/>
    <s v="DRESS"/>
    <n v="268"/>
    <n v="268"/>
    <d v="2022-03-01T00:00:00"/>
    <s v=""/>
    <d v="2022-01-10T00:00:00"/>
    <x v="0"/>
    <s v=""/>
    <x v="0"/>
    <s v="Basics-Aug 2021"/>
    <m/>
    <m/>
    <m/>
    <m/>
    <s v="S2022"/>
    <x v="0"/>
    <s v="OPS REVIEW"/>
    <n v="3"/>
    <n v="804"/>
    <s v="BEL"/>
    <s v="Yes"/>
    <n v="346.73552194762078"/>
    <n v="414.50406400000003"/>
    <m/>
    <s v="Fabric"/>
    <s v="10914 - Brandix Apparel India Pvt Ltd"/>
    <m/>
    <m/>
    <m/>
    <m/>
    <m/>
    <m/>
    <m/>
    <s v="09T4159464"/>
    <s v="US WHOLESALE"/>
    <m/>
    <m/>
    <m/>
    <s v="09T4159464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464"/>
    <x v="0"/>
    <x v="0"/>
    <x v="0"/>
  </r>
  <r>
    <n v="268201"/>
    <s v="36663"/>
    <s v="11317"/>
    <s v="BRANDIX ASIA HOLDINGS PTE"/>
    <s v="09T4159"/>
    <s v="09T4159"/>
    <s v="Thu Cotton Stretch"/>
    <s v="464"/>
    <s v="464"/>
    <s v="PERSIAN BLUE"/>
    <s v="*"/>
    <s v="XL"/>
    <s v="194999093584"/>
    <s v="46"/>
    <s v="DRESS"/>
    <n v="118"/>
    <n v="118"/>
    <d v="2022-03-01T00:00:00"/>
    <s v=""/>
    <d v="2022-01-10T00:00:00"/>
    <x v="0"/>
    <s v=""/>
    <x v="0"/>
    <s v="Basics-Aug 2021"/>
    <m/>
    <m/>
    <m/>
    <m/>
    <s v="S2022"/>
    <x v="0"/>
    <s v="OPS REVIEW"/>
    <n v="3"/>
    <n v="354"/>
    <s v="BEL"/>
    <s v="Yes"/>
    <n v="346.73552194762078"/>
    <n v="414.50406400000003"/>
    <m/>
    <s v="Fabric"/>
    <s v="10914 - Brandix Apparel India Pvt Ltd"/>
    <m/>
    <m/>
    <m/>
    <m/>
    <m/>
    <m/>
    <m/>
    <s v="09T4159464"/>
    <s v="US WHOLESALE"/>
    <m/>
    <m/>
    <m/>
    <s v="09T4159464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464"/>
    <x v="0"/>
    <x v="0"/>
    <x v="0"/>
  </r>
  <r>
    <n v="268201"/>
    <s v="36663"/>
    <s v="11317"/>
    <s v="BRANDIX ASIA HOLDINGS PTE"/>
    <s v="09T4159"/>
    <s v="09T4159"/>
    <s v="Thu Cotton Stretch"/>
    <s v="464"/>
    <s v="464"/>
    <s v="PERSIAN BLUE"/>
    <s v="*"/>
    <s v="XXL"/>
    <s v="194999093591"/>
    <s v="46"/>
    <s v="DRESS"/>
    <n v="78"/>
    <n v="78"/>
    <d v="2022-03-01T00:00:00"/>
    <s v=""/>
    <d v="2022-01-10T00:00:00"/>
    <x v="0"/>
    <s v=""/>
    <x v="0"/>
    <s v="Basics-Aug 2021"/>
    <m/>
    <m/>
    <m/>
    <m/>
    <s v="S2022"/>
    <x v="0"/>
    <s v="OPS REVIEW"/>
    <n v="3"/>
    <n v="234"/>
    <s v="BEL"/>
    <s v="Yes"/>
    <n v="346.73552194762078"/>
    <n v="414.50406400000003"/>
    <m/>
    <s v="Fabric"/>
    <s v="10914 - Brandix Apparel India Pvt Ltd"/>
    <m/>
    <m/>
    <m/>
    <m/>
    <m/>
    <m/>
    <m/>
    <s v="09T4159464"/>
    <s v="US WHOLESALE"/>
    <m/>
    <m/>
    <m/>
    <s v="09T4159464"/>
    <x v="0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59::464"/>
    <x v="0"/>
    <x v="0"/>
    <x v="0"/>
  </r>
  <r>
    <n v="268201"/>
    <s v="36663"/>
    <s v="11317"/>
    <s v="BRANDIX ASIA HOLDINGS PTE"/>
    <s v="09T4160"/>
    <s v="09T4160"/>
    <s v="Thu Cotton Stretch"/>
    <s v="001"/>
    <s v="001"/>
    <s v="BLACK"/>
    <s v="*"/>
    <s v="SM"/>
    <s v="194999093706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m/>
    <m/>
    <m/>
    <m/>
    <m/>
    <s v="10914 - Brandix Apparel India Pvt Ltd"/>
    <m/>
    <m/>
    <m/>
    <m/>
    <m/>
    <m/>
    <m/>
    <s v="09T4160001"/>
    <s v="US WHOLESALE"/>
    <m/>
    <m/>
    <m/>
    <s v="09T4160001"/>
    <x v="12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60::001"/>
    <x v="0"/>
    <x v="0"/>
    <x v="0"/>
  </r>
  <r>
    <n v="268201"/>
    <s v="36663"/>
    <s v="11317"/>
    <s v="BRANDIX ASIA HOLDINGS PTE"/>
    <s v="09T4160"/>
    <s v="09T4160"/>
    <s v="Thu Cotton Stretch"/>
    <s v="001"/>
    <s v="001"/>
    <s v="BLACK"/>
    <s v="*"/>
    <s v="MD"/>
    <s v="194999093713"/>
    <s v="46"/>
    <s v="DRESS"/>
    <n v="138"/>
    <n v="138"/>
    <d v="2022-03-01T00:00:00"/>
    <s v=""/>
    <d v="2022-01-10T00:00:00"/>
    <x v="0"/>
    <s v=""/>
    <x v="0"/>
    <s v="Basics-Aug 2021"/>
    <m/>
    <m/>
    <m/>
    <m/>
    <s v="S2022"/>
    <x v="0"/>
    <s v="OPS REVIEW"/>
    <n v="3"/>
    <n v="414"/>
    <s v="BEL"/>
    <m/>
    <m/>
    <m/>
    <m/>
    <m/>
    <s v="10914 - Brandix Apparel India Pvt Ltd"/>
    <m/>
    <m/>
    <m/>
    <m/>
    <m/>
    <m/>
    <m/>
    <s v="09T4160001"/>
    <s v="US WHOLESALE"/>
    <m/>
    <m/>
    <m/>
    <s v="09T4160001"/>
    <x v="12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60::001"/>
    <x v="0"/>
    <x v="0"/>
    <x v="0"/>
  </r>
  <r>
    <n v="268201"/>
    <s v="36663"/>
    <s v="11317"/>
    <s v="BRANDIX ASIA HOLDINGS PTE"/>
    <s v="09T4160"/>
    <s v="09T4160"/>
    <s v="Thu Cotton Stretch"/>
    <s v="001"/>
    <s v="001"/>
    <s v="BLACK"/>
    <s v="*"/>
    <s v="LG"/>
    <s v="194999093720"/>
    <s v="46"/>
    <s v="DRESS"/>
    <n v="100"/>
    <n v="100"/>
    <d v="2022-03-01T00:00:00"/>
    <s v=""/>
    <d v="2022-01-10T00:00:00"/>
    <x v="0"/>
    <s v=""/>
    <x v="0"/>
    <s v="Basics-Aug 2021"/>
    <m/>
    <m/>
    <m/>
    <m/>
    <s v="S2022"/>
    <x v="0"/>
    <s v="OPS REVIEW"/>
    <n v="3"/>
    <n v="300"/>
    <s v="BEL"/>
    <m/>
    <m/>
    <m/>
    <m/>
    <m/>
    <s v="10914 - Brandix Apparel India Pvt Ltd"/>
    <m/>
    <m/>
    <m/>
    <m/>
    <m/>
    <m/>
    <m/>
    <s v="09T4160001"/>
    <s v="US WHOLESALE"/>
    <m/>
    <m/>
    <m/>
    <s v="09T4160001"/>
    <x v="12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60::001"/>
    <x v="0"/>
    <x v="0"/>
    <x v="0"/>
  </r>
  <r>
    <n v="268201"/>
    <s v="36663"/>
    <s v="11317"/>
    <s v="BRANDIX ASIA HOLDINGS PTE"/>
    <s v="09T4160"/>
    <s v="09T4160"/>
    <s v="Thu Cotton Stretch"/>
    <s v="001"/>
    <s v="001"/>
    <s v="BLACK"/>
    <s v="*"/>
    <s v="XL"/>
    <s v="194999093737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m/>
    <m/>
    <m/>
    <m/>
    <m/>
    <s v="10914 - Brandix Apparel India Pvt Ltd"/>
    <m/>
    <m/>
    <m/>
    <m/>
    <m/>
    <m/>
    <m/>
    <s v="09T4160001"/>
    <s v="US WHOLESALE"/>
    <m/>
    <m/>
    <m/>
    <s v="09T4160001"/>
    <x v="12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60::001"/>
    <x v="0"/>
    <x v="0"/>
    <x v="0"/>
  </r>
  <r>
    <n v="268201"/>
    <s v="36663"/>
    <s v="11317"/>
    <s v="BRANDIX ASIA HOLDINGS PTE"/>
    <s v="09T4160"/>
    <s v="09T4160"/>
    <s v="Thu Cotton Stretch"/>
    <s v="100"/>
    <s v="100"/>
    <s v="WHITE"/>
    <s v="*"/>
    <s v="MD"/>
    <s v="194999093768"/>
    <s v="46"/>
    <s v="DRESS"/>
    <n v="72"/>
    <n v="72"/>
    <d v="2022-03-01T00:00:00"/>
    <s v=""/>
    <d v="2022-01-10T00:00:00"/>
    <x v="0"/>
    <s v=""/>
    <x v="0"/>
    <s v="Basics-Aug 2021"/>
    <m/>
    <m/>
    <m/>
    <m/>
    <s v="S2022"/>
    <x v="0"/>
    <s v="OPS REVIEW"/>
    <n v="3"/>
    <n v="216"/>
    <s v="BEL"/>
    <m/>
    <m/>
    <m/>
    <m/>
    <m/>
    <s v="10914 - Brandix Apparel India Pvt Ltd"/>
    <m/>
    <m/>
    <m/>
    <m/>
    <m/>
    <m/>
    <m/>
    <s v="09T4160100"/>
    <s v="US WHOLESALE"/>
    <m/>
    <m/>
    <m/>
    <s v="09T4160100"/>
    <x v="12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60::100"/>
    <x v="0"/>
    <x v="0"/>
    <x v="0"/>
  </r>
  <r>
    <n v="268201"/>
    <s v="36663"/>
    <s v="11317"/>
    <s v="BRANDIX ASIA HOLDINGS PTE"/>
    <s v="09T4160"/>
    <s v="09T4160"/>
    <s v="Thu Cotton Stretch"/>
    <s v="100"/>
    <s v="100"/>
    <s v="WHITE"/>
    <s v="*"/>
    <s v="LG"/>
    <s v="194999093775"/>
    <s v="46"/>
    <s v="DRESS"/>
    <n v="63"/>
    <n v="63"/>
    <d v="2022-03-01T00:00:00"/>
    <s v=""/>
    <d v="2022-01-10T00:00:00"/>
    <x v="0"/>
    <s v=""/>
    <x v="0"/>
    <s v="Basics-Aug 2021"/>
    <m/>
    <m/>
    <m/>
    <m/>
    <s v="S2022"/>
    <x v="0"/>
    <s v="OPS REVIEW"/>
    <n v="3"/>
    <n v="189"/>
    <s v="BEL"/>
    <m/>
    <m/>
    <m/>
    <m/>
    <m/>
    <s v="10914 - Brandix Apparel India Pvt Ltd"/>
    <m/>
    <m/>
    <m/>
    <m/>
    <m/>
    <m/>
    <m/>
    <s v="09T4160100"/>
    <s v="US WHOLESALE"/>
    <m/>
    <m/>
    <m/>
    <s v="09T4160100"/>
    <x v="12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60::100"/>
    <x v="0"/>
    <x v="0"/>
    <x v="0"/>
  </r>
  <r>
    <n v="268201"/>
    <s v="36663"/>
    <s v="11317"/>
    <s v="BRANDIX ASIA HOLDINGS PTE"/>
    <s v="09T4160"/>
    <s v="09T4160"/>
    <s v="Thu Cotton Stretch"/>
    <s v="100"/>
    <s v="100"/>
    <s v="WHITE"/>
    <s v="*"/>
    <s v="XL"/>
    <s v="194999093782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3"/>
    <n v="180"/>
    <s v="BEL"/>
    <m/>
    <m/>
    <m/>
    <m/>
    <m/>
    <s v="10914 - Brandix Apparel India Pvt Ltd"/>
    <m/>
    <m/>
    <m/>
    <m/>
    <m/>
    <m/>
    <m/>
    <s v="09T4160100"/>
    <s v="US WHOLESALE"/>
    <m/>
    <m/>
    <m/>
    <s v="09T4160100"/>
    <x v="12"/>
    <m/>
    <m/>
    <s v="Thamal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4160::100"/>
    <x v="0"/>
    <x v="0"/>
    <x v="0"/>
  </r>
  <r>
    <n v="268201"/>
    <s v="36663"/>
    <s v="11317"/>
    <s v="BRANDIX ASIA HOLDINGS PTE"/>
    <s v="09TB068"/>
    <s v="09TB068"/>
    <s v="Thu Cotton Classics"/>
    <s v="882"/>
    <s v="882"/>
    <s v="VIBRANT ROYAL"/>
    <s v="*"/>
    <s v="4XL"/>
    <s v="088541742016"/>
    <s v="46"/>
    <s v="DRESS"/>
    <n v="231"/>
    <n v="231"/>
    <d v="2022-03-01T00:00:00"/>
    <s v=""/>
    <d v="2022-01-10T00:00:00"/>
    <x v="0"/>
    <s v=""/>
    <x v="0"/>
    <s v="Basics-Aug 2021"/>
    <m/>
    <m/>
    <m/>
    <m/>
    <s v="S2022"/>
    <x v="0"/>
    <s v="OPS REVIEW"/>
    <n v="2"/>
    <n v="462"/>
    <s v="BEL"/>
    <s v="Yes"/>
    <n v="1539.6166172369526"/>
    <n v="3808.5719504999997"/>
    <m/>
    <s v="Fabric"/>
    <s v="10914 - Brandix Apparel India Pvt Ltd"/>
    <m/>
    <m/>
    <m/>
    <m/>
    <m/>
    <m/>
    <m/>
    <s v="09TB068882"/>
    <s v="US WHOLESALE"/>
    <m/>
    <m/>
    <m/>
    <s v="09TB068882"/>
    <x v="13"/>
    <m/>
    <m/>
    <s v="Nilushi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B068::882"/>
    <x v="0"/>
    <x v="0"/>
    <x v="0"/>
  </r>
  <r>
    <n v="268201"/>
    <s v="36663"/>
    <s v="11317"/>
    <s v="BRANDIX ASIA HOLDINGS PTE"/>
    <s v="09TE039"/>
    <s v="09TE039"/>
    <s v="Thu Cotton Classics"/>
    <s v="608"/>
    <s v="608"/>
    <s v="MAHOGANY"/>
    <s v="*"/>
    <s v="SM"/>
    <s v="194999059122"/>
    <s v="46"/>
    <s v="DRESS"/>
    <n v="238"/>
    <n v="238"/>
    <d v="2022-03-01T00:00:00"/>
    <s v=""/>
    <d v="2022-01-10T00:00:00"/>
    <x v="0"/>
    <s v=""/>
    <x v="0"/>
    <s v="Basics-Aug 2021"/>
    <m/>
    <m/>
    <m/>
    <m/>
    <s v="S2022"/>
    <x v="0"/>
    <s v="OPS REVIEW"/>
    <n v="5"/>
    <n v="1190"/>
    <s v="BEL"/>
    <m/>
    <m/>
    <m/>
    <m/>
    <m/>
    <s v="10914 - Brandix Apparel India Pvt Ltd"/>
    <m/>
    <m/>
    <m/>
    <m/>
    <m/>
    <m/>
    <m/>
    <s v="09TE039608"/>
    <s v="US WHOLESALE"/>
    <m/>
    <m/>
    <m/>
    <s v="09TE039608"/>
    <x v="14"/>
    <m/>
    <m/>
    <s v="Thamal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E039::608"/>
    <x v="0"/>
    <x v="0"/>
    <x v="0"/>
  </r>
  <r>
    <n v="268201"/>
    <s v="36663"/>
    <s v="11317"/>
    <s v="BRANDIX ASIA HOLDINGS PTE"/>
    <s v="09TE039"/>
    <s v="09TE039"/>
    <s v="Thu Cotton Classics"/>
    <s v="608"/>
    <s v="608"/>
    <s v="MAHOGANY"/>
    <s v="*"/>
    <s v="MD"/>
    <s v="194999059139"/>
    <s v="46"/>
    <s v="DRESS"/>
    <n v="676"/>
    <n v="676"/>
    <d v="2022-03-01T00:00:00"/>
    <s v=""/>
    <d v="2022-01-10T00:00:00"/>
    <x v="0"/>
    <s v=""/>
    <x v="0"/>
    <s v="Basics-Aug 2021"/>
    <m/>
    <m/>
    <m/>
    <m/>
    <s v="S2022"/>
    <x v="0"/>
    <s v="OPS REVIEW"/>
    <n v="5"/>
    <n v="3380"/>
    <s v="BEL"/>
    <m/>
    <m/>
    <m/>
    <m/>
    <m/>
    <s v="10914 - Brandix Apparel India Pvt Ltd"/>
    <m/>
    <m/>
    <m/>
    <m/>
    <m/>
    <m/>
    <m/>
    <s v="09TE039608"/>
    <s v="US WHOLESALE"/>
    <m/>
    <m/>
    <m/>
    <s v="09TE039608"/>
    <x v="14"/>
    <m/>
    <m/>
    <s v="Thamal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E039::608"/>
    <x v="0"/>
    <x v="0"/>
    <x v="0"/>
  </r>
  <r>
    <n v="268201"/>
    <s v="36663"/>
    <s v="11317"/>
    <s v="BRANDIX ASIA HOLDINGS PTE"/>
    <s v="09TE039"/>
    <s v="09TE039"/>
    <s v="Thu Cotton Classics"/>
    <s v="608"/>
    <s v="608"/>
    <s v="MAHOGANY"/>
    <s v="*"/>
    <s v="LG"/>
    <s v="194999059146"/>
    <s v="46"/>
    <s v="DRESS"/>
    <n v="583"/>
    <n v="583"/>
    <d v="2022-03-01T00:00:00"/>
    <s v=""/>
    <d v="2022-01-10T00:00:00"/>
    <x v="0"/>
    <s v=""/>
    <x v="0"/>
    <s v="Basics-Aug 2021"/>
    <m/>
    <m/>
    <m/>
    <m/>
    <s v="S2022"/>
    <x v="0"/>
    <s v="OPS REVIEW"/>
    <n v="5"/>
    <n v="2915"/>
    <s v="BEL"/>
    <m/>
    <m/>
    <m/>
    <m/>
    <m/>
    <s v="10914 - Brandix Apparel India Pvt Ltd"/>
    <m/>
    <m/>
    <m/>
    <m/>
    <m/>
    <m/>
    <m/>
    <s v="09TE039608"/>
    <s v="US WHOLESALE"/>
    <m/>
    <m/>
    <m/>
    <s v="09TE039608"/>
    <x v="14"/>
    <m/>
    <m/>
    <s v="Thamal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E039::608"/>
    <x v="0"/>
    <x v="0"/>
    <x v="0"/>
  </r>
  <r>
    <n v="268201"/>
    <s v="36663"/>
    <s v="11317"/>
    <s v="BRANDIX ASIA HOLDINGS PTE"/>
    <s v="09TE039"/>
    <s v="09TE039"/>
    <s v="Thu Cotton Classics"/>
    <s v="608"/>
    <s v="608"/>
    <s v="MAHOGANY"/>
    <s v="*"/>
    <s v="XL"/>
    <s v="194999059153"/>
    <s v="46"/>
    <s v="DRESS"/>
    <n v="294"/>
    <n v="294"/>
    <d v="2022-03-01T00:00:00"/>
    <s v=""/>
    <d v="2022-01-10T00:00:00"/>
    <x v="0"/>
    <s v=""/>
    <x v="0"/>
    <s v="Basics-Aug 2021"/>
    <m/>
    <m/>
    <m/>
    <m/>
    <s v="S2022"/>
    <x v="0"/>
    <s v="OPS REVIEW"/>
    <n v="5"/>
    <n v="1470"/>
    <s v="BEL"/>
    <m/>
    <m/>
    <m/>
    <m/>
    <m/>
    <s v="10914 - Brandix Apparel India Pvt Ltd"/>
    <m/>
    <m/>
    <m/>
    <m/>
    <m/>
    <m/>
    <m/>
    <s v="09TE039608"/>
    <s v="US WHOLESALE"/>
    <m/>
    <m/>
    <m/>
    <s v="09TE039608"/>
    <x v="14"/>
    <m/>
    <m/>
    <s v="Thamal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E039::608"/>
    <x v="0"/>
    <x v="0"/>
    <x v="0"/>
  </r>
  <r>
    <n v="268201"/>
    <s v="36663"/>
    <s v="11317"/>
    <s v="BRANDIX ASIA HOLDINGS PTE"/>
    <s v="09TE039"/>
    <s v="09TE039"/>
    <s v="Thu Cotton Classics"/>
    <s v="608"/>
    <s v="608"/>
    <s v="MAHOGANY"/>
    <s v="*"/>
    <s v="XXL"/>
    <s v="194999059160"/>
    <s v="46"/>
    <s v="DRESS"/>
    <n v="168"/>
    <n v="168"/>
    <d v="2022-03-01T00:00:00"/>
    <s v=""/>
    <d v="2022-01-10T00:00:00"/>
    <x v="0"/>
    <s v=""/>
    <x v="0"/>
    <s v="Basics-Aug 2021"/>
    <m/>
    <m/>
    <m/>
    <m/>
    <s v="S2022"/>
    <x v="0"/>
    <s v="OPS REVIEW"/>
    <n v="5"/>
    <n v="840"/>
    <s v="BEL"/>
    <m/>
    <m/>
    <m/>
    <m/>
    <m/>
    <s v="10914 - Brandix Apparel India Pvt Ltd"/>
    <m/>
    <m/>
    <m/>
    <m/>
    <m/>
    <m/>
    <m/>
    <s v="09TE039608"/>
    <s v="US WHOLESALE"/>
    <m/>
    <m/>
    <m/>
    <s v="09TE039608"/>
    <x v="14"/>
    <m/>
    <m/>
    <s v="Thamal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E039::608"/>
    <x v="0"/>
    <x v="0"/>
    <x v="0"/>
  </r>
  <r>
    <n v="268201"/>
    <s v="36663"/>
    <s v="11317"/>
    <s v="BRANDIX ASIA HOLDINGS PTE"/>
    <s v="09TE039"/>
    <s v="09TE039"/>
    <s v="Thu Cotton Classics"/>
    <s v="A99"/>
    <s v="099"/>
    <s v="MULTI"/>
    <s v="*"/>
    <s v="MD"/>
    <s v="194999059085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5"/>
    <n v="300"/>
    <s v="BEL"/>
    <m/>
    <m/>
    <m/>
    <m/>
    <m/>
    <s v="10914 - Brandix Apparel India Pvt Ltd"/>
    <m/>
    <m/>
    <m/>
    <m/>
    <m/>
    <m/>
    <m/>
    <s v="09TE039099"/>
    <s v="US WHOLESALE"/>
    <m/>
    <m/>
    <m/>
    <s v="09TE039099"/>
    <x v="14"/>
    <m/>
    <m/>
    <s v="Thamal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E039::099"/>
    <x v="0"/>
    <x v="0"/>
    <x v="0"/>
  </r>
  <r>
    <n v="268201"/>
    <s v="36663"/>
    <s v="11317"/>
    <s v="BRANDIX ASIA HOLDINGS PTE"/>
    <s v="09TE039"/>
    <s v="09TE039"/>
    <s v="Thu Cotton Classics"/>
    <s v="A99"/>
    <s v="099"/>
    <s v="MULTI"/>
    <s v="*"/>
    <s v="LG"/>
    <s v="194999059092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5"/>
    <n v="300"/>
    <s v="BEL"/>
    <m/>
    <m/>
    <m/>
    <m/>
    <m/>
    <s v="10914 - Brandix Apparel India Pvt Ltd"/>
    <m/>
    <m/>
    <m/>
    <m/>
    <m/>
    <m/>
    <m/>
    <s v="09TE039099"/>
    <s v="US WHOLESALE"/>
    <m/>
    <m/>
    <m/>
    <s v="09TE039099"/>
    <x v="14"/>
    <m/>
    <m/>
    <s v="Thamal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E039::099"/>
    <x v="0"/>
    <x v="0"/>
    <x v="0"/>
  </r>
  <r>
    <n v="268201"/>
    <s v="36663"/>
    <s v="11317"/>
    <s v="BRANDIX ASIA HOLDINGS PTE"/>
    <s v="09TE039"/>
    <s v="09TE039"/>
    <s v="Thu Cotton Classics"/>
    <s v="A99"/>
    <s v="099"/>
    <s v="MULTI"/>
    <s v="*"/>
    <s v="XL"/>
    <s v="194999059108"/>
    <s v="46"/>
    <s v="DRESS"/>
    <n v="82"/>
    <n v="82"/>
    <d v="2022-03-01T00:00:00"/>
    <s v=""/>
    <d v="2022-01-10T00:00:00"/>
    <x v="0"/>
    <s v=""/>
    <x v="0"/>
    <s v="Basics-Aug 2021"/>
    <m/>
    <m/>
    <m/>
    <m/>
    <s v="S2022"/>
    <x v="0"/>
    <s v="OPS REVIEW"/>
    <n v="5"/>
    <n v="410"/>
    <s v="BEL"/>
    <m/>
    <m/>
    <m/>
    <m/>
    <m/>
    <s v="10914 - Brandix Apparel India Pvt Ltd"/>
    <m/>
    <m/>
    <m/>
    <m/>
    <m/>
    <m/>
    <m/>
    <s v="09TE039099"/>
    <s v="US WHOLESALE"/>
    <m/>
    <m/>
    <m/>
    <s v="09TE039099"/>
    <x v="14"/>
    <m/>
    <m/>
    <s v="Thamal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E039::099"/>
    <x v="0"/>
    <x v="0"/>
    <x v="0"/>
  </r>
  <r>
    <n v="268201"/>
    <s v="36663"/>
    <s v="11317"/>
    <s v="BRANDIX ASIA HOLDINGS PTE"/>
    <s v="09TE039"/>
    <s v="09TE039"/>
    <s v="Thu Cotton Classics"/>
    <s v="A99"/>
    <s v="099"/>
    <s v="MULTI"/>
    <s v="*"/>
    <s v="XXL"/>
    <s v="194999059115"/>
    <s v="46"/>
    <s v="DRESS"/>
    <n v="90"/>
    <n v="90"/>
    <d v="2022-03-01T00:00:00"/>
    <s v=""/>
    <d v="2022-01-10T00:00:00"/>
    <x v="0"/>
    <s v=""/>
    <x v="0"/>
    <s v="Basics-Aug 2021"/>
    <m/>
    <m/>
    <m/>
    <m/>
    <s v="S2022"/>
    <x v="0"/>
    <s v="OPS REVIEW"/>
    <n v="5"/>
    <n v="450"/>
    <s v="BEL"/>
    <m/>
    <m/>
    <m/>
    <m/>
    <m/>
    <s v="10914 - Brandix Apparel India Pvt Ltd"/>
    <m/>
    <m/>
    <m/>
    <m/>
    <m/>
    <m/>
    <m/>
    <s v="09TE039099"/>
    <s v="US WHOLESALE"/>
    <m/>
    <m/>
    <m/>
    <s v="09TE039099"/>
    <x v="14"/>
    <m/>
    <m/>
    <s v="Thamal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E039::099"/>
    <x v="0"/>
    <x v="0"/>
    <x v="0"/>
  </r>
  <r>
    <n v="268201"/>
    <s v="36663"/>
    <s v="11317"/>
    <s v="BRANDIX ASIA HOLDINGS PTE"/>
    <s v="09TF019"/>
    <s v="09TF019"/>
    <s v="Thu Cotton Classics"/>
    <s v="608"/>
    <s v="608"/>
    <s v="MAHOGANY"/>
    <s v="*"/>
    <s v="SM"/>
    <s v="194999059672"/>
    <s v="46"/>
    <s v="DRESS"/>
    <n v="234"/>
    <n v="234"/>
    <d v="2022-03-01T00:00:00"/>
    <s v=""/>
    <d v="2022-01-10T00:00:00"/>
    <x v="0"/>
    <s v=""/>
    <x v="0"/>
    <s v="Basics-Aug 2021"/>
    <m/>
    <m/>
    <m/>
    <m/>
    <s v="S2022"/>
    <x v="0"/>
    <s v="OPS REVIEW"/>
    <n v="4"/>
    <n v="936"/>
    <s v="BEL"/>
    <s v="Yes"/>
    <n v="2438"/>
    <n v="1111.7280000000001"/>
    <m/>
    <s v="Box"/>
    <s v="10914 - Brandix Apparel India Pvt Ltd"/>
    <m/>
    <m/>
    <m/>
    <m/>
    <m/>
    <m/>
    <m/>
    <s v="09TF019608"/>
    <s v="US WHOLESALE"/>
    <m/>
    <m/>
    <m/>
    <s v="09TF019608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19::608"/>
    <x v="0"/>
    <x v="0"/>
    <x v="0"/>
  </r>
  <r>
    <n v="268201"/>
    <s v="36663"/>
    <s v="11317"/>
    <s v="BRANDIX ASIA HOLDINGS PTE"/>
    <s v="09TF019"/>
    <s v="09TF019"/>
    <s v="Thu Cotton Classics"/>
    <s v="608"/>
    <s v="608"/>
    <s v="MAHOGANY"/>
    <s v="*"/>
    <s v="MD"/>
    <s v="194999059689"/>
    <s v="46"/>
    <s v="DRESS"/>
    <n v="832"/>
    <n v="832"/>
    <d v="2022-03-01T00:00:00"/>
    <s v=""/>
    <d v="2022-01-10T00:00:00"/>
    <x v="0"/>
    <s v=""/>
    <x v="0"/>
    <s v="Basics-Aug 2021"/>
    <m/>
    <m/>
    <m/>
    <m/>
    <s v="S2022"/>
    <x v="0"/>
    <s v="OPS REVIEW"/>
    <n v="4"/>
    <n v="3328"/>
    <s v="BEL"/>
    <s v="Yes"/>
    <n v="2438"/>
    <n v="1111.7280000000001"/>
    <m/>
    <s v="Box"/>
    <s v="10914 - Brandix Apparel India Pvt Ltd"/>
    <m/>
    <m/>
    <m/>
    <m/>
    <m/>
    <m/>
    <m/>
    <s v="09TF019608"/>
    <s v="US WHOLESALE"/>
    <m/>
    <m/>
    <m/>
    <s v="09TF019608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19::608"/>
    <x v="0"/>
    <x v="0"/>
    <x v="0"/>
  </r>
  <r>
    <n v="268201"/>
    <s v="36663"/>
    <s v="11317"/>
    <s v="BRANDIX ASIA HOLDINGS PTE"/>
    <s v="09TF019"/>
    <s v="09TF019"/>
    <s v="Thu Cotton Classics"/>
    <s v="608"/>
    <s v="608"/>
    <s v="MAHOGANY"/>
    <s v="*"/>
    <s v="LG"/>
    <s v="194999059696"/>
    <s v="46"/>
    <s v="DRESS"/>
    <n v="686"/>
    <n v="686"/>
    <d v="2022-03-01T00:00:00"/>
    <s v=""/>
    <d v="2022-01-10T00:00:00"/>
    <x v="0"/>
    <s v=""/>
    <x v="0"/>
    <s v="Basics-Aug 2021"/>
    <m/>
    <m/>
    <m/>
    <m/>
    <s v="S2022"/>
    <x v="0"/>
    <s v="OPS REVIEW"/>
    <n v="4"/>
    <n v="2744"/>
    <s v="BEL"/>
    <s v="Yes"/>
    <n v="2438"/>
    <n v="1111.7280000000001"/>
    <m/>
    <s v="Box"/>
    <s v="10914 - Brandix Apparel India Pvt Ltd"/>
    <m/>
    <m/>
    <m/>
    <m/>
    <m/>
    <m/>
    <m/>
    <s v="09TF019608"/>
    <s v="US WHOLESALE"/>
    <m/>
    <m/>
    <m/>
    <s v="09TF019608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19::608"/>
    <x v="0"/>
    <x v="0"/>
    <x v="0"/>
  </r>
  <r>
    <n v="268201"/>
    <s v="36663"/>
    <s v="11317"/>
    <s v="BRANDIX ASIA HOLDINGS PTE"/>
    <s v="09TF019"/>
    <s v="09TF019"/>
    <s v="Thu Cotton Classics"/>
    <s v="608"/>
    <s v="608"/>
    <s v="MAHOGANY"/>
    <s v="*"/>
    <s v="XL"/>
    <s v="194999059702"/>
    <s v="46"/>
    <s v="DRESS"/>
    <n v="312"/>
    <n v="312"/>
    <d v="2022-03-01T00:00:00"/>
    <s v=""/>
    <d v="2022-01-10T00:00:00"/>
    <x v="0"/>
    <s v=""/>
    <x v="0"/>
    <s v="Basics-Aug 2021"/>
    <m/>
    <m/>
    <m/>
    <m/>
    <s v="S2022"/>
    <x v="0"/>
    <s v="OPS REVIEW"/>
    <n v="4"/>
    <n v="1248"/>
    <s v="BEL"/>
    <s v="Yes"/>
    <n v="2438"/>
    <n v="1111.7280000000001"/>
    <m/>
    <s v="Box"/>
    <s v="10914 - Brandix Apparel India Pvt Ltd"/>
    <m/>
    <m/>
    <m/>
    <m/>
    <m/>
    <m/>
    <m/>
    <s v="09TF019608"/>
    <s v="US WHOLESALE"/>
    <m/>
    <m/>
    <m/>
    <s v="09TF019608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19::608"/>
    <x v="0"/>
    <x v="0"/>
    <x v="0"/>
  </r>
  <r>
    <n v="268201"/>
    <s v="36663"/>
    <s v="11317"/>
    <s v="BRANDIX ASIA HOLDINGS PTE"/>
    <s v="09TF019"/>
    <s v="09TF019"/>
    <s v="Thu Cotton Classics"/>
    <s v="608"/>
    <s v="608"/>
    <s v="MAHOGANY"/>
    <s v="*"/>
    <s v="XXL"/>
    <s v="194999059719"/>
    <s v="46"/>
    <s v="DRESS"/>
    <n v="102"/>
    <n v="102"/>
    <d v="2022-03-01T00:00:00"/>
    <s v=""/>
    <d v="2022-01-10T00:00:00"/>
    <x v="0"/>
    <s v=""/>
    <x v="0"/>
    <s v="Basics-Aug 2021"/>
    <m/>
    <m/>
    <m/>
    <m/>
    <s v="S2022"/>
    <x v="0"/>
    <s v="OPS REVIEW"/>
    <n v="4"/>
    <n v="408"/>
    <s v="BEL"/>
    <s v="Yes"/>
    <n v="2438"/>
    <n v="1111.7280000000001"/>
    <m/>
    <s v="Box"/>
    <s v="10914 - Brandix Apparel India Pvt Ltd"/>
    <m/>
    <m/>
    <m/>
    <m/>
    <m/>
    <m/>
    <m/>
    <s v="09TF019608"/>
    <s v="US WHOLESALE"/>
    <m/>
    <m/>
    <m/>
    <s v="09TF019608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19::608"/>
    <x v="0"/>
    <x v="0"/>
    <x v="0"/>
  </r>
  <r>
    <n v="268201"/>
    <s v="36663"/>
    <s v="11317"/>
    <s v="BRANDIX ASIA HOLDINGS PTE"/>
    <s v="09TF019"/>
    <s v="09TF019"/>
    <s v="Thu Cotton Classics"/>
    <s v="A99"/>
    <s v="099"/>
    <s v="MULTI"/>
    <s v="*"/>
    <s v="SM"/>
    <s v="194999059474"/>
    <s v="46"/>
    <s v="DRESS"/>
    <n v="159"/>
    <n v="159"/>
    <d v="2022-03-01T00:00:00"/>
    <s v=""/>
    <d v="2022-01-10T00:00:00"/>
    <x v="0"/>
    <s v=""/>
    <x v="0"/>
    <s v="Basics-Aug 2021"/>
    <m/>
    <m/>
    <m/>
    <m/>
    <s v="S2022"/>
    <x v="0"/>
    <s v="OPS REVIEW"/>
    <n v="4"/>
    <n v="636"/>
    <s v="BEL"/>
    <s v="Yes"/>
    <n v="2438"/>
    <n v="1111.7280000000001"/>
    <m/>
    <s v="Box"/>
    <s v="10914 - Brandix Apparel India Pvt Ltd"/>
    <m/>
    <m/>
    <m/>
    <m/>
    <m/>
    <m/>
    <m/>
    <s v="09TF019099"/>
    <s v="US WHOLESALE"/>
    <m/>
    <m/>
    <m/>
    <s v="09TF019099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19::099"/>
    <x v="0"/>
    <x v="0"/>
    <x v="0"/>
  </r>
  <r>
    <n v="268201"/>
    <s v="36663"/>
    <s v="11317"/>
    <s v="BRANDIX ASIA HOLDINGS PTE"/>
    <s v="09TF019"/>
    <s v="09TF019"/>
    <s v="Thu Cotton Classics"/>
    <s v="A99"/>
    <s v="099"/>
    <s v="MULTI"/>
    <s v="*"/>
    <s v="MD"/>
    <s v="194999059481"/>
    <s v="46"/>
    <s v="DRESS"/>
    <n v="495"/>
    <n v="495"/>
    <d v="2022-03-01T00:00:00"/>
    <s v=""/>
    <d v="2022-01-10T00:00:00"/>
    <x v="0"/>
    <s v=""/>
    <x v="0"/>
    <s v="Basics-Aug 2021"/>
    <m/>
    <m/>
    <m/>
    <m/>
    <s v="S2022"/>
    <x v="0"/>
    <s v="OPS REVIEW"/>
    <n v="4"/>
    <n v="1980"/>
    <s v="BEL"/>
    <s v="Yes"/>
    <n v="2438"/>
    <n v="1111.7280000000001"/>
    <m/>
    <s v="Box"/>
    <s v="10914 - Brandix Apparel India Pvt Ltd"/>
    <m/>
    <m/>
    <m/>
    <m/>
    <m/>
    <m/>
    <m/>
    <s v="09TF019099"/>
    <s v="US WHOLESALE"/>
    <m/>
    <m/>
    <m/>
    <s v="09TF019099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19::099"/>
    <x v="0"/>
    <x v="0"/>
    <x v="0"/>
  </r>
  <r>
    <n v="268201"/>
    <s v="36663"/>
    <s v="11317"/>
    <s v="BRANDIX ASIA HOLDINGS PTE"/>
    <s v="09TF019"/>
    <s v="09TF019"/>
    <s v="Thu Cotton Classics"/>
    <s v="A99"/>
    <s v="099"/>
    <s v="MULTI"/>
    <s v="*"/>
    <s v="LG"/>
    <s v="194999059498"/>
    <s v="46"/>
    <s v="DRESS"/>
    <n v="473"/>
    <n v="473"/>
    <d v="2022-03-01T00:00:00"/>
    <s v=""/>
    <d v="2022-01-10T00:00:00"/>
    <x v="0"/>
    <s v=""/>
    <x v="0"/>
    <s v="Basics-Aug 2021"/>
    <m/>
    <m/>
    <m/>
    <m/>
    <s v="S2022"/>
    <x v="0"/>
    <s v="OPS REVIEW"/>
    <n v="4"/>
    <n v="1892"/>
    <s v="BEL"/>
    <s v="Yes"/>
    <n v="2438"/>
    <n v="1111.7280000000001"/>
    <m/>
    <s v="Box"/>
    <s v="10914 - Brandix Apparel India Pvt Ltd"/>
    <m/>
    <m/>
    <m/>
    <m/>
    <m/>
    <m/>
    <m/>
    <s v="09TF019099"/>
    <s v="US WHOLESALE"/>
    <m/>
    <m/>
    <m/>
    <s v="09TF019099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19::099"/>
    <x v="0"/>
    <x v="0"/>
    <x v="0"/>
  </r>
  <r>
    <n v="268201"/>
    <s v="36663"/>
    <s v="11317"/>
    <s v="BRANDIX ASIA HOLDINGS PTE"/>
    <s v="09TF019"/>
    <s v="09TF019"/>
    <s v="Thu Cotton Classics"/>
    <s v="A99"/>
    <s v="099"/>
    <s v="MULTI"/>
    <s v="*"/>
    <s v="XL"/>
    <s v="194999059504"/>
    <s v="46"/>
    <s v="DRESS"/>
    <n v="184"/>
    <n v="184"/>
    <d v="2022-03-01T00:00:00"/>
    <s v=""/>
    <d v="2022-01-10T00:00:00"/>
    <x v="0"/>
    <s v=""/>
    <x v="0"/>
    <s v="Basics-Aug 2021"/>
    <m/>
    <m/>
    <m/>
    <m/>
    <s v="S2022"/>
    <x v="0"/>
    <s v="OPS REVIEW"/>
    <n v="4"/>
    <n v="736"/>
    <s v="BEL"/>
    <s v="Yes"/>
    <n v="2438"/>
    <n v="1111.7280000000001"/>
    <m/>
    <s v="Box"/>
    <s v="10914 - Brandix Apparel India Pvt Ltd"/>
    <m/>
    <m/>
    <m/>
    <m/>
    <m/>
    <m/>
    <m/>
    <s v="09TF019099"/>
    <s v="US WHOLESALE"/>
    <m/>
    <m/>
    <m/>
    <s v="09TF019099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19::099"/>
    <x v="0"/>
    <x v="0"/>
    <x v="0"/>
  </r>
  <r>
    <n v="268201"/>
    <s v="36663"/>
    <s v="11317"/>
    <s v="BRANDIX ASIA HOLDINGS PTE"/>
    <s v="09TF019"/>
    <s v="09TF019"/>
    <s v="Thu Cotton Classics"/>
    <s v="A99"/>
    <s v="099"/>
    <s v="MULTI"/>
    <s v="*"/>
    <s v="XXL"/>
    <s v="194999059511"/>
    <s v="46"/>
    <s v="DRESS"/>
    <n v="85"/>
    <n v="85"/>
    <d v="2022-03-01T00:00:00"/>
    <s v=""/>
    <d v="2022-01-10T00:00:00"/>
    <x v="0"/>
    <s v=""/>
    <x v="0"/>
    <s v="Basics-Aug 2021"/>
    <m/>
    <m/>
    <m/>
    <m/>
    <s v="S2022"/>
    <x v="0"/>
    <s v="OPS REVIEW"/>
    <n v="4"/>
    <n v="340"/>
    <s v="BEL"/>
    <s v="Yes"/>
    <n v="2438"/>
    <n v="1111.7280000000001"/>
    <m/>
    <s v="Box"/>
    <s v="10914 - Brandix Apparel India Pvt Ltd"/>
    <m/>
    <m/>
    <m/>
    <m/>
    <m/>
    <m/>
    <m/>
    <s v="09TF019099"/>
    <s v="US WHOLESALE"/>
    <m/>
    <m/>
    <m/>
    <s v="09TF019099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19::099"/>
    <x v="0"/>
    <x v="0"/>
    <x v="0"/>
  </r>
  <r>
    <n v="268201"/>
    <s v="36663"/>
    <s v="11317"/>
    <s v="BRANDIX ASIA HOLDINGS PTE"/>
    <s v="09TF020"/>
    <s v="09TF020"/>
    <s v="Thu Cotton Classics"/>
    <s v="608"/>
    <s v="608"/>
    <s v="MAHOGANY"/>
    <s v="*"/>
    <s v="SM"/>
    <s v="194999059825"/>
    <s v="46"/>
    <s v="DRESS"/>
    <n v="118"/>
    <n v="118"/>
    <d v="2022-03-01T00:00:00"/>
    <s v=""/>
    <d v="2022-01-10T00:00:00"/>
    <x v="0"/>
    <s v=""/>
    <x v="0"/>
    <s v="Basics-Aug 2021"/>
    <m/>
    <m/>
    <m/>
    <m/>
    <s v="S2022"/>
    <x v="0"/>
    <s v="OPS REVIEW"/>
    <n v="6"/>
    <n v="708"/>
    <s v="BEL"/>
    <s v="Yes"/>
    <n v="4518"/>
    <n v="2304.1800000000003"/>
    <m/>
    <s v="Box"/>
    <s v="10914 - Brandix Apparel India Pvt Ltd"/>
    <m/>
    <m/>
    <m/>
    <m/>
    <m/>
    <m/>
    <m/>
    <s v="09TF020608"/>
    <s v="US WHOLESALE"/>
    <m/>
    <m/>
    <m/>
    <s v="09TF020608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20::608"/>
    <x v="0"/>
    <x v="0"/>
    <x v="0"/>
  </r>
  <r>
    <n v="268201"/>
    <s v="36663"/>
    <s v="11317"/>
    <s v="BRANDIX ASIA HOLDINGS PTE"/>
    <s v="09TF020"/>
    <s v="09TF020"/>
    <s v="Thu Cotton Classics"/>
    <s v="608"/>
    <s v="608"/>
    <s v="MAHOGANY"/>
    <s v="*"/>
    <s v="MD"/>
    <s v="194999059832"/>
    <s v="46"/>
    <s v="DRESS"/>
    <n v="353"/>
    <n v="353"/>
    <d v="2022-03-01T00:00:00"/>
    <s v=""/>
    <d v="2022-01-10T00:00:00"/>
    <x v="0"/>
    <s v=""/>
    <x v="0"/>
    <s v="Basics-Aug 2021"/>
    <m/>
    <m/>
    <m/>
    <m/>
    <s v="S2022"/>
    <x v="0"/>
    <s v="OPS REVIEW"/>
    <n v="6"/>
    <n v="2118"/>
    <s v="BEL"/>
    <s v="Yes"/>
    <n v="4518"/>
    <n v="2304.1800000000003"/>
    <m/>
    <s v="Box"/>
    <s v="10914 - Brandix Apparel India Pvt Ltd"/>
    <m/>
    <m/>
    <m/>
    <m/>
    <m/>
    <m/>
    <m/>
    <s v="09TF020608"/>
    <s v="US WHOLESALE"/>
    <m/>
    <m/>
    <m/>
    <s v="09TF020608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20::608"/>
    <x v="0"/>
    <x v="0"/>
    <x v="0"/>
  </r>
  <r>
    <n v="268201"/>
    <s v="36663"/>
    <s v="11317"/>
    <s v="BRANDIX ASIA HOLDINGS PTE"/>
    <s v="09TF020"/>
    <s v="09TF020"/>
    <s v="Thu Cotton Classics"/>
    <s v="608"/>
    <s v="608"/>
    <s v="MAHOGANY"/>
    <s v="*"/>
    <s v="LG"/>
    <s v="194999059849"/>
    <s v="46"/>
    <s v="DRESS"/>
    <n v="287"/>
    <n v="287"/>
    <d v="2022-03-01T00:00:00"/>
    <s v=""/>
    <d v="2022-01-10T00:00:00"/>
    <x v="0"/>
    <s v=""/>
    <x v="0"/>
    <s v="Basics-Aug 2021"/>
    <m/>
    <m/>
    <m/>
    <m/>
    <s v="S2022"/>
    <x v="0"/>
    <s v="OPS REVIEW"/>
    <n v="6"/>
    <n v="1722"/>
    <s v="BEL"/>
    <s v="Yes"/>
    <n v="4518"/>
    <n v="2304.1800000000003"/>
    <m/>
    <s v="Box"/>
    <s v="10914 - Brandix Apparel India Pvt Ltd"/>
    <m/>
    <m/>
    <m/>
    <m/>
    <m/>
    <m/>
    <m/>
    <s v="09TF020608"/>
    <s v="US WHOLESALE"/>
    <m/>
    <m/>
    <m/>
    <s v="09TF020608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20::608"/>
    <x v="0"/>
    <x v="0"/>
    <x v="0"/>
  </r>
  <r>
    <n v="268201"/>
    <s v="36663"/>
    <s v="11317"/>
    <s v="BRANDIX ASIA HOLDINGS PTE"/>
    <s v="09TF020"/>
    <s v="09TF020"/>
    <s v="Thu Cotton Classics"/>
    <s v="608"/>
    <s v="608"/>
    <s v="MAHOGANY"/>
    <s v="*"/>
    <s v="XL"/>
    <s v="194999059856"/>
    <s v="46"/>
    <s v="DRESS"/>
    <n v="134"/>
    <n v="134"/>
    <d v="2022-03-01T00:00:00"/>
    <s v=""/>
    <d v="2022-01-10T00:00:00"/>
    <x v="0"/>
    <s v=""/>
    <x v="0"/>
    <s v="Basics-Aug 2021"/>
    <m/>
    <m/>
    <m/>
    <m/>
    <s v="S2022"/>
    <x v="0"/>
    <s v="OPS REVIEW"/>
    <n v="6"/>
    <n v="804"/>
    <s v="BEL"/>
    <s v="Yes"/>
    <n v="4518"/>
    <n v="2304.1800000000003"/>
    <m/>
    <s v="Box"/>
    <s v="10914 - Brandix Apparel India Pvt Ltd"/>
    <m/>
    <m/>
    <m/>
    <m/>
    <m/>
    <m/>
    <m/>
    <s v="09TF020608"/>
    <s v="US WHOLESALE"/>
    <m/>
    <m/>
    <m/>
    <s v="09TF020608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20::608"/>
    <x v="0"/>
    <x v="0"/>
    <x v="0"/>
  </r>
  <r>
    <n v="268201"/>
    <s v="36663"/>
    <s v="11317"/>
    <s v="BRANDIX ASIA HOLDINGS PTE"/>
    <s v="09TF020"/>
    <s v="09TF020"/>
    <s v="Thu Cotton Classics"/>
    <s v="608"/>
    <s v="608"/>
    <s v="MAHOGANY"/>
    <s v="*"/>
    <s v="XXL"/>
    <s v="194999059863"/>
    <s v="46"/>
    <s v="DRESS"/>
    <n v="68"/>
    <n v="68"/>
    <d v="2022-03-01T00:00:00"/>
    <s v=""/>
    <d v="2022-01-10T00:00:00"/>
    <x v="0"/>
    <s v=""/>
    <x v="0"/>
    <s v="Basics-Aug 2021"/>
    <m/>
    <m/>
    <m/>
    <m/>
    <s v="S2022"/>
    <x v="0"/>
    <s v="OPS REVIEW"/>
    <n v="6"/>
    <n v="408"/>
    <s v="BEL"/>
    <s v="Yes"/>
    <n v="4518"/>
    <n v="2304.1800000000003"/>
    <m/>
    <s v="Box"/>
    <s v="10914 - Brandix Apparel India Pvt Ltd"/>
    <m/>
    <m/>
    <m/>
    <m/>
    <m/>
    <m/>
    <m/>
    <s v="09TF020608"/>
    <s v="US WHOLESALE"/>
    <m/>
    <m/>
    <m/>
    <s v="09TF020608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20::608"/>
    <x v="0"/>
    <x v="0"/>
    <x v="0"/>
  </r>
  <r>
    <n v="268201"/>
    <s v="36663"/>
    <s v="11317"/>
    <s v="BRANDIX ASIA HOLDINGS PTE"/>
    <s v="09TF020"/>
    <s v="09TF020"/>
    <s v="Thu Cotton Classics"/>
    <s v="A99"/>
    <s v="099"/>
    <s v="MULTI"/>
    <s v="*"/>
    <s v="SM"/>
    <s v="194999059771"/>
    <s v="46"/>
    <s v="DRESS"/>
    <n v="67"/>
    <n v="67"/>
    <d v="2022-03-01T00:00:00"/>
    <s v=""/>
    <d v="2022-01-10T00:00:00"/>
    <x v="0"/>
    <s v=""/>
    <x v="0"/>
    <s v="Basics-Aug 2021"/>
    <m/>
    <m/>
    <m/>
    <m/>
    <s v="S2022"/>
    <x v="0"/>
    <s v="OPS REVIEW"/>
    <n v="6"/>
    <n v="402"/>
    <s v="BEL"/>
    <s v="Yes"/>
    <n v="4518"/>
    <n v="2304.1800000000003"/>
    <m/>
    <s v="Box"/>
    <s v="10914 - Brandix Apparel India Pvt Ltd"/>
    <m/>
    <m/>
    <m/>
    <m/>
    <m/>
    <m/>
    <m/>
    <s v="09TF020099"/>
    <s v="US WHOLESALE"/>
    <m/>
    <m/>
    <m/>
    <s v="09TF020099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20::099"/>
    <x v="0"/>
    <x v="0"/>
    <x v="0"/>
  </r>
  <r>
    <n v="268201"/>
    <s v="36663"/>
    <s v="11317"/>
    <s v="BRANDIX ASIA HOLDINGS PTE"/>
    <s v="09TF020"/>
    <s v="09TF020"/>
    <s v="Thu Cotton Classics"/>
    <s v="A99"/>
    <s v="099"/>
    <s v="MULTI"/>
    <s v="*"/>
    <s v="MD"/>
    <s v="194999059788"/>
    <s v="46"/>
    <s v="DRESS"/>
    <n v="176"/>
    <n v="176"/>
    <d v="2022-03-01T00:00:00"/>
    <s v=""/>
    <d v="2022-01-10T00:00:00"/>
    <x v="0"/>
    <s v=""/>
    <x v="0"/>
    <s v="Basics-Aug 2021"/>
    <m/>
    <m/>
    <m/>
    <m/>
    <s v="S2022"/>
    <x v="0"/>
    <s v="OPS REVIEW"/>
    <n v="6"/>
    <n v="1056"/>
    <s v="BEL"/>
    <s v="Yes"/>
    <n v="4518"/>
    <n v="2304.1800000000003"/>
    <m/>
    <s v="Box"/>
    <s v="10914 - Brandix Apparel India Pvt Ltd"/>
    <m/>
    <m/>
    <m/>
    <m/>
    <m/>
    <m/>
    <m/>
    <s v="09TF020099"/>
    <s v="US WHOLESALE"/>
    <m/>
    <m/>
    <m/>
    <s v="09TF020099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20::099"/>
    <x v="0"/>
    <x v="0"/>
    <x v="0"/>
  </r>
  <r>
    <n v="268201"/>
    <s v="36663"/>
    <s v="11317"/>
    <s v="BRANDIX ASIA HOLDINGS PTE"/>
    <s v="09TF020"/>
    <s v="09TF020"/>
    <s v="Thu Cotton Classics"/>
    <s v="A99"/>
    <s v="099"/>
    <s v="MULTI"/>
    <s v="*"/>
    <s v="LG"/>
    <s v="194999059795"/>
    <s v="46"/>
    <s v="DRESS"/>
    <n v="135"/>
    <n v="135"/>
    <d v="2022-03-01T00:00:00"/>
    <s v=""/>
    <d v="2022-01-10T00:00:00"/>
    <x v="0"/>
    <s v=""/>
    <x v="0"/>
    <s v="Basics-Aug 2021"/>
    <m/>
    <m/>
    <m/>
    <m/>
    <s v="S2022"/>
    <x v="0"/>
    <s v="OPS REVIEW"/>
    <n v="6"/>
    <n v="810"/>
    <s v="BEL"/>
    <s v="Yes"/>
    <n v="4518"/>
    <n v="2304.1800000000003"/>
    <m/>
    <s v="Box"/>
    <s v="10914 - Brandix Apparel India Pvt Ltd"/>
    <m/>
    <m/>
    <m/>
    <m/>
    <m/>
    <m/>
    <m/>
    <s v="09TF020099"/>
    <s v="US WHOLESALE"/>
    <m/>
    <m/>
    <m/>
    <s v="09TF020099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20::099"/>
    <x v="0"/>
    <x v="0"/>
    <x v="0"/>
  </r>
  <r>
    <n v="268201"/>
    <s v="36663"/>
    <s v="11317"/>
    <s v="BRANDIX ASIA HOLDINGS PTE"/>
    <s v="09TF020"/>
    <s v="09TF020"/>
    <s v="Thu Cotton Classics"/>
    <s v="A99"/>
    <s v="099"/>
    <s v="MULTI"/>
    <s v="*"/>
    <s v="XL"/>
    <s v="194999059801"/>
    <s v="46"/>
    <s v="DRESS"/>
    <n v="84"/>
    <n v="84"/>
    <d v="2022-03-01T00:00:00"/>
    <s v=""/>
    <d v="2022-01-10T00:00:00"/>
    <x v="0"/>
    <s v=""/>
    <x v="0"/>
    <s v="Basics-Aug 2021"/>
    <m/>
    <m/>
    <m/>
    <m/>
    <s v="S2022"/>
    <x v="0"/>
    <s v="OPS REVIEW"/>
    <n v="6"/>
    <n v="504"/>
    <s v="BEL"/>
    <s v="Yes"/>
    <n v="4518"/>
    <n v="2304.1800000000003"/>
    <m/>
    <s v="Box"/>
    <s v="10914 - Brandix Apparel India Pvt Ltd"/>
    <m/>
    <m/>
    <m/>
    <m/>
    <m/>
    <m/>
    <m/>
    <s v="09TF020099"/>
    <s v="US WHOLESALE"/>
    <m/>
    <m/>
    <m/>
    <s v="09TF020099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20::099"/>
    <x v="0"/>
    <x v="0"/>
    <x v="0"/>
  </r>
  <r>
    <n v="268201"/>
    <s v="36663"/>
    <s v="11317"/>
    <s v="BRANDIX ASIA HOLDINGS PTE"/>
    <s v="09TF020"/>
    <s v="09TF020"/>
    <s v="Thu Cotton Classics"/>
    <s v="A99"/>
    <s v="099"/>
    <s v="MULTI"/>
    <s v="*"/>
    <s v="XXL"/>
    <s v="194999059818"/>
    <s v="46"/>
    <s v="DRESS"/>
    <n v="60"/>
    <n v="60"/>
    <d v="2022-03-01T00:00:00"/>
    <s v=""/>
    <d v="2022-01-10T00:00:00"/>
    <x v="0"/>
    <s v=""/>
    <x v="0"/>
    <s v="Basics-Aug 2021"/>
    <m/>
    <m/>
    <m/>
    <m/>
    <s v="S2022"/>
    <x v="0"/>
    <s v="OPS REVIEW"/>
    <n v="6"/>
    <n v="360"/>
    <s v="BEL"/>
    <s v="Yes"/>
    <n v="4518"/>
    <n v="2304.1800000000003"/>
    <m/>
    <s v="Box"/>
    <s v="10914 - Brandix Apparel India Pvt Ltd"/>
    <m/>
    <m/>
    <m/>
    <m/>
    <m/>
    <m/>
    <m/>
    <s v="09TF020099"/>
    <s v="US WHOLESALE"/>
    <m/>
    <m/>
    <m/>
    <s v="09TF020099"/>
    <x v="2"/>
    <m/>
    <m/>
    <s v="Sheshan"/>
    <s v="Aug-Basic"/>
    <m/>
    <m/>
    <d v="2021-09-01T00:00:00"/>
    <x v="0"/>
    <x v="0"/>
    <m/>
    <n v="84"/>
    <n v="111"/>
    <n v="27"/>
    <d v="2022-01-25T00:00:00"/>
    <n v="-1"/>
    <n v="21"/>
    <d v="2022-01-03T00:00:00"/>
    <d v="2022-01-04T00:00:00"/>
    <s v="09TF020::099"/>
    <x v="0"/>
    <x v="0"/>
    <x v="0"/>
  </r>
  <r>
    <n v="268201"/>
    <s v="36663"/>
    <s v="11317"/>
    <s v="BRANDIX ASIA HOLDINGS PTE"/>
    <s v="09TV108"/>
    <s v="09TV108"/>
    <s v="Thu Cotton Classics"/>
    <s v="UQF"/>
    <s v="997"/>
    <s v="GLACIER"/>
    <s v="*"/>
    <s v="SM"/>
    <s v="194999061170"/>
    <s v="46"/>
    <s v="DRESS"/>
    <n v="112"/>
    <n v="112"/>
    <d v="2022-03-01T00:00:00"/>
    <s v=""/>
    <d v="2022-01-10T00:00:00"/>
    <x v="0"/>
    <s v=""/>
    <x v="4"/>
    <s v="Basics-Aug 2021"/>
    <m/>
    <m/>
    <m/>
    <m/>
    <s v="S2022"/>
    <x v="0"/>
    <s v="OPS REVIEW"/>
    <n v="3"/>
    <n v="336"/>
    <s v="BEL"/>
    <s v="Yes"/>
    <n v="2466.8881789137381"/>
    <n v="9265.6319999999996"/>
    <m/>
    <s v="Fabric"/>
    <s v="10958 - Brandix Apparel Solutions Limited - Intimate Apparel,Batticala"/>
    <m/>
    <m/>
    <m/>
    <m/>
    <m/>
    <m/>
    <m/>
    <s v="09TV108997"/>
    <s v="US WHOLESALE"/>
    <m/>
    <m/>
    <m/>
    <s v="09TV108997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97"/>
    <x v="4"/>
    <x v="5"/>
    <x v="4"/>
  </r>
  <r>
    <n v="268201"/>
    <s v="36663"/>
    <s v="11317"/>
    <s v="BRANDIX ASIA HOLDINGS PTE"/>
    <s v="09TV108"/>
    <s v="09TV108"/>
    <s v="Thu Cotton Classics"/>
    <s v="UQF"/>
    <s v="997"/>
    <s v="GLACIER"/>
    <s v="*"/>
    <s v="MD"/>
    <s v="194999061187"/>
    <s v="46"/>
    <s v="DRESS"/>
    <n v="278"/>
    <n v="278"/>
    <d v="2022-03-01T00:00:00"/>
    <s v=""/>
    <d v="2022-01-10T00:00:00"/>
    <x v="0"/>
    <s v=""/>
    <x v="4"/>
    <s v="Basics-Aug 2021"/>
    <m/>
    <m/>
    <m/>
    <m/>
    <s v="S2022"/>
    <x v="0"/>
    <s v="OPS REVIEW"/>
    <n v="3"/>
    <n v="834"/>
    <s v="BEL"/>
    <s v="Yes"/>
    <n v="2466.8881789137381"/>
    <n v="9265.6319999999996"/>
    <m/>
    <s v="Fabric"/>
    <s v="10958 - Brandix Apparel Solutions Limited - Intimate Apparel,Batticala"/>
    <m/>
    <m/>
    <m/>
    <m/>
    <m/>
    <m/>
    <m/>
    <s v="09TV108997"/>
    <s v="US WHOLESALE"/>
    <m/>
    <m/>
    <m/>
    <s v="09TV108997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97"/>
    <x v="4"/>
    <x v="5"/>
    <x v="4"/>
  </r>
  <r>
    <n v="268201"/>
    <s v="36663"/>
    <s v="11317"/>
    <s v="BRANDIX ASIA HOLDINGS PTE"/>
    <s v="09TV108"/>
    <s v="09TV108"/>
    <s v="Thu Cotton Classics"/>
    <s v="UQF"/>
    <s v="997"/>
    <s v="GLACIER"/>
    <s v="*"/>
    <s v="LG"/>
    <s v="194999061194"/>
    <s v="46"/>
    <s v="DRESS"/>
    <n v="243"/>
    <n v="243"/>
    <d v="2022-03-01T00:00:00"/>
    <s v=""/>
    <d v="2022-01-10T00:00:00"/>
    <x v="0"/>
    <s v=""/>
    <x v="4"/>
    <s v="Basics-Aug 2021"/>
    <m/>
    <m/>
    <m/>
    <m/>
    <s v="S2022"/>
    <x v="0"/>
    <s v="OPS REVIEW"/>
    <n v="3"/>
    <n v="729"/>
    <s v="BEL"/>
    <s v="Yes"/>
    <n v="2466.8881789137381"/>
    <n v="9265.6319999999996"/>
    <m/>
    <s v="Fabric"/>
    <s v="10958 - Brandix Apparel Solutions Limited - Intimate Apparel,Batticala"/>
    <m/>
    <m/>
    <m/>
    <m/>
    <m/>
    <m/>
    <m/>
    <s v="09TV108997"/>
    <s v="US WHOLESALE"/>
    <m/>
    <m/>
    <m/>
    <s v="09TV108997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97"/>
    <x v="4"/>
    <x v="5"/>
    <x v="4"/>
  </r>
  <r>
    <n v="268201"/>
    <s v="36663"/>
    <s v="11317"/>
    <s v="BRANDIX ASIA HOLDINGS PTE"/>
    <s v="09TV108"/>
    <s v="09TV108"/>
    <s v="Thu Cotton Classics"/>
    <s v="UQF"/>
    <s v="997"/>
    <s v="GLACIER"/>
    <s v="*"/>
    <s v="XL"/>
    <s v="194999061200"/>
    <s v="46"/>
    <s v="DRESS"/>
    <n v="95"/>
    <n v="95"/>
    <d v="2022-03-01T00:00:00"/>
    <s v=""/>
    <d v="2022-01-10T00:00:00"/>
    <x v="0"/>
    <s v=""/>
    <x v="4"/>
    <s v="Basics-Aug 2021"/>
    <m/>
    <m/>
    <m/>
    <m/>
    <s v="S2022"/>
    <x v="0"/>
    <s v="OPS REVIEW"/>
    <n v="3"/>
    <n v="285"/>
    <s v="BEL"/>
    <s v="Yes"/>
    <n v="2466.8881789137381"/>
    <n v="9265.6319999999996"/>
    <m/>
    <s v="Fabric"/>
    <s v="10958 - Brandix Apparel Solutions Limited - Intimate Apparel,Batticala"/>
    <m/>
    <m/>
    <m/>
    <m/>
    <m/>
    <m/>
    <m/>
    <s v="09TV108997"/>
    <s v="US WHOLESALE"/>
    <m/>
    <m/>
    <m/>
    <s v="09TV108997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97"/>
    <x v="4"/>
    <x v="5"/>
    <x v="4"/>
  </r>
  <r>
    <n v="268201"/>
    <s v="36663"/>
    <s v="11317"/>
    <s v="BRANDIX ASIA HOLDINGS PTE"/>
    <s v="09TV108"/>
    <s v="09TV108"/>
    <s v="Thu Cotton Classics"/>
    <s v="W5Z"/>
    <s v="977"/>
    <s v="PARIS BLUE"/>
    <s v="*"/>
    <s v="SM"/>
    <s v="194999061125"/>
    <s v="46"/>
    <s v="DRESS"/>
    <n v="107"/>
    <n v="107"/>
    <d v="2022-03-01T00:00:00"/>
    <s v=""/>
    <d v="2022-01-10T00:00:00"/>
    <x v="0"/>
    <s v=""/>
    <x v="4"/>
    <s v="Basics-Aug 2021"/>
    <m/>
    <m/>
    <m/>
    <m/>
    <s v="S2022"/>
    <x v="0"/>
    <s v="OPS REVIEW"/>
    <n v="3"/>
    <n v="321"/>
    <s v="BEL"/>
    <s v="Yes"/>
    <n v="1970.294930875576"/>
    <n v="3959.7720000000004"/>
    <m/>
    <s v="Fabric"/>
    <s v="10958 - Brandix Apparel Solutions Limited - Intimate Apparel,Batticala"/>
    <m/>
    <m/>
    <m/>
    <m/>
    <m/>
    <m/>
    <m/>
    <s v="09TV108977"/>
    <s v="US WHOLESALE"/>
    <m/>
    <m/>
    <m/>
    <s v="09TV108977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77"/>
    <x v="4"/>
    <x v="5"/>
    <x v="4"/>
  </r>
  <r>
    <n v="268201"/>
    <s v="36663"/>
    <s v="11317"/>
    <s v="BRANDIX ASIA HOLDINGS PTE"/>
    <s v="09TV108"/>
    <s v="09TV108"/>
    <s v="Thu Cotton Classics"/>
    <s v="W5Z"/>
    <s v="977"/>
    <s v="PARIS BLUE"/>
    <s v="*"/>
    <s v="MD"/>
    <s v="194999061132"/>
    <s v="46"/>
    <s v="DRESS"/>
    <n v="905"/>
    <n v="905"/>
    <d v="2022-03-01T00:00:00"/>
    <s v=""/>
    <d v="2022-01-10T00:00:00"/>
    <x v="0"/>
    <s v=""/>
    <x v="4"/>
    <s v="Basics-Aug 2021"/>
    <m/>
    <m/>
    <m/>
    <m/>
    <s v="S2022"/>
    <x v="0"/>
    <s v="OPS REVIEW"/>
    <n v="3"/>
    <n v="2715"/>
    <s v="BEL"/>
    <s v="Yes"/>
    <n v="1970.294930875576"/>
    <n v="3959.7720000000004"/>
    <m/>
    <s v="Fabric"/>
    <s v="10958 - Brandix Apparel Solutions Limited - Intimate Apparel,Batticala"/>
    <m/>
    <m/>
    <m/>
    <m/>
    <m/>
    <m/>
    <m/>
    <s v="09TV108977"/>
    <s v="US WHOLESALE"/>
    <m/>
    <m/>
    <m/>
    <s v="09TV108977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77"/>
    <x v="4"/>
    <x v="5"/>
    <x v="4"/>
  </r>
  <r>
    <n v="268201"/>
    <s v="36663"/>
    <s v="11317"/>
    <s v="BRANDIX ASIA HOLDINGS PTE"/>
    <s v="09TV108"/>
    <s v="09TV108"/>
    <s v="Thu Cotton Classics"/>
    <s v="W5Z"/>
    <s v="977"/>
    <s v="PARIS BLUE"/>
    <s v="*"/>
    <s v="LG"/>
    <s v="194999061149"/>
    <s v="46"/>
    <s v="DRESS"/>
    <n v="898"/>
    <n v="898"/>
    <d v="2022-03-01T00:00:00"/>
    <s v=""/>
    <d v="2022-01-10T00:00:00"/>
    <x v="0"/>
    <s v=""/>
    <x v="4"/>
    <s v="Basics-Aug 2021"/>
    <m/>
    <m/>
    <m/>
    <m/>
    <s v="S2022"/>
    <x v="0"/>
    <s v="OPS REVIEW"/>
    <n v="3"/>
    <n v="2694"/>
    <s v="BEL"/>
    <s v="Yes"/>
    <n v="1970.294930875576"/>
    <n v="3959.7720000000004"/>
    <m/>
    <s v="Fabric"/>
    <s v="10958 - Brandix Apparel Solutions Limited - Intimate Apparel,Batticala"/>
    <m/>
    <m/>
    <m/>
    <m/>
    <m/>
    <m/>
    <m/>
    <s v="09TV108977"/>
    <s v="US WHOLESALE"/>
    <m/>
    <m/>
    <m/>
    <s v="09TV108977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77"/>
    <x v="4"/>
    <x v="5"/>
    <x v="4"/>
  </r>
  <r>
    <n v="268201"/>
    <s v="36663"/>
    <s v="11317"/>
    <s v="BRANDIX ASIA HOLDINGS PTE"/>
    <s v="09TV108"/>
    <s v="09TV108"/>
    <s v="Thu Cotton Classics"/>
    <s v="W5Z"/>
    <s v="977"/>
    <s v="PARIS BLUE"/>
    <s v="*"/>
    <s v="XL"/>
    <s v="194999061156"/>
    <s v="46"/>
    <s v="DRESS"/>
    <n v="448"/>
    <n v="448"/>
    <d v="2022-03-01T00:00:00"/>
    <s v=""/>
    <d v="2022-01-10T00:00:00"/>
    <x v="0"/>
    <s v=""/>
    <x v="4"/>
    <s v="Basics-Aug 2021"/>
    <m/>
    <m/>
    <m/>
    <m/>
    <s v="S2022"/>
    <x v="0"/>
    <s v="OPS REVIEW"/>
    <n v="3"/>
    <n v="1344"/>
    <s v="BEL"/>
    <s v="Yes"/>
    <n v="1970.294930875576"/>
    <n v="3959.7720000000004"/>
    <m/>
    <s v="Fabric"/>
    <s v="10958 - Brandix Apparel Solutions Limited - Intimate Apparel,Batticala"/>
    <m/>
    <m/>
    <m/>
    <m/>
    <m/>
    <m/>
    <m/>
    <s v="09TV108977"/>
    <s v="US WHOLESALE"/>
    <m/>
    <m/>
    <m/>
    <s v="09TV108977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77"/>
    <x v="4"/>
    <x v="5"/>
    <x v="4"/>
  </r>
  <r>
    <n v="268201"/>
    <s v="36663"/>
    <s v="11317"/>
    <s v="BRANDIX ASIA HOLDINGS PTE"/>
    <s v="09TV108"/>
    <s v="09TV108"/>
    <s v="Thu Cotton Classics"/>
    <s v="W5Z"/>
    <s v="977"/>
    <s v="PARIS BLUE"/>
    <s v="*"/>
    <s v="XXL"/>
    <s v="194999061163"/>
    <s v="46"/>
    <s v="DRESS"/>
    <n v="280"/>
    <n v="280"/>
    <d v="2022-03-01T00:00:00"/>
    <s v=""/>
    <d v="2022-01-10T00:00:00"/>
    <x v="0"/>
    <s v=""/>
    <x v="4"/>
    <s v="Basics-Aug 2021"/>
    <m/>
    <m/>
    <m/>
    <m/>
    <s v="S2022"/>
    <x v="0"/>
    <s v="OPS REVIEW"/>
    <n v="3"/>
    <n v="840"/>
    <s v="BEL"/>
    <s v="Yes"/>
    <n v="1970.294930875576"/>
    <n v="3959.7720000000004"/>
    <m/>
    <s v="Fabric"/>
    <s v="10958 - Brandix Apparel Solutions Limited - Intimate Apparel,Batticala"/>
    <m/>
    <m/>
    <m/>
    <m/>
    <m/>
    <m/>
    <m/>
    <s v="09TV108977"/>
    <s v="US WHOLESALE"/>
    <m/>
    <m/>
    <m/>
    <s v="09TV108977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77"/>
    <x v="4"/>
    <x v="5"/>
    <x v="4"/>
  </r>
  <r>
    <n v="268201"/>
    <s v="36663"/>
    <s v="11317"/>
    <s v="BRANDIX ASIA HOLDINGS PTE"/>
    <s v="09TV108"/>
    <s v="09TV108"/>
    <s v="Thu Cotton Classics"/>
    <s v="W6X"/>
    <s v="972"/>
    <s v="TROUT"/>
    <s v="*"/>
    <s v="SM"/>
    <s v="194999061071"/>
    <s v="46"/>
    <s v="DRESS"/>
    <n v="101"/>
    <n v="101"/>
    <d v="2022-03-01T00:00:00"/>
    <s v=""/>
    <d v="2022-01-10T00:00:00"/>
    <x v="0"/>
    <s v=""/>
    <x v="4"/>
    <s v="Basics-Aug 2021"/>
    <m/>
    <m/>
    <m/>
    <m/>
    <s v="S2022"/>
    <x v="0"/>
    <s v="OPS REVIEW"/>
    <n v="3"/>
    <n v="303"/>
    <s v="BEL"/>
    <s v="Yes"/>
    <n v="1821.8881789137379"/>
    <n v="6843.0119999999997"/>
    <m/>
    <s v="Fabric"/>
    <s v="10958 - Brandix Apparel Solutions Limited - Intimate Apparel,Batticala"/>
    <m/>
    <m/>
    <m/>
    <m/>
    <m/>
    <m/>
    <m/>
    <s v="09TV108972"/>
    <s v="US WHOLESALE"/>
    <m/>
    <m/>
    <m/>
    <s v="09TV108972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72"/>
    <x v="4"/>
    <x v="5"/>
    <x v="4"/>
  </r>
  <r>
    <n v="268201"/>
    <s v="36663"/>
    <s v="11317"/>
    <s v="BRANDIX ASIA HOLDINGS PTE"/>
    <s v="09TV108"/>
    <s v="09TV108"/>
    <s v="Thu Cotton Classics"/>
    <s v="W6X"/>
    <s v="972"/>
    <s v="TROUT"/>
    <s v="*"/>
    <s v="MD"/>
    <s v="194999061088"/>
    <s v="46"/>
    <s v="DRESS"/>
    <n v="630"/>
    <n v="630"/>
    <d v="2022-03-01T00:00:00"/>
    <s v=""/>
    <d v="2022-01-10T00:00:00"/>
    <x v="0"/>
    <s v=""/>
    <x v="4"/>
    <s v="Basics-Aug 2021"/>
    <m/>
    <m/>
    <m/>
    <m/>
    <s v="S2022"/>
    <x v="0"/>
    <s v="OPS REVIEW"/>
    <n v="3"/>
    <n v="1890"/>
    <s v="BEL"/>
    <s v="Yes"/>
    <n v="1821.8881789137379"/>
    <n v="6843.0119999999997"/>
    <m/>
    <s v="Fabric"/>
    <s v="10958 - Brandix Apparel Solutions Limited - Intimate Apparel,Batticala"/>
    <m/>
    <m/>
    <m/>
    <m/>
    <m/>
    <m/>
    <m/>
    <s v="09TV108972"/>
    <s v="US WHOLESALE"/>
    <m/>
    <m/>
    <m/>
    <s v="09TV108972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72"/>
    <x v="4"/>
    <x v="5"/>
    <x v="4"/>
  </r>
  <r>
    <n v="268201"/>
    <s v="36663"/>
    <s v="11317"/>
    <s v="BRANDIX ASIA HOLDINGS PTE"/>
    <s v="09TV108"/>
    <s v="09TV108"/>
    <s v="Thu Cotton Classics"/>
    <s v="W6X"/>
    <s v="972"/>
    <s v="TROUT"/>
    <s v="*"/>
    <s v="LG"/>
    <s v="194999061095"/>
    <s v="46"/>
    <s v="DRESS"/>
    <n v="426"/>
    <n v="426"/>
    <d v="2022-03-01T00:00:00"/>
    <s v=""/>
    <d v="2022-01-10T00:00:00"/>
    <x v="0"/>
    <s v=""/>
    <x v="4"/>
    <s v="Basics-Aug 2021"/>
    <m/>
    <m/>
    <m/>
    <m/>
    <s v="S2022"/>
    <x v="0"/>
    <s v="OPS REVIEW"/>
    <n v="3"/>
    <n v="1278"/>
    <s v="BEL"/>
    <s v="Yes"/>
    <n v="1821.8881789137379"/>
    <n v="6843.0119999999997"/>
    <m/>
    <s v="Fabric"/>
    <s v="10958 - Brandix Apparel Solutions Limited - Intimate Apparel,Batticala"/>
    <m/>
    <m/>
    <m/>
    <m/>
    <m/>
    <m/>
    <m/>
    <s v="09TV108972"/>
    <s v="US WHOLESALE"/>
    <m/>
    <m/>
    <m/>
    <s v="09TV108972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72"/>
    <x v="4"/>
    <x v="5"/>
    <x v="4"/>
  </r>
  <r>
    <n v="268201"/>
    <s v="36663"/>
    <s v="11317"/>
    <s v="BRANDIX ASIA HOLDINGS PTE"/>
    <s v="09TV108"/>
    <s v="09TV108"/>
    <s v="Thu Cotton Classics"/>
    <s v="W6X"/>
    <s v="972"/>
    <s v="TROUT"/>
    <s v="*"/>
    <s v="XL"/>
    <s v="194999061101"/>
    <s v="46"/>
    <s v="DRESS"/>
    <n v="216"/>
    <n v="216"/>
    <d v="2022-03-01T00:00:00"/>
    <s v=""/>
    <d v="2022-01-10T00:00:00"/>
    <x v="0"/>
    <s v=""/>
    <x v="4"/>
    <s v="Basics-Aug 2021"/>
    <m/>
    <m/>
    <m/>
    <m/>
    <s v="S2022"/>
    <x v="0"/>
    <s v="OPS REVIEW"/>
    <n v="3"/>
    <n v="648"/>
    <s v="BEL"/>
    <s v="Yes"/>
    <n v="1821.8881789137379"/>
    <n v="6843.0119999999997"/>
    <m/>
    <s v="Fabric"/>
    <s v="10958 - Brandix Apparel Solutions Limited - Intimate Apparel,Batticala"/>
    <m/>
    <m/>
    <m/>
    <m/>
    <m/>
    <m/>
    <m/>
    <s v="09TV108972"/>
    <s v="US WHOLESALE"/>
    <m/>
    <m/>
    <m/>
    <s v="09TV108972"/>
    <x v="15"/>
    <m/>
    <m/>
    <s v="Bhagya"/>
    <s v="Aug-Basic"/>
    <m/>
    <m/>
    <d v="2021-09-01T00:00:00"/>
    <x v="2"/>
    <x v="4"/>
    <d v="2021-11-19T00:00:00"/>
    <n v="85"/>
    <n v="86"/>
    <n v="1"/>
    <d v="2021-12-31T00:00:00"/>
    <n v="0"/>
    <n v="-3"/>
    <d v="2022-01-03T00:00:00"/>
    <d v="2022-01-03T00:00:00"/>
    <s v="09TV108::972"/>
    <x v="4"/>
    <x v="5"/>
    <x v="4"/>
  </r>
  <r>
    <n v="268201"/>
    <s v="36663"/>
    <s v="11317"/>
    <s v="BRANDIX ASIA HOLDINGS PTE"/>
    <s v="09TV108"/>
    <s v="09TV108"/>
    <s v="Thu Cotton Classics"/>
    <s v="100"/>
    <s v="100"/>
    <s v="WHITE"/>
    <s v="*"/>
    <s v="SM"/>
    <s v="194999061026"/>
    <s v="46"/>
    <s v="DRESS"/>
    <n v="128"/>
    <n v="128"/>
    <d v="2022-03-01T00:00:00"/>
    <s v=""/>
    <d v="2022-01-10T00:00:00"/>
    <x v="0"/>
    <s v=""/>
    <x v="4"/>
    <s v="Basics-Aug 2021"/>
    <m/>
    <m/>
    <m/>
    <m/>
    <s v="S2022"/>
    <x v="0"/>
    <s v="OPS REVIEW"/>
    <n v="3"/>
    <n v="384"/>
    <s v="BEL"/>
    <s v="Yes"/>
    <n v="2836.6119162640903"/>
    <n v="2800.8422400000004"/>
    <m/>
    <s v="Fabric"/>
    <s v="10958 - Brandix Apparel Solutions Limited - Intimate Apparel,Batticala"/>
    <m/>
    <m/>
    <m/>
    <m/>
    <m/>
    <m/>
    <m/>
    <s v="09TV108100"/>
    <s v="US WHOLESALE"/>
    <m/>
    <m/>
    <m/>
    <s v="09TV108100"/>
    <x v="15"/>
    <m/>
    <m/>
    <s v="Bhagya"/>
    <s v="Aug-Basic"/>
    <m/>
    <m/>
    <d v="2021-09-01T00:00:00"/>
    <x v="4"/>
    <x v="4"/>
    <m/>
    <n v="80"/>
    <n v="86"/>
    <n v="6"/>
    <d v="2021-12-31T00:00:00"/>
    <n v="0"/>
    <n v="-3"/>
    <d v="2022-01-03T00:00:00"/>
    <d v="2022-01-03T00:00:00"/>
    <s v="09TV108::100"/>
    <x v="0"/>
    <x v="8"/>
    <x v="4"/>
  </r>
  <r>
    <s v="A"/>
    <m/>
    <m/>
    <s v="BRANDIX ASIA HOLDINGS PTE"/>
    <s v="09TF001"/>
    <s v="09TF001"/>
    <s v="Thu Cotton Classics"/>
    <s v="100"/>
    <s v="100"/>
    <s v="WHITE"/>
    <s v="*"/>
    <s v="SM"/>
    <m/>
    <s v="W05"/>
    <s v="DRESS"/>
    <n v="200"/>
    <n v="200"/>
    <d v="2022-03-01T00:00:00"/>
    <m/>
    <d v="2022-01-10T00:00:00"/>
    <x v="0"/>
    <m/>
    <x v="0"/>
    <s v="Basics-Aug 2021"/>
    <m/>
    <m/>
    <m/>
    <m/>
    <s v="S2022"/>
    <x v="0"/>
    <m/>
    <n v="4"/>
    <n v="800"/>
    <s v="BEL"/>
    <m/>
    <m/>
    <m/>
    <m/>
    <m/>
    <s v="10914 - Brandix Apparel India Pvt Ltd"/>
    <m/>
    <m/>
    <m/>
    <m/>
    <m/>
    <m/>
    <m/>
    <s v="09TF001100"/>
    <s v="US RETAIL"/>
    <m/>
    <m/>
    <m/>
    <s v="09TF001100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100"/>
    <x v="0"/>
    <x v="0"/>
    <x v="0"/>
  </r>
  <r>
    <s v="A"/>
    <m/>
    <m/>
    <s v="BRANDIX ASIA HOLDINGS PTE"/>
    <s v="09TF001"/>
    <s v="09TF001"/>
    <s v="Thu Cotton Classics"/>
    <s v="100"/>
    <s v="100"/>
    <s v="WHITE"/>
    <s v="*"/>
    <s v="MD"/>
    <m/>
    <s v="W05"/>
    <s v="DRESS"/>
    <n v="600"/>
    <n v="600"/>
    <d v="2022-03-01T00:00:00"/>
    <m/>
    <d v="2022-01-10T00:00:00"/>
    <x v="0"/>
    <m/>
    <x v="0"/>
    <s v="Basics-Aug 2021"/>
    <m/>
    <m/>
    <m/>
    <m/>
    <s v="S2022"/>
    <x v="0"/>
    <m/>
    <n v="4"/>
    <n v="2400"/>
    <s v="BEL"/>
    <m/>
    <m/>
    <m/>
    <m/>
    <m/>
    <s v="10914 - Brandix Apparel India Pvt Ltd"/>
    <m/>
    <m/>
    <m/>
    <m/>
    <m/>
    <m/>
    <m/>
    <s v="09TF001100"/>
    <s v="US RETAIL"/>
    <m/>
    <m/>
    <m/>
    <s v="09TF001100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100"/>
    <x v="0"/>
    <x v="0"/>
    <x v="0"/>
  </r>
  <r>
    <s v="A"/>
    <m/>
    <m/>
    <s v="BRANDIX ASIA HOLDINGS PTE"/>
    <s v="09TF001"/>
    <s v="09TF001"/>
    <s v="Thu Cotton Classics"/>
    <s v="100"/>
    <s v="100"/>
    <s v="WHITE"/>
    <s v="*"/>
    <s v="LG"/>
    <m/>
    <s v="W05"/>
    <s v="DRESS"/>
    <n v="500"/>
    <n v="500"/>
    <d v="2022-03-01T00:00:00"/>
    <m/>
    <d v="2022-01-10T00:00:00"/>
    <x v="0"/>
    <m/>
    <x v="0"/>
    <s v="Basics-Aug 2021"/>
    <m/>
    <m/>
    <m/>
    <m/>
    <s v="S2022"/>
    <x v="0"/>
    <m/>
    <n v="4"/>
    <n v="2000"/>
    <s v="BEL"/>
    <m/>
    <m/>
    <m/>
    <m/>
    <m/>
    <s v="10914 - Brandix Apparel India Pvt Ltd"/>
    <m/>
    <m/>
    <m/>
    <m/>
    <m/>
    <m/>
    <m/>
    <s v="09TF001100"/>
    <s v="US RETAIL"/>
    <m/>
    <m/>
    <m/>
    <s v="09TF001100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100"/>
    <x v="0"/>
    <x v="0"/>
    <x v="0"/>
  </r>
  <r>
    <s v="A"/>
    <m/>
    <m/>
    <s v="BRANDIX ASIA HOLDINGS PTE"/>
    <s v="09TF001"/>
    <s v="09TF001"/>
    <s v="Thu Cotton Classics"/>
    <s v="100"/>
    <s v="100"/>
    <s v="WHITE"/>
    <s v="*"/>
    <s v="XL"/>
    <m/>
    <s v="W05"/>
    <s v="DRESS"/>
    <n v="200"/>
    <n v="200"/>
    <d v="2022-03-01T00:00:00"/>
    <m/>
    <d v="2022-01-10T00:00:00"/>
    <x v="0"/>
    <m/>
    <x v="0"/>
    <s v="Basics-Aug 2021"/>
    <m/>
    <m/>
    <m/>
    <m/>
    <s v="S2022"/>
    <x v="0"/>
    <m/>
    <n v="4"/>
    <n v="800"/>
    <s v="BEL"/>
    <m/>
    <m/>
    <m/>
    <m/>
    <m/>
    <s v="10914 - Brandix Apparel India Pvt Ltd"/>
    <m/>
    <m/>
    <m/>
    <m/>
    <m/>
    <m/>
    <m/>
    <s v="09TF001100"/>
    <s v="US RETAIL"/>
    <m/>
    <m/>
    <m/>
    <s v="09TF001100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100"/>
    <x v="0"/>
    <x v="0"/>
    <x v="0"/>
  </r>
  <r>
    <s v="B"/>
    <m/>
    <m/>
    <s v="BRANDIX ASIA HOLDINGS PTE"/>
    <s v="09TF001"/>
    <s v="09TF001"/>
    <s v="Thu Cotton Classics"/>
    <s v="099"/>
    <s v="099"/>
    <s v="MULTI"/>
    <s v="*"/>
    <s v="SM"/>
    <m/>
    <s v="W05"/>
    <s v="DRESS"/>
    <n v="150"/>
    <n v="150"/>
    <d v="2022-03-01T00:00:00"/>
    <m/>
    <d v="2022-01-10T00:00:00"/>
    <x v="0"/>
    <m/>
    <x v="3"/>
    <s v="Basics-Aug 2021"/>
    <m/>
    <m/>
    <m/>
    <m/>
    <s v="S2022"/>
    <x v="0"/>
    <m/>
    <n v="4"/>
    <n v="600"/>
    <s v="BEL"/>
    <m/>
    <m/>
    <m/>
    <m/>
    <m/>
    <s v="10914 - Brandix Apparel India Pvt Ltd"/>
    <m/>
    <m/>
    <m/>
    <m/>
    <m/>
    <m/>
    <m/>
    <s v="09TF001099"/>
    <s v="US RETAIL"/>
    <m/>
    <m/>
    <m/>
    <s v="09TF001099"/>
    <x v="2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F001::099"/>
    <x v="3"/>
    <x v="3"/>
    <x v="3"/>
  </r>
  <r>
    <s v="B"/>
    <m/>
    <m/>
    <s v="BRANDIX ASIA HOLDINGS PTE"/>
    <s v="09TF001"/>
    <s v="09TF001"/>
    <s v="Thu Cotton Classics"/>
    <s v="099"/>
    <s v="099"/>
    <s v="MULTI"/>
    <s v="*"/>
    <s v="MD"/>
    <m/>
    <s v="W05"/>
    <s v="DRESS"/>
    <n v="450"/>
    <n v="450"/>
    <d v="2022-03-01T00:00:00"/>
    <m/>
    <d v="2022-01-10T00:00:00"/>
    <x v="0"/>
    <m/>
    <x v="3"/>
    <s v="Basics-Aug 2021"/>
    <m/>
    <m/>
    <m/>
    <m/>
    <s v="S2022"/>
    <x v="0"/>
    <m/>
    <n v="4"/>
    <n v="1800"/>
    <s v="BEL"/>
    <m/>
    <m/>
    <m/>
    <m/>
    <m/>
    <s v="10914 - Brandix Apparel India Pvt Ltd"/>
    <m/>
    <m/>
    <m/>
    <m/>
    <m/>
    <m/>
    <m/>
    <s v="09TF001099"/>
    <s v="US RETAIL"/>
    <m/>
    <m/>
    <m/>
    <s v="09TF001099"/>
    <x v="2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F001::099"/>
    <x v="3"/>
    <x v="3"/>
    <x v="3"/>
  </r>
  <r>
    <s v="B"/>
    <m/>
    <m/>
    <s v="BRANDIX ASIA HOLDINGS PTE"/>
    <s v="09TF001"/>
    <s v="09TF001"/>
    <s v="Thu Cotton Classics"/>
    <s v="099"/>
    <s v="099"/>
    <s v="MULTI"/>
    <s v="*"/>
    <s v="LG"/>
    <m/>
    <s v="W05"/>
    <s v="DRESS"/>
    <n v="300"/>
    <n v="300"/>
    <d v="2022-03-01T00:00:00"/>
    <m/>
    <d v="2022-01-10T00:00:00"/>
    <x v="0"/>
    <m/>
    <x v="3"/>
    <s v="Basics-Aug 2021"/>
    <m/>
    <m/>
    <m/>
    <m/>
    <s v="S2022"/>
    <x v="0"/>
    <m/>
    <n v="4"/>
    <n v="1200"/>
    <s v="BEL"/>
    <m/>
    <m/>
    <m/>
    <m/>
    <m/>
    <s v="10914 - Brandix Apparel India Pvt Ltd"/>
    <m/>
    <m/>
    <m/>
    <m/>
    <m/>
    <m/>
    <m/>
    <s v="09TF001099"/>
    <s v="US RETAIL"/>
    <m/>
    <m/>
    <m/>
    <s v="09TF001099"/>
    <x v="2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F001::099"/>
    <x v="3"/>
    <x v="3"/>
    <x v="3"/>
  </r>
  <r>
    <s v="B"/>
    <m/>
    <m/>
    <s v="BRANDIX ASIA HOLDINGS PTE"/>
    <s v="09TF001"/>
    <s v="09TF001"/>
    <s v="Thu Cotton Classics"/>
    <s v="099"/>
    <s v="099"/>
    <s v="MULTI"/>
    <s v="*"/>
    <s v="XL"/>
    <m/>
    <s v="W05"/>
    <s v="DRESS"/>
    <n v="100"/>
    <n v="100"/>
    <d v="2022-03-01T00:00:00"/>
    <m/>
    <d v="2022-01-10T00:00:00"/>
    <x v="0"/>
    <m/>
    <x v="3"/>
    <s v="Basics-Aug 2021"/>
    <m/>
    <m/>
    <m/>
    <m/>
    <s v="S2022"/>
    <x v="0"/>
    <m/>
    <n v="4"/>
    <n v="400"/>
    <s v="BEL"/>
    <m/>
    <m/>
    <m/>
    <m/>
    <m/>
    <s v="10914 - Brandix Apparel India Pvt Ltd"/>
    <m/>
    <m/>
    <m/>
    <m/>
    <m/>
    <m/>
    <m/>
    <s v="09TF001099"/>
    <s v="US RETAIL"/>
    <m/>
    <m/>
    <m/>
    <s v="09TF001099"/>
    <x v="2"/>
    <m/>
    <m/>
    <s v="Sheshan"/>
    <s v="Aug-Basic"/>
    <m/>
    <m/>
    <d v="2021-09-01T00:00:00"/>
    <x v="0"/>
    <x v="3"/>
    <d v="2021-11-30T00:00:00"/>
    <n v="107"/>
    <n v="107"/>
    <n v="0"/>
    <d v="2022-01-21T00:00:00"/>
    <n v="-15"/>
    <n v="3"/>
    <d v="2022-01-03T00:00:00"/>
    <d v="2022-01-18T00:00:00"/>
    <s v="09TF001::099"/>
    <x v="3"/>
    <x v="3"/>
    <x v="3"/>
  </r>
  <r>
    <s v="C"/>
    <m/>
    <m/>
    <s v="BRANDIX ASIA HOLDINGS PTE"/>
    <s v="09TF001"/>
    <s v="09TF001"/>
    <s v="Thu Cotton Classics"/>
    <s v="001"/>
    <s v="001"/>
    <s v="BLACK"/>
    <s v="*"/>
    <s v="MD"/>
    <m/>
    <s v="W05"/>
    <s v="DRESS"/>
    <n v="400"/>
    <n v="400"/>
    <d v="2022-03-01T00:00:00"/>
    <m/>
    <d v="2022-01-10T00:00:00"/>
    <x v="0"/>
    <m/>
    <x v="0"/>
    <s v="Basics-Aug 2021"/>
    <m/>
    <m/>
    <m/>
    <m/>
    <s v="S2022"/>
    <x v="0"/>
    <m/>
    <n v="4"/>
    <n v="1600"/>
    <s v="BEL"/>
    <m/>
    <m/>
    <m/>
    <m/>
    <m/>
    <s v="10914 - Brandix Apparel India Pvt Ltd"/>
    <m/>
    <m/>
    <m/>
    <m/>
    <m/>
    <m/>
    <m/>
    <s v="09TF001001"/>
    <s v="US RETAIL"/>
    <m/>
    <m/>
    <m/>
    <s v="09TF001001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001"/>
    <x v="0"/>
    <x v="0"/>
    <x v="0"/>
  </r>
  <r>
    <s v="C"/>
    <m/>
    <m/>
    <s v="BRANDIX ASIA HOLDINGS PTE"/>
    <s v="09TF001"/>
    <s v="09TF001"/>
    <s v="Thu Cotton Classics"/>
    <s v="001"/>
    <s v="001"/>
    <s v="BLACK"/>
    <s v="*"/>
    <s v="LG"/>
    <m/>
    <s v="W05"/>
    <s v="DRESS"/>
    <n v="250"/>
    <n v="250"/>
    <d v="2022-03-01T00:00:00"/>
    <m/>
    <d v="2022-01-10T00:00:00"/>
    <x v="0"/>
    <m/>
    <x v="0"/>
    <s v="Basics-Aug 2021"/>
    <m/>
    <m/>
    <m/>
    <m/>
    <s v="S2022"/>
    <x v="0"/>
    <m/>
    <n v="4"/>
    <n v="1000"/>
    <s v="BEL"/>
    <m/>
    <m/>
    <m/>
    <m/>
    <m/>
    <s v="10914 - Brandix Apparel India Pvt Ltd"/>
    <m/>
    <m/>
    <m/>
    <m/>
    <m/>
    <m/>
    <m/>
    <s v="09TF001001"/>
    <s v="US RETAIL"/>
    <m/>
    <m/>
    <m/>
    <s v="09TF001001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001"/>
    <x v="0"/>
    <x v="0"/>
    <x v="0"/>
  </r>
  <r>
    <s v="C"/>
    <m/>
    <m/>
    <s v="BRANDIX ASIA HOLDINGS PTE"/>
    <s v="09TF001"/>
    <s v="09TF001"/>
    <s v="Thu Cotton Classics"/>
    <s v="001"/>
    <s v="001"/>
    <s v="BLACK"/>
    <s v="*"/>
    <s v="XL"/>
    <m/>
    <s v="W05"/>
    <s v="DRESS"/>
    <n v="150"/>
    <n v="150"/>
    <d v="2022-03-01T00:00:00"/>
    <m/>
    <d v="2022-01-10T00:00:00"/>
    <x v="0"/>
    <m/>
    <x v="0"/>
    <s v="Basics-Aug 2021"/>
    <m/>
    <m/>
    <m/>
    <m/>
    <s v="S2022"/>
    <x v="0"/>
    <m/>
    <n v="4"/>
    <n v="600"/>
    <s v="BEL"/>
    <m/>
    <m/>
    <m/>
    <m/>
    <m/>
    <s v="10914 - Brandix Apparel India Pvt Ltd"/>
    <m/>
    <m/>
    <m/>
    <m/>
    <m/>
    <m/>
    <m/>
    <s v="09TF001001"/>
    <s v="US RETAIL"/>
    <m/>
    <m/>
    <m/>
    <s v="09TF001001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001"/>
    <x v="0"/>
    <x v="0"/>
    <x v="0"/>
  </r>
  <r>
    <s v="D"/>
    <m/>
    <m/>
    <s v="BRANDIX ASIA HOLDINGS PTE"/>
    <s v="09TF001"/>
    <s v="09TF001"/>
    <s v="Thu Cotton Classics"/>
    <n v="459"/>
    <n v="459"/>
    <s v="SOFT BLUE"/>
    <s v="*"/>
    <s v="MD"/>
    <m/>
    <s v="W05"/>
    <s v="DRESS"/>
    <n v="400"/>
    <n v="400"/>
    <d v="2022-03-01T00:00:00"/>
    <m/>
    <d v="2022-01-10T00:00:00"/>
    <x v="0"/>
    <m/>
    <x v="0"/>
    <s v="Basics-Aug 2021"/>
    <m/>
    <m/>
    <m/>
    <m/>
    <s v="S2022"/>
    <x v="0"/>
    <m/>
    <n v="4"/>
    <n v="1600"/>
    <s v="BEL"/>
    <s v="Yes"/>
    <n v="4185.7479452054795"/>
    <n v="3345.8776199999998"/>
    <m/>
    <s v="Fabric"/>
    <s v="10914 - Brandix Apparel India Pvt Ltd"/>
    <m/>
    <m/>
    <m/>
    <m/>
    <m/>
    <m/>
    <m/>
    <s v="09TF001459"/>
    <s v="US RETAIL"/>
    <m/>
    <m/>
    <m/>
    <s v="09TF001459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459"/>
    <x v="0"/>
    <x v="0"/>
    <x v="0"/>
  </r>
  <r>
    <s v="D"/>
    <m/>
    <m/>
    <s v="BRANDIX ASIA HOLDINGS PTE"/>
    <s v="09TF001"/>
    <s v="09TF001"/>
    <s v="Thu Cotton Classics"/>
    <n v="459"/>
    <n v="459"/>
    <s v="SOFT BLUE"/>
    <s v="*"/>
    <s v="LG"/>
    <m/>
    <s v="W05"/>
    <s v="DRESS"/>
    <n v="600"/>
    <n v="600"/>
    <d v="2022-03-01T00:00:00"/>
    <m/>
    <d v="2022-01-10T00:00:00"/>
    <x v="0"/>
    <m/>
    <x v="0"/>
    <s v="Basics-Aug 2021"/>
    <m/>
    <m/>
    <m/>
    <m/>
    <s v="S2022"/>
    <x v="0"/>
    <m/>
    <n v="4"/>
    <n v="2400"/>
    <s v="BEL"/>
    <s v="Yes"/>
    <n v="4185.7479452054795"/>
    <n v="3345.8776199999998"/>
    <m/>
    <s v="Fabric"/>
    <s v="10914 - Brandix Apparel India Pvt Ltd"/>
    <m/>
    <m/>
    <m/>
    <m/>
    <m/>
    <m/>
    <m/>
    <s v="09TF001459"/>
    <s v="US RETAIL"/>
    <m/>
    <m/>
    <m/>
    <s v="09TF001459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459"/>
    <x v="0"/>
    <x v="0"/>
    <x v="0"/>
  </r>
  <r>
    <s v="E"/>
    <m/>
    <m/>
    <s v="BRANDIX ASIA HOLDINGS PTE"/>
    <s v="09T3108"/>
    <s v="09R3108"/>
    <s v="ATHLETIC"/>
    <s v="004"/>
    <s v="004"/>
    <s v="GRAYHEATHER"/>
    <s v="*"/>
    <s v="SM"/>
    <m/>
    <s v="W05"/>
    <s v="DRESS"/>
    <n v="150"/>
    <n v="150"/>
    <d v="2022-03-01T00:00:00"/>
    <m/>
    <d v="2022-01-10T00:00:00"/>
    <x v="0"/>
    <m/>
    <x v="1"/>
    <s v="Basics-Aug 2021"/>
    <m/>
    <m/>
    <m/>
    <m/>
    <m/>
    <x v="0"/>
    <m/>
    <n v="1"/>
    <n v="150"/>
    <s v="BEL"/>
    <m/>
    <m/>
    <m/>
    <m/>
    <m/>
    <s v="10914 - Brandix Apparel India Pvt Ltd"/>
    <m/>
    <m/>
    <m/>
    <m/>
    <m/>
    <m/>
    <m/>
    <s v="09T3108004"/>
    <s v="US RETAIL"/>
    <m/>
    <m/>
    <m/>
    <s v="09T3108004"/>
    <x v="4"/>
    <m/>
    <m/>
    <s v="Sheshan"/>
    <s v="Aug-Basic"/>
    <m/>
    <m/>
    <d v="2021-09-01T00:00:00"/>
    <x v="0"/>
    <x v="1"/>
    <d v="2022-01-07T00:00:00"/>
    <n v="134"/>
    <n v="119"/>
    <n v="-15"/>
    <d v="2022-02-02T00:00:00"/>
    <n v="-36"/>
    <n v="-6"/>
    <d v="2022-01-03T00:00:00"/>
    <d v="2022-02-08T00:00:00"/>
    <s v="09T3108::004"/>
    <x v="1"/>
    <x v="1"/>
    <x v="1"/>
  </r>
  <r>
    <s v="E"/>
    <m/>
    <m/>
    <s v="BRANDIX ASIA HOLDINGS PTE"/>
    <s v="09T3108"/>
    <s v="09R3108"/>
    <s v="ATHLETIC"/>
    <s v="004"/>
    <s v="004"/>
    <s v="GRAYHEATHER"/>
    <s v="*"/>
    <s v="MD"/>
    <m/>
    <s v="W05"/>
    <s v="DRESS"/>
    <n v="500"/>
    <n v="500"/>
    <d v="2022-03-01T00:00:00"/>
    <m/>
    <d v="2022-01-10T00:00:00"/>
    <x v="0"/>
    <m/>
    <x v="1"/>
    <s v="Basics-Aug 2021"/>
    <m/>
    <m/>
    <m/>
    <m/>
    <m/>
    <x v="0"/>
    <m/>
    <n v="1"/>
    <n v="500"/>
    <s v="BEL"/>
    <m/>
    <m/>
    <m/>
    <m/>
    <m/>
    <s v="10914 - Brandix Apparel India Pvt Ltd"/>
    <m/>
    <m/>
    <m/>
    <m/>
    <m/>
    <m/>
    <m/>
    <s v="09T3108004"/>
    <s v="US RETAIL"/>
    <m/>
    <m/>
    <m/>
    <s v="09T3108004"/>
    <x v="4"/>
    <m/>
    <m/>
    <s v="Sheshan"/>
    <s v="Aug-Basic"/>
    <m/>
    <m/>
    <d v="2021-09-01T00:00:00"/>
    <x v="0"/>
    <x v="1"/>
    <d v="2022-01-07T00:00:00"/>
    <n v="134"/>
    <n v="119"/>
    <n v="-15"/>
    <d v="2022-02-02T00:00:00"/>
    <n v="-36"/>
    <n v="-6"/>
    <d v="2022-01-03T00:00:00"/>
    <d v="2022-02-08T00:00:00"/>
    <s v="09T3108::004"/>
    <x v="1"/>
    <x v="1"/>
    <x v="1"/>
  </r>
  <r>
    <s v="E"/>
    <m/>
    <m/>
    <s v="BRANDIX ASIA HOLDINGS PTE"/>
    <s v="09T3108"/>
    <s v="09R3108"/>
    <s v="ATHLETIC"/>
    <s v="004"/>
    <s v="004"/>
    <s v="GRAYHEATHER"/>
    <s v="*"/>
    <s v="LG"/>
    <m/>
    <s v="W05"/>
    <s v="DRESS"/>
    <n v="200"/>
    <n v="200"/>
    <d v="2022-03-01T00:00:00"/>
    <m/>
    <d v="2022-01-10T00:00:00"/>
    <x v="0"/>
    <m/>
    <x v="1"/>
    <s v="Basics-Aug 2021"/>
    <m/>
    <m/>
    <m/>
    <m/>
    <m/>
    <x v="0"/>
    <m/>
    <n v="1"/>
    <n v="200"/>
    <s v="BEL"/>
    <m/>
    <m/>
    <m/>
    <m/>
    <m/>
    <s v="10914 - Brandix Apparel India Pvt Ltd"/>
    <m/>
    <m/>
    <m/>
    <m/>
    <m/>
    <m/>
    <m/>
    <s v="09T3108004"/>
    <s v="US RETAIL"/>
    <m/>
    <m/>
    <m/>
    <s v="09T3108004"/>
    <x v="4"/>
    <m/>
    <m/>
    <s v="Sheshan"/>
    <s v="Aug-Basic"/>
    <m/>
    <m/>
    <d v="2021-09-01T00:00:00"/>
    <x v="0"/>
    <x v="1"/>
    <d v="2022-01-07T00:00:00"/>
    <n v="134"/>
    <n v="119"/>
    <n v="-15"/>
    <d v="2022-02-02T00:00:00"/>
    <n v="-36"/>
    <n v="-6"/>
    <d v="2022-01-03T00:00:00"/>
    <d v="2022-02-08T00:00:00"/>
    <s v="09T3108::004"/>
    <x v="1"/>
    <x v="1"/>
    <x v="1"/>
  </r>
  <r>
    <s v="E"/>
    <m/>
    <m/>
    <s v="BRANDIX ASIA HOLDINGS PTE"/>
    <s v="09T3108"/>
    <s v="09R3108"/>
    <s v="ATHLETIC"/>
    <s v="004"/>
    <s v="004"/>
    <s v="GRAYHEATHER"/>
    <s v="*"/>
    <s v="XL"/>
    <m/>
    <s v="W05"/>
    <s v="DRESS"/>
    <n v="150"/>
    <n v="150"/>
    <d v="2022-03-01T00:00:00"/>
    <m/>
    <d v="2022-01-10T00:00:00"/>
    <x v="0"/>
    <m/>
    <x v="1"/>
    <s v="Basics-Aug 2021"/>
    <m/>
    <m/>
    <m/>
    <m/>
    <m/>
    <x v="0"/>
    <m/>
    <n v="1"/>
    <n v="150"/>
    <s v="BEL"/>
    <m/>
    <m/>
    <m/>
    <m/>
    <m/>
    <s v="10914 - Brandix Apparel India Pvt Ltd"/>
    <m/>
    <m/>
    <m/>
    <m/>
    <m/>
    <m/>
    <m/>
    <s v="09T3108004"/>
    <s v="US RETAIL"/>
    <m/>
    <m/>
    <m/>
    <s v="09T3108004"/>
    <x v="4"/>
    <m/>
    <m/>
    <s v="Sheshan"/>
    <s v="Aug-Basic"/>
    <m/>
    <m/>
    <d v="2021-09-01T00:00:00"/>
    <x v="0"/>
    <x v="1"/>
    <d v="2022-01-07T00:00:00"/>
    <n v="134"/>
    <n v="119"/>
    <n v="-15"/>
    <d v="2022-02-02T00:00:00"/>
    <n v="-36"/>
    <n v="-6"/>
    <d v="2022-01-03T00:00:00"/>
    <d v="2022-02-08T00:00:00"/>
    <s v="09T3108::004"/>
    <x v="1"/>
    <x v="1"/>
    <x v="1"/>
  </r>
  <r>
    <s v="F"/>
    <m/>
    <m/>
    <s v="BRANDIX ASIA HOLDINGS PTE"/>
    <s v="09T3108"/>
    <s v="09R3108"/>
    <s v="ATHLETIC"/>
    <s v="410"/>
    <s v="410"/>
    <s v="DARK NAVY"/>
    <s v="*"/>
    <s v="SM"/>
    <m/>
    <s v="W05"/>
    <s v="DRESS"/>
    <n v="600"/>
    <n v="600"/>
    <d v="2022-03-01T00:00:00"/>
    <m/>
    <d v="2022-01-10T00:00:00"/>
    <x v="0"/>
    <m/>
    <x v="0"/>
    <s v="Basics-Aug 2021"/>
    <m/>
    <m/>
    <m/>
    <m/>
    <m/>
    <x v="0"/>
    <m/>
    <n v="1"/>
    <n v="600"/>
    <s v="BEL"/>
    <m/>
    <m/>
    <m/>
    <m/>
    <m/>
    <s v="10914 - Brandix Apparel India Pvt Ltd"/>
    <m/>
    <m/>
    <m/>
    <m/>
    <m/>
    <m/>
    <m/>
    <s v="09T3108410"/>
    <s v="US RETAIL"/>
    <m/>
    <m/>
    <m/>
    <s v="09T3108410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10"/>
    <x v="0"/>
    <x v="0"/>
    <x v="0"/>
  </r>
  <r>
    <s v="F"/>
    <m/>
    <m/>
    <s v="BRANDIX ASIA HOLDINGS PTE"/>
    <s v="09T3108"/>
    <s v="09R3108"/>
    <s v="ATHLETIC"/>
    <s v="410"/>
    <s v="410"/>
    <s v="DARK NAVY"/>
    <s v="*"/>
    <s v="MD"/>
    <m/>
    <s v="W05"/>
    <s v="DRESS"/>
    <n v="800"/>
    <n v="800"/>
    <d v="2022-03-01T00:00:00"/>
    <m/>
    <d v="2022-01-10T00:00:00"/>
    <x v="0"/>
    <m/>
    <x v="0"/>
    <s v="Basics-Aug 2021"/>
    <m/>
    <m/>
    <m/>
    <m/>
    <m/>
    <x v="0"/>
    <m/>
    <n v="1"/>
    <n v="800"/>
    <s v="BEL"/>
    <m/>
    <m/>
    <m/>
    <m/>
    <m/>
    <s v="10914 - Brandix Apparel India Pvt Ltd"/>
    <m/>
    <m/>
    <m/>
    <m/>
    <m/>
    <m/>
    <m/>
    <s v="09T3108410"/>
    <s v="US RETAIL"/>
    <m/>
    <m/>
    <m/>
    <s v="09T3108410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10"/>
    <x v="0"/>
    <x v="0"/>
    <x v="0"/>
  </r>
  <r>
    <s v="F"/>
    <m/>
    <m/>
    <s v="BRANDIX ASIA HOLDINGS PTE"/>
    <s v="09T3108"/>
    <s v="09R3108"/>
    <s v="ATHLETIC"/>
    <s v="410"/>
    <s v="410"/>
    <s v="DARK NAVY"/>
    <s v="*"/>
    <s v="LG"/>
    <m/>
    <s v="W05"/>
    <s v="DRESS"/>
    <n v="700"/>
    <n v="700"/>
    <d v="2022-03-01T00:00:00"/>
    <m/>
    <d v="2022-01-10T00:00:00"/>
    <x v="0"/>
    <m/>
    <x v="0"/>
    <s v="Basics-Aug 2021"/>
    <m/>
    <m/>
    <m/>
    <m/>
    <m/>
    <x v="0"/>
    <m/>
    <n v="1"/>
    <n v="700"/>
    <s v="BEL"/>
    <m/>
    <m/>
    <m/>
    <m/>
    <m/>
    <s v="10914 - Brandix Apparel India Pvt Ltd"/>
    <m/>
    <m/>
    <m/>
    <m/>
    <m/>
    <m/>
    <m/>
    <s v="09T3108410"/>
    <s v="US RETAIL"/>
    <m/>
    <m/>
    <m/>
    <s v="09T3108410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10"/>
    <x v="0"/>
    <x v="0"/>
    <x v="0"/>
  </r>
  <r>
    <s v="F"/>
    <m/>
    <m/>
    <s v="BRANDIX ASIA HOLDINGS PTE"/>
    <s v="09T3108"/>
    <s v="09R3108"/>
    <s v="ATHLETIC"/>
    <s v="410"/>
    <s v="410"/>
    <s v="DARK NAVY"/>
    <s v="*"/>
    <s v="XL"/>
    <m/>
    <s v="W05"/>
    <s v="DRESS"/>
    <n v="900"/>
    <n v="900"/>
    <d v="2022-03-01T00:00:00"/>
    <m/>
    <d v="2022-01-10T00:00:00"/>
    <x v="0"/>
    <m/>
    <x v="0"/>
    <s v="Basics-Aug 2021"/>
    <m/>
    <m/>
    <m/>
    <m/>
    <m/>
    <x v="0"/>
    <m/>
    <n v="1"/>
    <n v="900"/>
    <s v="BEL"/>
    <m/>
    <m/>
    <m/>
    <m/>
    <m/>
    <s v="10914 - Brandix Apparel India Pvt Ltd"/>
    <m/>
    <m/>
    <m/>
    <m/>
    <m/>
    <m/>
    <m/>
    <s v="09T3108410"/>
    <s v="US RETAIL"/>
    <m/>
    <m/>
    <m/>
    <s v="09T3108410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410"/>
    <x v="0"/>
    <x v="0"/>
    <x v="0"/>
  </r>
  <r>
    <s v="G"/>
    <m/>
    <m/>
    <s v="BRANDIX ASIA HOLDINGS PTE"/>
    <s v="09T3108"/>
    <s v="09R3108"/>
    <s v="ATHLETIC"/>
    <s v="608"/>
    <s v="608"/>
    <s v="MAHOGANY"/>
    <s v="*"/>
    <s v="SM"/>
    <m/>
    <s v="W05"/>
    <s v="DRESS"/>
    <n v="150"/>
    <n v="150"/>
    <d v="2022-03-01T00:00:00"/>
    <m/>
    <d v="2022-01-10T00:00:00"/>
    <x v="0"/>
    <m/>
    <x v="0"/>
    <s v="Basics-Aug 2021"/>
    <m/>
    <m/>
    <m/>
    <m/>
    <m/>
    <x v="0"/>
    <m/>
    <n v="1"/>
    <n v="150"/>
    <s v="BEL"/>
    <m/>
    <m/>
    <m/>
    <m/>
    <m/>
    <s v="10914 - Brandix Apparel India Pvt Ltd"/>
    <m/>
    <m/>
    <m/>
    <m/>
    <m/>
    <m/>
    <m/>
    <s v="09T3108608"/>
    <s v="US RETAIL"/>
    <m/>
    <m/>
    <m/>
    <s v="09T3108608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608"/>
    <x v="0"/>
    <x v="0"/>
    <x v="0"/>
  </r>
  <r>
    <s v="G"/>
    <m/>
    <m/>
    <s v="BRANDIX ASIA HOLDINGS PTE"/>
    <s v="09T3108"/>
    <s v="09R3108"/>
    <s v="ATHLETIC"/>
    <s v="608"/>
    <s v="608"/>
    <s v="MAHOGANY"/>
    <s v="*"/>
    <s v="MD"/>
    <m/>
    <s v="W05"/>
    <s v="DRESS"/>
    <n v="500"/>
    <n v="500"/>
    <d v="2022-03-01T00:00:00"/>
    <m/>
    <d v="2022-01-10T00:00:00"/>
    <x v="0"/>
    <m/>
    <x v="0"/>
    <s v="Basics-Aug 2021"/>
    <m/>
    <m/>
    <m/>
    <m/>
    <m/>
    <x v="0"/>
    <m/>
    <n v="1"/>
    <n v="500"/>
    <s v="BEL"/>
    <m/>
    <m/>
    <m/>
    <m/>
    <m/>
    <s v="10914 - Brandix Apparel India Pvt Ltd"/>
    <m/>
    <m/>
    <m/>
    <m/>
    <m/>
    <m/>
    <m/>
    <s v="09T3108608"/>
    <s v="US RETAIL"/>
    <m/>
    <m/>
    <m/>
    <s v="09T3108608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608"/>
    <x v="0"/>
    <x v="0"/>
    <x v="0"/>
  </r>
  <r>
    <s v="G"/>
    <m/>
    <m/>
    <s v="BRANDIX ASIA HOLDINGS PTE"/>
    <s v="09T3108"/>
    <s v="09R3108"/>
    <s v="ATHLETIC"/>
    <s v="608"/>
    <s v="608"/>
    <s v="MAHOGANY"/>
    <s v="*"/>
    <s v="LG"/>
    <m/>
    <s v="W05"/>
    <s v="DRESS"/>
    <n v="200"/>
    <n v="200"/>
    <d v="2022-03-01T00:00:00"/>
    <m/>
    <d v="2022-01-10T00:00:00"/>
    <x v="0"/>
    <m/>
    <x v="0"/>
    <s v="Basics-Aug 2021"/>
    <m/>
    <m/>
    <m/>
    <m/>
    <m/>
    <x v="0"/>
    <m/>
    <n v="1"/>
    <n v="200"/>
    <s v="BEL"/>
    <m/>
    <m/>
    <m/>
    <m/>
    <m/>
    <s v="10914 - Brandix Apparel India Pvt Ltd"/>
    <m/>
    <m/>
    <m/>
    <m/>
    <m/>
    <m/>
    <m/>
    <s v="09T3108608"/>
    <s v="US RETAIL"/>
    <m/>
    <m/>
    <m/>
    <s v="09T3108608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608"/>
    <x v="0"/>
    <x v="0"/>
    <x v="0"/>
  </r>
  <r>
    <s v="G"/>
    <m/>
    <m/>
    <s v="BRANDIX ASIA HOLDINGS PTE"/>
    <s v="09T3108"/>
    <s v="09R3108"/>
    <s v="ATHLETIC"/>
    <s v="608"/>
    <s v="608"/>
    <s v="MAHOGANY"/>
    <s v="*"/>
    <s v="XL"/>
    <m/>
    <s v="W05"/>
    <s v="DRESS"/>
    <n v="150"/>
    <n v="150"/>
    <d v="2022-03-01T00:00:00"/>
    <m/>
    <d v="2022-01-10T00:00:00"/>
    <x v="0"/>
    <m/>
    <x v="0"/>
    <s v="Basics-Aug 2021"/>
    <m/>
    <m/>
    <m/>
    <m/>
    <m/>
    <x v="0"/>
    <m/>
    <n v="1"/>
    <n v="150"/>
    <s v="BEL"/>
    <m/>
    <m/>
    <m/>
    <m/>
    <m/>
    <s v="10914 - Brandix Apparel India Pvt Ltd"/>
    <m/>
    <m/>
    <m/>
    <m/>
    <m/>
    <m/>
    <m/>
    <s v="09T3108608"/>
    <s v="US RETAIL"/>
    <m/>
    <m/>
    <m/>
    <s v="09T3108608"/>
    <x v="4"/>
    <m/>
    <m/>
    <s v="Sheshan"/>
    <s v="Aug-Basic"/>
    <m/>
    <m/>
    <d v="2021-09-01T00:00:00"/>
    <x v="0"/>
    <x v="0"/>
    <m/>
    <n v="84"/>
    <n v="84"/>
    <n v="0"/>
    <d v="2021-12-29T00:00:00"/>
    <n v="-1"/>
    <n v="-6"/>
    <d v="2022-01-03T00:00:00"/>
    <d v="2022-01-04T00:00:00"/>
    <s v="09T3108::608"/>
    <x v="0"/>
    <x v="0"/>
    <x v="0"/>
  </r>
  <r>
    <s v="H"/>
    <m/>
    <m/>
    <s v="BRANDIX ASIA HOLDINGS PTE"/>
    <s v="09T3255"/>
    <s v="09R3255"/>
    <s v="Hanging Boxers"/>
    <s v="469"/>
    <s v="469"/>
    <s v="ICE"/>
    <s v="*"/>
    <s v="SM"/>
    <m/>
    <s v="W05"/>
    <s v="DRESS"/>
    <n v="300"/>
    <n v="300"/>
    <d v="2022-03-01T00:00:00"/>
    <m/>
    <d v="2022-01-10T00:00:00"/>
    <x v="0"/>
    <m/>
    <x v="4"/>
    <s v="Basics-Aug 2021"/>
    <m/>
    <m/>
    <m/>
    <m/>
    <m/>
    <x v="0"/>
    <m/>
    <n v="1"/>
    <n v="300"/>
    <s v="BEL"/>
    <s v="Yes"/>
    <n v="5263.4544770504144"/>
    <n v="7834.5467200000012"/>
    <m/>
    <s v="Fabric"/>
    <s v="10958 - Brandix Apparel Solutions Limited - Intimate Apparel,Batticala"/>
    <m/>
    <m/>
    <m/>
    <m/>
    <m/>
    <m/>
    <m/>
    <s v="09T3255469"/>
    <s v="US RETAIL"/>
    <m/>
    <m/>
    <m/>
    <s v="09T3255469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469"/>
    <x v="0"/>
    <x v="4"/>
    <x v="4"/>
  </r>
  <r>
    <s v="H"/>
    <m/>
    <m/>
    <s v="BRANDIX ASIA HOLDINGS PTE"/>
    <s v="09T3255"/>
    <s v="09R3255"/>
    <s v="Hanging Boxers"/>
    <s v="469"/>
    <s v="469"/>
    <s v="ICE"/>
    <s v="*"/>
    <s v="MD"/>
    <m/>
    <s v="W05"/>
    <s v="DRESS"/>
    <n v="1700"/>
    <n v="1700"/>
    <d v="2022-03-01T00:00:00"/>
    <m/>
    <d v="2022-01-10T00:00:00"/>
    <x v="0"/>
    <m/>
    <x v="4"/>
    <s v="Basics-Aug 2021"/>
    <m/>
    <m/>
    <m/>
    <m/>
    <m/>
    <x v="0"/>
    <m/>
    <n v="1"/>
    <n v="1700"/>
    <s v="BEL"/>
    <s v="Yes"/>
    <n v="5263.4544770504144"/>
    <n v="7834.5467200000012"/>
    <m/>
    <s v="Fabric"/>
    <s v="10958 - Brandix Apparel Solutions Limited - Intimate Apparel,Batticala"/>
    <m/>
    <m/>
    <m/>
    <m/>
    <m/>
    <m/>
    <m/>
    <s v="09T3255469"/>
    <s v="US RETAIL"/>
    <m/>
    <m/>
    <m/>
    <s v="09T3255469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469"/>
    <x v="0"/>
    <x v="4"/>
    <x v="4"/>
  </r>
  <r>
    <s v="I"/>
    <m/>
    <m/>
    <s v="BRANDIX ASIA HOLDINGS PTE"/>
    <s v="09T3255"/>
    <s v="09R3255"/>
    <s v="Hanging Boxers"/>
    <s v="587"/>
    <s v="587"/>
    <s v="SAILOR NAVY"/>
    <s v="*"/>
    <s v="SM"/>
    <m/>
    <s v="W05"/>
    <s v="DRESS"/>
    <n v="500"/>
    <n v="500"/>
    <d v="2022-03-01T00:00:00"/>
    <m/>
    <d v="2022-01-10T00:00:00"/>
    <x v="0"/>
    <m/>
    <x v="4"/>
    <s v="Basics-Aug 2021"/>
    <m/>
    <m/>
    <m/>
    <m/>
    <m/>
    <x v="0"/>
    <m/>
    <n v="1"/>
    <n v="500"/>
    <s v="BEL"/>
    <s v="Yes"/>
    <n v="3787.454477050414"/>
    <n v="5637.5502400000005"/>
    <m/>
    <s v="Fabric"/>
    <s v="10958 - Brandix Apparel Solutions Limited - Intimate Apparel,Batticala"/>
    <m/>
    <m/>
    <m/>
    <m/>
    <m/>
    <m/>
    <m/>
    <s v="09T3255587"/>
    <s v="US RETAIL"/>
    <m/>
    <m/>
    <m/>
    <s v="09T3255587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587"/>
    <x v="0"/>
    <x v="4"/>
    <x v="4"/>
  </r>
  <r>
    <s v="I"/>
    <m/>
    <m/>
    <s v="BRANDIX ASIA HOLDINGS PTE"/>
    <s v="09T3255"/>
    <s v="09R3255"/>
    <s v="Hanging Boxers"/>
    <s v="587"/>
    <s v="587"/>
    <s v="SAILOR NAVY"/>
    <s v="*"/>
    <s v="MD"/>
    <m/>
    <s v="W05"/>
    <s v="DRESS"/>
    <n v="2500"/>
    <n v="2500"/>
    <d v="2022-03-01T00:00:00"/>
    <m/>
    <d v="2022-01-10T00:00:00"/>
    <x v="0"/>
    <m/>
    <x v="4"/>
    <s v="Basics-Aug 2021"/>
    <m/>
    <m/>
    <m/>
    <m/>
    <m/>
    <x v="0"/>
    <m/>
    <n v="1"/>
    <n v="2500"/>
    <s v="BEL"/>
    <s v="Yes"/>
    <n v="3787.454477050414"/>
    <n v="5637.5502400000005"/>
    <m/>
    <s v="Fabric"/>
    <s v="10958 - Brandix Apparel Solutions Limited - Intimate Apparel,Batticala"/>
    <m/>
    <m/>
    <m/>
    <m/>
    <m/>
    <m/>
    <m/>
    <s v="09T3255587"/>
    <s v="US RETAIL"/>
    <m/>
    <m/>
    <m/>
    <s v="09T3255587"/>
    <x v="5"/>
    <m/>
    <m/>
    <s v="Thamal"/>
    <s v="Aug-Basic"/>
    <m/>
    <m/>
    <d v="2021-09-01T00:00:00"/>
    <x v="1"/>
    <x v="4"/>
    <m/>
    <n v="82"/>
    <n v="77"/>
    <n v="-5"/>
    <d v="2021-12-22T00:00:00"/>
    <n v="0"/>
    <n v="-12"/>
    <d v="2022-01-03T00:00:00"/>
    <d v="2022-01-03T00:00:00"/>
    <s v="09T3255::587"/>
    <x v="0"/>
    <x v="4"/>
    <x v="4"/>
  </r>
  <r>
    <s v="J"/>
    <m/>
    <m/>
    <s v="BRANDIX ASIA HOLDINGS PTE"/>
    <s v="09T3492"/>
    <s v="09T3492"/>
    <s v="Thu Micro"/>
    <s v="001"/>
    <s v="001"/>
    <s v="BLACK"/>
    <s v="*"/>
    <s v="SM"/>
    <m/>
    <s v="W05"/>
    <s v="DRESS"/>
    <n v="100"/>
    <n v="100"/>
    <d v="2022-03-01T00:00:00"/>
    <m/>
    <d v="2022-01-10T00:00:00"/>
    <x v="0"/>
    <m/>
    <x v="0"/>
    <s v="Basics-Aug 2021"/>
    <m/>
    <m/>
    <m/>
    <m/>
    <m/>
    <x v="0"/>
    <m/>
    <n v="3"/>
    <n v="300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RETAIL"/>
    <m/>
    <m/>
    <m/>
    <s v="09T3492001"/>
    <x v="10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2::001"/>
    <x v="0"/>
    <x v="0"/>
    <x v="0"/>
  </r>
  <r>
    <s v="J"/>
    <m/>
    <m/>
    <s v="BRANDIX ASIA HOLDINGS PTE"/>
    <s v="09T3492"/>
    <s v="09T3492"/>
    <s v="Thu Micro"/>
    <s v="001"/>
    <s v="001"/>
    <s v="BLACK"/>
    <s v="*"/>
    <s v="LG"/>
    <m/>
    <s v="W05"/>
    <s v="DRESS"/>
    <n v="300"/>
    <n v="300"/>
    <d v="2022-03-01T00:00:00"/>
    <m/>
    <d v="2022-01-10T00:00:00"/>
    <x v="0"/>
    <m/>
    <x v="0"/>
    <s v="Basics-Aug 2021"/>
    <m/>
    <m/>
    <m/>
    <m/>
    <m/>
    <x v="0"/>
    <m/>
    <n v="3"/>
    <n v="900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RETAIL"/>
    <m/>
    <m/>
    <m/>
    <s v="09T3492001"/>
    <x v="10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2::001"/>
    <x v="0"/>
    <x v="0"/>
    <x v="0"/>
  </r>
  <r>
    <s v="J"/>
    <m/>
    <m/>
    <s v="BRANDIX ASIA HOLDINGS PTE"/>
    <s v="09T3492"/>
    <s v="09T3492"/>
    <s v="Thu Micro"/>
    <s v="001"/>
    <s v="001"/>
    <s v="BLACK"/>
    <s v="*"/>
    <s v="XL"/>
    <m/>
    <s v="W05"/>
    <s v="DRESS"/>
    <n v="100"/>
    <n v="100"/>
    <d v="2022-03-01T00:00:00"/>
    <m/>
    <d v="2022-01-10T00:00:00"/>
    <x v="0"/>
    <m/>
    <x v="0"/>
    <s v="Basics-Aug 2021"/>
    <m/>
    <m/>
    <m/>
    <m/>
    <m/>
    <x v="0"/>
    <m/>
    <n v="3"/>
    <n v="300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RETAIL"/>
    <m/>
    <m/>
    <m/>
    <s v="09T3492001"/>
    <x v="10"/>
    <m/>
    <m/>
    <s v="Bhagya"/>
    <s v="Aug-Basic"/>
    <m/>
    <m/>
    <d v="2021-09-01T00:00:00"/>
    <x v="0"/>
    <x v="0"/>
    <m/>
    <n v="84"/>
    <n v="98"/>
    <n v="14"/>
    <d v="2022-01-12T00:00:00"/>
    <n v="-1"/>
    <n v="8"/>
    <d v="2022-01-03T00:00:00"/>
    <d v="2022-01-04T00:00:00"/>
    <s v="09T3492::001"/>
    <x v="0"/>
    <x v="0"/>
    <x v="0"/>
  </r>
  <r>
    <s v="K"/>
    <m/>
    <m/>
    <s v="BRANDIX ASIA HOLDINGS PTE"/>
    <s v="09TF001"/>
    <s v="HCTF001"/>
    <s v="Thu Cotton Classics"/>
    <s v="100"/>
    <s v="100"/>
    <s v="WHITE"/>
    <s v="*"/>
    <s v="MD"/>
    <m/>
    <s v="W55"/>
    <s v="CANADA"/>
    <n v="200"/>
    <n v="200"/>
    <d v="2022-03-01T00:00:00"/>
    <m/>
    <d v="2022-01-10T00:00:00"/>
    <x v="0"/>
    <m/>
    <x v="0"/>
    <s v="Basics-Aug 2021"/>
    <m/>
    <m/>
    <m/>
    <m/>
    <m/>
    <x v="0"/>
    <m/>
    <n v="4"/>
    <n v="800"/>
    <s v="BEL"/>
    <m/>
    <m/>
    <m/>
    <m/>
    <m/>
    <s v="10914 - Brandix Apparel India Pvt Ltd"/>
    <m/>
    <m/>
    <m/>
    <m/>
    <m/>
    <m/>
    <m/>
    <s v="09TF001100"/>
    <s v="CAN RETAIL"/>
    <m/>
    <m/>
    <m/>
    <s v="09TF001100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100"/>
    <x v="0"/>
    <x v="0"/>
    <x v="0"/>
  </r>
  <r>
    <s v="K"/>
    <m/>
    <m/>
    <s v="BRANDIX ASIA HOLDINGS PTE"/>
    <s v="09TF001"/>
    <s v="HCTF001"/>
    <s v="Thu Cotton Classics"/>
    <s v="100"/>
    <s v="100"/>
    <s v="WHITE"/>
    <s v="*"/>
    <s v="LG"/>
    <m/>
    <s v="W55"/>
    <s v="CANADA"/>
    <n v="300"/>
    <n v="300"/>
    <d v="2022-03-01T00:00:00"/>
    <m/>
    <d v="2022-01-10T00:00:00"/>
    <x v="0"/>
    <m/>
    <x v="0"/>
    <s v="Basics-Aug 2021"/>
    <m/>
    <m/>
    <m/>
    <m/>
    <m/>
    <x v="0"/>
    <m/>
    <n v="4"/>
    <n v="1200"/>
    <s v="BEL"/>
    <m/>
    <m/>
    <m/>
    <m/>
    <m/>
    <s v="10914 - Brandix Apparel India Pvt Ltd"/>
    <m/>
    <m/>
    <m/>
    <m/>
    <m/>
    <m/>
    <m/>
    <s v="09TF001100"/>
    <s v="CAN RETAIL"/>
    <m/>
    <m/>
    <m/>
    <s v="09TF001100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100"/>
    <x v="0"/>
    <x v="0"/>
    <x v="0"/>
  </r>
  <r>
    <s v="L"/>
    <m/>
    <m/>
    <s v="BRANDIX ASIA HOLDINGS PTE"/>
    <s v="09TF001"/>
    <s v="HCTF001"/>
    <s v="Thu Cotton Classics"/>
    <s v="001"/>
    <s v="001"/>
    <s v="BLACK"/>
    <s v="*"/>
    <s v="MD"/>
    <m/>
    <s v="W55"/>
    <s v="CANADA"/>
    <n v="300"/>
    <n v="300"/>
    <d v="2022-03-01T00:00:00"/>
    <m/>
    <d v="2022-01-10T00:00:00"/>
    <x v="0"/>
    <m/>
    <x v="0"/>
    <s v="Basics-Aug 2021"/>
    <m/>
    <m/>
    <m/>
    <m/>
    <m/>
    <x v="0"/>
    <m/>
    <n v="4"/>
    <n v="1200"/>
    <s v="BEL"/>
    <m/>
    <m/>
    <m/>
    <m/>
    <m/>
    <s v="10914 - Brandix Apparel India Pvt Ltd"/>
    <m/>
    <m/>
    <m/>
    <m/>
    <m/>
    <m/>
    <m/>
    <s v="09TF001001"/>
    <s v="CAN RETAIL"/>
    <m/>
    <m/>
    <m/>
    <s v="09TF001001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001"/>
    <x v="0"/>
    <x v="0"/>
    <x v="0"/>
  </r>
  <r>
    <s v="L"/>
    <m/>
    <m/>
    <s v="BRANDIX ASIA HOLDINGS PTE"/>
    <s v="09TF001"/>
    <s v="HCTF001"/>
    <s v="Thu Cotton Classics"/>
    <s v="001"/>
    <s v="001"/>
    <s v="BLACK"/>
    <s v="*"/>
    <s v="LG"/>
    <m/>
    <s v="W55"/>
    <s v="CANADA"/>
    <n v="100"/>
    <n v="100"/>
    <d v="2022-03-01T00:00:00"/>
    <m/>
    <d v="2022-01-10T00:00:00"/>
    <x v="0"/>
    <m/>
    <x v="0"/>
    <s v="Basics-Aug 2021"/>
    <m/>
    <m/>
    <m/>
    <m/>
    <m/>
    <x v="0"/>
    <m/>
    <n v="4"/>
    <n v="400"/>
    <s v="BEL"/>
    <m/>
    <m/>
    <m/>
    <m/>
    <m/>
    <s v="10914 - Brandix Apparel India Pvt Ltd"/>
    <m/>
    <m/>
    <m/>
    <m/>
    <m/>
    <m/>
    <m/>
    <s v="09TF001001"/>
    <s v="CAN RETAIL"/>
    <m/>
    <m/>
    <m/>
    <s v="09TF001001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001"/>
    <x v="0"/>
    <x v="0"/>
    <x v="0"/>
  </r>
  <r>
    <s v="L"/>
    <m/>
    <m/>
    <s v="BRANDIX ASIA HOLDINGS PTE"/>
    <s v="09TF001"/>
    <s v="HCTF001"/>
    <s v="Thu Cotton Classics"/>
    <s v="001"/>
    <s v="001"/>
    <s v="BLACK"/>
    <s v="*"/>
    <s v="XL"/>
    <m/>
    <s v="W55"/>
    <s v="CANADA"/>
    <n v="100"/>
    <n v="100"/>
    <d v="2022-03-01T00:00:00"/>
    <m/>
    <d v="2022-01-10T00:00:00"/>
    <x v="0"/>
    <m/>
    <x v="0"/>
    <s v="Basics-Aug 2021"/>
    <m/>
    <m/>
    <m/>
    <m/>
    <m/>
    <x v="0"/>
    <m/>
    <n v="4"/>
    <n v="400"/>
    <s v="BEL"/>
    <m/>
    <m/>
    <m/>
    <m/>
    <m/>
    <s v="10914 - Brandix Apparel India Pvt Ltd"/>
    <m/>
    <m/>
    <m/>
    <m/>
    <m/>
    <m/>
    <m/>
    <s v="09TF001001"/>
    <s v="CAN RETAIL"/>
    <m/>
    <m/>
    <m/>
    <s v="09TF001001"/>
    <x v="2"/>
    <m/>
    <m/>
    <s v="Sheshan"/>
    <s v="Aug-Basic"/>
    <m/>
    <m/>
    <d v="2021-09-01T00:00:00"/>
    <x v="0"/>
    <x v="0"/>
    <m/>
    <n v="84"/>
    <n v="137"/>
    <n v="53"/>
    <d v="2022-02-20T00:00:00"/>
    <n v="-1"/>
    <n v="47"/>
    <d v="2022-01-03T00:00:00"/>
    <d v="2022-01-04T00:00:00"/>
    <s v="09TF001::001"/>
    <x v="0"/>
    <x v="0"/>
    <x v="0"/>
  </r>
  <r>
    <m/>
    <m/>
    <m/>
    <m/>
    <m/>
    <m/>
    <m/>
    <m/>
    <m/>
    <m/>
    <m/>
    <m/>
    <m/>
    <m/>
    <m/>
    <m/>
    <n v="60810"/>
    <m/>
    <m/>
    <m/>
    <x v="1"/>
    <m/>
    <x v="7"/>
    <m/>
    <m/>
    <m/>
    <m/>
    <m/>
    <m/>
    <x v="0"/>
    <m/>
    <m/>
    <n v="176365"/>
    <m/>
    <m/>
    <m/>
    <m/>
    <m/>
    <m/>
    <m/>
    <m/>
    <m/>
    <m/>
    <m/>
    <m/>
    <m/>
    <m/>
    <m/>
    <m/>
    <m/>
    <m/>
    <m/>
    <m/>
    <x v="16"/>
    <m/>
    <m/>
    <m/>
    <m/>
    <m/>
    <m/>
    <m/>
    <x v="0"/>
    <x v="4"/>
    <m/>
    <m/>
    <m/>
    <m/>
    <m/>
    <m/>
    <m/>
    <m/>
    <m/>
    <m/>
    <x v="0"/>
    <x v="9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n v="268196"/>
    <s v="36660"/>
    <s v="11317"/>
    <s v="BRANDIX ASIA HOLDINGS PTE"/>
    <s v="09T4159"/>
    <s v="09T4159"/>
    <s v="Thu Cotton Stretch"/>
    <s v="001"/>
    <s v="001"/>
    <s v="BLACK"/>
    <s v="*"/>
    <s v="MD"/>
    <s v="194999093362"/>
    <n v="46"/>
    <s v="DRESS"/>
    <n v="5"/>
    <n v="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5"/>
    <s v="BEL"/>
    <m/>
    <m/>
    <m/>
    <m/>
    <m/>
    <s v="10914 - Brandix Apparel India Pvt Ltd"/>
    <m/>
    <m/>
    <m/>
    <m/>
    <m/>
    <m/>
    <m/>
    <s v="09T4159001"/>
    <s v="US WHOLESALE"/>
    <s v="09T4159001US WHOLESALE"/>
    <n v="3.25"/>
    <n v="3.25"/>
    <s v="09T4159001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0"/>
  </r>
  <r>
    <n v="268196"/>
    <s v="36660"/>
    <s v="11317"/>
    <s v="BRANDIX ASIA HOLDINGS PTE"/>
    <s v="09T4159"/>
    <s v="09T4159"/>
    <s v="Thu Cotton Stretch"/>
    <s v="001"/>
    <s v="001"/>
    <s v="BLACK"/>
    <s v="*"/>
    <s v="LG"/>
    <s v="194999093379"/>
    <n v="46"/>
    <s v="DRESS"/>
    <n v="5"/>
    <n v="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5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0"/>
  </r>
  <r>
    <n v="268196"/>
    <s v="36660"/>
    <s v="11317"/>
    <s v="BRANDIX ASIA HOLDINGS PTE"/>
    <s v="09T4159"/>
    <s v="09T4159"/>
    <s v="Thu Cotton Stretch"/>
    <s v="001"/>
    <s v="001"/>
    <s v="BLACK"/>
    <s v="*"/>
    <s v="XL"/>
    <s v="194999093386"/>
    <n v="46"/>
    <s v="DRESS"/>
    <n v="5"/>
    <n v="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5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0"/>
  </r>
  <r>
    <n v="268196"/>
    <s v="36660"/>
    <s v="11317"/>
    <s v="BRANDIX ASIA HOLDINGS PTE"/>
    <s v="09T4159"/>
    <s v="09T4159"/>
    <s v="Thu Cotton Stretch"/>
    <s v="608"/>
    <s v="608"/>
    <s v="MAHOGANY"/>
    <s v="*"/>
    <s v="MD"/>
    <s v="194999093614"/>
    <n v="46"/>
    <s v="DRESS"/>
    <n v="5"/>
    <n v="5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15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s v="UK0190T"/>
    <m/>
    <m/>
    <s v="Thamal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1"/>
  </r>
  <r>
    <n v="268196"/>
    <s v="36660"/>
    <s v="11317"/>
    <s v="BRANDIX ASIA HOLDINGS PTE"/>
    <s v="09T4159"/>
    <s v="09T4159"/>
    <s v="Thu Cotton Stretch"/>
    <s v="608"/>
    <s v="608"/>
    <s v="MAHOGANY"/>
    <s v="*"/>
    <s v="LG"/>
    <s v="194999093621"/>
    <n v="46"/>
    <s v="DRESS"/>
    <n v="5"/>
    <n v="5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15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s v="UK0190T"/>
    <m/>
    <m/>
    <s v="Thamal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1"/>
  </r>
  <r>
    <n v="268196"/>
    <s v="36660"/>
    <s v="11317"/>
    <s v="BRANDIX ASIA HOLDINGS PTE"/>
    <s v="09T4159"/>
    <s v="09T4159"/>
    <s v="Thu Cotton Stretch"/>
    <s v="608"/>
    <s v="608"/>
    <s v="MAHOGANY"/>
    <s v="*"/>
    <s v="XL"/>
    <s v="194999093638"/>
    <n v="46"/>
    <s v="DRESS"/>
    <n v="5"/>
    <n v="5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15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s v="UK0190T"/>
    <m/>
    <m/>
    <s v="Thamal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1"/>
  </r>
  <r>
    <n v="268196"/>
    <s v="36660"/>
    <s v="11317"/>
    <s v="BRANDIX ASIA HOLDINGS PTE"/>
    <s v="09TQ004"/>
    <s v="09TQ004"/>
    <s v="Thu Cotton Classics"/>
    <s v="U76"/>
    <s v="462"/>
    <s v="INK BLUE"/>
    <s v="*"/>
    <s v="MD"/>
    <s v="088541601627"/>
    <n v="46"/>
    <s v="DRESS"/>
    <n v="5"/>
    <n v="5"/>
    <d v="2022-03-01T00:00:00"/>
    <s v=""/>
    <d v="2022-01-10T00:00:00"/>
    <d v="2022-01-03T00:00:00"/>
    <s v=""/>
    <d v="2022-01-11T00:00:00"/>
    <s v="Basics-Aug 2021"/>
    <m/>
    <m/>
    <m/>
    <m/>
    <s v="S2022"/>
    <m/>
    <s v="OPS REVIEW"/>
    <n v="3"/>
    <n v="15"/>
    <s v="BEL"/>
    <s v="Yes"/>
    <n v="6604.1482789055608"/>
    <n v="15443.058270000001"/>
    <m/>
    <s v="Fabric"/>
    <s v="10914 - Brandix Apparel India Pvt Ltd"/>
    <m/>
    <m/>
    <m/>
    <m/>
    <m/>
    <m/>
    <m/>
    <s v="09TQ004462"/>
    <s v="US WHOLESALE"/>
    <m/>
    <m/>
    <m/>
    <s v="09TQ004462"/>
    <s v="UK0245T"/>
    <m/>
    <m/>
    <s v="Thamal"/>
    <s v="Aug-Basic"/>
    <m/>
    <m/>
    <d v="2021-09-01T00:00:00"/>
    <m/>
    <d v="2021-12-27T00:00:00"/>
    <d v="2021-12-09T00:00:00"/>
    <n v="116"/>
    <n v="116"/>
    <n v="0"/>
    <d v="2022-01-30T00:00:00"/>
    <n v="-8"/>
    <n v="19"/>
    <d v="2022-01-03T00:00:00"/>
    <d v="2022-01-11T00:00:00"/>
    <x v="2"/>
  </r>
  <r>
    <n v="268196"/>
    <s v="36660"/>
    <s v="11317"/>
    <s v="BRANDIX ASIA HOLDINGS PTE"/>
    <s v="09TQ004"/>
    <s v="09TQ004"/>
    <s v="Thu Cotton Classics"/>
    <s v="U76"/>
    <s v="462"/>
    <s v="INK BLUE"/>
    <s v="*"/>
    <s v="LG"/>
    <s v="088541601634"/>
    <n v="46"/>
    <s v="DRESS"/>
    <n v="5"/>
    <n v="5"/>
    <d v="2022-03-01T00:00:00"/>
    <s v=""/>
    <d v="2022-01-10T00:00:00"/>
    <d v="2022-01-03T00:00:00"/>
    <s v=""/>
    <d v="2022-01-11T00:00:00"/>
    <s v="Basics-Aug 2021"/>
    <m/>
    <m/>
    <m/>
    <m/>
    <s v="S2022"/>
    <m/>
    <s v="OPS REVIEW"/>
    <n v="3"/>
    <n v="15"/>
    <s v="BEL"/>
    <s v="Yes"/>
    <n v="6604.1482789055608"/>
    <n v="15443.058270000001"/>
    <m/>
    <s v="Fabric"/>
    <s v="10914 - Brandix Apparel India Pvt Ltd"/>
    <m/>
    <m/>
    <m/>
    <m/>
    <m/>
    <m/>
    <m/>
    <s v="09TQ004462"/>
    <s v="US WHOLESALE"/>
    <m/>
    <m/>
    <m/>
    <s v="09TQ004462"/>
    <s v="UK0245T"/>
    <m/>
    <m/>
    <s v="Thamal"/>
    <s v="Aug-Basic"/>
    <m/>
    <m/>
    <d v="2021-09-01T00:00:00"/>
    <m/>
    <d v="2021-12-27T00:00:00"/>
    <d v="2021-12-09T00:00:00"/>
    <n v="116"/>
    <n v="116"/>
    <n v="0"/>
    <d v="2022-01-30T00:00:00"/>
    <n v="-8"/>
    <n v="19"/>
    <d v="2022-01-03T00:00:00"/>
    <d v="2022-01-11T00:00:00"/>
    <x v="2"/>
  </r>
  <r>
    <n v="268196"/>
    <s v="36660"/>
    <s v="11317"/>
    <s v="BRANDIX ASIA HOLDINGS PTE"/>
    <s v="09TQ004"/>
    <s v="09TQ004"/>
    <s v="Thu Cotton Classics"/>
    <s v="U76"/>
    <s v="462"/>
    <s v="INK BLUE"/>
    <s v="*"/>
    <s v="XL"/>
    <s v="088541601641"/>
    <n v="46"/>
    <s v="DRESS"/>
    <n v="5"/>
    <n v="5"/>
    <d v="2022-03-01T00:00:00"/>
    <s v=""/>
    <d v="2022-01-10T00:00:00"/>
    <d v="2022-01-03T00:00:00"/>
    <s v=""/>
    <d v="2022-01-11T00:00:00"/>
    <s v="Basics-Aug 2021"/>
    <m/>
    <m/>
    <m/>
    <m/>
    <s v="S2022"/>
    <m/>
    <s v="OPS REVIEW"/>
    <n v="3"/>
    <n v="15"/>
    <s v="BEL"/>
    <s v="Yes"/>
    <n v="6604.1482789055608"/>
    <n v="15443.058270000001"/>
    <m/>
    <s v="Fabric"/>
    <s v="10914 - Brandix Apparel India Pvt Ltd"/>
    <m/>
    <m/>
    <m/>
    <m/>
    <m/>
    <m/>
    <m/>
    <s v="09TQ004462"/>
    <s v="US WHOLESALE"/>
    <m/>
    <m/>
    <m/>
    <s v="09TQ004462"/>
    <s v="UK0245T"/>
    <m/>
    <m/>
    <s v="Thamal"/>
    <s v="Aug-Basic"/>
    <m/>
    <m/>
    <d v="2021-09-01T00:00:00"/>
    <m/>
    <d v="2021-12-27T00:00:00"/>
    <d v="2021-12-09T00:00:00"/>
    <n v="116"/>
    <n v="116"/>
    <n v="0"/>
    <d v="2022-01-30T00:00:00"/>
    <n v="-8"/>
    <n v="19"/>
    <d v="2022-01-03T00:00:00"/>
    <d v="2022-01-11T00:00:00"/>
    <x v="2"/>
  </r>
  <r>
    <n v="268197"/>
    <s v="36662"/>
    <s v="11317"/>
    <s v="BRANDIX ASIA HOLDINGS PTE"/>
    <s v="09TF001"/>
    <s v="09TF001"/>
    <s v="Thu Cotton Classics"/>
    <s v="A99"/>
    <s v="099"/>
    <s v="MULTI"/>
    <s v="*"/>
    <s v="SM"/>
    <s v="088541316606"/>
    <s v="MEXICO"/>
    <s v="DRESS"/>
    <n v="800"/>
    <n v="800"/>
    <d v="2022-03-01T00:00:00"/>
    <s v=""/>
    <d v="2022-01-10T00:00:00"/>
    <d v="2022-01-03T00:00:00"/>
    <s v=""/>
    <d v="2022-01-18T00:00:00"/>
    <s v="Basics-Aug 2021"/>
    <m/>
    <m/>
    <m/>
    <s v="JV-Baseco S.A.P.I. de C.V."/>
    <s v="S2022"/>
    <m/>
    <s v="OPS REVIEW"/>
    <n v="4"/>
    <n v="3200"/>
    <s v="BEL"/>
    <m/>
    <m/>
    <m/>
    <m/>
    <m/>
    <s v="10914 - Brandix Apparel India Pvt Ltd"/>
    <m/>
    <m/>
    <m/>
    <m/>
    <m/>
    <m/>
    <m/>
    <s v="09TF001099"/>
    <s v="MEX"/>
    <m/>
    <m/>
    <m/>
    <s v="09TF001099"/>
    <s v="UK0244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3"/>
  </r>
  <r>
    <n v="268197"/>
    <s v="36662"/>
    <s v="11317"/>
    <s v="BRANDIX ASIA HOLDINGS PTE"/>
    <s v="09TF001"/>
    <s v="09TF001"/>
    <s v="Thu Cotton Classics"/>
    <s v="A99"/>
    <s v="099"/>
    <s v="MULTI"/>
    <s v="*"/>
    <s v="MD"/>
    <s v="088541316613"/>
    <s v="MEXICO"/>
    <s v="DRESS"/>
    <n v="890"/>
    <n v="890"/>
    <d v="2022-03-01T00:00:00"/>
    <s v=""/>
    <d v="2022-01-10T00:00:00"/>
    <d v="2022-01-03T00:00:00"/>
    <s v=""/>
    <d v="2022-01-18T00:00:00"/>
    <s v="Basics-Aug 2021"/>
    <m/>
    <m/>
    <m/>
    <s v="JV-Baseco S.A.P.I. de C.V."/>
    <s v="S2022"/>
    <m/>
    <s v="OPS REVIEW"/>
    <n v="4"/>
    <n v="3560"/>
    <s v="BEL"/>
    <m/>
    <m/>
    <m/>
    <m/>
    <m/>
    <s v="10914 - Brandix Apparel India Pvt Ltd"/>
    <m/>
    <m/>
    <m/>
    <m/>
    <m/>
    <m/>
    <m/>
    <s v="09TF001099"/>
    <s v="MEX"/>
    <m/>
    <m/>
    <m/>
    <s v="09TF001099"/>
    <s v="UK0244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3"/>
  </r>
  <r>
    <n v="268197"/>
    <s v="36662"/>
    <s v="11317"/>
    <s v="BRANDIX ASIA HOLDINGS PTE"/>
    <s v="09TF001"/>
    <s v="09TF001"/>
    <s v="Thu Cotton Classics"/>
    <s v="A99"/>
    <s v="099"/>
    <s v="MULTI"/>
    <s v="*"/>
    <s v="LG"/>
    <s v="088541316620"/>
    <s v="MEXICO"/>
    <s v="DRESS"/>
    <n v="1140"/>
    <n v="1140"/>
    <d v="2022-03-01T00:00:00"/>
    <s v=""/>
    <d v="2022-01-10T00:00:00"/>
    <d v="2022-01-03T00:00:00"/>
    <s v=""/>
    <d v="2022-01-18T00:00:00"/>
    <s v="Basics-Aug 2021"/>
    <m/>
    <m/>
    <m/>
    <s v="JV-Baseco S.A.P.I. de C.V."/>
    <s v="S2022"/>
    <m/>
    <s v="OPS REVIEW"/>
    <n v="4"/>
    <n v="4560"/>
    <s v="BEL"/>
    <m/>
    <m/>
    <m/>
    <m/>
    <m/>
    <s v="10914 - Brandix Apparel India Pvt Ltd"/>
    <m/>
    <m/>
    <m/>
    <m/>
    <m/>
    <m/>
    <m/>
    <s v="09TF001099"/>
    <s v="MEX"/>
    <m/>
    <m/>
    <m/>
    <s v="09TF001099"/>
    <s v="UK0244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3"/>
  </r>
  <r>
    <n v="268197"/>
    <s v="36662"/>
    <s v="11317"/>
    <s v="BRANDIX ASIA HOLDINGS PTE"/>
    <s v="09TF001"/>
    <s v="09TF001"/>
    <s v="Thu Cotton Classics"/>
    <s v="A99"/>
    <s v="099"/>
    <s v="MULTI"/>
    <s v="*"/>
    <s v="XL"/>
    <s v="088541316637"/>
    <s v="MEXICO"/>
    <s v="DRESS"/>
    <n v="590"/>
    <n v="590"/>
    <d v="2022-03-01T00:00:00"/>
    <s v=""/>
    <d v="2022-01-10T00:00:00"/>
    <d v="2022-01-03T00:00:00"/>
    <s v=""/>
    <d v="2022-01-18T00:00:00"/>
    <s v="Basics-Aug 2021"/>
    <m/>
    <m/>
    <m/>
    <s v="JV-Baseco S.A.P.I. de C.V."/>
    <s v="S2022"/>
    <m/>
    <s v="OPS REVIEW"/>
    <n v="4"/>
    <n v="2360"/>
    <s v="BEL"/>
    <m/>
    <m/>
    <m/>
    <m/>
    <m/>
    <s v="10914 - Brandix Apparel India Pvt Ltd"/>
    <m/>
    <m/>
    <m/>
    <m/>
    <m/>
    <m/>
    <m/>
    <s v="09TF001099"/>
    <s v="MEX"/>
    <m/>
    <m/>
    <m/>
    <s v="09TF001099"/>
    <s v="UK0244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3"/>
  </r>
  <r>
    <n v="268197"/>
    <s v="36662"/>
    <s v="11317"/>
    <s v="BRANDIX ASIA HOLDINGS PTE"/>
    <s v="09TF001"/>
    <s v="09TF001"/>
    <s v="Thu Cotton Classics"/>
    <s v="100"/>
    <s v="100"/>
    <s v="WHITE"/>
    <s v="*"/>
    <s v="SM"/>
    <s v="088541316651"/>
    <s v="MEXICO"/>
    <s v="DRESS"/>
    <n v="400"/>
    <n v="400"/>
    <d v="2022-03-01T00:00:00"/>
    <s v=""/>
    <d v="2022-01-10T00:00:00"/>
    <d v="2022-01-03T00:00:00"/>
    <s v=""/>
    <d v="2022-01-04T00:00:00"/>
    <s v="Basics-Aug 2021"/>
    <m/>
    <m/>
    <m/>
    <s v="JV-Baseco S.A.P.I. de C.V."/>
    <s v="S2022"/>
    <m/>
    <s v="OPS REVIEW"/>
    <n v="4"/>
    <n v="1600"/>
    <s v="BEL"/>
    <m/>
    <m/>
    <m/>
    <m/>
    <m/>
    <s v="10914 - Brandix Apparel India Pvt Ltd"/>
    <m/>
    <m/>
    <m/>
    <m/>
    <m/>
    <m/>
    <m/>
    <s v="09TF001100"/>
    <s v="MEX"/>
    <m/>
    <m/>
    <m/>
    <s v="09TF001100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"/>
  </r>
  <r>
    <n v="268197"/>
    <s v="36662"/>
    <s v="11317"/>
    <s v="BRANDIX ASIA HOLDINGS PTE"/>
    <s v="09TF001"/>
    <s v="09TF001"/>
    <s v="Thu Cotton Classics"/>
    <s v="100"/>
    <s v="100"/>
    <s v="WHITE"/>
    <s v="*"/>
    <s v="MD"/>
    <s v="088541316668"/>
    <s v="MEXICO"/>
    <s v="DRESS"/>
    <n v="420"/>
    <n v="420"/>
    <d v="2022-03-01T00:00:00"/>
    <s v=""/>
    <d v="2022-01-10T00:00:00"/>
    <d v="2022-01-03T00:00:00"/>
    <s v=""/>
    <d v="2022-01-04T00:00:00"/>
    <s v="Basics-Aug 2021"/>
    <m/>
    <m/>
    <m/>
    <s v="JV-Baseco S.A.P.I. de C.V."/>
    <s v="S2022"/>
    <m/>
    <s v="OPS REVIEW"/>
    <n v="4"/>
    <n v="1680"/>
    <s v="BEL"/>
    <m/>
    <m/>
    <m/>
    <m/>
    <m/>
    <s v="10914 - Brandix Apparel India Pvt Ltd"/>
    <m/>
    <m/>
    <m/>
    <m/>
    <m/>
    <m/>
    <m/>
    <s v="09TF001100"/>
    <s v="MEX"/>
    <m/>
    <m/>
    <m/>
    <s v="09TF001100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"/>
  </r>
  <r>
    <n v="268197"/>
    <s v="36662"/>
    <s v="11317"/>
    <s v="BRANDIX ASIA HOLDINGS PTE"/>
    <s v="09TF001"/>
    <s v="09TF001"/>
    <s v="Thu Cotton Classics"/>
    <s v="100"/>
    <s v="100"/>
    <s v="WHITE"/>
    <s v="*"/>
    <s v="LG"/>
    <s v="088541316675"/>
    <s v="MEXICO"/>
    <s v="DRESS"/>
    <n v="470"/>
    <n v="470"/>
    <d v="2022-03-01T00:00:00"/>
    <s v=""/>
    <d v="2022-01-10T00:00:00"/>
    <d v="2022-01-03T00:00:00"/>
    <s v=""/>
    <d v="2022-01-04T00:00:00"/>
    <s v="Basics-Aug 2021"/>
    <m/>
    <m/>
    <m/>
    <s v="JV-Baseco S.A.P.I. de C.V."/>
    <s v="S2022"/>
    <m/>
    <s v="OPS REVIEW"/>
    <n v="4"/>
    <n v="1880"/>
    <s v="BEL"/>
    <m/>
    <m/>
    <m/>
    <m/>
    <m/>
    <s v="10914 - Brandix Apparel India Pvt Ltd"/>
    <m/>
    <m/>
    <m/>
    <m/>
    <m/>
    <m/>
    <m/>
    <s v="09TF001100"/>
    <s v="MEX"/>
    <m/>
    <m/>
    <m/>
    <s v="09TF001100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"/>
  </r>
  <r>
    <n v="268197"/>
    <s v="36662"/>
    <s v="11317"/>
    <s v="BRANDIX ASIA HOLDINGS PTE"/>
    <s v="09TF001"/>
    <s v="09TF001"/>
    <s v="Thu Cotton Classics"/>
    <s v="100"/>
    <s v="100"/>
    <s v="WHITE"/>
    <s v="*"/>
    <s v="XL"/>
    <s v="088541316682"/>
    <s v="MEXICO"/>
    <s v="DRESS"/>
    <n v="120"/>
    <n v="120"/>
    <d v="2022-03-01T00:00:00"/>
    <s v=""/>
    <d v="2022-01-10T00:00:00"/>
    <d v="2022-01-03T00:00:00"/>
    <s v=""/>
    <d v="2022-01-04T00:00:00"/>
    <s v="Basics-Aug 2021"/>
    <m/>
    <m/>
    <m/>
    <s v="JV-Baseco S.A.P.I. de C.V."/>
    <s v="S2022"/>
    <m/>
    <s v="OPS REVIEW"/>
    <n v="4"/>
    <n v="480"/>
    <s v="BEL"/>
    <m/>
    <m/>
    <m/>
    <m/>
    <m/>
    <s v="10914 - Brandix Apparel India Pvt Ltd"/>
    <m/>
    <m/>
    <m/>
    <m/>
    <m/>
    <m/>
    <m/>
    <s v="09TF001100"/>
    <s v="MEX"/>
    <m/>
    <m/>
    <m/>
    <s v="09TF001100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"/>
  </r>
  <r>
    <n v="268201"/>
    <s v="36663"/>
    <s v="11317"/>
    <s v="BRANDIX ASIA HOLDINGS PTE"/>
    <s v="09T0006"/>
    <s v="09T0006"/>
    <s v="Thu Cotton Classics"/>
    <s v="099"/>
    <s v="099"/>
    <s v="MULTI"/>
    <s v="*"/>
    <s v="S"/>
    <s v="088541003544"/>
    <s v="46"/>
    <s v="DRESS"/>
    <n v="312"/>
    <n v="312"/>
    <d v="2022-03-01T00:00:00"/>
    <s v=""/>
    <d v="2022-01-10T00:00:00"/>
    <d v="2022-01-03T00:00:00"/>
    <s v=""/>
    <d v="2022-01-18T00:00:00"/>
    <s v="Basics-Aug 2021"/>
    <m/>
    <m/>
    <m/>
    <m/>
    <s v="S2022"/>
    <m/>
    <s v="OPS REVIEW"/>
    <n v="4"/>
    <n v="1248"/>
    <s v="BEL"/>
    <m/>
    <m/>
    <m/>
    <m/>
    <m/>
    <s v="10914 - Brandix Apparel India Pvt Ltd"/>
    <m/>
    <m/>
    <m/>
    <m/>
    <m/>
    <m/>
    <m/>
    <s v="09T0006099"/>
    <s v="US WHOLESALE"/>
    <m/>
    <m/>
    <m/>
    <s v="09T0006099"/>
    <s v="UK0087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5"/>
  </r>
  <r>
    <n v="268201"/>
    <s v="36663"/>
    <s v="11317"/>
    <s v="BRANDIX ASIA HOLDINGS PTE"/>
    <s v="09T0006"/>
    <s v="09T0006"/>
    <s v="Thu Cotton Classics"/>
    <s v="099"/>
    <s v="099"/>
    <s v="MULTI"/>
    <s v="*"/>
    <s v="M"/>
    <s v="088541003551"/>
    <s v="46"/>
    <s v="DRESS"/>
    <n v="1210"/>
    <n v="1210"/>
    <d v="2022-03-01T00:00:00"/>
    <s v=""/>
    <d v="2022-01-10T00:00:00"/>
    <d v="2022-01-03T00:00:00"/>
    <s v=""/>
    <d v="2022-01-18T00:00:00"/>
    <s v="Basics-Aug 2021"/>
    <m/>
    <m/>
    <m/>
    <m/>
    <s v="S2022"/>
    <m/>
    <s v="OPS REVIEW"/>
    <n v="4"/>
    <n v="4840"/>
    <s v="BEL"/>
    <m/>
    <m/>
    <m/>
    <m/>
    <m/>
    <s v="10914 - Brandix Apparel India Pvt Ltd"/>
    <m/>
    <m/>
    <m/>
    <m/>
    <m/>
    <m/>
    <m/>
    <s v="09T0006099"/>
    <s v="US WHOLESALE"/>
    <m/>
    <m/>
    <m/>
    <s v="09T0006099"/>
    <s v="UK0087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5"/>
  </r>
  <r>
    <n v="268201"/>
    <s v="36663"/>
    <s v="11317"/>
    <s v="BRANDIX ASIA HOLDINGS PTE"/>
    <s v="09T0006"/>
    <s v="09T0006"/>
    <s v="Thu Cotton Classics"/>
    <s v="099"/>
    <s v="099"/>
    <s v="MULTI"/>
    <s v="*"/>
    <s v="L"/>
    <s v="088541003568"/>
    <s v="46"/>
    <s v="DRESS"/>
    <n v="969"/>
    <n v="969"/>
    <d v="2022-03-01T00:00:00"/>
    <s v=""/>
    <d v="2022-01-10T00:00:00"/>
    <d v="2022-01-03T00:00:00"/>
    <s v=""/>
    <d v="2022-01-18T00:00:00"/>
    <s v="Basics-Aug 2021"/>
    <m/>
    <m/>
    <m/>
    <m/>
    <s v="S2022"/>
    <m/>
    <s v="OPS REVIEW"/>
    <n v="4"/>
    <n v="3876"/>
    <s v="BEL"/>
    <m/>
    <m/>
    <m/>
    <m/>
    <m/>
    <s v="10914 - Brandix Apparel India Pvt Ltd"/>
    <m/>
    <m/>
    <m/>
    <m/>
    <m/>
    <m/>
    <m/>
    <s v="09T0006099"/>
    <s v="US WHOLESALE"/>
    <m/>
    <m/>
    <m/>
    <s v="09T0006099"/>
    <s v="UK0087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5"/>
  </r>
  <r>
    <n v="268201"/>
    <s v="36663"/>
    <s v="11317"/>
    <s v="BRANDIX ASIA HOLDINGS PTE"/>
    <s v="09T0006"/>
    <s v="09T0006"/>
    <s v="Thu Cotton Classics"/>
    <s v="099"/>
    <s v="099"/>
    <s v="MULTI"/>
    <s v="*"/>
    <s v="XL"/>
    <s v="088541003575"/>
    <s v="46"/>
    <s v="DRESS"/>
    <n v="593"/>
    <n v="593"/>
    <d v="2022-03-01T00:00:00"/>
    <s v=""/>
    <d v="2022-01-10T00:00:00"/>
    <d v="2022-01-03T00:00:00"/>
    <s v=""/>
    <d v="2022-01-18T00:00:00"/>
    <s v="Basics-Aug 2021"/>
    <m/>
    <m/>
    <m/>
    <m/>
    <s v="S2022"/>
    <m/>
    <s v="OPS REVIEW"/>
    <n v="4"/>
    <n v="2372"/>
    <s v="BEL"/>
    <m/>
    <m/>
    <m/>
    <m/>
    <m/>
    <s v="10914 - Brandix Apparel India Pvt Ltd"/>
    <m/>
    <m/>
    <m/>
    <m/>
    <m/>
    <m/>
    <m/>
    <s v="09T0006099"/>
    <s v="US WHOLESALE"/>
    <m/>
    <m/>
    <m/>
    <s v="09T0006099"/>
    <s v="UK0087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5"/>
  </r>
  <r>
    <n v="268201"/>
    <s v="36663"/>
    <s v="11317"/>
    <s v="BRANDIX ASIA HOLDINGS PTE"/>
    <s v="09T0006"/>
    <s v="09T0006"/>
    <s v="Thu Cotton Classics"/>
    <s v="099"/>
    <s v="099"/>
    <s v="MULTI"/>
    <s v="*"/>
    <s v="2XL"/>
    <s v="088541003582"/>
    <s v="46"/>
    <s v="DRESS"/>
    <n v="132"/>
    <n v="132"/>
    <d v="2022-03-01T00:00:00"/>
    <s v=""/>
    <d v="2022-01-10T00:00:00"/>
    <d v="2022-01-03T00:00:00"/>
    <s v=""/>
    <d v="2022-01-18T00:00:00"/>
    <s v="Basics-Aug 2021"/>
    <m/>
    <m/>
    <m/>
    <m/>
    <s v="S2022"/>
    <m/>
    <s v="OPS REVIEW"/>
    <n v="4"/>
    <n v="528"/>
    <s v="BEL"/>
    <m/>
    <m/>
    <m/>
    <m/>
    <m/>
    <s v="10914 - Brandix Apparel India Pvt Ltd"/>
    <m/>
    <m/>
    <m/>
    <m/>
    <m/>
    <m/>
    <m/>
    <s v="09T0006099"/>
    <s v="US WHOLESALE"/>
    <m/>
    <m/>
    <m/>
    <s v="09T0006099"/>
    <s v="UK0087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5"/>
  </r>
  <r>
    <n v="268201"/>
    <s v="36663"/>
    <s v="11317"/>
    <s v="BRANDIX ASIA HOLDINGS PTE"/>
    <s v="09T0007"/>
    <s v="09T0007"/>
    <s v="Thu Cotton Classics"/>
    <s v="099"/>
    <s v="099"/>
    <s v="MULTI"/>
    <s v="*"/>
    <s v="S"/>
    <s v="088541003599"/>
    <s v="46"/>
    <s v="DRESS"/>
    <n v="586"/>
    <n v="586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2344"/>
    <s v="BEL"/>
    <m/>
    <m/>
    <m/>
    <m/>
    <m/>
    <s v="10914 - Brandix Apparel India Pvt Ltd"/>
    <m/>
    <m/>
    <m/>
    <m/>
    <m/>
    <m/>
    <m/>
    <s v="09T0007099"/>
    <s v="US WHOLESALE"/>
    <m/>
    <m/>
    <m/>
    <s v="09T0007099"/>
    <s v="UK0087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6"/>
  </r>
  <r>
    <n v="268201"/>
    <s v="36663"/>
    <s v="11317"/>
    <s v="BRANDIX ASIA HOLDINGS PTE"/>
    <s v="09T0007"/>
    <s v="09T0007"/>
    <s v="Thu Cotton Classics"/>
    <s v="099"/>
    <s v="099"/>
    <s v="MULTI"/>
    <s v="*"/>
    <s v="M"/>
    <s v="088541003605"/>
    <s v="46"/>
    <s v="DRESS"/>
    <n v="2035"/>
    <n v="203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8140"/>
    <s v="BEL"/>
    <m/>
    <m/>
    <m/>
    <m/>
    <m/>
    <s v="10914 - Brandix Apparel India Pvt Ltd"/>
    <m/>
    <m/>
    <m/>
    <m/>
    <m/>
    <m/>
    <m/>
    <s v="09T0007099"/>
    <s v="US WHOLESALE"/>
    <m/>
    <m/>
    <m/>
    <s v="09T0007099"/>
    <s v="UK0087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6"/>
  </r>
  <r>
    <n v="268201"/>
    <s v="36663"/>
    <s v="11317"/>
    <s v="BRANDIX ASIA HOLDINGS PTE"/>
    <s v="09T0007"/>
    <s v="09T0007"/>
    <s v="Thu Cotton Classics"/>
    <s v="099"/>
    <s v="099"/>
    <s v="MULTI"/>
    <s v="*"/>
    <s v="L"/>
    <s v="088541003612"/>
    <s v="46"/>
    <s v="DRESS"/>
    <n v="1265"/>
    <n v="126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5060"/>
    <s v="BEL"/>
    <m/>
    <m/>
    <m/>
    <m/>
    <m/>
    <s v="10914 - Brandix Apparel India Pvt Ltd"/>
    <m/>
    <m/>
    <m/>
    <m/>
    <m/>
    <m/>
    <m/>
    <s v="09T0007099"/>
    <s v="US WHOLESALE"/>
    <m/>
    <m/>
    <m/>
    <s v="09T0007099"/>
    <s v="UK0087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6"/>
  </r>
  <r>
    <n v="268201"/>
    <s v="36663"/>
    <s v="11317"/>
    <s v="BRANDIX ASIA HOLDINGS PTE"/>
    <s v="09T0007"/>
    <s v="09T0007"/>
    <s v="Thu Cotton Classics"/>
    <s v="099"/>
    <s v="099"/>
    <s v="MULTI"/>
    <s v="*"/>
    <s v="XL"/>
    <s v="088541003629"/>
    <s v="46"/>
    <s v="DRESS"/>
    <n v="850"/>
    <n v="85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3400"/>
    <s v="BEL"/>
    <m/>
    <m/>
    <m/>
    <m/>
    <m/>
    <s v="10914 - Brandix Apparel India Pvt Ltd"/>
    <m/>
    <m/>
    <m/>
    <m/>
    <m/>
    <m/>
    <m/>
    <s v="09T0007099"/>
    <s v="US WHOLESALE"/>
    <m/>
    <m/>
    <m/>
    <s v="09T0007099"/>
    <s v="UK0087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6"/>
  </r>
  <r>
    <n v="268201"/>
    <s v="36663"/>
    <s v="11317"/>
    <s v="BRANDIX ASIA HOLDINGS PTE"/>
    <s v="09T0007"/>
    <s v="09T0007"/>
    <s v="Thu Cotton Classics"/>
    <s v="099"/>
    <s v="099"/>
    <s v="MULTI"/>
    <s v="*"/>
    <s v="2XL"/>
    <s v="088541003636"/>
    <s v="46"/>
    <s v="DRESS"/>
    <n v="571"/>
    <n v="571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2284"/>
    <s v="BEL"/>
    <m/>
    <m/>
    <m/>
    <m/>
    <m/>
    <s v="10914 - Brandix Apparel India Pvt Ltd"/>
    <m/>
    <m/>
    <m/>
    <m/>
    <m/>
    <m/>
    <m/>
    <s v="09T0007099"/>
    <s v="US WHOLESALE"/>
    <m/>
    <m/>
    <m/>
    <s v="09T0007099"/>
    <s v="UK0087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6"/>
  </r>
  <r>
    <n v="268201"/>
    <s v="36663"/>
    <s v="11317"/>
    <s v="BRANDIX ASIA HOLDINGS PTE"/>
    <s v="09T3108"/>
    <s v="09T3108"/>
    <s v="Thu Cotton Classics"/>
    <s v="CHS"/>
    <s v="410"/>
    <s v="DARK NAVY"/>
    <s v="*"/>
    <s v="SM"/>
    <s v="088541378727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60"/>
    <s v="BEL"/>
    <m/>
    <m/>
    <m/>
    <m/>
    <m/>
    <s v="10914 - Brandix Apparel India Pvt Ltd"/>
    <m/>
    <m/>
    <m/>
    <m/>
    <m/>
    <m/>
    <m/>
    <s v="09T3108410"/>
    <s v="US WHOLESALE"/>
    <m/>
    <m/>
    <m/>
    <s v="09T3108410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7"/>
  </r>
  <r>
    <n v="268201"/>
    <s v="36663"/>
    <s v="11317"/>
    <s v="BRANDIX ASIA HOLDINGS PTE"/>
    <s v="09T3108"/>
    <s v="09T3108"/>
    <s v="Thu Cotton Classics"/>
    <s v="CHS"/>
    <s v="410"/>
    <s v="DARK NAVY"/>
    <s v="*"/>
    <s v="MD"/>
    <s v="088541378734"/>
    <s v="46"/>
    <s v="DRESS"/>
    <n v="231"/>
    <n v="231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231"/>
    <s v="BEL"/>
    <m/>
    <m/>
    <m/>
    <m/>
    <m/>
    <s v="10914 - Brandix Apparel India Pvt Ltd"/>
    <m/>
    <m/>
    <m/>
    <m/>
    <m/>
    <m/>
    <m/>
    <s v="09T3108410"/>
    <s v="US WHOLESALE"/>
    <m/>
    <m/>
    <m/>
    <s v="09T3108410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7"/>
  </r>
  <r>
    <n v="268201"/>
    <s v="36663"/>
    <s v="11317"/>
    <s v="BRANDIX ASIA HOLDINGS PTE"/>
    <s v="09T3108"/>
    <s v="09T3108"/>
    <s v="Thu Cotton Classics"/>
    <s v="CHS"/>
    <s v="410"/>
    <s v="DARK NAVY"/>
    <s v="*"/>
    <s v="LG"/>
    <s v="088541378741"/>
    <s v="46"/>
    <s v="DRESS"/>
    <n v="539"/>
    <n v="539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539"/>
    <s v="BEL"/>
    <m/>
    <m/>
    <m/>
    <m/>
    <m/>
    <s v="10914 - Brandix Apparel India Pvt Ltd"/>
    <m/>
    <m/>
    <m/>
    <m/>
    <m/>
    <m/>
    <m/>
    <s v="09T3108410"/>
    <s v="US WHOLESALE"/>
    <m/>
    <m/>
    <m/>
    <s v="09T3108410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7"/>
  </r>
  <r>
    <n v="268201"/>
    <s v="36663"/>
    <s v="11317"/>
    <s v="BRANDIX ASIA HOLDINGS PTE"/>
    <s v="09T3108"/>
    <s v="09T3108"/>
    <s v="Thu Cotton Classics"/>
    <s v="CHS"/>
    <s v="410"/>
    <s v="DARK NAVY"/>
    <s v="*"/>
    <s v="XL"/>
    <s v="088541378758"/>
    <s v="46"/>
    <s v="DRESS"/>
    <n v="683"/>
    <n v="683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683"/>
    <s v="BEL"/>
    <m/>
    <m/>
    <m/>
    <m/>
    <m/>
    <s v="10914 - Brandix Apparel India Pvt Ltd"/>
    <m/>
    <m/>
    <m/>
    <m/>
    <m/>
    <m/>
    <m/>
    <s v="09T3108410"/>
    <s v="US WHOLESALE"/>
    <m/>
    <m/>
    <m/>
    <s v="09T3108410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7"/>
  </r>
  <r>
    <n v="268201"/>
    <s v="36663"/>
    <s v="11317"/>
    <s v="BRANDIX ASIA HOLDINGS PTE"/>
    <s v="09T3108"/>
    <s v="09T3108"/>
    <s v="Thu Cotton Classics"/>
    <s v="CIX"/>
    <s v="432"/>
    <s v="French Blue"/>
    <s v="*"/>
    <s v="SM"/>
    <s v="088541378772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60"/>
    <s v="BEL"/>
    <m/>
    <m/>
    <m/>
    <m/>
    <m/>
    <s v="10914 - Brandix Apparel India Pvt Ltd"/>
    <m/>
    <m/>
    <m/>
    <m/>
    <m/>
    <m/>
    <m/>
    <s v="09T3108432"/>
    <s v="US WHOLESALE"/>
    <m/>
    <m/>
    <m/>
    <s v="09T3108432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8"/>
  </r>
  <r>
    <n v="268201"/>
    <s v="36663"/>
    <s v="11317"/>
    <s v="BRANDIX ASIA HOLDINGS PTE"/>
    <s v="09T3108"/>
    <s v="09T3108"/>
    <s v="Thu Cotton Classics"/>
    <s v="CIX"/>
    <s v="432"/>
    <s v="French Blue"/>
    <s v="*"/>
    <s v="MD"/>
    <s v="088541378789"/>
    <s v="46"/>
    <s v="DRESS"/>
    <n v="362"/>
    <n v="362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362"/>
    <s v="BEL"/>
    <m/>
    <m/>
    <m/>
    <m/>
    <m/>
    <s v="10914 - Brandix Apparel India Pvt Ltd"/>
    <m/>
    <m/>
    <m/>
    <m/>
    <m/>
    <m/>
    <m/>
    <s v="09T3108432"/>
    <s v="US WHOLESALE"/>
    <m/>
    <m/>
    <m/>
    <s v="09T3108432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8"/>
  </r>
  <r>
    <n v="268201"/>
    <s v="36663"/>
    <s v="11317"/>
    <s v="BRANDIX ASIA HOLDINGS PTE"/>
    <s v="09T3108"/>
    <s v="09T3108"/>
    <s v="Thu Cotton Classics"/>
    <s v="CIX"/>
    <s v="432"/>
    <s v="French Blue"/>
    <s v="*"/>
    <s v="LG"/>
    <s v="088541378796"/>
    <s v="46"/>
    <s v="DRESS"/>
    <n v="395"/>
    <n v="39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395"/>
    <s v="BEL"/>
    <m/>
    <m/>
    <m/>
    <m/>
    <m/>
    <s v="10914 - Brandix Apparel India Pvt Ltd"/>
    <m/>
    <m/>
    <m/>
    <m/>
    <m/>
    <m/>
    <m/>
    <s v="09T3108432"/>
    <s v="US WHOLESALE"/>
    <m/>
    <m/>
    <m/>
    <s v="09T3108432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8"/>
  </r>
  <r>
    <n v="268201"/>
    <s v="36663"/>
    <s v="11317"/>
    <s v="BRANDIX ASIA HOLDINGS PTE"/>
    <s v="09T3108"/>
    <s v="09T3108"/>
    <s v="Thu Cotton Classics"/>
    <s v="CIX"/>
    <s v="432"/>
    <s v="French Blue"/>
    <s v="*"/>
    <s v="XL"/>
    <s v="088541378802"/>
    <s v="46"/>
    <s v="DRESS"/>
    <n v="329"/>
    <n v="329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329"/>
    <s v="BEL"/>
    <m/>
    <m/>
    <m/>
    <m/>
    <m/>
    <s v="10914 - Brandix Apparel India Pvt Ltd"/>
    <m/>
    <m/>
    <m/>
    <m/>
    <m/>
    <m/>
    <m/>
    <s v="09T3108432"/>
    <s v="US WHOLESALE"/>
    <m/>
    <m/>
    <m/>
    <s v="09T3108432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8"/>
  </r>
  <r>
    <n v="268201"/>
    <s v="36663"/>
    <s v="11317"/>
    <s v="BRANDIX ASIA HOLDINGS PTE"/>
    <s v="09T3108"/>
    <s v="09T3108"/>
    <s v="Thu Cotton Classics"/>
    <s v="P7A"/>
    <s v="004"/>
    <s v="Grey Heather"/>
    <s v="*"/>
    <s v="MD"/>
    <s v="088541378680"/>
    <s v="46"/>
    <s v="DRESS"/>
    <n v="417"/>
    <n v="417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1"/>
    <n v="417"/>
    <s v="BEL"/>
    <m/>
    <m/>
    <m/>
    <m/>
    <m/>
    <s v="10914 - Brandix Apparel India Pvt Ltd"/>
    <m/>
    <m/>
    <m/>
    <m/>
    <m/>
    <m/>
    <m/>
    <s v="09T3108004"/>
    <s v="US WHOLESALE"/>
    <m/>
    <m/>
    <m/>
    <s v="09T3108004"/>
    <s v="UK0002T"/>
    <m/>
    <m/>
    <s v="Sheshan"/>
    <s v="Aug-Basic"/>
    <m/>
    <m/>
    <d v="2021-09-01T00:00:00"/>
    <m/>
    <d v="2022-01-14T00:00:00"/>
    <d v="2022-01-07T00:00:00"/>
    <n v="134"/>
    <n v="119"/>
    <n v="-15"/>
    <d v="2022-02-02T00:00:00"/>
    <n v="-36"/>
    <n v="-6"/>
    <d v="2022-01-03T00:00:00"/>
    <d v="2022-02-08T00:00:00"/>
    <x v="9"/>
  </r>
  <r>
    <n v="268201"/>
    <s v="36663"/>
    <s v="11317"/>
    <s v="BRANDIX ASIA HOLDINGS PTE"/>
    <s v="09T3108"/>
    <s v="09T3108"/>
    <s v="Thu Cotton Classics"/>
    <s v="P7A"/>
    <s v="004"/>
    <s v="Grey Heather"/>
    <s v="*"/>
    <s v="LG"/>
    <s v="088541378697"/>
    <s v="46"/>
    <s v="DRESS"/>
    <n v="660"/>
    <n v="660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1"/>
    <n v="660"/>
    <s v="BEL"/>
    <m/>
    <m/>
    <m/>
    <m/>
    <m/>
    <s v="10914 - Brandix Apparel India Pvt Ltd"/>
    <m/>
    <m/>
    <m/>
    <m/>
    <m/>
    <m/>
    <m/>
    <s v="09T3108004"/>
    <s v="US WHOLESALE"/>
    <m/>
    <m/>
    <m/>
    <s v="09T3108004"/>
    <s v="UK0002T"/>
    <m/>
    <m/>
    <s v="Sheshan"/>
    <s v="Aug-Basic"/>
    <m/>
    <m/>
    <d v="2021-09-01T00:00:00"/>
    <m/>
    <d v="2022-01-14T00:00:00"/>
    <d v="2022-01-07T00:00:00"/>
    <n v="134"/>
    <n v="119"/>
    <n v="-15"/>
    <d v="2022-02-02T00:00:00"/>
    <n v="-36"/>
    <n v="-6"/>
    <d v="2022-01-03T00:00:00"/>
    <d v="2022-02-08T00:00:00"/>
    <x v="9"/>
  </r>
  <r>
    <n v="268201"/>
    <s v="36663"/>
    <s v="11317"/>
    <s v="BRANDIX ASIA HOLDINGS PTE"/>
    <s v="09T3108"/>
    <s v="09T3108"/>
    <s v="Thu Cotton Classics"/>
    <s v="P7A"/>
    <s v="004"/>
    <s v="Grey Heather"/>
    <s v="*"/>
    <s v="XL"/>
    <s v="088541378703"/>
    <s v="46"/>
    <s v="DRESS"/>
    <n v="105"/>
    <n v="105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1"/>
    <n v="105"/>
    <s v="BEL"/>
    <m/>
    <m/>
    <m/>
    <m/>
    <m/>
    <s v="10914 - Brandix Apparel India Pvt Ltd"/>
    <m/>
    <m/>
    <m/>
    <m/>
    <m/>
    <m/>
    <m/>
    <s v="09T3108004"/>
    <s v="US WHOLESALE"/>
    <m/>
    <m/>
    <m/>
    <s v="09T3108004"/>
    <s v="UK0002T"/>
    <m/>
    <m/>
    <s v="Sheshan"/>
    <s v="Aug-Basic"/>
    <m/>
    <m/>
    <d v="2021-09-01T00:00:00"/>
    <m/>
    <d v="2022-01-14T00:00:00"/>
    <d v="2022-01-07T00:00:00"/>
    <n v="134"/>
    <n v="119"/>
    <n v="-15"/>
    <d v="2022-02-02T00:00:00"/>
    <n v="-36"/>
    <n v="-6"/>
    <d v="2022-01-03T00:00:00"/>
    <d v="2022-02-08T00:00:00"/>
    <x v="9"/>
  </r>
  <r>
    <n v="268201"/>
    <s v="36663"/>
    <s v="11317"/>
    <s v="BRANDIX ASIA HOLDINGS PTE"/>
    <s v="09T3108"/>
    <s v="09T3108"/>
    <s v="Thu Cotton Classics"/>
    <s v="XCN"/>
    <s v="608"/>
    <s v="MAHOGANY"/>
    <s v="*"/>
    <s v="MD"/>
    <s v="088541378833"/>
    <s v="46"/>
    <s v="DRESS"/>
    <n v="221"/>
    <n v="221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221"/>
    <s v="BEL"/>
    <m/>
    <m/>
    <m/>
    <m/>
    <m/>
    <s v="10914 - Brandix Apparel India Pvt Ltd"/>
    <m/>
    <m/>
    <m/>
    <m/>
    <m/>
    <m/>
    <m/>
    <s v="09T3108608"/>
    <s v="US WHOLESALE"/>
    <m/>
    <m/>
    <m/>
    <s v="09T3108608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10"/>
  </r>
  <r>
    <n v="268201"/>
    <s v="36663"/>
    <s v="11317"/>
    <s v="BRANDIX ASIA HOLDINGS PTE"/>
    <s v="09T3108"/>
    <s v="09T3108"/>
    <s v="Thu Cotton Classics"/>
    <s v="XCN"/>
    <s v="608"/>
    <s v="MAHOGANY"/>
    <s v="*"/>
    <s v="LG"/>
    <s v="088541378840"/>
    <s v="46"/>
    <s v="DRESS"/>
    <n v="109"/>
    <n v="109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109"/>
    <s v="BEL"/>
    <m/>
    <m/>
    <m/>
    <m/>
    <m/>
    <s v="10914 - Brandix Apparel India Pvt Ltd"/>
    <m/>
    <m/>
    <m/>
    <m/>
    <m/>
    <m/>
    <m/>
    <s v="09T3108608"/>
    <s v="US WHOLESALE"/>
    <m/>
    <m/>
    <m/>
    <s v="09T3108608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10"/>
  </r>
  <r>
    <n v="268201"/>
    <s v="36663"/>
    <s v="11317"/>
    <s v="BRANDIX ASIA HOLDINGS PTE"/>
    <s v="09T3108"/>
    <s v="09T3108"/>
    <s v="Thu Cotton Classics"/>
    <s v="XCN"/>
    <s v="608"/>
    <s v="MAHOGANY"/>
    <s v="*"/>
    <s v="XL"/>
    <s v="088541378857"/>
    <s v="46"/>
    <s v="DRESS"/>
    <n v="341"/>
    <n v="341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1"/>
    <n v="341"/>
    <s v="BEL"/>
    <m/>
    <m/>
    <m/>
    <m/>
    <m/>
    <s v="10914 - Brandix Apparel India Pvt Ltd"/>
    <m/>
    <m/>
    <m/>
    <m/>
    <m/>
    <m/>
    <m/>
    <s v="09T3108608"/>
    <s v="US WHOLESALE"/>
    <m/>
    <m/>
    <m/>
    <s v="09T3108608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10"/>
  </r>
  <r>
    <n v="268201"/>
    <s v="36663"/>
    <s v="11317"/>
    <s v="BRANDIX ASIA HOLDINGS PTE"/>
    <s v="09T3255"/>
    <s v="09T3255"/>
    <s v="Hanging Boxers"/>
    <s v="469"/>
    <s v="469"/>
    <s v="ICE"/>
    <s v="*"/>
    <s v="XXL"/>
    <s v="088541450966"/>
    <s v="46"/>
    <s v="DRESS"/>
    <n v="261"/>
    <n v="261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261"/>
    <s v="BEL"/>
    <s v="Yes"/>
    <n v="5263.4544770504144"/>
    <n v="7834.5467200000012"/>
    <m/>
    <s v="Fabric"/>
    <s v="10958 - Brandix Apparel Solutions Limited - Intimate Apparel,Batticala"/>
    <m/>
    <m/>
    <m/>
    <m/>
    <m/>
    <m/>
    <m/>
    <s v="09T3255469"/>
    <s v="US WHOLESALE"/>
    <m/>
    <m/>
    <m/>
    <s v="09T3255469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1"/>
  </r>
  <r>
    <n v="268201"/>
    <s v="36663"/>
    <s v="11317"/>
    <s v="BRANDIX ASIA HOLDINGS PTE"/>
    <s v="09T3255"/>
    <s v="09T3255"/>
    <s v="Hanging Boxers"/>
    <s v="608"/>
    <s v="608"/>
    <s v="MAHOGANY"/>
    <s v="*"/>
    <s v="MD"/>
    <s v="088541451031"/>
    <s v="46"/>
    <s v="DRESS"/>
    <n v="227"/>
    <n v="227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227"/>
    <s v="BEL"/>
    <s v="Yes"/>
    <n v="7013.4544770504135"/>
    <n v="10439.38672"/>
    <m/>
    <s v="Fabric"/>
    <s v="10958 - Brandix Apparel Solutions Limited - Intimate Apparel,Batticala"/>
    <m/>
    <m/>
    <m/>
    <m/>
    <m/>
    <m/>
    <m/>
    <s v="09T3255608"/>
    <s v="US WHOLESALE"/>
    <m/>
    <m/>
    <m/>
    <s v="09T3255608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2"/>
  </r>
  <r>
    <n v="268201"/>
    <s v="36663"/>
    <s v="11317"/>
    <s v="BRANDIX ASIA HOLDINGS PTE"/>
    <s v="09T3255"/>
    <s v="09T3255"/>
    <s v="Hanging Boxers"/>
    <s v="608"/>
    <s v="608"/>
    <s v="MAHOGANY"/>
    <s v="*"/>
    <s v="LG"/>
    <s v="088541451048"/>
    <s v="46"/>
    <s v="DRESS"/>
    <n v="224"/>
    <n v="224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224"/>
    <s v="BEL"/>
    <s v="Yes"/>
    <n v="7013.4544770504135"/>
    <n v="10439.38672"/>
    <m/>
    <s v="Fabric"/>
    <s v="10958 - Brandix Apparel Solutions Limited - Intimate Apparel,Batticala"/>
    <m/>
    <m/>
    <m/>
    <m/>
    <m/>
    <m/>
    <m/>
    <s v="09T3255608"/>
    <s v="US WHOLESALE"/>
    <m/>
    <m/>
    <m/>
    <s v="09T3255608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2"/>
  </r>
  <r>
    <n v="268201"/>
    <s v="36663"/>
    <s v="11317"/>
    <s v="BRANDIX ASIA HOLDINGS PTE"/>
    <s v="09T3255"/>
    <s v="09T3255"/>
    <s v="Hanging Boxers"/>
    <s v="608"/>
    <s v="608"/>
    <s v="MAHOGANY"/>
    <s v="*"/>
    <s v="XXL"/>
    <s v="088541451062"/>
    <s v="46"/>
    <s v="DRESS"/>
    <n v="60"/>
    <n v="60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60"/>
    <s v="BEL"/>
    <s v="Yes"/>
    <n v="7013.4544770504135"/>
    <n v="10439.38672"/>
    <m/>
    <s v="Fabric"/>
    <s v="10958 - Brandix Apparel Solutions Limited - Intimate Apparel,Batticala"/>
    <m/>
    <m/>
    <m/>
    <m/>
    <m/>
    <m/>
    <m/>
    <s v="09T3255608"/>
    <s v="US WHOLESALE"/>
    <m/>
    <m/>
    <m/>
    <s v="09T3255608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2"/>
  </r>
  <r>
    <n v="268201"/>
    <s v="36663"/>
    <s v="11317"/>
    <s v="BRANDIX ASIA HOLDINGS PTE"/>
    <s v="09T3255"/>
    <s v="09T3255"/>
    <s v="Hanging Boxers"/>
    <s v="410"/>
    <s v="587"/>
    <s v="SAILOR NAVY"/>
    <s v="*"/>
    <s v="MD"/>
    <s v="088541450980"/>
    <s v="46"/>
    <s v="DRESS"/>
    <n v="312"/>
    <n v="312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312"/>
    <s v="BEL"/>
    <s v="Yes"/>
    <n v="3787.454477050414"/>
    <n v="5637.5502400000005"/>
    <m/>
    <s v="Fabric"/>
    <s v="10958 - Brandix Apparel Solutions Limited - Intimate Apparel,Batticala"/>
    <m/>
    <m/>
    <m/>
    <m/>
    <m/>
    <m/>
    <m/>
    <s v="09T3255587"/>
    <s v="US WHOLESALE"/>
    <m/>
    <m/>
    <m/>
    <s v="09T3255587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3"/>
  </r>
  <r>
    <n v="268201"/>
    <s v="36663"/>
    <s v="11317"/>
    <s v="BRANDIX ASIA HOLDINGS PTE"/>
    <s v="09T3255"/>
    <s v="09T3255"/>
    <s v="Hanging Boxers"/>
    <s v="410"/>
    <s v="587"/>
    <s v="SAILOR NAVY"/>
    <s v="*"/>
    <s v="LG"/>
    <s v="088541450997"/>
    <s v="46"/>
    <s v="DRESS"/>
    <n v="308"/>
    <n v="308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308"/>
    <s v="BEL"/>
    <s v="Yes"/>
    <n v="3787.454477050414"/>
    <n v="5637.5502400000005"/>
    <m/>
    <s v="Fabric"/>
    <s v="10958 - Brandix Apparel Solutions Limited - Intimate Apparel,Batticala"/>
    <m/>
    <m/>
    <m/>
    <m/>
    <m/>
    <m/>
    <m/>
    <s v="09T3255587"/>
    <s v="US WHOLESALE"/>
    <m/>
    <m/>
    <m/>
    <s v="09T3255587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3"/>
  </r>
  <r>
    <n v="268201"/>
    <s v="36663"/>
    <s v="11317"/>
    <s v="BRANDIX ASIA HOLDINGS PTE"/>
    <s v="09T3255"/>
    <s v="09T3255"/>
    <s v="Hanging Boxers"/>
    <s v="410"/>
    <s v="587"/>
    <s v="SAILOR NAVY"/>
    <s v="*"/>
    <s v="XL"/>
    <s v="088541451000"/>
    <s v="46"/>
    <s v="DRESS"/>
    <n v="117"/>
    <n v="117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117"/>
    <s v="BEL"/>
    <s v="Yes"/>
    <n v="3787.454477050414"/>
    <n v="5637.5502400000005"/>
    <m/>
    <s v="Fabric"/>
    <s v="10958 - Brandix Apparel Solutions Limited - Intimate Apparel,Batticala"/>
    <m/>
    <m/>
    <m/>
    <m/>
    <m/>
    <m/>
    <m/>
    <s v="09T3255587"/>
    <s v="US WHOLESALE"/>
    <m/>
    <m/>
    <m/>
    <s v="09T3255587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3"/>
  </r>
  <r>
    <n v="268201"/>
    <s v="36663"/>
    <s v="11317"/>
    <s v="BRANDIX ASIA HOLDINGS PTE"/>
    <s v="09T3257"/>
    <s v="09T3257"/>
    <s v="Hanging Boxers"/>
    <s v="F1S"/>
    <s v="435"/>
    <s v="INDIGO"/>
    <s v="*"/>
    <s v="SM"/>
    <s v="088541451079"/>
    <s v="46"/>
    <s v="DRESS"/>
    <n v="84"/>
    <n v="84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84"/>
    <s v="BEL"/>
    <s v="Yes"/>
    <n v="2304.781790820166"/>
    <n v="3216.2077500000005"/>
    <m/>
    <s v="Fabric"/>
    <s v="10958 - Brandix Apparel Solutions Limited - Intimate Apparel,Batticala"/>
    <m/>
    <m/>
    <m/>
    <m/>
    <m/>
    <m/>
    <m/>
    <s v="09T3257435"/>
    <s v="US WHOLESALE"/>
    <m/>
    <m/>
    <m/>
    <s v="09T3257435"/>
    <s v="UW0021T"/>
    <m/>
    <m/>
    <s v="Thamal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14"/>
  </r>
  <r>
    <n v="268201"/>
    <s v="36663"/>
    <s v="11317"/>
    <s v="BRANDIX ASIA HOLDINGS PTE"/>
    <s v="09T3257"/>
    <s v="09T3257"/>
    <s v="Hanging Boxers"/>
    <s v="F1S"/>
    <s v="435"/>
    <s v="INDIGO"/>
    <s v="*"/>
    <s v="MD"/>
    <s v="088541451086"/>
    <s v="46"/>
    <s v="DRESS"/>
    <n v="136"/>
    <n v="136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136"/>
    <s v="BEL"/>
    <s v="Yes"/>
    <n v="2304.781790820166"/>
    <n v="3216.2077500000005"/>
    <m/>
    <s v="Fabric"/>
    <s v="10958 - Brandix Apparel Solutions Limited - Intimate Apparel,Batticala"/>
    <m/>
    <m/>
    <m/>
    <m/>
    <m/>
    <m/>
    <m/>
    <s v="09T3257435"/>
    <s v="US WHOLESALE"/>
    <m/>
    <m/>
    <m/>
    <s v="09T3257435"/>
    <s v="UW0021T"/>
    <m/>
    <m/>
    <s v="Thamal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14"/>
  </r>
  <r>
    <n v="268201"/>
    <s v="36663"/>
    <s v="11317"/>
    <s v="BRANDIX ASIA HOLDINGS PTE"/>
    <s v="09T3257"/>
    <s v="09T3257"/>
    <s v="Hanging Boxers"/>
    <s v="F1S"/>
    <s v="435"/>
    <s v="INDIGO"/>
    <s v="*"/>
    <s v="LG"/>
    <s v="088541451093"/>
    <s v="46"/>
    <s v="DRESS"/>
    <n v="150"/>
    <n v="150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150"/>
    <s v="BEL"/>
    <s v="Yes"/>
    <n v="2304.781790820166"/>
    <n v="3216.2077500000005"/>
    <m/>
    <s v="Fabric"/>
    <s v="10958 - Brandix Apparel Solutions Limited - Intimate Apparel,Batticala"/>
    <m/>
    <m/>
    <m/>
    <m/>
    <m/>
    <m/>
    <m/>
    <s v="09T3257435"/>
    <s v="US WHOLESALE"/>
    <m/>
    <m/>
    <m/>
    <s v="09T3257435"/>
    <s v="UW0021T"/>
    <m/>
    <m/>
    <s v="Thamal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14"/>
  </r>
  <r>
    <n v="268201"/>
    <s v="36663"/>
    <s v="11317"/>
    <s v="BRANDIX ASIA HOLDINGS PTE"/>
    <s v="09T3257"/>
    <s v="09T3257"/>
    <s v="Hanging Boxers"/>
    <s v="F1S"/>
    <s v="435"/>
    <s v="INDIGO"/>
    <s v="*"/>
    <s v="XL"/>
    <s v="088541451109"/>
    <s v="46"/>
    <s v="DRESS"/>
    <n v="335"/>
    <n v="335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335"/>
    <s v="BEL"/>
    <s v="Yes"/>
    <n v="2304.781790820166"/>
    <n v="3216.2077500000005"/>
    <m/>
    <s v="Fabric"/>
    <s v="10958 - Brandix Apparel Solutions Limited - Intimate Apparel,Batticala"/>
    <m/>
    <m/>
    <m/>
    <m/>
    <m/>
    <m/>
    <m/>
    <s v="09T3257435"/>
    <s v="US WHOLESALE"/>
    <m/>
    <m/>
    <m/>
    <s v="09T3257435"/>
    <s v="UW0021T"/>
    <m/>
    <m/>
    <s v="Thamal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14"/>
  </r>
  <r>
    <n v="268201"/>
    <s v="36663"/>
    <s v="11317"/>
    <s v="BRANDIX ASIA HOLDINGS PTE"/>
    <s v="09T3281"/>
    <s v="09T3281"/>
    <s v="Modern Essentials"/>
    <s v="YC7"/>
    <s v="100"/>
    <s v="WHITE"/>
    <s v="*"/>
    <s v="SM"/>
    <s v="088541492652"/>
    <s v="46"/>
    <s v="DRESS"/>
    <n v="116"/>
    <n v="116"/>
    <d v="2022-03-01T00:00:00"/>
    <s v=""/>
    <d v="2022-01-10T00:00:00"/>
    <d v="2022-01-03T00:00:00"/>
    <s v=""/>
    <d v="2022-01-10T00:00:00"/>
    <s v="Basics-Aug 2021"/>
    <m/>
    <m/>
    <m/>
    <m/>
    <s v="S2022"/>
    <m/>
    <s v="OPS REVIEW"/>
    <n v="1"/>
    <n v="116"/>
    <s v="BEL"/>
    <m/>
    <m/>
    <m/>
    <m/>
    <m/>
    <s v="10703 - Brandix Apparel Solutions Limited - Essentials, Nivithigala"/>
    <m/>
    <m/>
    <m/>
    <m/>
    <m/>
    <m/>
    <m/>
    <s v="09T3281100"/>
    <s v="US WHOLESALE"/>
    <m/>
    <m/>
    <m/>
    <s v="09T3281100"/>
    <s v="SK0155T"/>
    <m/>
    <m/>
    <s v="Sheshan"/>
    <s v="Aug-Basic"/>
    <m/>
    <m/>
    <d v="2021-09-01T00:00:00"/>
    <d v="2021-12-01T00:00:00"/>
    <m/>
    <m/>
    <n v="94"/>
    <n v="94"/>
    <n v="0"/>
    <d v="2022-01-08T00:00:00"/>
    <n v="-7"/>
    <n v="-2"/>
    <d v="2022-01-03T00:00:00"/>
    <d v="2022-01-10T00:00:00"/>
    <x v="15"/>
  </r>
  <r>
    <n v="268201"/>
    <s v="36663"/>
    <s v="11317"/>
    <s v="BRANDIX ASIA HOLDINGS PTE"/>
    <s v="09T3281"/>
    <s v="09T3281"/>
    <s v="Modern Essentials"/>
    <s v="YC7"/>
    <s v="100"/>
    <s v="WHITE"/>
    <s v="*"/>
    <s v="MD"/>
    <s v="088541492669"/>
    <s v="46"/>
    <s v="DRESS"/>
    <n v="328"/>
    <n v="328"/>
    <d v="2022-03-01T00:00:00"/>
    <s v=""/>
    <d v="2022-01-10T00:00:00"/>
    <d v="2022-01-03T00:00:00"/>
    <s v=""/>
    <d v="2022-01-10T00:00:00"/>
    <s v="Basics-Aug 2021"/>
    <m/>
    <m/>
    <m/>
    <m/>
    <s v="S2022"/>
    <m/>
    <s v="OPS REVIEW"/>
    <n v="1"/>
    <n v="328"/>
    <s v="BEL"/>
    <m/>
    <m/>
    <m/>
    <m/>
    <m/>
    <s v="10703 - Brandix Apparel Solutions Limited - Essentials, Nivithigala"/>
    <m/>
    <m/>
    <m/>
    <m/>
    <m/>
    <m/>
    <m/>
    <s v="09T3281100"/>
    <s v="US WHOLESALE"/>
    <m/>
    <m/>
    <m/>
    <s v="09T3281100"/>
    <s v="SK0155T"/>
    <m/>
    <m/>
    <s v="Sheshan"/>
    <s v="Aug-Basic"/>
    <m/>
    <m/>
    <d v="2021-09-01T00:00:00"/>
    <d v="2021-12-01T00:00:00"/>
    <m/>
    <m/>
    <n v="94"/>
    <n v="94"/>
    <n v="0"/>
    <d v="2022-01-08T00:00:00"/>
    <n v="-7"/>
    <n v="-2"/>
    <d v="2022-01-03T00:00:00"/>
    <d v="2022-01-10T00:00:00"/>
    <x v="15"/>
  </r>
  <r>
    <n v="268201"/>
    <s v="36663"/>
    <s v="11317"/>
    <s v="BRANDIX ASIA HOLDINGS PTE"/>
    <s v="09T3281"/>
    <s v="09T3281"/>
    <s v="Modern Essentials"/>
    <s v="YC7"/>
    <s v="100"/>
    <s v="WHITE"/>
    <s v="*"/>
    <s v="LG"/>
    <s v="088541492676"/>
    <s v="46"/>
    <s v="DRESS"/>
    <n v="439"/>
    <n v="439"/>
    <d v="2022-03-01T00:00:00"/>
    <s v=""/>
    <d v="2022-01-10T00:00:00"/>
    <d v="2022-01-03T00:00:00"/>
    <s v=""/>
    <d v="2022-01-10T00:00:00"/>
    <s v="Basics-Aug 2021"/>
    <m/>
    <m/>
    <m/>
    <m/>
    <s v="S2022"/>
    <m/>
    <s v="OPS REVIEW"/>
    <n v="1"/>
    <n v="439"/>
    <s v="BEL"/>
    <m/>
    <m/>
    <m/>
    <m/>
    <m/>
    <s v="10703 - Brandix Apparel Solutions Limited - Essentials, Nivithigala"/>
    <m/>
    <m/>
    <m/>
    <m/>
    <m/>
    <m/>
    <m/>
    <s v="09T3281100"/>
    <s v="US WHOLESALE"/>
    <m/>
    <m/>
    <m/>
    <s v="09T3281100"/>
    <s v="SK0155T"/>
    <m/>
    <m/>
    <s v="Sheshan"/>
    <s v="Aug-Basic"/>
    <m/>
    <m/>
    <d v="2021-09-01T00:00:00"/>
    <d v="2021-12-01T00:00:00"/>
    <m/>
    <m/>
    <n v="94"/>
    <n v="94"/>
    <n v="0"/>
    <d v="2022-01-08T00:00:00"/>
    <n v="-7"/>
    <n v="-2"/>
    <d v="2022-01-03T00:00:00"/>
    <d v="2022-01-10T00:00:00"/>
    <x v="15"/>
  </r>
  <r>
    <n v="268201"/>
    <s v="36663"/>
    <s v="11317"/>
    <s v="BRANDIX ASIA HOLDINGS PTE"/>
    <s v="09T3281"/>
    <s v="09T3281"/>
    <s v="Modern Essentials"/>
    <s v="YC7"/>
    <s v="100"/>
    <s v="WHITE"/>
    <s v="*"/>
    <s v="XL"/>
    <s v="088541492683"/>
    <s v="46"/>
    <s v="DRESS"/>
    <n v="115"/>
    <n v="115"/>
    <d v="2022-03-01T00:00:00"/>
    <s v=""/>
    <d v="2022-01-10T00:00:00"/>
    <d v="2022-01-03T00:00:00"/>
    <s v=""/>
    <d v="2022-01-10T00:00:00"/>
    <s v="Basics-Aug 2021"/>
    <m/>
    <m/>
    <m/>
    <m/>
    <s v="S2022"/>
    <m/>
    <s v="OPS REVIEW"/>
    <n v="1"/>
    <n v="115"/>
    <s v="BEL"/>
    <m/>
    <m/>
    <m/>
    <m/>
    <m/>
    <s v="10703 - Brandix Apparel Solutions Limited - Essentials, Nivithigala"/>
    <m/>
    <m/>
    <m/>
    <m/>
    <m/>
    <m/>
    <m/>
    <s v="09T3281100"/>
    <s v="US WHOLESALE"/>
    <m/>
    <m/>
    <m/>
    <s v="09T3281100"/>
    <s v="SK0155T"/>
    <m/>
    <m/>
    <s v="Sheshan"/>
    <s v="Aug-Basic"/>
    <m/>
    <m/>
    <d v="2021-09-01T00:00:00"/>
    <d v="2021-12-01T00:00:00"/>
    <m/>
    <m/>
    <n v="94"/>
    <n v="94"/>
    <n v="0"/>
    <d v="2022-01-08T00:00:00"/>
    <n v="-7"/>
    <n v="-2"/>
    <d v="2022-01-03T00:00:00"/>
    <d v="2022-01-10T00:00:00"/>
    <x v="15"/>
  </r>
  <r>
    <n v="268201"/>
    <s v="36663"/>
    <s v="11317"/>
    <s v="BRANDIX ASIA HOLDINGS PTE"/>
    <s v="09T3281"/>
    <s v="09T3281"/>
    <s v="Modern Essentials"/>
    <s v="YC7"/>
    <s v="100"/>
    <s v="WHITE"/>
    <s v="*"/>
    <s v="XXL"/>
    <s v="088541492690"/>
    <s v="46"/>
    <s v="DRESS"/>
    <n v="107"/>
    <n v="107"/>
    <d v="2022-03-01T00:00:00"/>
    <s v=""/>
    <d v="2022-01-10T00:00:00"/>
    <d v="2022-01-03T00:00:00"/>
    <s v=""/>
    <d v="2022-01-10T00:00:00"/>
    <s v="Basics-Aug 2021"/>
    <m/>
    <m/>
    <m/>
    <m/>
    <s v="S2022"/>
    <m/>
    <s v="OPS REVIEW"/>
    <n v="1"/>
    <n v="107"/>
    <s v="BEL"/>
    <m/>
    <m/>
    <m/>
    <m/>
    <m/>
    <s v="10703 - Brandix Apparel Solutions Limited - Essentials, Nivithigala"/>
    <m/>
    <m/>
    <m/>
    <m/>
    <m/>
    <m/>
    <m/>
    <s v="09T3281100"/>
    <s v="US WHOLESALE"/>
    <m/>
    <m/>
    <m/>
    <s v="09T3281100"/>
    <s v="SK0155T"/>
    <m/>
    <m/>
    <s v="Sheshan"/>
    <s v="Aug-Basic"/>
    <m/>
    <m/>
    <d v="2021-09-01T00:00:00"/>
    <d v="2021-12-01T00:00:00"/>
    <m/>
    <m/>
    <n v="94"/>
    <n v="94"/>
    <n v="0"/>
    <d v="2022-01-08T00:00:00"/>
    <n v="-7"/>
    <n v="-2"/>
    <d v="2022-01-03T00:00:00"/>
    <d v="2022-01-10T00:00:00"/>
    <x v="15"/>
  </r>
  <r>
    <n v="268201"/>
    <s v="36663"/>
    <s v="11317"/>
    <s v="BRANDIX ASIA HOLDINGS PTE"/>
    <s v="09T3283"/>
    <s v="09T3283"/>
    <s v="Modern Essentials"/>
    <s v="CHS"/>
    <s v="410"/>
    <s v="DARK NAVY"/>
    <s v="*"/>
    <s v="SM"/>
    <s v="088541492751"/>
    <s v="46"/>
    <s v="DRESS"/>
    <n v="221"/>
    <n v="221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221"/>
    <s v="BEL"/>
    <s v="Yes"/>
    <n v="4503.7417923691219"/>
    <n v="944.08336200000008"/>
    <m/>
    <s v="Fabric"/>
    <s v="10703 - Brandix Apparel Solutions Limited - Essentials, Nivithigala"/>
    <m/>
    <m/>
    <m/>
    <m/>
    <m/>
    <m/>
    <m/>
    <s v="09T3283410"/>
    <s v="US WHOLESALE"/>
    <m/>
    <m/>
    <m/>
    <s v="09T3283410"/>
    <s v="SK0153T"/>
    <m/>
    <m/>
    <s v="Nilushi"/>
    <s v="Aug-Basic"/>
    <m/>
    <m/>
    <d v="2021-09-01T00:00:00"/>
    <d v="2021-12-01T00:00:00"/>
    <m/>
    <m/>
    <n v="94"/>
    <n v="94"/>
    <n v="0"/>
    <d v="2022-01-08T00:00:00"/>
    <n v="0"/>
    <n v="5"/>
    <d v="2022-01-03T00:00:00"/>
    <d v="2022-01-03T00:00:00"/>
    <x v="16"/>
  </r>
  <r>
    <n v="268201"/>
    <s v="36663"/>
    <s v="11317"/>
    <s v="BRANDIX ASIA HOLDINGS PTE"/>
    <s v="09T3283"/>
    <s v="09T3283"/>
    <s v="Modern Essentials"/>
    <s v="CHS"/>
    <s v="410"/>
    <s v="DARK NAVY"/>
    <s v="*"/>
    <s v="MD"/>
    <s v="088541492768"/>
    <s v="46"/>
    <s v="DRESS"/>
    <n v="212"/>
    <n v="212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212"/>
    <s v="BEL"/>
    <s v="Yes"/>
    <n v="4503.7417923691219"/>
    <n v="944.08336200000008"/>
    <m/>
    <s v="Fabric"/>
    <s v="10703 - Brandix Apparel Solutions Limited - Essentials, Nivithigala"/>
    <m/>
    <m/>
    <m/>
    <m/>
    <m/>
    <m/>
    <m/>
    <s v="09T3283410"/>
    <s v="US WHOLESALE"/>
    <m/>
    <m/>
    <m/>
    <s v="09T3283410"/>
    <s v="SK0153T"/>
    <m/>
    <m/>
    <s v="Nilushi"/>
    <s v="Aug-Basic"/>
    <m/>
    <m/>
    <d v="2021-09-01T00:00:00"/>
    <d v="2021-12-01T00:00:00"/>
    <m/>
    <m/>
    <n v="94"/>
    <n v="94"/>
    <n v="0"/>
    <d v="2022-01-08T00:00:00"/>
    <n v="0"/>
    <n v="5"/>
    <d v="2022-01-03T00:00:00"/>
    <d v="2022-01-03T00:00:00"/>
    <x v="16"/>
  </r>
  <r>
    <n v="268201"/>
    <s v="36663"/>
    <s v="11317"/>
    <s v="BRANDIX ASIA HOLDINGS PTE"/>
    <s v="09T3283"/>
    <s v="09T3283"/>
    <s v="Modern Essentials"/>
    <s v="CHS"/>
    <s v="410"/>
    <s v="DARK NAVY"/>
    <s v="*"/>
    <s v="LG"/>
    <s v="088541492775"/>
    <s v="46"/>
    <s v="DRESS"/>
    <n v="301"/>
    <n v="301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301"/>
    <s v="BEL"/>
    <s v="Yes"/>
    <n v="4503.7417923691219"/>
    <n v="944.08336200000008"/>
    <m/>
    <s v="Fabric"/>
    <s v="10703 - Brandix Apparel Solutions Limited - Essentials, Nivithigala"/>
    <m/>
    <m/>
    <m/>
    <m/>
    <m/>
    <m/>
    <m/>
    <s v="09T3283410"/>
    <s v="US WHOLESALE"/>
    <m/>
    <m/>
    <m/>
    <s v="09T3283410"/>
    <s v="SK0153T"/>
    <m/>
    <m/>
    <s v="Nilushi"/>
    <s v="Aug-Basic"/>
    <m/>
    <m/>
    <d v="2021-09-01T00:00:00"/>
    <d v="2021-12-01T00:00:00"/>
    <m/>
    <m/>
    <n v="94"/>
    <n v="94"/>
    <n v="0"/>
    <d v="2022-01-08T00:00:00"/>
    <n v="0"/>
    <n v="5"/>
    <d v="2022-01-03T00:00:00"/>
    <d v="2022-01-03T00:00:00"/>
    <x v="16"/>
  </r>
  <r>
    <n v="268201"/>
    <s v="36663"/>
    <s v="11317"/>
    <s v="BRANDIX ASIA HOLDINGS PTE"/>
    <s v="09T3283"/>
    <s v="09T3283"/>
    <s v="Modern Essentials"/>
    <s v="CHS"/>
    <s v="410"/>
    <s v="DARK NAVY"/>
    <s v="*"/>
    <s v="XXL"/>
    <s v="088541492799"/>
    <s v="46"/>
    <s v="DRESS"/>
    <n v="95"/>
    <n v="95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1"/>
    <n v="95"/>
    <s v="BEL"/>
    <s v="Yes"/>
    <n v="4503.7417923691219"/>
    <n v="944.08336200000008"/>
    <m/>
    <s v="Fabric"/>
    <s v="10703 - Brandix Apparel Solutions Limited - Essentials, Nivithigala"/>
    <m/>
    <m/>
    <m/>
    <m/>
    <m/>
    <m/>
    <m/>
    <s v="09T3283410"/>
    <s v="US WHOLESALE"/>
    <m/>
    <m/>
    <m/>
    <s v="09T3283410"/>
    <s v="SK0153T"/>
    <m/>
    <m/>
    <s v="Nilushi"/>
    <s v="Aug-Basic"/>
    <m/>
    <m/>
    <d v="2021-09-01T00:00:00"/>
    <d v="2021-12-01T00:00:00"/>
    <m/>
    <m/>
    <n v="94"/>
    <n v="94"/>
    <n v="0"/>
    <d v="2022-01-08T00:00:00"/>
    <n v="0"/>
    <n v="5"/>
    <d v="2022-01-03T00:00:00"/>
    <d v="2022-01-03T00:00:00"/>
    <x v="16"/>
  </r>
  <r>
    <n v="268201"/>
    <s v="36663"/>
    <s v="11317"/>
    <s v="BRANDIX ASIA HOLDINGS PTE"/>
    <s v="09T3349"/>
    <s v="09T3349"/>
    <s v="Thu Cotton Stretch"/>
    <s v="UB1"/>
    <s v="001"/>
    <s v="BLACK"/>
    <s v="*"/>
    <s v="XL"/>
    <s v="088541539296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s v="Yes"/>
    <n v="1277.6764491874849"/>
    <n v="1111.51846"/>
    <m/>
    <s v="Fabric"/>
    <s v="10914 - Brandix Apparel India Pvt Ltd"/>
    <m/>
    <m/>
    <m/>
    <m/>
    <m/>
    <m/>
    <m/>
    <s v="09T3349001"/>
    <s v="US WHOLESALE"/>
    <m/>
    <m/>
    <m/>
    <s v="09T3349001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17"/>
  </r>
  <r>
    <n v="268201"/>
    <s v="36663"/>
    <s v="11317"/>
    <s v="BRANDIX ASIA HOLDINGS PTE"/>
    <s v="09T3351"/>
    <s v="09T3351"/>
    <s v="Thu Cotton Stretch"/>
    <s v="001"/>
    <s v="001"/>
    <s v="BLACK"/>
    <s v="*"/>
    <s v="LG"/>
    <s v="088541539739"/>
    <s v="46"/>
    <s v="DRESS"/>
    <n v="676"/>
    <n v="676"/>
    <d v="2022-03-01T00:00:00"/>
    <s v=""/>
    <d v="2022-01-10T00:00:00"/>
    <d v="2022-01-03T00:00:00"/>
    <s v=""/>
    <s v="TBC"/>
    <s v="Basics-Aug 2021"/>
    <m/>
    <m/>
    <m/>
    <m/>
    <s v="S2022"/>
    <m/>
    <s v="OPS REVIEW"/>
    <n v="3"/>
    <n v="2028"/>
    <s v="BEL"/>
    <m/>
    <m/>
    <m/>
    <m/>
    <m/>
    <m/>
    <m/>
    <m/>
    <m/>
    <m/>
    <m/>
    <m/>
    <m/>
    <s v="09T3351001"/>
    <s v="US WHOLESALE"/>
    <m/>
    <m/>
    <m/>
    <s v="09T3351001"/>
    <s v="UK0190T"/>
    <m/>
    <m/>
    <s v="Thamal"/>
    <s v="Aug-Basic"/>
    <m/>
    <m/>
    <d v="2021-09-01T00:00:00"/>
    <m/>
    <m/>
    <m/>
    <e v="#N/A"/>
    <e v="#N/A"/>
    <e v="#N/A"/>
    <e v="#N/A"/>
    <e v="#VALUE!"/>
    <e v="#N/A"/>
    <d v="2022-01-03T00:00:00"/>
    <s v="TBC"/>
    <x v="18"/>
  </r>
  <r>
    <n v="268201"/>
    <s v="36663"/>
    <s v="11317"/>
    <s v="BRANDIX ASIA HOLDINGS PTE"/>
    <s v="09T3351"/>
    <s v="09T3351"/>
    <s v="Thu Cotton Stretch"/>
    <s v="001"/>
    <s v="001"/>
    <s v="BLACK"/>
    <s v="*"/>
    <s v="XL"/>
    <s v="088541539746"/>
    <s v="46"/>
    <s v="DRESS"/>
    <n v="747"/>
    <n v="747"/>
    <d v="2022-03-01T00:00:00"/>
    <s v=""/>
    <d v="2022-01-10T00:00:00"/>
    <d v="2022-01-03T00:00:00"/>
    <s v=""/>
    <s v="TBC"/>
    <s v="Basics-Aug 2021"/>
    <m/>
    <m/>
    <m/>
    <m/>
    <s v="S2022"/>
    <m/>
    <s v="OPS REVIEW"/>
    <n v="3"/>
    <n v="2241"/>
    <s v="BEL"/>
    <m/>
    <m/>
    <m/>
    <m/>
    <m/>
    <m/>
    <m/>
    <m/>
    <m/>
    <m/>
    <m/>
    <m/>
    <m/>
    <s v="09T3351001"/>
    <s v="US WHOLESALE"/>
    <m/>
    <m/>
    <m/>
    <s v="09T3351001"/>
    <s v="UK0190T"/>
    <m/>
    <m/>
    <s v="Thamal"/>
    <s v="Aug-Basic"/>
    <m/>
    <m/>
    <d v="2021-09-01T00:00:00"/>
    <m/>
    <m/>
    <m/>
    <e v="#N/A"/>
    <e v="#N/A"/>
    <e v="#N/A"/>
    <e v="#N/A"/>
    <e v="#VALUE!"/>
    <e v="#N/A"/>
    <d v="2022-01-03T00:00:00"/>
    <s v="TBC"/>
    <x v="18"/>
  </r>
  <r>
    <n v="268201"/>
    <s v="36663"/>
    <s v="11317"/>
    <s v="BRANDIX ASIA HOLDINGS PTE"/>
    <s v="09T3351"/>
    <s v="09T3351"/>
    <s v="Thu Cotton Stretch"/>
    <s v="001"/>
    <s v="001"/>
    <s v="BLACK"/>
    <s v="*"/>
    <s v="XXL"/>
    <s v="088541539753"/>
    <s v="46"/>
    <s v="DRESS"/>
    <n v="95"/>
    <n v="95"/>
    <d v="2022-03-01T00:00:00"/>
    <s v=""/>
    <d v="2022-01-10T00:00:00"/>
    <d v="2022-01-03T00:00:00"/>
    <s v=""/>
    <s v="TBC"/>
    <s v="Basics-Aug 2021"/>
    <m/>
    <m/>
    <m/>
    <m/>
    <s v="S2022"/>
    <m/>
    <s v="OPS REVIEW"/>
    <n v="3"/>
    <n v="285"/>
    <s v="BEL"/>
    <m/>
    <m/>
    <m/>
    <m/>
    <m/>
    <m/>
    <m/>
    <m/>
    <m/>
    <m/>
    <m/>
    <m/>
    <m/>
    <s v="09T3351001"/>
    <s v="US WHOLESALE"/>
    <m/>
    <m/>
    <m/>
    <s v="09T3351001"/>
    <s v="UK0190T"/>
    <m/>
    <m/>
    <s v="Thamal"/>
    <s v="Aug-Basic"/>
    <m/>
    <m/>
    <d v="2021-09-01T00:00:00"/>
    <m/>
    <m/>
    <m/>
    <e v="#N/A"/>
    <e v="#N/A"/>
    <e v="#N/A"/>
    <e v="#N/A"/>
    <e v="#VALUE!"/>
    <e v="#N/A"/>
    <d v="2022-01-03T00:00:00"/>
    <s v="TBC"/>
    <x v="18"/>
  </r>
  <r>
    <n v="268201"/>
    <s v="36663"/>
    <s v="11317"/>
    <s v="BRANDIX ASIA HOLDINGS PTE"/>
    <s v="09T3351"/>
    <s v="09T3351"/>
    <s v="Thu Cotton Stretch"/>
    <s v="608"/>
    <s v="608"/>
    <s v="MAHOGANY"/>
    <s v="*"/>
    <s v="LG"/>
    <s v="088541539487"/>
    <s v="46"/>
    <s v="DRESS"/>
    <n v="60"/>
    <n v="60"/>
    <d v="2022-03-01T00:00:00"/>
    <s v=""/>
    <d v="2022-01-10T00:00:00"/>
    <d v="2022-01-03T00:00:00"/>
    <s v=""/>
    <s v="TBC"/>
    <s v="Basics-Aug 2021"/>
    <m/>
    <m/>
    <m/>
    <m/>
    <s v="S2022"/>
    <m/>
    <s v="OPS REVIEW"/>
    <n v="3"/>
    <n v="180"/>
    <s v="BEL"/>
    <m/>
    <m/>
    <m/>
    <m/>
    <m/>
    <m/>
    <m/>
    <m/>
    <m/>
    <m/>
    <m/>
    <m/>
    <m/>
    <s v="09T3351608"/>
    <s v="US WHOLESALE"/>
    <m/>
    <m/>
    <m/>
    <s v="09T3351608"/>
    <s v="UK0190T"/>
    <m/>
    <m/>
    <s v="Thamal"/>
    <s v="Aug-Basic"/>
    <m/>
    <m/>
    <d v="2021-09-01T00:00:00"/>
    <m/>
    <m/>
    <m/>
    <e v="#N/A"/>
    <e v="#N/A"/>
    <e v="#N/A"/>
    <e v="#N/A"/>
    <e v="#VALUE!"/>
    <e v="#N/A"/>
    <d v="2022-01-03T00:00:00"/>
    <s v="TBC"/>
    <x v="19"/>
  </r>
  <r>
    <n v="268201"/>
    <s v="36663"/>
    <s v="11317"/>
    <s v="BRANDIX ASIA HOLDINGS PTE"/>
    <s v="09T3351"/>
    <s v="09T3351"/>
    <s v="Thu Cotton Stretch"/>
    <s v="608"/>
    <s v="608"/>
    <s v="MAHOGANY"/>
    <s v="*"/>
    <s v="XL"/>
    <s v="088541539494"/>
    <s v="46"/>
    <s v="DRESS"/>
    <n v="1133"/>
    <n v="1133"/>
    <d v="2022-03-01T00:00:00"/>
    <s v=""/>
    <d v="2022-01-10T00:00:00"/>
    <d v="2022-01-03T00:00:00"/>
    <s v=""/>
    <s v="TBC"/>
    <s v="Basics-Aug 2021"/>
    <m/>
    <m/>
    <m/>
    <m/>
    <s v="S2022"/>
    <m/>
    <s v="OPS REVIEW"/>
    <n v="3"/>
    <n v="3399"/>
    <s v="BEL"/>
    <m/>
    <m/>
    <m/>
    <m/>
    <m/>
    <m/>
    <m/>
    <m/>
    <m/>
    <m/>
    <m/>
    <m/>
    <m/>
    <s v="09T3351608"/>
    <s v="US WHOLESALE"/>
    <m/>
    <m/>
    <m/>
    <s v="09T3351608"/>
    <s v="UK0190T"/>
    <m/>
    <m/>
    <s v="Thamal"/>
    <s v="Aug-Basic"/>
    <m/>
    <m/>
    <d v="2021-09-01T00:00:00"/>
    <m/>
    <m/>
    <m/>
    <e v="#N/A"/>
    <e v="#N/A"/>
    <e v="#N/A"/>
    <e v="#N/A"/>
    <e v="#VALUE!"/>
    <e v="#N/A"/>
    <d v="2022-01-03T00:00:00"/>
    <s v="TBC"/>
    <x v="19"/>
  </r>
  <r>
    <n v="268201"/>
    <s v="36663"/>
    <s v="11317"/>
    <s v="BRANDIX ASIA HOLDINGS PTE"/>
    <s v="09T3351"/>
    <s v="09T3351"/>
    <s v="Thu Cotton Stretch"/>
    <s v="608"/>
    <s v="608"/>
    <s v="MAHOGANY"/>
    <s v="*"/>
    <s v="XXL"/>
    <s v="088541539500"/>
    <s v="46"/>
    <s v="DRESS"/>
    <n v="72"/>
    <n v="72"/>
    <d v="2022-03-01T00:00:00"/>
    <s v=""/>
    <d v="2022-01-10T00:00:00"/>
    <d v="2022-01-03T00:00:00"/>
    <s v=""/>
    <s v="TBC"/>
    <s v="Basics-Aug 2021"/>
    <m/>
    <m/>
    <m/>
    <m/>
    <s v="S2022"/>
    <m/>
    <s v="OPS REVIEW"/>
    <n v="3"/>
    <n v="216"/>
    <s v="BEL"/>
    <m/>
    <m/>
    <m/>
    <m/>
    <m/>
    <m/>
    <m/>
    <m/>
    <m/>
    <m/>
    <m/>
    <m/>
    <m/>
    <s v="09T3351608"/>
    <s v="US WHOLESALE"/>
    <m/>
    <m/>
    <m/>
    <s v="09T3351608"/>
    <s v="UK0190T"/>
    <m/>
    <m/>
    <s v="Thamal"/>
    <s v="Aug-Basic"/>
    <m/>
    <m/>
    <d v="2021-09-01T00:00:00"/>
    <m/>
    <m/>
    <m/>
    <e v="#N/A"/>
    <e v="#N/A"/>
    <e v="#N/A"/>
    <e v="#N/A"/>
    <e v="#VALUE!"/>
    <e v="#N/A"/>
    <d v="2022-01-03T00:00:00"/>
    <s v="TBC"/>
    <x v="19"/>
  </r>
  <r>
    <n v="268201"/>
    <s v="36663"/>
    <s v="11317"/>
    <s v="BRANDIX ASIA HOLDINGS PTE"/>
    <s v="09T3351"/>
    <s v="09T3351"/>
    <s v="Thu Cotton Stretch"/>
    <s v="464"/>
    <s v="464"/>
    <s v="PERSIAN BLUE"/>
    <s v="*"/>
    <s v="SM"/>
    <s v="088541542739"/>
    <s v="46"/>
    <s v="DRESS"/>
    <n v="218"/>
    <n v="218"/>
    <d v="2022-03-01T00:00:00"/>
    <s v=""/>
    <d v="2022-01-10T00:00:00"/>
    <d v="2022-01-03T00:00:00"/>
    <s v=""/>
    <s v="TBC"/>
    <s v="Basics-Aug 2021"/>
    <m/>
    <m/>
    <m/>
    <m/>
    <s v="S2022"/>
    <m/>
    <s v="OPS REVIEW"/>
    <n v="3"/>
    <n v="654"/>
    <s v="BEL"/>
    <m/>
    <m/>
    <m/>
    <m/>
    <m/>
    <m/>
    <m/>
    <m/>
    <m/>
    <m/>
    <m/>
    <m/>
    <m/>
    <s v="09T3351464"/>
    <s v="US WHOLESALE"/>
    <m/>
    <m/>
    <m/>
    <s v="09T3351464"/>
    <s v="UK0190T"/>
    <m/>
    <m/>
    <s v="Thamal"/>
    <s v="Aug-Basic"/>
    <m/>
    <m/>
    <d v="2021-09-01T00:00:00"/>
    <m/>
    <m/>
    <m/>
    <e v="#N/A"/>
    <e v="#N/A"/>
    <e v="#N/A"/>
    <e v="#N/A"/>
    <e v="#VALUE!"/>
    <e v="#N/A"/>
    <d v="2022-01-03T00:00:00"/>
    <s v="TBC"/>
    <x v="20"/>
  </r>
  <r>
    <n v="268201"/>
    <s v="36663"/>
    <s v="11317"/>
    <s v="BRANDIX ASIA HOLDINGS PTE"/>
    <s v="09T3351"/>
    <s v="09T3351"/>
    <s v="Thu Cotton Stretch"/>
    <s v="464"/>
    <s v="464"/>
    <s v="PERSIAN BLUE"/>
    <s v="*"/>
    <s v="LG"/>
    <s v="088541542753"/>
    <s v="46"/>
    <s v="DRESS"/>
    <n v="461"/>
    <n v="461"/>
    <d v="2022-03-01T00:00:00"/>
    <s v=""/>
    <d v="2022-01-10T00:00:00"/>
    <d v="2022-01-03T00:00:00"/>
    <s v=""/>
    <s v="TBC"/>
    <s v="Basics-Aug 2021"/>
    <m/>
    <m/>
    <m/>
    <m/>
    <s v="S2022"/>
    <m/>
    <s v="OPS REVIEW"/>
    <n v="3"/>
    <n v="1383"/>
    <s v="BEL"/>
    <m/>
    <m/>
    <m/>
    <m/>
    <m/>
    <m/>
    <m/>
    <m/>
    <m/>
    <m/>
    <m/>
    <m/>
    <m/>
    <s v="09T3351464"/>
    <s v="US WHOLESALE"/>
    <m/>
    <m/>
    <m/>
    <s v="09T3351464"/>
    <s v="UK0190T"/>
    <m/>
    <m/>
    <s v="Thamal"/>
    <s v="Aug-Basic"/>
    <m/>
    <m/>
    <d v="2021-09-01T00:00:00"/>
    <m/>
    <m/>
    <m/>
    <e v="#N/A"/>
    <e v="#N/A"/>
    <e v="#N/A"/>
    <e v="#N/A"/>
    <e v="#VALUE!"/>
    <e v="#N/A"/>
    <d v="2022-01-03T00:00:00"/>
    <s v="TBC"/>
    <x v="20"/>
  </r>
  <r>
    <n v="268201"/>
    <s v="36663"/>
    <s v="11317"/>
    <s v="BRANDIX ASIA HOLDINGS PTE"/>
    <s v="09T3351"/>
    <s v="09T3351"/>
    <s v="Thu Cotton Stretch"/>
    <s v="464"/>
    <s v="464"/>
    <s v="PERSIAN BLUE"/>
    <s v="*"/>
    <s v="XL"/>
    <s v="088541542760"/>
    <s v="46"/>
    <s v="DRESS"/>
    <n v="589"/>
    <n v="589"/>
    <d v="2022-03-01T00:00:00"/>
    <s v=""/>
    <d v="2022-01-10T00:00:00"/>
    <d v="2022-01-03T00:00:00"/>
    <s v=""/>
    <s v="TBC"/>
    <s v="Basics-Aug 2021"/>
    <m/>
    <m/>
    <m/>
    <m/>
    <s v="S2022"/>
    <m/>
    <s v="OPS REVIEW"/>
    <n v="3"/>
    <n v="1767"/>
    <s v="BEL"/>
    <m/>
    <m/>
    <m/>
    <m/>
    <m/>
    <m/>
    <m/>
    <m/>
    <m/>
    <m/>
    <m/>
    <m/>
    <m/>
    <s v="09T3351464"/>
    <s v="US WHOLESALE"/>
    <m/>
    <m/>
    <m/>
    <s v="09T3351464"/>
    <s v="UK0190T"/>
    <m/>
    <m/>
    <s v="Thamal"/>
    <s v="Aug-Basic"/>
    <m/>
    <m/>
    <d v="2021-09-01T00:00:00"/>
    <m/>
    <m/>
    <m/>
    <e v="#N/A"/>
    <e v="#N/A"/>
    <e v="#N/A"/>
    <e v="#N/A"/>
    <e v="#VALUE!"/>
    <e v="#N/A"/>
    <d v="2022-01-03T00:00:00"/>
    <s v="TBC"/>
    <x v="20"/>
  </r>
  <r>
    <n v="268201"/>
    <s v="36663"/>
    <s v="11317"/>
    <s v="BRANDIX ASIA HOLDINGS PTE"/>
    <s v="09T3490"/>
    <s v="09T3490"/>
    <s v="Thu Micro"/>
    <s v="001"/>
    <s v="001"/>
    <s v="BLACK"/>
    <s v="*"/>
    <s v="XXL"/>
    <s v="088541654623"/>
    <s v="46"/>
    <s v="DRESS"/>
    <n v="73"/>
    <n v="73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19"/>
    <s v="BEL"/>
    <s v="Yes"/>
    <n v="153.69523713973379"/>
    <n v="140.44720105999994"/>
    <m/>
    <s v="Fabric"/>
    <s v="10914 - Brandix Apparel India Pvt Ltd"/>
    <m/>
    <m/>
    <m/>
    <m/>
    <m/>
    <m/>
    <m/>
    <s v="09T3490001"/>
    <s v="US WHOLESALE"/>
    <m/>
    <m/>
    <m/>
    <s v="09T3490001"/>
    <s v="UK0224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1"/>
  </r>
  <r>
    <n v="268201"/>
    <s v="36663"/>
    <s v="11317"/>
    <s v="BRANDIX ASIA HOLDINGS PTE"/>
    <s v="09T3490"/>
    <s v="09T3490"/>
    <s v="Thu Micro"/>
    <s v="499"/>
    <s v="499"/>
    <s v="BLUE MULTI"/>
    <s v="*"/>
    <s v="LG"/>
    <s v="088541654753"/>
    <s v="46"/>
    <s v="DRESS"/>
    <n v="67"/>
    <n v="67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01"/>
    <s v="BEL"/>
    <s v="Yes"/>
    <n v="1892.5302352899373"/>
    <n v="5186.5002040299996"/>
    <m/>
    <s v="Fabric"/>
    <s v="10914 - Brandix Apparel India Pvt Ltd"/>
    <m/>
    <m/>
    <m/>
    <m/>
    <m/>
    <m/>
    <m/>
    <s v="09T3490499"/>
    <s v="US WHOLESALE"/>
    <m/>
    <m/>
    <m/>
    <s v="09T3490499"/>
    <s v="UK0224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2"/>
  </r>
  <r>
    <n v="268201"/>
    <s v="36663"/>
    <s v="11317"/>
    <s v="BRANDIX ASIA HOLDINGS PTE"/>
    <s v="09T3490"/>
    <s v="09T3490"/>
    <s v="Thu Micro"/>
    <s v="100"/>
    <s v="100"/>
    <s v="WHITE"/>
    <s v="*"/>
    <s v="MD"/>
    <s v="088541654647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s v="Yes"/>
    <n v="1730.1655620141673"/>
    <n v="1581.0308444"/>
    <m/>
    <s v="Fabric"/>
    <s v="10914 - Brandix Apparel India Pvt Ltd"/>
    <m/>
    <m/>
    <m/>
    <m/>
    <m/>
    <m/>
    <m/>
    <s v="09T3490100"/>
    <s v="US WHOLESALE"/>
    <m/>
    <m/>
    <m/>
    <s v="09T3490100"/>
    <s v="UK0224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3"/>
  </r>
  <r>
    <n v="268201"/>
    <s v="36663"/>
    <s v="11317"/>
    <s v="BRANDIX ASIA HOLDINGS PTE"/>
    <s v="09T3490"/>
    <s v="09T3490"/>
    <s v="Thu Micro"/>
    <s v="100"/>
    <s v="100"/>
    <s v="WHITE"/>
    <s v="*"/>
    <s v="XL"/>
    <s v="088541654661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s v="Yes"/>
    <n v="1730.1655620141673"/>
    <n v="1581.0308444"/>
    <m/>
    <s v="Fabric"/>
    <s v="10914 - Brandix Apparel India Pvt Ltd"/>
    <m/>
    <m/>
    <m/>
    <m/>
    <m/>
    <m/>
    <m/>
    <s v="09T3490100"/>
    <s v="US WHOLESALE"/>
    <m/>
    <m/>
    <m/>
    <s v="09T3490100"/>
    <s v="UK0224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3"/>
  </r>
  <r>
    <n v="268201"/>
    <s v="36663"/>
    <s v="11317"/>
    <s v="BRANDIX ASIA HOLDINGS PTE"/>
    <s v="09T3492"/>
    <s v="09T3492"/>
    <s v="Thu Micro"/>
    <s v="001"/>
    <s v="001"/>
    <s v="BLACK"/>
    <s v="*"/>
    <s v="MD"/>
    <s v="088541654890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WHOLESALE"/>
    <m/>
    <m/>
    <m/>
    <s v="09T3492001"/>
    <s v="UK0223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4"/>
  </r>
  <r>
    <n v="268201"/>
    <s v="36663"/>
    <s v="11317"/>
    <s v="BRANDIX ASIA HOLDINGS PTE"/>
    <s v="09T3492"/>
    <s v="09T3492"/>
    <s v="Thu Micro"/>
    <s v="001"/>
    <s v="001"/>
    <s v="BLACK"/>
    <s v="*"/>
    <s v="LG"/>
    <s v="088541654906"/>
    <s v="46"/>
    <s v="DRESS"/>
    <n v="125"/>
    <n v="12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375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WHOLESALE"/>
    <m/>
    <m/>
    <m/>
    <s v="09T3492001"/>
    <s v="UK0223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4"/>
  </r>
  <r>
    <n v="268201"/>
    <s v="36663"/>
    <s v="11317"/>
    <s v="BRANDIX ASIA HOLDINGS PTE"/>
    <s v="09T3492"/>
    <s v="09T3492"/>
    <s v="Thu Micro"/>
    <s v="001"/>
    <s v="001"/>
    <s v="BLACK"/>
    <s v="*"/>
    <s v="XXL"/>
    <s v="088541654920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WHOLESALE"/>
    <m/>
    <m/>
    <m/>
    <s v="09T3492001"/>
    <s v="UK0223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4"/>
  </r>
  <r>
    <n v="268201"/>
    <s v="36663"/>
    <s v="11317"/>
    <s v="BRANDIX ASIA HOLDINGS PTE"/>
    <s v="09T3492"/>
    <s v="09T3492"/>
    <s v="Thu Micro"/>
    <s v="499"/>
    <s v="499"/>
    <s v="BLUE MULTI"/>
    <s v="*"/>
    <s v="MD"/>
    <s v="088541654999"/>
    <s v="46"/>
    <s v="DRESS"/>
    <n v="93"/>
    <n v="93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79"/>
    <s v="BEL"/>
    <s v="Yes"/>
    <n v="2462.8111558097849"/>
    <n v="5186.5002040299996"/>
    <m/>
    <s v="Fabric"/>
    <s v="10914 - Brandix Apparel India Pvt Ltd"/>
    <m/>
    <m/>
    <m/>
    <m/>
    <m/>
    <m/>
    <m/>
    <s v="09T3492499"/>
    <s v="US WHOLESALE"/>
    <m/>
    <m/>
    <m/>
    <s v="09T3492499"/>
    <s v="UK0223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5"/>
  </r>
  <r>
    <n v="268201"/>
    <s v="36663"/>
    <s v="11317"/>
    <s v="BRANDIX ASIA HOLDINGS PTE"/>
    <s v="09T3492"/>
    <s v="09T3492"/>
    <s v="Thu Micro"/>
    <s v="499"/>
    <s v="499"/>
    <s v="BLUE MULTI"/>
    <s v="*"/>
    <s v="LG"/>
    <s v="088541655002"/>
    <s v="46"/>
    <s v="DRESS"/>
    <n v="77"/>
    <n v="77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31"/>
    <s v="BEL"/>
    <s v="Yes"/>
    <n v="2462.8111558097849"/>
    <n v="5186.5002040299996"/>
    <m/>
    <s v="Fabric"/>
    <s v="10914 - Brandix Apparel India Pvt Ltd"/>
    <m/>
    <m/>
    <m/>
    <m/>
    <m/>
    <m/>
    <m/>
    <s v="09T3492499"/>
    <s v="US WHOLESALE"/>
    <m/>
    <m/>
    <m/>
    <s v="09T3492499"/>
    <s v="UK0223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5"/>
  </r>
  <r>
    <n v="268201"/>
    <s v="36663"/>
    <s v="11317"/>
    <s v="BRANDIX ASIA HOLDINGS PTE"/>
    <s v="09T3741"/>
    <s v="09T3741"/>
    <s v="Modern Essentials"/>
    <s v="608"/>
    <s v="608"/>
    <s v="MAHOGANY"/>
    <s v="*"/>
    <s v="MD"/>
    <s v="088541946582"/>
    <s v="46"/>
    <s v="DRESS"/>
    <n v="239"/>
    <n v="239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956"/>
    <s v="BEL"/>
    <s v="Yes"/>
    <n v="1167.016393442623"/>
    <n v="2179.84"/>
    <m/>
    <s v="Fabric/Elastic"/>
    <s v="10914 - Brandix Apparel India Pvt Ltd"/>
    <m/>
    <m/>
    <m/>
    <m/>
    <m/>
    <m/>
    <m/>
    <s v="09T3741608"/>
    <s v="US WHOLESALE"/>
    <m/>
    <m/>
    <m/>
    <s v="09T3741608"/>
    <s v="UK0194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6"/>
  </r>
  <r>
    <n v="268201"/>
    <s v="36663"/>
    <s v="11317"/>
    <s v="BRANDIX ASIA HOLDINGS PTE"/>
    <s v="09T3741"/>
    <s v="09T3741"/>
    <s v="Modern Essentials"/>
    <s v="608"/>
    <s v="608"/>
    <s v="MAHOGANY"/>
    <s v="*"/>
    <s v="LG"/>
    <s v="088541946599"/>
    <s v="46"/>
    <s v="DRESS"/>
    <n v="84"/>
    <n v="84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336"/>
    <s v="BEL"/>
    <s v="Yes"/>
    <n v="1167.016393442623"/>
    <n v="2179.84"/>
    <m/>
    <s v="Fabric/Elastic"/>
    <s v="10914 - Brandix Apparel India Pvt Ltd"/>
    <m/>
    <m/>
    <m/>
    <m/>
    <m/>
    <m/>
    <m/>
    <s v="09T3741608"/>
    <s v="US WHOLESALE"/>
    <m/>
    <m/>
    <m/>
    <s v="09T3741608"/>
    <s v="UK0194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6"/>
  </r>
  <r>
    <n v="268201"/>
    <s v="36663"/>
    <s v="11317"/>
    <s v="BRANDIX ASIA HOLDINGS PTE"/>
    <s v="09T4144"/>
    <s v="09T4144"/>
    <s v="Thu Cotton Stretch"/>
    <s v="001"/>
    <s v="001"/>
    <s v="BLACK"/>
    <s v="*"/>
    <s v="SM"/>
    <s v="194999091955"/>
    <s v="46"/>
    <s v="DRESS"/>
    <n v="70"/>
    <n v="7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10"/>
    <s v="BEL"/>
    <m/>
    <m/>
    <m/>
    <m/>
    <m/>
    <s v="10914 - Brandix Apparel India Pvt Ltd"/>
    <m/>
    <m/>
    <m/>
    <m/>
    <m/>
    <m/>
    <m/>
    <s v="09T4144001"/>
    <s v="US WHOLESALE"/>
    <m/>
    <m/>
    <m/>
    <s v="09T4144001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7"/>
  </r>
  <r>
    <n v="268201"/>
    <s v="36663"/>
    <s v="11317"/>
    <s v="BRANDIX ASIA HOLDINGS PTE"/>
    <s v="09T4144"/>
    <s v="09T4144"/>
    <s v="Thu Cotton Stretch"/>
    <s v="001"/>
    <s v="001"/>
    <s v="BLACK"/>
    <s v="*"/>
    <s v="MD"/>
    <s v="194999091962"/>
    <s v="46"/>
    <s v="DRESS"/>
    <n v="255"/>
    <n v="25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765"/>
    <s v="BEL"/>
    <m/>
    <m/>
    <m/>
    <m/>
    <m/>
    <s v="10914 - Brandix Apparel India Pvt Ltd"/>
    <m/>
    <m/>
    <m/>
    <m/>
    <m/>
    <m/>
    <m/>
    <s v="09T4144001"/>
    <s v="US WHOLESALE"/>
    <m/>
    <m/>
    <m/>
    <s v="09T4144001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7"/>
  </r>
  <r>
    <n v="268201"/>
    <s v="36663"/>
    <s v="11317"/>
    <s v="BRANDIX ASIA HOLDINGS PTE"/>
    <s v="09T4144"/>
    <s v="09T4144"/>
    <s v="Thu Cotton Stretch"/>
    <s v="001"/>
    <s v="001"/>
    <s v="BLACK"/>
    <s v="*"/>
    <s v="LG"/>
    <s v="194999091979"/>
    <s v="46"/>
    <s v="DRESS"/>
    <n v="187"/>
    <n v="187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561"/>
    <s v="BEL"/>
    <m/>
    <m/>
    <m/>
    <m/>
    <m/>
    <s v="10914 - Brandix Apparel India Pvt Ltd"/>
    <m/>
    <m/>
    <m/>
    <m/>
    <m/>
    <m/>
    <m/>
    <s v="09T4144001"/>
    <s v="US WHOLESALE"/>
    <m/>
    <m/>
    <m/>
    <s v="09T4144001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7"/>
  </r>
  <r>
    <n v="268201"/>
    <s v="36663"/>
    <s v="11317"/>
    <s v="BRANDIX ASIA HOLDINGS PTE"/>
    <s v="09T4144"/>
    <s v="09T4144"/>
    <s v="Thu Cotton Stretch"/>
    <s v="001"/>
    <s v="001"/>
    <s v="BLACK"/>
    <s v="*"/>
    <s v="XL"/>
    <s v="194999091986"/>
    <s v="46"/>
    <s v="DRESS"/>
    <n v="62"/>
    <n v="62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6"/>
    <s v="BEL"/>
    <m/>
    <m/>
    <m/>
    <m/>
    <m/>
    <s v="10914 - Brandix Apparel India Pvt Ltd"/>
    <m/>
    <m/>
    <m/>
    <m/>
    <m/>
    <m/>
    <m/>
    <s v="09T4144001"/>
    <s v="US WHOLESALE"/>
    <m/>
    <m/>
    <m/>
    <s v="09T4144001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7"/>
  </r>
  <r>
    <n v="268201"/>
    <s v="36663"/>
    <s v="11317"/>
    <s v="BRANDIX ASIA HOLDINGS PTE"/>
    <s v="09T4144"/>
    <s v="09T4144"/>
    <s v="Thu Cotton Stretch"/>
    <s v="001"/>
    <s v="001"/>
    <s v="BLACK"/>
    <s v="*"/>
    <s v="XXL"/>
    <s v="194999091993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m/>
    <m/>
    <m/>
    <m/>
    <s v="09T4144001"/>
    <s v="US WHOLESALE"/>
    <m/>
    <m/>
    <m/>
    <s v="09T4144001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7"/>
  </r>
  <r>
    <n v="268201"/>
    <s v="36663"/>
    <s v="11317"/>
    <s v="BRANDIX ASIA HOLDINGS PTE"/>
    <s v="09T4144"/>
    <s v="09T4144"/>
    <s v="Thu Cotton Stretch"/>
    <s v="608"/>
    <s v="608"/>
    <s v="MAHOGANY"/>
    <s v="*"/>
    <s v="SM"/>
    <s v="194999092259"/>
    <s v="46"/>
    <s v="DRESS"/>
    <n v="70"/>
    <n v="70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210"/>
    <s v="BEL"/>
    <s v="Yes"/>
    <n v="1501.7869318181818"/>
    <n v="1747.9712670000001"/>
    <m/>
    <s v="Fabric"/>
    <s v="10914 - Brandix Apparel India Pvt Ltd"/>
    <m/>
    <m/>
    <m/>
    <m/>
    <m/>
    <m/>
    <m/>
    <s v="09T4144608"/>
    <s v="US WHOLESALE"/>
    <m/>
    <m/>
    <m/>
    <s v="09T4144608"/>
    <s v="UK0191T"/>
    <m/>
    <m/>
    <s v="Sheshan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28"/>
  </r>
  <r>
    <n v="268201"/>
    <s v="36663"/>
    <s v="11317"/>
    <s v="BRANDIX ASIA HOLDINGS PTE"/>
    <s v="09T4144"/>
    <s v="09T4144"/>
    <s v="Thu Cotton Stretch"/>
    <s v="608"/>
    <s v="608"/>
    <s v="MAHOGANY"/>
    <s v="*"/>
    <s v="MD"/>
    <s v="194999092266"/>
    <s v="46"/>
    <s v="DRESS"/>
    <n v="255"/>
    <n v="255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765"/>
    <s v="BEL"/>
    <s v="Yes"/>
    <n v="1501.7869318181818"/>
    <n v="1747.9712670000001"/>
    <m/>
    <s v="Fabric"/>
    <s v="10914 - Brandix Apparel India Pvt Ltd"/>
    <m/>
    <m/>
    <m/>
    <m/>
    <m/>
    <m/>
    <m/>
    <s v="09T4144608"/>
    <s v="US WHOLESALE"/>
    <m/>
    <m/>
    <m/>
    <s v="09T4144608"/>
    <s v="UK0191T"/>
    <m/>
    <m/>
    <s v="Sheshan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28"/>
  </r>
  <r>
    <n v="268201"/>
    <s v="36663"/>
    <s v="11317"/>
    <s v="BRANDIX ASIA HOLDINGS PTE"/>
    <s v="09T4144"/>
    <s v="09T4144"/>
    <s v="Thu Cotton Stretch"/>
    <s v="608"/>
    <s v="608"/>
    <s v="MAHOGANY"/>
    <s v="*"/>
    <s v="LG"/>
    <s v="194999092273"/>
    <s v="46"/>
    <s v="DRESS"/>
    <n v="207"/>
    <n v="207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621"/>
    <s v="BEL"/>
    <s v="Yes"/>
    <n v="1501.7869318181818"/>
    <n v="1747.9712670000001"/>
    <m/>
    <s v="Fabric"/>
    <s v="10914 - Brandix Apparel India Pvt Ltd"/>
    <m/>
    <m/>
    <m/>
    <m/>
    <m/>
    <m/>
    <m/>
    <s v="09T4144608"/>
    <s v="US WHOLESALE"/>
    <m/>
    <m/>
    <m/>
    <s v="09T4144608"/>
    <s v="UK0191T"/>
    <m/>
    <m/>
    <s v="Sheshan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28"/>
  </r>
  <r>
    <n v="268201"/>
    <s v="36663"/>
    <s v="11317"/>
    <s v="BRANDIX ASIA HOLDINGS PTE"/>
    <s v="09T4144"/>
    <s v="09T4144"/>
    <s v="Thu Cotton Stretch"/>
    <s v="608"/>
    <s v="608"/>
    <s v="MAHOGANY"/>
    <s v="*"/>
    <s v="XL"/>
    <s v="194999092280"/>
    <s v="46"/>
    <s v="DRESS"/>
    <n v="80"/>
    <n v="80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240"/>
    <s v="BEL"/>
    <s v="Yes"/>
    <n v="1501.7869318181818"/>
    <n v="1747.9712670000001"/>
    <m/>
    <s v="Fabric"/>
    <s v="10914 - Brandix Apparel India Pvt Ltd"/>
    <m/>
    <m/>
    <m/>
    <m/>
    <m/>
    <m/>
    <m/>
    <s v="09T4144608"/>
    <s v="US WHOLESALE"/>
    <m/>
    <m/>
    <m/>
    <s v="09T4144608"/>
    <s v="UK0191T"/>
    <m/>
    <m/>
    <s v="Sheshan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28"/>
  </r>
  <r>
    <n v="268201"/>
    <s v="36663"/>
    <s v="11317"/>
    <s v="BRANDIX ASIA HOLDINGS PTE"/>
    <s v="09T4144"/>
    <s v="09T4144"/>
    <s v="Thu Cotton Stretch"/>
    <s v="608"/>
    <s v="608"/>
    <s v="MAHOGANY"/>
    <s v="*"/>
    <s v="XXL"/>
    <s v="194999092297"/>
    <s v="46"/>
    <s v="DRESS"/>
    <n v="60"/>
    <n v="60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180"/>
    <s v="BEL"/>
    <s v="Yes"/>
    <n v="1501.7869318181818"/>
    <n v="1747.9712670000001"/>
    <m/>
    <s v="Fabric"/>
    <s v="10914 - Brandix Apparel India Pvt Ltd"/>
    <m/>
    <m/>
    <m/>
    <m/>
    <m/>
    <m/>
    <m/>
    <s v="09T4144608"/>
    <s v="US WHOLESALE"/>
    <m/>
    <m/>
    <m/>
    <s v="09T4144608"/>
    <s v="UK0191T"/>
    <m/>
    <m/>
    <s v="Sheshan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28"/>
  </r>
  <r>
    <n v="268201"/>
    <s v="36663"/>
    <s v="11317"/>
    <s v="BRANDIX ASIA HOLDINGS PTE"/>
    <s v="09T4144"/>
    <s v="09T4144"/>
    <s v="Thu Cotton Stretch"/>
    <s v="464"/>
    <s v="464"/>
    <s v="PERSIAN BLUE"/>
    <s v="*"/>
    <s v="SM"/>
    <s v="194999092204"/>
    <s v="46"/>
    <s v="DRESS"/>
    <n v="70"/>
    <n v="7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10"/>
    <s v="BEL"/>
    <s v="Yes"/>
    <n v="242.76859504132233"/>
    <n v="414.50406400000003"/>
    <m/>
    <s v="Fabric"/>
    <s v="10914 - Brandix Apparel India Pvt Ltd"/>
    <m/>
    <m/>
    <m/>
    <m/>
    <m/>
    <m/>
    <m/>
    <s v="09T4144464"/>
    <s v="US WHOLESALE"/>
    <m/>
    <m/>
    <m/>
    <s v="09T4144464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9"/>
  </r>
  <r>
    <n v="268201"/>
    <s v="36663"/>
    <s v="11317"/>
    <s v="BRANDIX ASIA HOLDINGS PTE"/>
    <s v="09T4144"/>
    <s v="09T4144"/>
    <s v="Thu Cotton Stretch"/>
    <s v="464"/>
    <s v="464"/>
    <s v="PERSIAN BLUE"/>
    <s v="*"/>
    <s v="MD"/>
    <s v="194999092211"/>
    <s v="46"/>
    <s v="DRESS"/>
    <n v="255"/>
    <n v="25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765"/>
    <s v="BEL"/>
    <s v="Yes"/>
    <n v="242.76859504132233"/>
    <n v="414.50406400000003"/>
    <m/>
    <s v="Fabric"/>
    <s v="10914 - Brandix Apparel India Pvt Ltd"/>
    <m/>
    <m/>
    <m/>
    <m/>
    <m/>
    <m/>
    <m/>
    <s v="09T4144464"/>
    <s v="US WHOLESALE"/>
    <m/>
    <m/>
    <m/>
    <s v="09T4144464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9"/>
  </r>
  <r>
    <n v="268201"/>
    <s v="36663"/>
    <s v="11317"/>
    <s v="BRANDIX ASIA HOLDINGS PTE"/>
    <s v="09T4144"/>
    <s v="09T4144"/>
    <s v="Thu Cotton Stretch"/>
    <s v="464"/>
    <s v="464"/>
    <s v="PERSIAN BLUE"/>
    <s v="*"/>
    <s v="LG"/>
    <s v="194999092228"/>
    <s v="46"/>
    <s v="DRESS"/>
    <n v="207"/>
    <n v="207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621"/>
    <s v="BEL"/>
    <s v="Yes"/>
    <n v="242.76859504132233"/>
    <n v="414.50406400000003"/>
    <m/>
    <s v="Fabric"/>
    <s v="10914 - Brandix Apparel India Pvt Ltd"/>
    <m/>
    <m/>
    <m/>
    <m/>
    <m/>
    <m/>
    <m/>
    <s v="09T4144464"/>
    <s v="US WHOLESALE"/>
    <m/>
    <m/>
    <m/>
    <s v="09T4144464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9"/>
  </r>
  <r>
    <n v="268201"/>
    <s v="36663"/>
    <s v="11317"/>
    <s v="BRANDIX ASIA HOLDINGS PTE"/>
    <s v="09T4144"/>
    <s v="09T4144"/>
    <s v="Thu Cotton Stretch"/>
    <s v="464"/>
    <s v="464"/>
    <s v="PERSIAN BLUE"/>
    <s v="*"/>
    <s v="XL"/>
    <s v="194999092235"/>
    <s v="46"/>
    <s v="DRESS"/>
    <n v="80"/>
    <n v="8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40"/>
    <s v="BEL"/>
    <s v="Yes"/>
    <n v="242.76859504132233"/>
    <n v="414.50406400000003"/>
    <m/>
    <s v="Fabric"/>
    <s v="10914 - Brandix Apparel India Pvt Ltd"/>
    <m/>
    <m/>
    <m/>
    <m/>
    <m/>
    <m/>
    <m/>
    <s v="09T4144464"/>
    <s v="US WHOLESALE"/>
    <m/>
    <m/>
    <m/>
    <s v="09T4144464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9"/>
  </r>
  <r>
    <n v="268201"/>
    <s v="36663"/>
    <s v="11317"/>
    <s v="BRANDIX ASIA HOLDINGS PTE"/>
    <s v="09T4144"/>
    <s v="09T4144"/>
    <s v="Thu Cotton Stretch"/>
    <s v="464"/>
    <s v="464"/>
    <s v="PERSIAN BLUE"/>
    <s v="*"/>
    <s v="XXL"/>
    <s v="194999092242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s v="Yes"/>
    <n v="242.76859504132233"/>
    <n v="414.50406400000003"/>
    <m/>
    <s v="Fabric"/>
    <s v="10914 - Brandix Apparel India Pvt Ltd"/>
    <m/>
    <m/>
    <m/>
    <m/>
    <m/>
    <m/>
    <m/>
    <s v="09T4144464"/>
    <s v="US WHOLESALE"/>
    <m/>
    <m/>
    <m/>
    <s v="09T4144464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9"/>
  </r>
  <r>
    <n v="268201"/>
    <s v="36663"/>
    <s v="11317"/>
    <s v="BRANDIX ASIA HOLDINGS PTE"/>
    <s v="09T4144"/>
    <s v="09T4144"/>
    <s v="Thu Cotton Stretch"/>
    <s v="100"/>
    <s v="100"/>
    <s v="WHITE"/>
    <s v="*"/>
    <s v="SM"/>
    <s v="194999092006"/>
    <s v="46"/>
    <s v="DRESS"/>
    <n v="62"/>
    <n v="62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6"/>
    <s v="BEL"/>
    <m/>
    <m/>
    <m/>
    <m/>
    <m/>
    <s v="10914 - Brandix Apparel India Pvt Ltd"/>
    <m/>
    <m/>
    <m/>
    <m/>
    <m/>
    <m/>
    <m/>
    <s v="09T4144100"/>
    <s v="US WHOLESALE"/>
    <m/>
    <m/>
    <m/>
    <s v="09T4144100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0"/>
  </r>
  <r>
    <n v="268201"/>
    <s v="36663"/>
    <s v="11317"/>
    <s v="BRANDIX ASIA HOLDINGS PTE"/>
    <s v="09T4144"/>
    <s v="09T4144"/>
    <s v="Thu Cotton Stretch"/>
    <s v="100"/>
    <s v="100"/>
    <s v="WHITE"/>
    <s v="*"/>
    <s v="MD"/>
    <s v="194999092013"/>
    <s v="46"/>
    <s v="DRESS"/>
    <n v="165"/>
    <n v="16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495"/>
    <s v="BEL"/>
    <m/>
    <m/>
    <m/>
    <m/>
    <m/>
    <s v="10914 - Brandix Apparel India Pvt Ltd"/>
    <m/>
    <m/>
    <m/>
    <m/>
    <m/>
    <m/>
    <m/>
    <s v="09T4144100"/>
    <s v="US WHOLESALE"/>
    <m/>
    <m/>
    <m/>
    <s v="09T4144100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0"/>
  </r>
  <r>
    <n v="268201"/>
    <s v="36663"/>
    <s v="11317"/>
    <s v="BRANDIX ASIA HOLDINGS PTE"/>
    <s v="09T4144"/>
    <s v="09T4144"/>
    <s v="Thu Cotton Stretch"/>
    <s v="100"/>
    <s v="100"/>
    <s v="WHITE"/>
    <s v="*"/>
    <s v="LG"/>
    <s v="194999092020"/>
    <s v="46"/>
    <s v="DRESS"/>
    <n v="107"/>
    <n v="107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321"/>
    <s v="BEL"/>
    <m/>
    <m/>
    <m/>
    <m/>
    <m/>
    <s v="10914 - Brandix Apparel India Pvt Ltd"/>
    <m/>
    <m/>
    <m/>
    <m/>
    <m/>
    <m/>
    <m/>
    <s v="09T4144100"/>
    <s v="US WHOLESALE"/>
    <m/>
    <m/>
    <m/>
    <s v="09T4144100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0"/>
  </r>
  <r>
    <n v="268201"/>
    <s v="36663"/>
    <s v="11317"/>
    <s v="BRANDIX ASIA HOLDINGS PTE"/>
    <s v="09T4144"/>
    <s v="09T4144"/>
    <s v="Thu Cotton Stretch"/>
    <s v="100"/>
    <s v="100"/>
    <s v="WHITE"/>
    <s v="*"/>
    <s v="XL"/>
    <s v="194999092037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m/>
    <m/>
    <m/>
    <m/>
    <s v="09T4144100"/>
    <s v="US WHOLESALE"/>
    <m/>
    <m/>
    <m/>
    <s v="09T4144100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0"/>
  </r>
  <r>
    <n v="268201"/>
    <s v="36663"/>
    <s v="11317"/>
    <s v="BRANDIX ASIA HOLDINGS PTE"/>
    <s v="09T4144"/>
    <s v="09T4144"/>
    <s v="Thu Cotton Stretch"/>
    <s v="100"/>
    <s v="100"/>
    <s v="WHITE"/>
    <s v="*"/>
    <s v="XXL"/>
    <s v="194999092044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m/>
    <m/>
    <m/>
    <m/>
    <s v="09T4144100"/>
    <s v="US WHOLESALE"/>
    <m/>
    <m/>
    <m/>
    <s v="09T4144100"/>
    <s v="UK0191T"/>
    <m/>
    <m/>
    <s v="Sheshan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0"/>
  </r>
  <r>
    <n v="268201"/>
    <s v="36663"/>
    <s v="11317"/>
    <s v="BRANDIX ASIA HOLDINGS PTE"/>
    <s v="09T4159"/>
    <s v="09T4159"/>
    <s v="Thu Cotton Stretch"/>
    <s v="001"/>
    <s v="001"/>
    <s v="BLACK"/>
    <s v="*"/>
    <s v="MD"/>
    <s v="194999093362"/>
    <s v="46"/>
    <s v="DRESS"/>
    <n v="304"/>
    <n v="304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912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0"/>
  </r>
  <r>
    <n v="268201"/>
    <s v="36663"/>
    <s v="11317"/>
    <s v="BRANDIX ASIA HOLDINGS PTE"/>
    <s v="09T4159"/>
    <s v="09T4159"/>
    <s v="Thu Cotton Stretch"/>
    <s v="001"/>
    <s v="001"/>
    <s v="BLACK"/>
    <s v="*"/>
    <s v="LG"/>
    <s v="194999093379"/>
    <s v="46"/>
    <s v="DRESS"/>
    <n v="190"/>
    <n v="19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570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0"/>
  </r>
  <r>
    <n v="268201"/>
    <s v="36663"/>
    <s v="11317"/>
    <s v="BRANDIX ASIA HOLDINGS PTE"/>
    <s v="09T4159"/>
    <s v="09T4159"/>
    <s v="Thu Cotton Stretch"/>
    <s v="001"/>
    <s v="001"/>
    <s v="BLACK"/>
    <s v="*"/>
    <s v="XL"/>
    <s v="194999093386"/>
    <s v="46"/>
    <s v="DRESS"/>
    <n v="69"/>
    <n v="69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07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0"/>
  </r>
  <r>
    <n v="268201"/>
    <s v="36663"/>
    <s v="11317"/>
    <s v="BRANDIX ASIA HOLDINGS PTE"/>
    <s v="09T4159"/>
    <s v="09T4159"/>
    <s v="Thu Cotton Stretch"/>
    <s v="001"/>
    <s v="001"/>
    <s v="BLACK"/>
    <s v="*"/>
    <s v="XXL"/>
    <s v="194999093393"/>
    <s v="46"/>
    <s v="DRESS"/>
    <n v="78"/>
    <n v="78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34"/>
    <s v="BEL"/>
    <m/>
    <m/>
    <m/>
    <m/>
    <m/>
    <s v="10914 - Brandix Apparel India Pvt Ltd"/>
    <m/>
    <m/>
    <m/>
    <m/>
    <m/>
    <m/>
    <m/>
    <s v="09T4159001"/>
    <s v="US WHOLESALE"/>
    <m/>
    <m/>
    <m/>
    <s v="09T4159001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0"/>
  </r>
  <r>
    <n v="268201"/>
    <s v="36663"/>
    <s v="11317"/>
    <s v="BRANDIX ASIA HOLDINGS PTE"/>
    <s v="09T4159"/>
    <s v="09T4159"/>
    <s v="Thu Cotton Stretch"/>
    <s v="608"/>
    <s v="608"/>
    <s v="MAHOGANY"/>
    <s v="*"/>
    <s v="SM"/>
    <s v="194999093607"/>
    <s v="46"/>
    <s v="DRESS"/>
    <n v="67"/>
    <n v="67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201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s v="UK0190T"/>
    <m/>
    <m/>
    <s v="Thamal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1"/>
  </r>
  <r>
    <n v="268201"/>
    <s v="36663"/>
    <s v="11317"/>
    <s v="BRANDIX ASIA HOLDINGS PTE"/>
    <s v="09T4159"/>
    <s v="09T4159"/>
    <s v="Thu Cotton Stretch"/>
    <s v="608"/>
    <s v="608"/>
    <s v="MAHOGANY"/>
    <s v="*"/>
    <s v="MD"/>
    <s v="194999093614"/>
    <s v="46"/>
    <s v="DRESS"/>
    <n v="381"/>
    <n v="381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1143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s v="UK0190T"/>
    <m/>
    <m/>
    <s v="Thamal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1"/>
  </r>
  <r>
    <n v="268201"/>
    <s v="36663"/>
    <s v="11317"/>
    <s v="BRANDIX ASIA HOLDINGS PTE"/>
    <s v="09T4159"/>
    <s v="09T4159"/>
    <s v="Thu Cotton Stretch"/>
    <s v="608"/>
    <s v="608"/>
    <s v="MAHOGANY"/>
    <s v="*"/>
    <s v="LG"/>
    <s v="194999093621"/>
    <s v="46"/>
    <s v="DRESS"/>
    <n v="268"/>
    <n v="268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804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s v="UK0190T"/>
    <m/>
    <m/>
    <s v="Thamal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1"/>
  </r>
  <r>
    <n v="268201"/>
    <s v="36663"/>
    <s v="11317"/>
    <s v="BRANDIX ASIA HOLDINGS PTE"/>
    <s v="09T4159"/>
    <s v="09T4159"/>
    <s v="Thu Cotton Stretch"/>
    <s v="608"/>
    <s v="608"/>
    <s v="MAHOGANY"/>
    <s v="*"/>
    <s v="XL"/>
    <s v="194999093638"/>
    <s v="46"/>
    <s v="DRESS"/>
    <n v="118"/>
    <n v="118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354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s v="UK0190T"/>
    <m/>
    <m/>
    <s v="Thamal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1"/>
  </r>
  <r>
    <n v="268201"/>
    <s v="36663"/>
    <s v="11317"/>
    <s v="BRANDIX ASIA HOLDINGS PTE"/>
    <s v="09T4159"/>
    <s v="09T4159"/>
    <s v="Thu Cotton Stretch"/>
    <s v="608"/>
    <s v="608"/>
    <s v="MAHOGANY"/>
    <s v="*"/>
    <s v="XXL"/>
    <s v="194999093645"/>
    <s v="46"/>
    <s v="DRESS"/>
    <n v="78"/>
    <n v="78"/>
    <d v="2022-03-01T00:00:00"/>
    <s v=""/>
    <d v="2022-01-10T00:00:00"/>
    <d v="2022-01-03T00:00:00"/>
    <s v=""/>
    <d v="2022-02-08T00:00:00"/>
    <s v="Basics-Aug 2021"/>
    <m/>
    <m/>
    <m/>
    <m/>
    <s v="S2022"/>
    <m/>
    <s v="OPS REVIEW"/>
    <n v="3"/>
    <n v="234"/>
    <s v="BEL"/>
    <s v="Yes"/>
    <n v="2144.9350793065287"/>
    <n v="1747.9712670000001"/>
    <m/>
    <s v="Fabric"/>
    <s v="10914 - Brandix Apparel India Pvt Ltd"/>
    <m/>
    <m/>
    <m/>
    <m/>
    <m/>
    <m/>
    <m/>
    <s v="09T4159608"/>
    <s v="US WHOLESALE"/>
    <m/>
    <m/>
    <m/>
    <s v="09T4159608"/>
    <s v="UK0190T"/>
    <m/>
    <m/>
    <s v="Thamal"/>
    <s v="Aug-Basic"/>
    <m/>
    <m/>
    <d v="2021-09-01T00:00:00"/>
    <m/>
    <d v="2022-01-14T00:00:00"/>
    <d v="2022-01-07T00:00:00"/>
    <n v="134"/>
    <n v="112"/>
    <n v="-22"/>
    <d v="2022-01-26T00:00:00"/>
    <n v="-36"/>
    <n v="-13"/>
    <d v="2022-01-03T00:00:00"/>
    <d v="2022-02-08T00:00:00"/>
    <x v="1"/>
  </r>
  <r>
    <n v="268201"/>
    <s v="36663"/>
    <s v="11317"/>
    <s v="BRANDIX ASIA HOLDINGS PTE"/>
    <s v="09T4159"/>
    <s v="09T4159"/>
    <s v="Thu Cotton Stretch"/>
    <s v="464"/>
    <s v="464"/>
    <s v="PERSIAN BLUE"/>
    <s v="*"/>
    <s v="SM"/>
    <s v="194999093553"/>
    <s v="46"/>
    <s v="DRESS"/>
    <n v="67"/>
    <n v="67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01"/>
    <s v="BEL"/>
    <s v="Yes"/>
    <n v="346.73552194762078"/>
    <n v="414.50406400000003"/>
    <m/>
    <s v="Fabric"/>
    <s v="10914 - Brandix Apparel India Pvt Ltd"/>
    <m/>
    <m/>
    <m/>
    <m/>
    <m/>
    <m/>
    <m/>
    <s v="09T4159464"/>
    <s v="US WHOLESALE"/>
    <m/>
    <m/>
    <m/>
    <s v="09T4159464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1"/>
  </r>
  <r>
    <n v="268201"/>
    <s v="36663"/>
    <s v="11317"/>
    <s v="BRANDIX ASIA HOLDINGS PTE"/>
    <s v="09T4159"/>
    <s v="09T4159"/>
    <s v="Thu Cotton Stretch"/>
    <s v="464"/>
    <s v="464"/>
    <s v="PERSIAN BLUE"/>
    <s v="*"/>
    <s v="MD"/>
    <s v="194999093560"/>
    <s v="46"/>
    <s v="DRESS"/>
    <n v="381"/>
    <n v="381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143"/>
    <s v="BEL"/>
    <s v="Yes"/>
    <n v="346.73552194762078"/>
    <n v="414.50406400000003"/>
    <m/>
    <s v="Fabric"/>
    <s v="10914 - Brandix Apparel India Pvt Ltd"/>
    <m/>
    <m/>
    <m/>
    <m/>
    <m/>
    <m/>
    <m/>
    <s v="09T4159464"/>
    <s v="US WHOLESALE"/>
    <m/>
    <m/>
    <m/>
    <s v="09T4159464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1"/>
  </r>
  <r>
    <n v="268201"/>
    <s v="36663"/>
    <s v="11317"/>
    <s v="BRANDIX ASIA HOLDINGS PTE"/>
    <s v="09T4159"/>
    <s v="09T4159"/>
    <s v="Thu Cotton Stretch"/>
    <s v="464"/>
    <s v="464"/>
    <s v="PERSIAN BLUE"/>
    <s v="*"/>
    <s v="LG"/>
    <s v="194999093577"/>
    <s v="46"/>
    <s v="DRESS"/>
    <n v="268"/>
    <n v="268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804"/>
    <s v="BEL"/>
    <s v="Yes"/>
    <n v="346.73552194762078"/>
    <n v="414.50406400000003"/>
    <m/>
    <s v="Fabric"/>
    <s v="10914 - Brandix Apparel India Pvt Ltd"/>
    <m/>
    <m/>
    <m/>
    <m/>
    <m/>
    <m/>
    <m/>
    <s v="09T4159464"/>
    <s v="US WHOLESALE"/>
    <m/>
    <m/>
    <m/>
    <s v="09T4159464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1"/>
  </r>
  <r>
    <n v="268201"/>
    <s v="36663"/>
    <s v="11317"/>
    <s v="BRANDIX ASIA HOLDINGS PTE"/>
    <s v="09T4159"/>
    <s v="09T4159"/>
    <s v="Thu Cotton Stretch"/>
    <s v="464"/>
    <s v="464"/>
    <s v="PERSIAN BLUE"/>
    <s v="*"/>
    <s v="XL"/>
    <s v="194999093584"/>
    <s v="46"/>
    <s v="DRESS"/>
    <n v="118"/>
    <n v="118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354"/>
    <s v="BEL"/>
    <s v="Yes"/>
    <n v="346.73552194762078"/>
    <n v="414.50406400000003"/>
    <m/>
    <s v="Fabric"/>
    <s v="10914 - Brandix Apparel India Pvt Ltd"/>
    <m/>
    <m/>
    <m/>
    <m/>
    <m/>
    <m/>
    <m/>
    <s v="09T4159464"/>
    <s v="US WHOLESALE"/>
    <m/>
    <m/>
    <m/>
    <s v="09T4159464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1"/>
  </r>
  <r>
    <n v="268201"/>
    <s v="36663"/>
    <s v="11317"/>
    <s v="BRANDIX ASIA HOLDINGS PTE"/>
    <s v="09T4159"/>
    <s v="09T4159"/>
    <s v="Thu Cotton Stretch"/>
    <s v="464"/>
    <s v="464"/>
    <s v="PERSIAN BLUE"/>
    <s v="*"/>
    <s v="XXL"/>
    <s v="194999093591"/>
    <s v="46"/>
    <s v="DRESS"/>
    <n v="78"/>
    <n v="78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34"/>
    <s v="BEL"/>
    <s v="Yes"/>
    <n v="346.73552194762078"/>
    <n v="414.50406400000003"/>
    <m/>
    <s v="Fabric"/>
    <s v="10914 - Brandix Apparel India Pvt Ltd"/>
    <m/>
    <m/>
    <m/>
    <m/>
    <m/>
    <m/>
    <m/>
    <s v="09T4159464"/>
    <s v="US WHOLESALE"/>
    <m/>
    <m/>
    <m/>
    <s v="09T4159464"/>
    <s v="UK0190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1"/>
  </r>
  <r>
    <n v="268201"/>
    <s v="36663"/>
    <s v="11317"/>
    <s v="BRANDIX ASIA HOLDINGS PTE"/>
    <s v="09T4160"/>
    <s v="09T4160"/>
    <s v="Thu Cotton Stretch"/>
    <s v="001"/>
    <s v="001"/>
    <s v="BLACK"/>
    <s v="*"/>
    <s v="SM"/>
    <s v="194999093706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m/>
    <m/>
    <m/>
    <m/>
    <s v="09T4160001"/>
    <s v="US WHOLESALE"/>
    <m/>
    <m/>
    <m/>
    <s v="09T4160001"/>
    <s v="UK0189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2"/>
  </r>
  <r>
    <n v="268201"/>
    <s v="36663"/>
    <s v="11317"/>
    <s v="BRANDIX ASIA HOLDINGS PTE"/>
    <s v="09T4160"/>
    <s v="09T4160"/>
    <s v="Thu Cotton Stretch"/>
    <s v="001"/>
    <s v="001"/>
    <s v="BLACK"/>
    <s v="*"/>
    <s v="MD"/>
    <s v="194999093713"/>
    <s v="46"/>
    <s v="DRESS"/>
    <n v="138"/>
    <n v="138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414"/>
    <s v="BEL"/>
    <m/>
    <m/>
    <m/>
    <m/>
    <m/>
    <s v="10914 - Brandix Apparel India Pvt Ltd"/>
    <m/>
    <m/>
    <m/>
    <m/>
    <m/>
    <m/>
    <m/>
    <s v="09T4160001"/>
    <s v="US WHOLESALE"/>
    <m/>
    <m/>
    <m/>
    <s v="09T4160001"/>
    <s v="UK0189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2"/>
  </r>
  <r>
    <n v="268201"/>
    <s v="36663"/>
    <s v="11317"/>
    <s v="BRANDIX ASIA HOLDINGS PTE"/>
    <s v="09T4160"/>
    <s v="09T4160"/>
    <s v="Thu Cotton Stretch"/>
    <s v="001"/>
    <s v="001"/>
    <s v="BLACK"/>
    <s v="*"/>
    <s v="LG"/>
    <s v="194999093720"/>
    <s v="46"/>
    <s v="DRESS"/>
    <n v="100"/>
    <n v="10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300"/>
    <s v="BEL"/>
    <m/>
    <m/>
    <m/>
    <m/>
    <m/>
    <s v="10914 - Brandix Apparel India Pvt Ltd"/>
    <m/>
    <m/>
    <m/>
    <m/>
    <m/>
    <m/>
    <m/>
    <s v="09T4160001"/>
    <s v="US WHOLESALE"/>
    <m/>
    <m/>
    <m/>
    <s v="09T4160001"/>
    <s v="UK0189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2"/>
  </r>
  <r>
    <n v="268201"/>
    <s v="36663"/>
    <s v="11317"/>
    <s v="BRANDIX ASIA HOLDINGS PTE"/>
    <s v="09T4160"/>
    <s v="09T4160"/>
    <s v="Thu Cotton Stretch"/>
    <s v="001"/>
    <s v="001"/>
    <s v="BLACK"/>
    <s v="*"/>
    <s v="XL"/>
    <s v="194999093737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m/>
    <m/>
    <m/>
    <m/>
    <s v="09T4160001"/>
    <s v="US WHOLESALE"/>
    <m/>
    <m/>
    <m/>
    <s v="09T4160001"/>
    <s v="UK0189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2"/>
  </r>
  <r>
    <n v="268201"/>
    <s v="36663"/>
    <s v="11317"/>
    <s v="BRANDIX ASIA HOLDINGS PTE"/>
    <s v="09T4160"/>
    <s v="09T4160"/>
    <s v="Thu Cotton Stretch"/>
    <s v="100"/>
    <s v="100"/>
    <s v="WHITE"/>
    <s v="*"/>
    <s v="MD"/>
    <s v="194999093768"/>
    <s v="46"/>
    <s v="DRESS"/>
    <n v="72"/>
    <n v="72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216"/>
    <s v="BEL"/>
    <m/>
    <m/>
    <m/>
    <m/>
    <m/>
    <s v="10914 - Brandix Apparel India Pvt Ltd"/>
    <m/>
    <m/>
    <m/>
    <m/>
    <m/>
    <m/>
    <m/>
    <s v="09T4160100"/>
    <s v="US WHOLESALE"/>
    <m/>
    <m/>
    <m/>
    <s v="09T4160100"/>
    <s v="UK0189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3"/>
  </r>
  <r>
    <n v="268201"/>
    <s v="36663"/>
    <s v="11317"/>
    <s v="BRANDIX ASIA HOLDINGS PTE"/>
    <s v="09T4160"/>
    <s v="09T4160"/>
    <s v="Thu Cotton Stretch"/>
    <s v="100"/>
    <s v="100"/>
    <s v="WHITE"/>
    <s v="*"/>
    <s v="LG"/>
    <s v="194999093775"/>
    <s v="46"/>
    <s v="DRESS"/>
    <n v="63"/>
    <n v="63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9"/>
    <s v="BEL"/>
    <m/>
    <m/>
    <m/>
    <m/>
    <m/>
    <s v="10914 - Brandix Apparel India Pvt Ltd"/>
    <m/>
    <m/>
    <m/>
    <m/>
    <m/>
    <m/>
    <m/>
    <s v="09T4160100"/>
    <s v="US WHOLESALE"/>
    <m/>
    <m/>
    <m/>
    <s v="09T4160100"/>
    <s v="UK0189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3"/>
  </r>
  <r>
    <n v="268201"/>
    <s v="36663"/>
    <s v="11317"/>
    <s v="BRANDIX ASIA HOLDINGS PTE"/>
    <s v="09T4160"/>
    <s v="09T4160"/>
    <s v="Thu Cotton Stretch"/>
    <s v="100"/>
    <s v="100"/>
    <s v="WHITE"/>
    <s v="*"/>
    <s v="XL"/>
    <s v="194999093782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m/>
    <m/>
    <m/>
    <m/>
    <s v="09T4160100"/>
    <s v="US WHOLESALE"/>
    <m/>
    <m/>
    <m/>
    <s v="09T4160100"/>
    <s v="UK0189T"/>
    <m/>
    <m/>
    <s v="Thamal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33"/>
  </r>
  <r>
    <n v="268201"/>
    <s v="36663"/>
    <s v="11317"/>
    <s v="BRANDIX ASIA HOLDINGS PTE"/>
    <s v="09TB068"/>
    <s v="09TB068"/>
    <s v="Thu Cotton Classics"/>
    <s v="882"/>
    <s v="882"/>
    <s v="VIBRANT ROYAL"/>
    <s v="*"/>
    <s v="4XL"/>
    <s v="088541742016"/>
    <s v="46"/>
    <s v="DRESS"/>
    <n v="231"/>
    <n v="231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2"/>
    <n v="462"/>
    <s v="BEL"/>
    <s v="Yes"/>
    <n v="1539.6166172369526"/>
    <n v="3808.5719504999997"/>
    <m/>
    <s v="Fabric"/>
    <s v="10914 - Brandix Apparel India Pvt Ltd"/>
    <m/>
    <m/>
    <m/>
    <m/>
    <m/>
    <m/>
    <m/>
    <s v="09TB068882"/>
    <s v="US WHOLESALE"/>
    <m/>
    <m/>
    <m/>
    <s v="09TB068882"/>
    <s v="UK0230T"/>
    <m/>
    <m/>
    <s v="Nilushi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34"/>
  </r>
  <r>
    <n v="268201"/>
    <s v="36663"/>
    <s v="11317"/>
    <s v="BRANDIX ASIA HOLDINGS PTE"/>
    <s v="09TE039"/>
    <s v="09TE039"/>
    <s v="Thu Cotton Classics"/>
    <s v="608"/>
    <s v="608"/>
    <s v="MAHOGANY"/>
    <s v="*"/>
    <s v="SM"/>
    <s v="194999059122"/>
    <s v="46"/>
    <s v="DRESS"/>
    <n v="238"/>
    <n v="238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5"/>
    <n v="1190"/>
    <s v="BEL"/>
    <m/>
    <m/>
    <m/>
    <m/>
    <m/>
    <s v="10914 - Brandix Apparel India Pvt Ltd"/>
    <m/>
    <m/>
    <m/>
    <m/>
    <m/>
    <m/>
    <m/>
    <s v="09TE039608"/>
    <s v="US WHOLESALE"/>
    <m/>
    <m/>
    <m/>
    <s v="09TE039608"/>
    <s v="UK0246T"/>
    <m/>
    <m/>
    <s v="Thamal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5"/>
  </r>
  <r>
    <n v="268201"/>
    <s v="36663"/>
    <s v="11317"/>
    <s v="BRANDIX ASIA HOLDINGS PTE"/>
    <s v="09TE039"/>
    <s v="09TE039"/>
    <s v="Thu Cotton Classics"/>
    <s v="608"/>
    <s v="608"/>
    <s v="MAHOGANY"/>
    <s v="*"/>
    <s v="MD"/>
    <s v="194999059139"/>
    <s v="46"/>
    <s v="DRESS"/>
    <n v="676"/>
    <n v="676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5"/>
    <n v="3380"/>
    <s v="BEL"/>
    <m/>
    <m/>
    <m/>
    <m/>
    <m/>
    <s v="10914 - Brandix Apparel India Pvt Ltd"/>
    <m/>
    <m/>
    <m/>
    <m/>
    <m/>
    <m/>
    <m/>
    <s v="09TE039608"/>
    <s v="US WHOLESALE"/>
    <m/>
    <m/>
    <m/>
    <s v="09TE039608"/>
    <s v="UK0246T"/>
    <m/>
    <m/>
    <s v="Thamal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5"/>
  </r>
  <r>
    <n v="268201"/>
    <s v="36663"/>
    <s v="11317"/>
    <s v="BRANDIX ASIA HOLDINGS PTE"/>
    <s v="09TE039"/>
    <s v="09TE039"/>
    <s v="Thu Cotton Classics"/>
    <s v="608"/>
    <s v="608"/>
    <s v="MAHOGANY"/>
    <s v="*"/>
    <s v="LG"/>
    <s v="194999059146"/>
    <s v="46"/>
    <s v="DRESS"/>
    <n v="583"/>
    <n v="583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5"/>
    <n v="2915"/>
    <s v="BEL"/>
    <m/>
    <m/>
    <m/>
    <m/>
    <m/>
    <s v="10914 - Brandix Apparel India Pvt Ltd"/>
    <m/>
    <m/>
    <m/>
    <m/>
    <m/>
    <m/>
    <m/>
    <s v="09TE039608"/>
    <s v="US WHOLESALE"/>
    <m/>
    <m/>
    <m/>
    <s v="09TE039608"/>
    <s v="UK0246T"/>
    <m/>
    <m/>
    <s v="Thamal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5"/>
  </r>
  <r>
    <n v="268201"/>
    <s v="36663"/>
    <s v="11317"/>
    <s v="BRANDIX ASIA HOLDINGS PTE"/>
    <s v="09TE039"/>
    <s v="09TE039"/>
    <s v="Thu Cotton Classics"/>
    <s v="608"/>
    <s v="608"/>
    <s v="MAHOGANY"/>
    <s v="*"/>
    <s v="XL"/>
    <s v="194999059153"/>
    <s v="46"/>
    <s v="DRESS"/>
    <n v="294"/>
    <n v="294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5"/>
    <n v="1470"/>
    <s v="BEL"/>
    <m/>
    <m/>
    <m/>
    <m/>
    <m/>
    <s v="10914 - Brandix Apparel India Pvt Ltd"/>
    <m/>
    <m/>
    <m/>
    <m/>
    <m/>
    <m/>
    <m/>
    <s v="09TE039608"/>
    <s v="US WHOLESALE"/>
    <m/>
    <m/>
    <m/>
    <s v="09TE039608"/>
    <s v="UK0246T"/>
    <m/>
    <m/>
    <s v="Thamal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5"/>
  </r>
  <r>
    <n v="268201"/>
    <s v="36663"/>
    <s v="11317"/>
    <s v="BRANDIX ASIA HOLDINGS PTE"/>
    <s v="09TE039"/>
    <s v="09TE039"/>
    <s v="Thu Cotton Classics"/>
    <s v="608"/>
    <s v="608"/>
    <s v="MAHOGANY"/>
    <s v="*"/>
    <s v="XXL"/>
    <s v="194999059160"/>
    <s v="46"/>
    <s v="DRESS"/>
    <n v="168"/>
    <n v="168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5"/>
    <n v="840"/>
    <s v="BEL"/>
    <m/>
    <m/>
    <m/>
    <m/>
    <m/>
    <s v="10914 - Brandix Apparel India Pvt Ltd"/>
    <m/>
    <m/>
    <m/>
    <m/>
    <m/>
    <m/>
    <m/>
    <s v="09TE039608"/>
    <s v="US WHOLESALE"/>
    <m/>
    <m/>
    <m/>
    <s v="09TE039608"/>
    <s v="UK0246T"/>
    <m/>
    <m/>
    <s v="Thamal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5"/>
  </r>
  <r>
    <n v="268201"/>
    <s v="36663"/>
    <s v="11317"/>
    <s v="BRANDIX ASIA HOLDINGS PTE"/>
    <s v="09TE039"/>
    <s v="09TE039"/>
    <s v="Thu Cotton Classics"/>
    <s v="A99"/>
    <s v="099"/>
    <s v="MULTI"/>
    <s v="*"/>
    <s v="MD"/>
    <s v="194999059085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5"/>
    <n v="300"/>
    <s v="BEL"/>
    <m/>
    <m/>
    <m/>
    <m/>
    <m/>
    <s v="10914 - Brandix Apparel India Pvt Ltd"/>
    <m/>
    <m/>
    <m/>
    <m/>
    <m/>
    <m/>
    <m/>
    <s v="09TE039099"/>
    <s v="US WHOLESALE"/>
    <m/>
    <m/>
    <m/>
    <s v="09TE039099"/>
    <s v="UK0246T"/>
    <m/>
    <m/>
    <s v="Thamal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6"/>
  </r>
  <r>
    <n v="268201"/>
    <s v="36663"/>
    <s v="11317"/>
    <s v="BRANDIX ASIA HOLDINGS PTE"/>
    <s v="09TE039"/>
    <s v="09TE039"/>
    <s v="Thu Cotton Classics"/>
    <s v="A99"/>
    <s v="099"/>
    <s v="MULTI"/>
    <s v="*"/>
    <s v="LG"/>
    <s v="194999059092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5"/>
    <n v="300"/>
    <s v="BEL"/>
    <m/>
    <m/>
    <m/>
    <m/>
    <m/>
    <s v="10914 - Brandix Apparel India Pvt Ltd"/>
    <m/>
    <m/>
    <m/>
    <m/>
    <m/>
    <m/>
    <m/>
    <s v="09TE039099"/>
    <s v="US WHOLESALE"/>
    <m/>
    <m/>
    <m/>
    <s v="09TE039099"/>
    <s v="UK0246T"/>
    <m/>
    <m/>
    <s v="Thamal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6"/>
  </r>
  <r>
    <n v="268201"/>
    <s v="36663"/>
    <s v="11317"/>
    <s v="BRANDIX ASIA HOLDINGS PTE"/>
    <s v="09TE039"/>
    <s v="09TE039"/>
    <s v="Thu Cotton Classics"/>
    <s v="A99"/>
    <s v="099"/>
    <s v="MULTI"/>
    <s v="*"/>
    <s v="XL"/>
    <s v="194999059108"/>
    <s v="46"/>
    <s v="DRESS"/>
    <n v="82"/>
    <n v="82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5"/>
    <n v="410"/>
    <s v="BEL"/>
    <m/>
    <m/>
    <m/>
    <m/>
    <m/>
    <s v="10914 - Brandix Apparel India Pvt Ltd"/>
    <m/>
    <m/>
    <m/>
    <m/>
    <m/>
    <m/>
    <m/>
    <s v="09TE039099"/>
    <s v="US WHOLESALE"/>
    <m/>
    <m/>
    <m/>
    <s v="09TE039099"/>
    <s v="UK0246T"/>
    <m/>
    <m/>
    <s v="Thamal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6"/>
  </r>
  <r>
    <n v="268201"/>
    <s v="36663"/>
    <s v="11317"/>
    <s v="BRANDIX ASIA HOLDINGS PTE"/>
    <s v="09TE039"/>
    <s v="09TE039"/>
    <s v="Thu Cotton Classics"/>
    <s v="A99"/>
    <s v="099"/>
    <s v="MULTI"/>
    <s v="*"/>
    <s v="XXL"/>
    <s v="194999059115"/>
    <s v="46"/>
    <s v="DRESS"/>
    <n v="90"/>
    <n v="9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5"/>
    <n v="450"/>
    <s v="BEL"/>
    <m/>
    <m/>
    <m/>
    <m/>
    <m/>
    <s v="10914 - Brandix Apparel India Pvt Ltd"/>
    <m/>
    <m/>
    <m/>
    <m/>
    <m/>
    <m/>
    <m/>
    <s v="09TE039099"/>
    <s v="US WHOLESALE"/>
    <m/>
    <m/>
    <m/>
    <s v="09TE039099"/>
    <s v="UK0246T"/>
    <m/>
    <m/>
    <s v="Thamal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6"/>
  </r>
  <r>
    <n v="268201"/>
    <s v="36663"/>
    <s v="11317"/>
    <s v="BRANDIX ASIA HOLDINGS PTE"/>
    <s v="09TF019"/>
    <s v="09TF019"/>
    <s v="Thu Cotton Classics"/>
    <s v="608"/>
    <s v="608"/>
    <s v="MAHOGANY"/>
    <s v="*"/>
    <s v="SM"/>
    <s v="194999059672"/>
    <s v="46"/>
    <s v="DRESS"/>
    <n v="234"/>
    <n v="234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936"/>
    <s v="BEL"/>
    <s v="Yes"/>
    <n v="2438"/>
    <n v="1111.7280000000001"/>
    <m/>
    <s v="Box"/>
    <s v="10914 - Brandix Apparel India Pvt Ltd"/>
    <m/>
    <m/>
    <m/>
    <m/>
    <m/>
    <m/>
    <m/>
    <s v="09TF019608"/>
    <s v="US WHOLESALE"/>
    <m/>
    <m/>
    <m/>
    <s v="09TF019608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7"/>
  </r>
  <r>
    <n v="268201"/>
    <s v="36663"/>
    <s v="11317"/>
    <s v="BRANDIX ASIA HOLDINGS PTE"/>
    <s v="09TF019"/>
    <s v="09TF019"/>
    <s v="Thu Cotton Classics"/>
    <s v="608"/>
    <s v="608"/>
    <s v="MAHOGANY"/>
    <s v="*"/>
    <s v="MD"/>
    <s v="194999059689"/>
    <s v="46"/>
    <s v="DRESS"/>
    <n v="832"/>
    <n v="832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3328"/>
    <s v="BEL"/>
    <s v="Yes"/>
    <n v="2438"/>
    <n v="1111.7280000000001"/>
    <m/>
    <s v="Box"/>
    <s v="10914 - Brandix Apparel India Pvt Ltd"/>
    <m/>
    <m/>
    <m/>
    <m/>
    <m/>
    <m/>
    <m/>
    <s v="09TF019608"/>
    <s v="US WHOLESALE"/>
    <m/>
    <m/>
    <m/>
    <s v="09TF019608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7"/>
  </r>
  <r>
    <n v="268201"/>
    <s v="36663"/>
    <s v="11317"/>
    <s v="BRANDIX ASIA HOLDINGS PTE"/>
    <s v="09TF019"/>
    <s v="09TF019"/>
    <s v="Thu Cotton Classics"/>
    <s v="608"/>
    <s v="608"/>
    <s v="MAHOGANY"/>
    <s v="*"/>
    <s v="LG"/>
    <s v="194999059696"/>
    <s v="46"/>
    <s v="DRESS"/>
    <n v="686"/>
    <n v="686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2744"/>
    <s v="BEL"/>
    <s v="Yes"/>
    <n v="2438"/>
    <n v="1111.7280000000001"/>
    <m/>
    <s v="Box"/>
    <s v="10914 - Brandix Apparel India Pvt Ltd"/>
    <m/>
    <m/>
    <m/>
    <m/>
    <m/>
    <m/>
    <m/>
    <s v="09TF019608"/>
    <s v="US WHOLESALE"/>
    <m/>
    <m/>
    <m/>
    <s v="09TF019608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7"/>
  </r>
  <r>
    <n v="268201"/>
    <s v="36663"/>
    <s v="11317"/>
    <s v="BRANDIX ASIA HOLDINGS PTE"/>
    <s v="09TF019"/>
    <s v="09TF019"/>
    <s v="Thu Cotton Classics"/>
    <s v="608"/>
    <s v="608"/>
    <s v="MAHOGANY"/>
    <s v="*"/>
    <s v="XL"/>
    <s v="194999059702"/>
    <s v="46"/>
    <s v="DRESS"/>
    <n v="312"/>
    <n v="312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1248"/>
    <s v="BEL"/>
    <s v="Yes"/>
    <n v="2438"/>
    <n v="1111.7280000000001"/>
    <m/>
    <s v="Box"/>
    <s v="10914 - Brandix Apparel India Pvt Ltd"/>
    <m/>
    <m/>
    <m/>
    <m/>
    <m/>
    <m/>
    <m/>
    <s v="09TF019608"/>
    <s v="US WHOLESALE"/>
    <m/>
    <m/>
    <m/>
    <s v="09TF019608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7"/>
  </r>
  <r>
    <n v="268201"/>
    <s v="36663"/>
    <s v="11317"/>
    <s v="BRANDIX ASIA HOLDINGS PTE"/>
    <s v="09TF019"/>
    <s v="09TF019"/>
    <s v="Thu Cotton Classics"/>
    <s v="608"/>
    <s v="608"/>
    <s v="MAHOGANY"/>
    <s v="*"/>
    <s v="XXL"/>
    <s v="194999059719"/>
    <s v="46"/>
    <s v="DRESS"/>
    <n v="102"/>
    <n v="102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408"/>
    <s v="BEL"/>
    <s v="Yes"/>
    <n v="2438"/>
    <n v="1111.7280000000001"/>
    <m/>
    <s v="Box"/>
    <s v="10914 - Brandix Apparel India Pvt Ltd"/>
    <m/>
    <m/>
    <m/>
    <m/>
    <m/>
    <m/>
    <m/>
    <s v="09TF019608"/>
    <s v="US WHOLESALE"/>
    <m/>
    <m/>
    <m/>
    <s v="09TF019608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7"/>
  </r>
  <r>
    <n v="268201"/>
    <s v="36663"/>
    <s v="11317"/>
    <s v="BRANDIX ASIA HOLDINGS PTE"/>
    <s v="09TF019"/>
    <s v="09TF019"/>
    <s v="Thu Cotton Classics"/>
    <s v="A99"/>
    <s v="099"/>
    <s v="MULTI"/>
    <s v="*"/>
    <s v="SM"/>
    <s v="194999059474"/>
    <s v="46"/>
    <s v="DRESS"/>
    <n v="159"/>
    <n v="159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636"/>
    <s v="BEL"/>
    <s v="Yes"/>
    <n v="2438"/>
    <n v="1111.7280000000001"/>
    <m/>
    <s v="Box"/>
    <s v="10914 - Brandix Apparel India Pvt Ltd"/>
    <m/>
    <m/>
    <m/>
    <m/>
    <m/>
    <m/>
    <m/>
    <s v="09TF019099"/>
    <s v="US WHOLESALE"/>
    <m/>
    <m/>
    <m/>
    <s v="09TF019099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8"/>
  </r>
  <r>
    <n v="268201"/>
    <s v="36663"/>
    <s v="11317"/>
    <s v="BRANDIX ASIA HOLDINGS PTE"/>
    <s v="09TF019"/>
    <s v="09TF019"/>
    <s v="Thu Cotton Classics"/>
    <s v="A99"/>
    <s v="099"/>
    <s v="MULTI"/>
    <s v="*"/>
    <s v="MD"/>
    <s v="194999059481"/>
    <s v="46"/>
    <s v="DRESS"/>
    <n v="495"/>
    <n v="49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1980"/>
    <s v="BEL"/>
    <s v="Yes"/>
    <n v="2438"/>
    <n v="1111.7280000000001"/>
    <m/>
    <s v="Box"/>
    <s v="10914 - Brandix Apparel India Pvt Ltd"/>
    <m/>
    <m/>
    <m/>
    <m/>
    <m/>
    <m/>
    <m/>
    <s v="09TF019099"/>
    <s v="US WHOLESALE"/>
    <m/>
    <m/>
    <m/>
    <s v="09TF019099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8"/>
  </r>
  <r>
    <n v="268201"/>
    <s v="36663"/>
    <s v="11317"/>
    <s v="BRANDIX ASIA HOLDINGS PTE"/>
    <s v="09TF019"/>
    <s v="09TF019"/>
    <s v="Thu Cotton Classics"/>
    <s v="A99"/>
    <s v="099"/>
    <s v="MULTI"/>
    <s v="*"/>
    <s v="LG"/>
    <s v="194999059498"/>
    <s v="46"/>
    <s v="DRESS"/>
    <n v="473"/>
    <n v="473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1892"/>
    <s v="BEL"/>
    <s v="Yes"/>
    <n v="2438"/>
    <n v="1111.7280000000001"/>
    <m/>
    <s v="Box"/>
    <s v="10914 - Brandix Apparel India Pvt Ltd"/>
    <m/>
    <m/>
    <m/>
    <m/>
    <m/>
    <m/>
    <m/>
    <s v="09TF019099"/>
    <s v="US WHOLESALE"/>
    <m/>
    <m/>
    <m/>
    <s v="09TF019099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8"/>
  </r>
  <r>
    <n v="268201"/>
    <s v="36663"/>
    <s v="11317"/>
    <s v="BRANDIX ASIA HOLDINGS PTE"/>
    <s v="09TF019"/>
    <s v="09TF019"/>
    <s v="Thu Cotton Classics"/>
    <s v="A99"/>
    <s v="099"/>
    <s v="MULTI"/>
    <s v="*"/>
    <s v="XL"/>
    <s v="194999059504"/>
    <s v="46"/>
    <s v="DRESS"/>
    <n v="184"/>
    <n v="184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736"/>
    <s v="BEL"/>
    <s v="Yes"/>
    <n v="2438"/>
    <n v="1111.7280000000001"/>
    <m/>
    <s v="Box"/>
    <s v="10914 - Brandix Apparel India Pvt Ltd"/>
    <m/>
    <m/>
    <m/>
    <m/>
    <m/>
    <m/>
    <m/>
    <s v="09TF019099"/>
    <s v="US WHOLESALE"/>
    <m/>
    <m/>
    <m/>
    <s v="09TF019099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8"/>
  </r>
  <r>
    <n v="268201"/>
    <s v="36663"/>
    <s v="11317"/>
    <s v="BRANDIX ASIA HOLDINGS PTE"/>
    <s v="09TF019"/>
    <s v="09TF019"/>
    <s v="Thu Cotton Classics"/>
    <s v="A99"/>
    <s v="099"/>
    <s v="MULTI"/>
    <s v="*"/>
    <s v="XXL"/>
    <s v="194999059511"/>
    <s v="46"/>
    <s v="DRESS"/>
    <n v="85"/>
    <n v="8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4"/>
    <n v="340"/>
    <s v="BEL"/>
    <s v="Yes"/>
    <n v="2438"/>
    <n v="1111.7280000000001"/>
    <m/>
    <s v="Box"/>
    <s v="10914 - Brandix Apparel India Pvt Ltd"/>
    <m/>
    <m/>
    <m/>
    <m/>
    <m/>
    <m/>
    <m/>
    <s v="09TF019099"/>
    <s v="US WHOLESALE"/>
    <m/>
    <m/>
    <m/>
    <s v="09TF019099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8"/>
  </r>
  <r>
    <n v="268201"/>
    <s v="36663"/>
    <s v="11317"/>
    <s v="BRANDIX ASIA HOLDINGS PTE"/>
    <s v="09TF020"/>
    <s v="09TF020"/>
    <s v="Thu Cotton Classics"/>
    <s v="608"/>
    <s v="608"/>
    <s v="MAHOGANY"/>
    <s v="*"/>
    <s v="SM"/>
    <s v="194999059825"/>
    <s v="46"/>
    <s v="DRESS"/>
    <n v="118"/>
    <n v="118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6"/>
    <n v="708"/>
    <s v="BEL"/>
    <s v="Yes"/>
    <n v="4518"/>
    <n v="2304.1800000000003"/>
    <m/>
    <s v="Box"/>
    <s v="10914 - Brandix Apparel India Pvt Ltd"/>
    <m/>
    <m/>
    <m/>
    <m/>
    <m/>
    <m/>
    <m/>
    <s v="09TF020608"/>
    <s v="US WHOLESALE"/>
    <m/>
    <m/>
    <m/>
    <s v="09TF020608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9"/>
  </r>
  <r>
    <n v="268201"/>
    <s v="36663"/>
    <s v="11317"/>
    <s v="BRANDIX ASIA HOLDINGS PTE"/>
    <s v="09TF020"/>
    <s v="09TF020"/>
    <s v="Thu Cotton Classics"/>
    <s v="608"/>
    <s v="608"/>
    <s v="MAHOGANY"/>
    <s v="*"/>
    <s v="MD"/>
    <s v="194999059832"/>
    <s v="46"/>
    <s v="DRESS"/>
    <n v="353"/>
    <n v="353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6"/>
    <n v="2118"/>
    <s v="BEL"/>
    <s v="Yes"/>
    <n v="4518"/>
    <n v="2304.1800000000003"/>
    <m/>
    <s v="Box"/>
    <s v="10914 - Brandix Apparel India Pvt Ltd"/>
    <m/>
    <m/>
    <m/>
    <m/>
    <m/>
    <m/>
    <m/>
    <s v="09TF020608"/>
    <s v="US WHOLESALE"/>
    <m/>
    <m/>
    <m/>
    <s v="09TF020608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9"/>
  </r>
  <r>
    <n v="268201"/>
    <s v="36663"/>
    <s v="11317"/>
    <s v="BRANDIX ASIA HOLDINGS PTE"/>
    <s v="09TF020"/>
    <s v="09TF020"/>
    <s v="Thu Cotton Classics"/>
    <s v="608"/>
    <s v="608"/>
    <s v="MAHOGANY"/>
    <s v="*"/>
    <s v="LG"/>
    <s v="194999059849"/>
    <s v="46"/>
    <s v="DRESS"/>
    <n v="287"/>
    <n v="287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6"/>
    <n v="1722"/>
    <s v="BEL"/>
    <s v="Yes"/>
    <n v="4518"/>
    <n v="2304.1800000000003"/>
    <m/>
    <s v="Box"/>
    <s v="10914 - Brandix Apparel India Pvt Ltd"/>
    <m/>
    <m/>
    <m/>
    <m/>
    <m/>
    <m/>
    <m/>
    <s v="09TF020608"/>
    <s v="US WHOLESALE"/>
    <m/>
    <m/>
    <m/>
    <s v="09TF020608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9"/>
  </r>
  <r>
    <n v="268201"/>
    <s v="36663"/>
    <s v="11317"/>
    <s v="BRANDIX ASIA HOLDINGS PTE"/>
    <s v="09TF020"/>
    <s v="09TF020"/>
    <s v="Thu Cotton Classics"/>
    <s v="608"/>
    <s v="608"/>
    <s v="MAHOGANY"/>
    <s v="*"/>
    <s v="XL"/>
    <s v="194999059856"/>
    <s v="46"/>
    <s v="DRESS"/>
    <n v="134"/>
    <n v="134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6"/>
    <n v="804"/>
    <s v="BEL"/>
    <s v="Yes"/>
    <n v="4518"/>
    <n v="2304.1800000000003"/>
    <m/>
    <s v="Box"/>
    <s v="10914 - Brandix Apparel India Pvt Ltd"/>
    <m/>
    <m/>
    <m/>
    <m/>
    <m/>
    <m/>
    <m/>
    <s v="09TF020608"/>
    <s v="US WHOLESALE"/>
    <m/>
    <m/>
    <m/>
    <s v="09TF020608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9"/>
  </r>
  <r>
    <n v="268201"/>
    <s v="36663"/>
    <s v="11317"/>
    <s v="BRANDIX ASIA HOLDINGS PTE"/>
    <s v="09TF020"/>
    <s v="09TF020"/>
    <s v="Thu Cotton Classics"/>
    <s v="608"/>
    <s v="608"/>
    <s v="MAHOGANY"/>
    <s v="*"/>
    <s v="XXL"/>
    <s v="194999059863"/>
    <s v="46"/>
    <s v="DRESS"/>
    <n v="68"/>
    <n v="68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6"/>
    <n v="408"/>
    <s v="BEL"/>
    <s v="Yes"/>
    <n v="4518"/>
    <n v="2304.1800000000003"/>
    <m/>
    <s v="Box"/>
    <s v="10914 - Brandix Apparel India Pvt Ltd"/>
    <m/>
    <m/>
    <m/>
    <m/>
    <m/>
    <m/>
    <m/>
    <s v="09TF020608"/>
    <s v="US WHOLESALE"/>
    <m/>
    <m/>
    <m/>
    <s v="09TF020608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39"/>
  </r>
  <r>
    <n v="268201"/>
    <s v="36663"/>
    <s v="11317"/>
    <s v="BRANDIX ASIA HOLDINGS PTE"/>
    <s v="09TF020"/>
    <s v="09TF020"/>
    <s v="Thu Cotton Classics"/>
    <s v="A99"/>
    <s v="099"/>
    <s v="MULTI"/>
    <s v="*"/>
    <s v="SM"/>
    <s v="194999059771"/>
    <s v="46"/>
    <s v="DRESS"/>
    <n v="67"/>
    <n v="67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6"/>
    <n v="402"/>
    <s v="BEL"/>
    <s v="Yes"/>
    <n v="4518"/>
    <n v="2304.1800000000003"/>
    <m/>
    <s v="Box"/>
    <s v="10914 - Brandix Apparel India Pvt Ltd"/>
    <m/>
    <m/>
    <m/>
    <m/>
    <m/>
    <m/>
    <m/>
    <s v="09TF020099"/>
    <s v="US WHOLESALE"/>
    <m/>
    <m/>
    <m/>
    <s v="09TF020099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40"/>
  </r>
  <r>
    <n v="268201"/>
    <s v="36663"/>
    <s v="11317"/>
    <s v="BRANDIX ASIA HOLDINGS PTE"/>
    <s v="09TF020"/>
    <s v="09TF020"/>
    <s v="Thu Cotton Classics"/>
    <s v="A99"/>
    <s v="099"/>
    <s v="MULTI"/>
    <s v="*"/>
    <s v="MD"/>
    <s v="194999059788"/>
    <s v="46"/>
    <s v="DRESS"/>
    <n v="176"/>
    <n v="176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6"/>
    <n v="1056"/>
    <s v="BEL"/>
    <s v="Yes"/>
    <n v="4518"/>
    <n v="2304.1800000000003"/>
    <m/>
    <s v="Box"/>
    <s v="10914 - Brandix Apparel India Pvt Ltd"/>
    <m/>
    <m/>
    <m/>
    <m/>
    <m/>
    <m/>
    <m/>
    <s v="09TF020099"/>
    <s v="US WHOLESALE"/>
    <m/>
    <m/>
    <m/>
    <s v="09TF020099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40"/>
  </r>
  <r>
    <n v="268201"/>
    <s v="36663"/>
    <s v="11317"/>
    <s v="BRANDIX ASIA HOLDINGS PTE"/>
    <s v="09TF020"/>
    <s v="09TF020"/>
    <s v="Thu Cotton Classics"/>
    <s v="A99"/>
    <s v="099"/>
    <s v="MULTI"/>
    <s v="*"/>
    <s v="LG"/>
    <s v="194999059795"/>
    <s v="46"/>
    <s v="DRESS"/>
    <n v="135"/>
    <n v="135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6"/>
    <n v="810"/>
    <s v="BEL"/>
    <s v="Yes"/>
    <n v="4518"/>
    <n v="2304.1800000000003"/>
    <m/>
    <s v="Box"/>
    <s v="10914 - Brandix Apparel India Pvt Ltd"/>
    <m/>
    <m/>
    <m/>
    <m/>
    <m/>
    <m/>
    <m/>
    <s v="09TF020099"/>
    <s v="US WHOLESALE"/>
    <m/>
    <m/>
    <m/>
    <s v="09TF020099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40"/>
  </r>
  <r>
    <n v="268201"/>
    <s v="36663"/>
    <s v="11317"/>
    <s v="BRANDIX ASIA HOLDINGS PTE"/>
    <s v="09TF020"/>
    <s v="09TF020"/>
    <s v="Thu Cotton Classics"/>
    <s v="A99"/>
    <s v="099"/>
    <s v="MULTI"/>
    <s v="*"/>
    <s v="XL"/>
    <s v="194999059801"/>
    <s v="46"/>
    <s v="DRESS"/>
    <n v="84"/>
    <n v="84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6"/>
    <n v="504"/>
    <s v="BEL"/>
    <s v="Yes"/>
    <n v="4518"/>
    <n v="2304.1800000000003"/>
    <m/>
    <s v="Box"/>
    <s v="10914 - Brandix Apparel India Pvt Ltd"/>
    <m/>
    <m/>
    <m/>
    <m/>
    <m/>
    <m/>
    <m/>
    <s v="09TF020099"/>
    <s v="US WHOLESALE"/>
    <m/>
    <m/>
    <m/>
    <s v="09TF020099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40"/>
  </r>
  <r>
    <n v="268201"/>
    <s v="36663"/>
    <s v="11317"/>
    <s v="BRANDIX ASIA HOLDINGS PTE"/>
    <s v="09TF020"/>
    <s v="09TF020"/>
    <s v="Thu Cotton Classics"/>
    <s v="A99"/>
    <s v="099"/>
    <s v="MULTI"/>
    <s v="*"/>
    <s v="XXL"/>
    <s v="194999059818"/>
    <s v="46"/>
    <s v="DRESS"/>
    <n v="60"/>
    <n v="60"/>
    <d v="2022-03-01T00:00:00"/>
    <s v=""/>
    <d v="2022-01-10T00:00:00"/>
    <d v="2022-01-03T00:00:00"/>
    <s v=""/>
    <d v="2022-01-04T00:00:00"/>
    <s v="Basics-Aug 2021"/>
    <m/>
    <m/>
    <m/>
    <m/>
    <s v="S2022"/>
    <m/>
    <s v="OPS REVIEW"/>
    <n v="6"/>
    <n v="360"/>
    <s v="BEL"/>
    <s v="Yes"/>
    <n v="4518"/>
    <n v="2304.1800000000003"/>
    <m/>
    <s v="Box"/>
    <s v="10914 - Brandix Apparel India Pvt Ltd"/>
    <m/>
    <m/>
    <m/>
    <m/>
    <m/>
    <m/>
    <m/>
    <s v="09TF020099"/>
    <s v="US WHOLESALE"/>
    <m/>
    <m/>
    <m/>
    <s v="09TF020099"/>
    <s v="UK0244T"/>
    <m/>
    <m/>
    <s v="Sheshan"/>
    <s v="Aug-Basic"/>
    <m/>
    <m/>
    <d v="2021-09-01T00:00:00"/>
    <m/>
    <d v="2021-11-25T00:00:00"/>
    <m/>
    <n v="84"/>
    <n v="111"/>
    <n v="27"/>
    <d v="2022-01-25T00:00:00"/>
    <n v="-1"/>
    <n v="21"/>
    <d v="2022-01-03T00:00:00"/>
    <d v="2022-01-04T00:00:00"/>
    <x v="40"/>
  </r>
  <r>
    <n v="268201"/>
    <s v="36663"/>
    <s v="11317"/>
    <s v="BRANDIX ASIA HOLDINGS PTE"/>
    <s v="09TV108"/>
    <s v="09TV108"/>
    <s v="Thu Cotton Classics"/>
    <s v="UQF"/>
    <s v="997"/>
    <s v="GLACIER"/>
    <s v="*"/>
    <s v="SM"/>
    <s v="194999061170"/>
    <s v="46"/>
    <s v="DRESS"/>
    <n v="112"/>
    <n v="112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336"/>
    <s v="BEL"/>
    <s v="Yes"/>
    <n v="2466.8881789137381"/>
    <n v="9265.6319999999996"/>
    <m/>
    <s v="Fabric"/>
    <s v="10958 - Brandix Apparel Solutions Limited - Intimate Apparel,Batticala"/>
    <m/>
    <m/>
    <m/>
    <m/>
    <m/>
    <m/>
    <m/>
    <s v="09TV108997"/>
    <s v="US WHOLESALE"/>
    <m/>
    <m/>
    <m/>
    <s v="09TV108997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1"/>
  </r>
  <r>
    <n v="268201"/>
    <s v="36663"/>
    <s v="11317"/>
    <s v="BRANDIX ASIA HOLDINGS PTE"/>
    <s v="09TV108"/>
    <s v="09TV108"/>
    <s v="Thu Cotton Classics"/>
    <s v="UQF"/>
    <s v="997"/>
    <s v="GLACIER"/>
    <s v="*"/>
    <s v="MD"/>
    <s v="194999061187"/>
    <s v="46"/>
    <s v="DRESS"/>
    <n v="278"/>
    <n v="278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834"/>
    <s v="BEL"/>
    <s v="Yes"/>
    <n v="2466.8881789137381"/>
    <n v="9265.6319999999996"/>
    <m/>
    <s v="Fabric"/>
    <s v="10958 - Brandix Apparel Solutions Limited - Intimate Apparel,Batticala"/>
    <m/>
    <m/>
    <m/>
    <m/>
    <m/>
    <m/>
    <m/>
    <s v="09TV108997"/>
    <s v="US WHOLESALE"/>
    <m/>
    <m/>
    <m/>
    <s v="09TV108997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1"/>
  </r>
  <r>
    <n v="268201"/>
    <s v="36663"/>
    <s v="11317"/>
    <s v="BRANDIX ASIA HOLDINGS PTE"/>
    <s v="09TV108"/>
    <s v="09TV108"/>
    <s v="Thu Cotton Classics"/>
    <s v="UQF"/>
    <s v="997"/>
    <s v="GLACIER"/>
    <s v="*"/>
    <s v="LG"/>
    <s v="194999061194"/>
    <s v="46"/>
    <s v="DRESS"/>
    <n v="243"/>
    <n v="243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729"/>
    <s v="BEL"/>
    <s v="Yes"/>
    <n v="2466.8881789137381"/>
    <n v="9265.6319999999996"/>
    <m/>
    <s v="Fabric"/>
    <s v="10958 - Brandix Apparel Solutions Limited - Intimate Apparel,Batticala"/>
    <m/>
    <m/>
    <m/>
    <m/>
    <m/>
    <m/>
    <m/>
    <s v="09TV108997"/>
    <s v="US WHOLESALE"/>
    <m/>
    <m/>
    <m/>
    <s v="09TV108997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1"/>
  </r>
  <r>
    <n v="268201"/>
    <s v="36663"/>
    <s v="11317"/>
    <s v="BRANDIX ASIA HOLDINGS PTE"/>
    <s v="09TV108"/>
    <s v="09TV108"/>
    <s v="Thu Cotton Classics"/>
    <s v="UQF"/>
    <s v="997"/>
    <s v="GLACIER"/>
    <s v="*"/>
    <s v="XL"/>
    <s v="194999061200"/>
    <s v="46"/>
    <s v="DRESS"/>
    <n v="95"/>
    <n v="95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285"/>
    <s v="BEL"/>
    <s v="Yes"/>
    <n v="2466.8881789137381"/>
    <n v="9265.6319999999996"/>
    <m/>
    <s v="Fabric"/>
    <s v="10958 - Brandix Apparel Solutions Limited - Intimate Apparel,Batticala"/>
    <m/>
    <m/>
    <m/>
    <m/>
    <m/>
    <m/>
    <m/>
    <s v="09TV108997"/>
    <s v="US WHOLESALE"/>
    <m/>
    <m/>
    <m/>
    <s v="09TV108997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1"/>
  </r>
  <r>
    <n v="268201"/>
    <s v="36663"/>
    <s v="11317"/>
    <s v="BRANDIX ASIA HOLDINGS PTE"/>
    <s v="09TV108"/>
    <s v="09TV108"/>
    <s v="Thu Cotton Classics"/>
    <s v="W5Z"/>
    <s v="977"/>
    <s v="PARIS BLUE"/>
    <s v="*"/>
    <s v="SM"/>
    <s v="194999061125"/>
    <s v="46"/>
    <s v="DRESS"/>
    <n v="107"/>
    <n v="107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321"/>
    <s v="BEL"/>
    <s v="Yes"/>
    <n v="1970.294930875576"/>
    <n v="3959.7720000000004"/>
    <m/>
    <s v="Fabric"/>
    <s v="10958 - Brandix Apparel Solutions Limited - Intimate Apparel,Batticala"/>
    <m/>
    <m/>
    <m/>
    <m/>
    <m/>
    <m/>
    <m/>
    <s v="09TV108977"/>
    <s v="US WHOLESALE"/>
    <m/>
    <m/>
    <m/>
    <s v="09TV108977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2"/>
  </r>
  <r>
    <n v="268201"/>
    <s v="36663"/>
    <s v="11317"/>
    <s v="BRANDIX ASIA HOLDINGS PTE"/>
    <s v="09TV108"/>
    <s v="09TV108"/>
    <s v="Thu Cotton Classics"/>
    <s v="W5Z"/>
    <s v="977"/>
    <s v="PARIS BLUE"/>
    <s v="*"/>
    <s v="MD"/>
    <s v="194999061132"/>
    <s v="46"/>
    <s v="DRESS"/>
    <n v="905"/>
    <n v="905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2715"/>
    <s v="BEL"/>
    <s v="Yes"/>
    <n v="1970.294930875576"/>
    <n v="3959.7720000000004"/>
    <m/>
    <s v="Fabric"/>
    <s v="10958 - Brandix Apparel Solutions Limited - Intimate Apparel,Batticala"/>
    <m/>
    <m/>
    <m/>
    <m/>
    <m/>
    <m/>
    <m/>
    <s v="09TV108977"/>
    <s v="US WHOLESALE"/>
    <m/>
    <m/>
    <m/>
    <s v="09TV108977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2"/>
  </r>
  <r>
    <n v="268201"/>
    <s v="36663"/>
    <s v="11317"/>
    <s v="BRANDIX ASIA HOLDINGS PTE"/>
    <s v="09TV108"/>
    <s v="09TV108"/>
    <s v="Thu Cotton Classics"/>
    <s v="W5Z"/>
    <s v="977"/>
    <s v="PARIS BLUE"/>
    <s v="*"/>
    <s v="LG"/>
    <s v="194999061149"/>
    <s v="46"/>
    <s v="DRESS"/>
    <n v="898"/>
    <n v="898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2694"/>
    <s v="BEL"/>
    <s v="Yes"/>
    <n v="1970.294930875576"/>
    <n v="3959.7720000000004"/>
    <m/>
    <s v="Fabric"/>
    <s v="10958 - Brandix Apparel Solutions Limited - Intimate Apparel,Batticala"/>
    <m/>
    <m/>
    <m/>
    <m/>
    <m/>
    <m/>
    <m/>
    <s v="09TV108977"/>
    <s v="US WHOLESALE"/>
    <m/>
    <m/>
    <m/>
    <s v="09TV108977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2"/>
  </r>
  <r>
    <n v="268201"/>
    <s v="36663"/>
    <s v="11317"/>
    <s v="BRANDIX ASIA HOLDINGS PTE"/>
    <s v="09TV108"/>
    <s v="09TV108"/>
    <s v="Thu Cotton Classics"/>
    <s v="W5Z"/>
    <s v="977"/>
    <s v="PARIS BLUE"/>
    <s v="*"/>
    <s v="XL"/>
    <s v="194999061156"/>
    <s v="46"/>
    <s v="DRESS"/>
    <n v="448"/>
    <n v="448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1344"/>
    <s v="BEL"/>
    <s v="Yes"/>
    <n v="1970.294930875576"/>
    <n v="3959.7720000000004"/>
    <m/>
    <s v="Fabric"/>
    <s v="10958 - Brandix Apparel Solutions Limited - Intimate Apparel,Batticala"/>
    <m/>
    <m/>
    <m/>
    <m/>
    <m/>
    <m/>
    <m/>
    <s v="09TV108977"/>
    <s v="US WHOLESALE"/>
    <m/>
    <m/>
    <m/>
    <s v="09TV108977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2"/>
  </r>
  <r>
    <n v="268201"/>
    <s v="36663"/>
    <s v="11317"/>
    <s v="BRANDIX ASIA HOLDINGS PTE"/>
    <s v="09TV108"/>
    <s v="09TV108"/>
    <s v="Thu Cotton Classics"/>
    <s v="W5Z"/>
    <s v="977"/>
    <s v="PARIS BLUE"/>
    <s v="*"/>
    <s v="XXL"/>
    <s v="194999061163"/>
    <s v="46"/>
    <s v="DRESS"/>
    <n v="280"/>
    <n v="280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840"/>
    <s v="BEL"/>
    <s v="Yes"/>
    <n v="1970.294930875576"/>
    <n v="3959.7720000000004"/>
    <m/>
    <s v="Fabric"/>
    <s v="10958 - Brandix Apparel Solutions Limited - Intimate Apparel,Batticala"/>
    <m/>
    <m/>
    <m/>
    <m/>
    <m/>
    <m/>
    <m/>
    <s v="09TV108977"/>
    <s v="US WHOLESALE"/>
    <m/>
    <m/>
    <m/>
    <s v="09TV108977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2"/>
  </r>
  <r>
    <n v="268201"/>
    <s v="36663"/>
    <s v="11317"/>
    <s v="BRANDIX ASIA HOLDINGS PTE"/>
    <s v="09TV108"/>
    <s v="09TV108"/>
    <s v="Thu Cotton Classics"/>
    <s v="W6X"/>
    <s v="972"/>
    <s v="TROUT"/>
    <s v="*"/>
    <s v="SM"/>
    <s v="194999061071"/>
    <s v="46"/>
    <s v="DRESS"/>
    <n v="101"/>
    <n v="101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303"/>
    <s v="BEL"/>
    <s v="Yes"/>
    <n v="1821.8881789137379"/>
    <n v="6843.0119999999997"/>
    <m/>
    <s v="Fabric"/>
    <s v="10958 - Brandix Apparel Solutions Limited - Intimate Apparel,Batticala"/>
    <m/>
    <m/>
    <m/>
    <m/>
    <m/>
    <m/>
    <m/>
    <s v="09TV108972"/>
    <s v="US WHOLESALE"/>
    <m/>
    <m/>
    <m/>
    <s v="09TV108972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3"/>
  </r>
  <r>
    <n v="268201"/>
    <s v="36663"/>
    <s v="11317"/>
    <s v="BRANDIX ASIA HOLDINGS PTE"/>
    <s v="09TV108"/>
    <s v="09TV108"/>
    <s v="Thu Cotton Classics"/>
    <s v="W6X"/>
    <s v="972"/>
    <s v="TROUT"/>
    <s v="*"/>
    <s v="MD"/>
    <s v="194999061088"/>
    <s v="46"/>
    <s v="DRESS"/>
    <n v="630"/>
    <n v="630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1890"/>
    <s v="BEL"/>
    <s v="Yes"/>
    <n v="1821.8881789137379"/>
    <n v="6843.0119999999997"/>
    <m/>
    <s v="Fabric"/>
    <s v="10958 - Brandix Apparel Solutions Limited - Intimate Apparel,Batticala"/>
    <m/>
    <m/>
    <m/>
    <m/>
    <m/>
    <m/>
    <m/>
    <s v="09TV108972"/>
    <s v="US WHOLESALE"/>
    <m/>
    <m/>
    <m/>
    <s v="09TV108972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3"/>
  </r>
  <r>
    <n v="268201"/>
    <s v="36663"/>
    <s v="11317"/>
    <s v="BRANDIX ASIA HOLDINGS PTE"/>
    <s v="09TV108"/>
    <s v="09TV108"/>
    <s v="Thu Cotton Classics"/>
    <s v="W6X"/>
    <s v="972"/>
    <s v="TROUT"/>
    <s v="*"/>
    <s v="LG"/>
    <s v="194999061095"/>
    <s v="46"/>
    <s v="DRESS"/>
    <n v="426"/>
    <n v="426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1278"/>
    <s v="BEL"/>
    <s v="Yes"/>
    <n v="1821.8881789137379"/>
    <n v="6843.0119999999997"/>
    <m/>
    <s v="Fabric"/>
    <s v="10958 - Brandix Apparel Solutions Limited - Intimate Apparel,Batticala"/>
    <m/>
    <m/>
    <m/>
    <m/>
    <m/>
    <m/>
    <m/>
    <s v="09TV108972"/>
    <s v="US WHOLESALE"/>
    <m/>
    <m/>
    <m/>
    <s v="09TV108972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3"/>
  </r>
  <r>
    <n v="268201"/>
    <s v="36663"/>
    <s v="11317"/>
    <s v="BRANDIX ASIA HOLDINGS PTE"/>
    <s v="09TV108"/>
    <s v="09TV108"/>
    <s v="Thu Cotton Classics"/>
    <s v="W6X"/>
    <s v="972"/>
    <s v="TROUT"/>
    <s v="*"/>
    <s v="XL"/>
    <s v="194999061101"/>
    <s v="46"/>
    <s v="DRESS"/>
    <n v="216"/>
    <n v="216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648"/>
    <s v="BEL"/>
    <s v="Yes"/>
    <n v="1821.8881789137379"/>
    <n v="6843.0119999999997"/>
    <m/>
    <s v="Fabric"/>
    <s v="10958 - Brandix Apparel Solutions Limited - Intimate Apparel,Batticala"/>
    <m/>
    <m/>
    <m/>
    <m/>
    <m/>
    <m/>
    <m/>
    <s v="09TV108972"/>
    <s v="US WHOLESALE"/>
    <m/>
    <m/>
    <m/>
    <s v="09TV108972"/>
    <s v="UW0020T"/>
    <m/>
    <m/>
    <s v="Bhagya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x v="43"/>
  </r>
  <r>
    <n v="268201"/>
    <s v="36663"/>
    <s v="11317"/>
    <s v="BRANDIX ASIA HOLDINGS PTE"/>
    <s v="09TV108"/>
    <s v="09TV108"/>
    <s v="Thu Cotton Classics"/>
    <s v="100"/>
    <s v="100"/>
    <s v="WHITE"/>
    <s v="*"/>
    <s v="SM"/>
    <s v="194999061026"/>
    <s v="46"/>
    <s v="DRESS"/>
    <n v="128"/>
    <n v="128"/>
    <d v="2022-03-01T00:00:00"/>
    <s v=""/>
    <d v="2022-01-10T00:00:00"/>
    <d v="2022-01-03T00:00:00"/>
    <s v=""/>
    <d v="2022-01-03T00:00:00"/>
    <s v="Basics-Aug 2021"/>
    <m/>
    <m/>
    <m/>
    <m/>
    <s v="S2022"/>
    <m/>
    <s v="OPS REVIEW"/>
    <n v="3"/>
    <n v="384"/>
    <s v="BEL"/>
    <s v="Yes"/>
    <n v="2836.6119162640903"/>
    <n v="2800.8422400000004"/>
    <m/>
    <s v="Fabric"/>
    <s v="10958 - Brandix Apparel Solutions Limited - Intimate Apparel,Batticala"/>
    <m/>
    <m/>
    <m/>
    <m/>
    <m/>
    <m/>
    <m/>
    <s v="09TV108100"/>
    <s v="US WHOLESALE"/>
    <m/>
    <m/>
    <m/>
    <s v="09TV108100"/>
    <s v="UW0020T"/>
    <m/>
    <m/>
    <s v="Bhagya"/>
    <s v="Aug-Basic"/>
    <m/>
    <m/>
    <d v="2021-09-01T00:00:00"/>
    <d v="2021-11-21T00:00:00"/>
    <m/>
    <m/>
    <n v="80"/>
    <n v="86"/>
    <n v="6"/>
    <d v="2021-12-31T00:00:00"/>
    <n v="0"/>
    <n v="-3"/>
    <d v="2022-01-03T00:00:00"/>
    <d v="2022-01-03T00:00:00"/>
    <x v="44"/>
  </r>
  <r>
    <s v="A"/>
    <m/>
    <m/>
    <s v="BRANDIX ASIA HOLDINGS PTE"/>
    <s v="09TF001"/>
    <s v="09TF001"/>
    <s v="Thu Cotton Classics"/>
    <s v="100"/>
    <s v="100"/>
    <s v="WHITE"/>
    <s v="*"/>
    <s v="SM"/>
    <m/>
    <s v="W05"/>
    <s v="DRESS"/>
    <n v="200"/>
    <n v="200"/>
    <d v="2022-03-01T00:00:00"/>
    <m/>
    <d v="2022-01-10T00:00:00"/>
    <d v="2022-01-03T00:00:00"/>
    <m/>
    <d v="2022-01-04T00:00:00"/>
    <s v="Basics-Aug 2021"/>
    <m/>
    <m/>
    <m/>
    <m/>
    <s v="S2022"/>
    <m/>
    <m/>
    <n v="4"/>
    <n v="800"/>
    <s v="BEL"/>
    <m/>
    <m/>
    <m/>
    <m/>
    <m/>
    <s v="10914 - Brandix Apparel India Pvt Ltd"/>
    <m/>
    <m/>
    <m/>
    <m/>
    <m/>
    <m/>
    <m/>
    <s v="09TF001100"/>
    <s v="US RETAIL"/>
    <m/>
    <m/>
    <m/>
    <s v="09TF001100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"/>
  </r>
  <r>
    <s v="A"/>
    <m/>
    <m/>
    <s v="BRANDIX ASIA HOLDINGS PTE"/>
    <s v="09TF001"/>
    <s v="09TF001"/>
    <s v="Thu Cotton Classics"/>
    <s v="100"/>
    <s v="100"/>
    <s v="WHITE"/>
    <s v="*"/>
    <s v="MD"/>
    <m/>
    <s v="W05"/>
    <s v="DRESS"/>
    <n v="600"/>
    <n v="600"/>
    <d v="2022-03-01T00:00:00"/>
    <m/>
    <d v="2022-01-10T00:00:00"/>
    <d v="2022-01-03T00:00:00"/>
    <m/>
    <d v="2022-01-04T00:00:00"/>
    <s v="Basics-Aug 2021"/>
    <m/>
    <m/>
    <m/>
    <m/>
    <s v="S2022"/>
    <m/>
    <m/>
    <n v="4"/>
    <n v="2400"/>
    <s v="BEL"/>
    <m/>
    <m/>
    <m/>
    <m/>
    <m/>
    <s v="10914 - Brandix Apparel India Pvt Ltd"/>
    <m/>
    <m/>
    <m/>
    <m/>
    <m/>
    <m/>
    <m/>
    <s v="09TF001100"/>
    <s v="US RETAIL"/>
    <m/>
    <m/>
    <m/>
    <s v="09TF001100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"/>
  </r>
  <r>
    <s v="A"/>
    <m/>
    <m/>
    <s v="BRANDIX ASIA HOLDINGS PTE"/>
    <s v="09TF001"/>
    <s v="09TF001"/>
    <s v="Thu Cotton Classics"/>
    <s v="100"/>
    <s v="100"/>
    <s v="WHITE"/>
    <s v="*"/>
    <s v="LG"/>
    <m/>
    <s v="W05"/>
    <s v="DRESS"/>
    <n v="500"/>
    <n v="500"/>
    <d v="2022-03-01T00:00:00"/>
    <m/>
    <d v="2022-01-10T00:00:00"/>
    <d v="2022-01-03T00:00:00"/>
    <m/>
    <d v="2022-01-04T00:00:00"/>
    <s v="Basics-Aug 2021"/>
    <m/>
    <m/>
    <m/>
    <m/>
    <s v="S2022"/>
    <m/>
    <m/>
    <n v="4"/>
    <n v="2000"/>
    <s v="BEL"/>
    <m/>
    <m/>
    <m/>
    <m/>
    <m/>
    <s v="10914 - Brandix Apparel India Pvt Ltd"/>
    <m/>
    <m/>
    <m/>
    <m/>
    <m/>
    <m/>
    <m/>
    <s v="09TF001100"/>
    <s v="US RETAIL"/>
    <m/>
    <m/>
    <m/>
    <s v="09TF001100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"/>
  </r>
  <r>
    <s v="A"/>
    <m/>
    <m/>
    <s v="BRANDIX ASIA HOLDINGS PTE"/>
    <s v="09TF001"/>
    <s v="09TF001"/>
    <s v="Thu Cotton Classics"/>
    <s v="100"/>
    <s v="100"/>
    <s v="WHITE"/>
    <s v="*"/>
    <s v="XL"/>
    <m/>
    <s v="W05"/>
    <s v="DRESS"/>
    <n v="200"/>
    <n v="200"/>
    <d v="2022-03-01T00:00:00"/>
    <m/>
    <d v="2022-01-10T00:00:00"/>
    <d v="2022-01-03T00:00:00"/>
    <m/>
    <d v="2022-01-04T00:00:00"/>
    <s v="Basics-Aug 2021"/>
    <m/>
    <m/>
    <m/>
    <m/>
    <s v="S2022"/>
    <m/>
    <m/>
    <n v="4"/>
    <n v="800"/>
    <s v="BEL"/>
    <m/>
    <m/>
    <m/>
    <m/>
    <m/>
    <s v="10914 - Brandix Apparel India Pvt Ltd"/>
    <m/>
    <m/>
    <m/>
    <m/>
    <m/>
    <m/>
    <m/>
    <s v="09TF001100"/>
    <s v="US RETAIL"/>
    <m/>
    <m/>
    <m/>
    <s v="09TF001100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"/>
  </r>
  <r>
    <s v="B"/>
    <m/>
    <m/>
    <s v="BRANDIX ASIA HOLDINGS PTE"/>
    <s v="09TF001"/>
    <s v="09TF001"/>
    <s v="Thu Cotton Classics"/>
    <s v="099"/>
    <s v="099"/>
    <s v="MULTI"/>
    <s v="*"/>
    <s v="SM"/>
    <m/>
    <s v="W05"/>
    <s v="DRESS"/>
    <n v="150"/>
    <n v="150"/>
    <d v="2022-03-01T00:00:00"/>
    <m/>
    <d v="2022-01-10T00:00:00"/>
    <d v="2022-01-03T00:00:00"/>
    <m/>
    <d v="2022-01-18T00:00:00"/>
    <s v="Basics-Aug 2021"/>
    <m/>
    <m/>
    <m/>
    <m/>
    <s v="S2022"/>
    <m/>
    <m/>
    <n v="4"/>
    <n v="600"/>
    <s v="BEL"/>
    <m/>
    <m/>
    <m/>
    <m/>
    <m/>
    <s v="10914 - Brandix Apparel India Pvt Ltd"/>
    <m/>
    <m/>
    <m/>
    <m/>
    <m/>
    <m/>
    <m/>
    <s v="09TF001099"/>
    <s v="US RETAIL"/>
    <m/>
    <m/>
    <m/>
    <s v="09TF001099"/>
    <s v="UK0244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3"/>
  </r>
  <r>
    <s v="B"/>
    <m/>
    <m/>
    <s v="BRANDIX ASIA HOLDINGS PTE"/>
    <s v="09TF001"/>
    <s v="09TF001"/>
    <s v="Thu Cotton Classics"/>
    <s v="099"/>
    <s v="099"/>
    <s v="MULTI"/>
    <s v="*"/>
    <s v="MD"/>
    <m/>
    <s v="W05"/>
    <s v="DRESS"/>
    <n v="450"/>
    <n v="450"/>
    <d v="2022-03-01T00:00:00"/>
    <m/>
    <d v="2022-01-10T00:00:00"/>
    <d v="2022-01-03T00:00:00"/>
    <m/>
    <d v="2022-01-18T00:00:00"/>
    <s v="Basics-Aug 2021"/>
    <m/>
    <m/>
    <m/>
    <m/>
    <s v="S2022"/>
    <m/>
    <m/>
    <n v="4"/>
    <n v="1800"/>
    <s v="BEL"/>
    <m/>
    <m/>
    <m/>
    <m/>
    <m/>
    <s v="10914 - Brandix Apparel India Pvt Ltd"/>
    <m/>
    <m/>
    <m/>
    <m/>
    <m/>
    <m/>
    <m/>
    <s v="09TF001099"/>
    <s v="US RETAIL"/>
    <m/>
    <m/>
    <m/>
    <s v="09TF001099"/>
    <s v="UK0244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3"/>
  </r>
  <r>
    <s v="B"/>
    <m/>
    <m/>
    <s v="BRANDIX ASIA HOLDINGS PTE"/>
    <s v="09TF001"/>
    <s v="09TF001"/>
    <s v="Thu Cotton Classics"/>
    <s v="099"/>
    <s v="099"/>
    <s v="MULTI"/>
    <s v="*"/>
    <s v="LG"/>
    <m/>
    <s v="W05"/>
    <s v="DRESS"/>
    <n v="300"/>
    <n v="300"/>
    <d v="2022-03-01T00:00:00"/>
    <m/>
    <d v="2022-01-10T00:00:00"/>
    <d v="2022-01-03T00:00:00"/>
    <m/>
    <d v="2022-01-18T00:00:00"/>
    <s v="Basics-Aug 2021"/>
    <m/>
    <m/>
    <m/>
    <m/>
    <s v="S2022"/>
    <m/>
    <m/>
    <n v="4"/>
    <n v="1200"/>
    <s v="BEL"/>
    <m/>
    <m/>
    <m/>
    <m/>
    <m/>
    <s v="10914 - Brandix Apparel India Pvt Ltd"/>
    <m/>
    <m/>
    <m/>
    <m/>
    <m/>
    <m/>
    <m/>
    <s v="09TF001099"/>
    <s v="US RETAIL"/>
    <m/>
    <m/>
    <m/>
    <s v="09TF001099"/>
    <s v="UK0244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3"/>
  </r>
  <r>
    <s v="B"/>
    <m/>
    <m/>
    <s v="BRANDIX ASIA HOLDINGS PTE"/>
    <s v="09TF001"/>
    <s v="09TF001"/>
    <s v="Thu Cotton Classics"/>
    <s v="099"/>
    <s v="099"/>
    <s v="MULTI"/>
    <s v="*"/>
    <s v="XL"/>
    <m/>
    <s v="W05"/>
    <s v="DRESS"/>
    <n v="100"/>
    <n v="100"/>
    <d v="2022-03-01T00:00:00"/>
    <m/>
    <d v="2022-01-10T00:00:00"/>
    <d v="2022-01-03T00:00:00"/>
    <m/>
    <d v="2022-01-18T00:00:00"/>
    <s v="Basics-Aug 2021"/>
    <m/>
    <m/>
    <m/>
    <m/>
    <s v="S2022"/>
    <m/>
    <m/>
    <n v="4"/>
    <n v="400"/>
    <s v="BEL"/>
    <m/>
    <m/>
    <m/>
    <m/>
    <m/>
    <s v="10914 - Brandix Apparel India Pvt Ltd"/>
    <m/>
    <m/>
    <m/>
    <m/>
    <m/>
    <m/>
    <m/>
    <s v="09TF001099"/>
    <s v="US RETAIL"/>
    <m/>
    <m/>
    <m/>
    <s v="09TF001099"/>
    <s v="UK0244T"/>
    <m/>
    <m/>
    <s v="Sheshan"/>
    <s v="Aug-Basic"/>
    <m/>
    <m/>
    <d v="2021-09-01T00:00:00"/>
    <m/>
    <d v="2021-12-18T00:00:00"/>
    <d v="2021-11-30T00:00:00"/>
    <n v="107"/>
    <n v="107"/>
    <n v="0"/>
    <d v="2022-01-21T00:00:00"/>
    <n v="-15"/>
    <n v="3"/>
    <d v="2022-01-03T00:00:00"/>
    <d v="2022-01-18T00:00:00"/>
    <x v="3"/>
  </r>
  <r>
    <s v="C"/>
    <m/>
    <m/>
    <s v="BRANDIX ASIA HOLDINGS PTE"/>
    <s v="09TF001"/>
    <s v="09TF001"/>
    <s v="Thu Cotton Classics"/>
    <s v="001"/>
    <s v="001"/>
    <s v="BLACK"/>
    <s v="*"/>
    <s v="MD"/>
    <m/>
    <s v="W05"/>
    <s v="DRESS"/>
    <n v="400"/>
    <n v="400"/>
    <d v="2022-03-01T00:00:00"/>
    <m/>
    <d v="2022-01-10T00:00:00"/>
    <d v="2022-01-03T00:00:00"/>
    <m/>
    <d v="2022-01-04T00:00:00"/>
    <s v="Basics-Aug 2021"/>
    <m/>
    <m/>
    <m/>
    <m/>
    <s v="S2022"/>
    <m/>
    <m/>
    <n v="4"/>
    <n v="1600"/>
    <s v="BEL"/>
    <m/>
    <m/>
    <m/>
    <m/>
    <m/>
    <s v="10914 - Brandix Apparel India Pvt Ltd"/>
    <m/>
    <m/>
    <m/>
    <m/>
    <m/>
    <m/>
    <m/>
    <s v="09TF001001"/>
    <s v="US RETAIL"/>
    <m/>
    <m/>
    <m/>
    <s v="09TF001001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5"/>
  </r>
  <r>
    <s v="C"/>
    <m/>
    <m/>
    <s v="BRANDIX ASIA HOLDINGS PTE"/>
    <s v="09TF001"/>
    <s v="09TF001"/>
    <s v="Thu Cotton Classics"/>
    <s v="001"/>
    <s v="001"/>
    <s v="BLACK"/>
    <s v="*"/>
    <s v="LG"/>
    <m/>
    <s v="W05"/>
    <s v="DRESS"/>
    <n v="250"/>
    <n v="250"/>
    <d v="2022-03-01T00:00:00"/>
    <m/>
    <d v="2022-01-10T00:00:00"/>
    <d v="2022-01-03T00:00:00"/>
    <m/>
    <d v="2022-01-04T00:00:00"/>
    <s v="Basics-Aug 2021"/>
    <m/>
    <m/>
    <m/>
    <m/>
    <s v="S2022"/>
    <m/>
    <m/>
    <n v="4"/>
    <n v="1000"/>
    <s v="BEL"/>
    <m/>
    <m/>
    <m/>
    <m/>
    <m/>
    <s v="10914 - Brandix Apparel India Pvt Ltd"/>
    <m/>
    <m/>
    <m/>
    <m/>
    <m/>
    <m/>
    <m/>
    <s v="09TF001001"/>
    <s v="US RETAIL"/>
    <m/>
    <m/>
    <m/>
    <s v="09TF001001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5"/>
  </r>
  <r>
    <s v="C"/>
    <m/>
    <m/>
    <s v="BRANDIX ASIA HOLDINGS PTE"/>
    <s v="09TF001"/>
    <s v="09TF001"/>
    <s v="Thu Cotton Classics"/>
    <s v="001"/>
    <s v="001"/>
    <s v="BLACK"/>
    <s v="*"/>
    <s v="XL"/>
    <m/>
    <s v="W05"/>
    <s v="DRESS"/>
    <n v="150"/>
    <n v="150"/>
    <d v="2022-03-01T00:00:00"/>
    <m/>
    <d v="2022-01-10T00:00:00"/>
    <d v="2022-01-03T00:00:00"/>
    <m/>
    <d v="2022-01-04T00:00:00"/>
    <s v="Basics-Aug 2021"/>
    <m/>
    <m/>
    <m/>
    <m/>
    <s v="S2022"/>
    <m/>
    <m/>
    <n v="4"/>
    <n v="600"/>
    <s v="BEL"/>
    <m/>
    <m/>
    <m/>
    <m/>
    <m/>
    <s v="10914 - Brandix Apparel India Pvt Ltd"/>
    <m/>
    <m/>
    <m/>
    <m/>
    <m/>
    <m/>
    <m/>
    <s v="09TF001001"/>
    <s v="US RETAIL"/>
    <m/>
    <m/>
    <m/>
    <s v="09TF001001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5"/>
  </r>
  <r>
    <s v="D"/>
    <m/>
    <m/>
    <s v="BRANDIX ASIA HOLDINGS PTE"/>
    <s v="09TF001"/>
    <s v="09TF001"/>
    <s v="Thu Cotton Classics"/>
    <n v="459"/>
    <n v="459"/>
    <s v="SOFT BLUE"/>
    <s v="*"/>
    <s v="MD"/>
    <m/>
    <s v="W05"/>
    <s v="DRESS"/>
    <n v="400"/>
    <n v="400"/>
    <d v="2022-03-01T00:00:00"/>
    <m/>
    <d v="2022-01-10T00:00:00"/>
    <d v="2022-01-03T00:00:00"/>
    <m/>
    <d v="2022-01-04T00:00:00"/>
    <s v="Basics-Aug 2021"/>
    <m/>
    <m/>
    <m/>
    <m/>
    <s v="S2022"/>
    <m/>
    <m/>
    <n v="4"/>
    <n v="1600"/>
    <s v="BEL"/>
    <s v="Yes"/>
    <n v="4185.7479452054795"/>
    <n v="3345.8776199999998"/>
    <m/>
    <s v="Fabric"/>
    <s v="10914 - Brandix Apparel India Pvt Ltd"/>
    <m/>
    <m/>
    <m/>
    <m/>
    <m/>
    <m/>
    <m/>
    <s v="09TF001459"/>
    <s v="US RETAIL"/>
    <m/>
    <m/>
    <m/>
    <s v="09TF001459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6"/>
  </r>
  <r>
    <s v="D"/>
    <m/>
    <m/>
    <s v="BRANDIX ASIA HOLDINGS PTE"/>
    <s v="09TF001"/>
    <s v="09TF001"/>
    <s v="Thu Cotton Classics"/>
    <n v="459"/>
    <n v="459"/>
    <s v="SOFT BLUE"/>
    <s v="*"/>
    <s v="LG"/>
    <m/>
    <s v="W05"/>
    <s v="DRESS"/>
    <n v="600"/>
    <n v="600"/>
    <d v="2022-03-01T00:00:00"/>
    <m/>
    <d v="2022-01-10T00:00:00"/>
    <d v="2022-01-03T00:00:00"/>
    <m/>
    <d v="2022-01-04T00:00:00"/>
    <s v="Basics-Aug 2021"/>
    <m/>
    <m/>
    <m/>
    <m/>
    <s v="S2022"/>
    <m/>
    <m/>
    <n v="4"/>
    <n v="2400"/>
    <s v="BEL"/>
    <s v="Yes"/>
    <n v="4185.7479452054795"/>
    <n v="3345.8776199999998"/>
    <m/>
    <s v="Fabric"/>
    <s v="10914 - Brandix Apparel India Pvt Ltd"/>
    <m/>
    <m/>
    <m/>
    <m/>
    <m/>
    <m/>
    <m/>
    <s v="09TF001459"/>
    <s v="US RETAIL"/>
    <m/>
    <m/>
    <m/>
    <s v="09TF001459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6"/>
  </r>
  <r>
    <s v="E"/>
    <m/>
    <m/>
    <s v="BRANDIX ASIA HOLDINGS PTE"/>
    <s v="09T3108"/>
    <s v="09R3108"/>
    <s v="ATHLETIC"/>
    <s v="004"/>
    <s v="004"/>
    <s v="GRAYHEATHER"/>
    <s v="*"/>
    <s v="SM"/>
    <m/>
    <s v="W05"/>
    <s v="DRESS"/>
    <n v="150"/>
    <n v="150"/>
    <d v="2022-03-01T00:00:00"/>
    <m/>
    <d v="2022-01-10T00:00:00"/>
    <d v="2022-01-03T00:00:00"/>
    <m/>
    <d v="2022-02-08T00:00:00"/>
    <s v="Basics-Aug 2021"/>
    <m/>
    <m/>
    <m/>
    <m/>
    <m/>
    <m/>
    <m/>
    <n v="1"/>
    <n v="150"/>
    <s v="BEL"/>
    <m/>
    <m/>
    <m/>
    <m/>
    <m/>
    <s v="10914 - Brandix Apparel India Pvt Ltd"/>
    <m/>
    <m/>
    <m/>
    <m/>
    <m/>
    <m/>
    <m/>
    <s v="09T3108004"/>
    <s v="US RETAIL"/>
    <m/>
    <m/>
    <m/>
    <s v="09T3108004"/>
    <s v="UK0002T"/>
    <m/>
    <m/>
    <s v="Sheshan"/>
    <s v="Aug-Basic"/>
    <m/>
    <m/>
    <d v="2021-09-01T00:00:00"/>
    <m/>
    <d v="2022-01-14T00:00:00"/>
    <d v="2022-01-07T00:00:00"/>
    <n v="134"/>
    <n v="119"/>
    <n v="-15"/>
    <d v="2022-02-02T00:00:00"/>
    <n v="-36"/>
    <n v="-6"/>
    <d v="2022-01-03T00:00:00"/>
    <d v="2022-02-08T00:00:00"/>
    <x v="9"/>
  </r>
  <r>
    <s v="E"/>
    <m/>
    <m/>
    <s v="BRANDIX ASIA HOLDINGS PTE"/>
    <s v="09T3108"/>
    <s v="09R3108"/>
    <s v="ATHLETIC"/>
    <s v="004"/>
    <s v="004"/>
    <s v="GRAYHEATHER"/>
    <s v="*"/>
    <s v="MD"/>
    <m/>
    <s v="W05"/>
    <s v="DRESS"/>
    <n v="500"/>
    <n v="500"/>
    <d v="2022-03-01T00:00:00"/>
    <m/>
    <d v="2022-01-10T00:00:00"/>
    <d v="2022-01-03T00:00:00"/>
    <m/>
    <d v="2022-02-08T00:00:00"/>
    <s v="Basics-Aug 2021"/>
    <m/>
    <m/>
    <m/>
    <m/>
    <m/>
    <m/>
    <m/>
    <n v="1"/>
    <n v="500"/>
    <s v="BEL"/>
    <m/>
    <m/>
    <m/>
    <m/>
    <m/>
    <s v="10914 - Brandix Apparel India Pvt Ltd"/>
    <m/>
    <m/>
    <m/>
    <m/>
    <m/>
    <m/>
    <m/>
    <s v="09T3108004"/>
    <s v="US RETAIL"/>
    <m/>
    <m/>
    <m/>
    <s v="09T3108004"/>
    <s v="UK0002T"/>
    <m/>
    <m/>
    <s v="Sheshan"/>
    <s v="Aug-Basic"/>
    <m/>
    <m/>
    <d v="2021-09-01T00:00:00"/>
    <m/>
    <d v="2022-01-14T00:00:00"/>
    <d v="2022-01-07T00:00:00"/>
    <n v="134"/>
    <n v="119"/>
    <n v="-15"/>
    <d v="2022-02-02T00:00:00"/>
    <n v="-36"/>
    <n v="-6"/>
    <d v="2022-01-03T00:00:00"/>
    <d v="2022-02-08T00:00:00"/>
    <x v="9"/>
  </r>
  <r>
    <s v="E"/>
    <m/>
    <m/>
    <s v="BRANDIX ASIA HOLDINGS PTE"/>
    <s v="09T3108"/>
    <s v="09R3108"/>
    <s v="ATHLETIC"/>
    <s v="004"/>
    <s v="004"/>
    <s v="GRAYHEATHER"/>
    <s v="*"/>
    <s v="LG"/>
    <m/>
    <s v="W05"/>
    <s v="DRESS"/>
    <n v="200"/>
    <n v="200"/>
    <d v="2022-03-01T00:00:00"/>
    <m/>
    <d v="2022-01-10T00:00:00"/>
    <d v="2022-01-03T00:00:00"/>
    <m/>
    <d v="2022-02-08T00:00:00"/>
    <s v="Basics-Aug 2021"/>
    <m/>
    <m/>
    <m/>
    <m/>
    <m/>
    <m/>
    <m/>
    <n v="1"/>
    <n v="200"/>
    <s v="BEL"/>
    <m/>
    <m/>
    <m/>
    <m/>
    <m/>
    <s v="10914 - Brandix Apparel India Pvt Ltd"/>
    <m/>
    <m/>
    <m/>
    <m/>
    <m/>
    <m/>
    <m/>
    <s v="09T3108004"/>
    <s v="US RETAIL"/>
    <m/>
    <m/>
    <m/>
    <s v="09T3108004"/>
    <s v="UK0002T"/>
    <m/>
    <m/>
    <s v="Sheshan"/>
    <s v="Aug-Basic"/>
    <m/>
    <m/>
    <d v="2021-09-01T00:00:00"/>
    <m/>
    <d v="2022-01-14T00:00:00"/>
    <d v="2022-01-07T00:00:00"/>
    <n v="134"/>
    <n v="119"/>
    <n v="-15"/>
    <d v="2022-02-02T00:00:00"/>
    <n v="-36"/>
    <n v="-6"/>
    <d v="2022-01-03T00:00:00"/>
    <d v="2022-02-08T00:00:00"/>
    <x v="9"/>
  </r>
  <r>
    <s v="E"/>
    <m/>
    <m/>
    <s v="BRANDIX ASIA HOLDINGS PTE"/>
    <s v="09T3108"/>
    <s v="09R3108"/>
    <s v="ATHLETIC"/>
    <s v="004"/>
    <s v="004"/>
    <s v="GRAYHEATHER"/>
    <s v="*"/>
    <s v="XL"/>
    <m/>
    <s v="W05"/>
    <s v="DRESS"/>
    <n v="150"/>
    <n v="150"/>
    <d v="2022-03-01T00:00:00"/>
    <m/>
    <d v="2022-01-10T00:00:00"/>
    <d v="2022-01-03T00:00:00"/>
    <m/>
    <d v="2022-02-08T00:00:00"/>
    <s v="Basics-Aug 2021"/>
    <m/>
    <m/>
    <m/>
    <m/>
    <m/>
    <m/>
    <m/>
    <n v="1"/>
    <n v="150"/>
    <s v="BEL"/>
    <m/>
    <m/>
    <m/>
    <m/>
    <m/>
    <s v="10914 - Brandix Apparel India Pvt Ltd"/>
    <m/>
    <m/>
    <m/>
    <m/>
    <m/>
    <m/>
    <m/>
    <s v="09T3108004"/>
    <s v="US RETAIL"/>
    <m/>
    <m/>
    <m/>
    <s v="09T3108004"/>
    <s v="UK0002T"/>
    <m/>
    <m/>
    <s v="Sheshan"/>
    <s v="Aug-Basic"/>
    <m/>
    <m/>
    <d v="2021-09-01T00:00:00"/>
    <m/>
    <d v="2022-01-14T00:00:00"/>
    <d v="2022-01-07T00:00:00"/>
    <n v="134"/>
    <n v="119"/>
    <n v="-15"/>
    <d v="2022-02-02T00:00:00"/>
    <n v="-36"/>
    <n v="-6"/>
    <d v="2022-01-03T00:00:00"/>
    <d v="2022-02-08T00:00:00"/>
    <x v="9"/>
  </r>
  <r>
    <s v="F"/>
    <m/>
    <m/>
    <s v="BRANDIX ASIA HOLDINGS PTE"/>
    <s v="09T3108"/>
    <s v="09R3108"/>
    <s v="ATHLETIC"/>
    <s v="410"/>
    <s v="410"/>
    <s v="DARK NAVY"/>
    <s v="*"/>
    <s v="SM"/>
    <m/>
    <s v="W05"/>
    <s v="DRESS"/>
    <n v="600"/>
    <n v="600"/>
    <d v="2022-03-01T00:00:00"/>
    <m/>
    <d v="2022-01-10T00:00:00"/>
    <d v="2022-01-03T00:00:00"/>
    <m/>
    <d v="2022-01-04T00:00:00"/>
    <s v="Basics-Aug 2021"/>
    <m/>
    <m/>
    <m/>
    <m/>
    <m/>
    <m/>
    <m/>
    <n v="1"/>
    <n v="600"/>
    <s v="BEL"/>
    <m/>
    <m/>
    <m/>
    <m/>
    <m/>
    <s v="10914 - Brandix Apparel India Pvt Ltd"/>
    <m/>
    <m/>
    <m/>
    <m/>
    <m/>
    <m/>
    <m/>
    <s v="09T3108410"/>
    <s v="US RETAIL"/>
    <m/>
    <m/>
    <m/>
    <s v="09T3108410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7"/>
  </r>
  <r>
    <s v="F"/>
    <m/>
    <m/>
    <s v="BRANDIX ASIA HOLDINGS PTE"/>
    <s v="09T3108"/>
    <s v="09R3108"/>
    <s v="ATHLETIC"/>
    <s v="410"/>
    <s v="410"/>
    <s v="DARK NAVY"/>
    <s v="*"/>
    <s v="MD"/>
    <m/>
    <s v="W05"/>
    <s v="DRESS"/>
    <n v="800"/>
    <n v="800"/>
    <d v="2022-03-01T00:00:00"/>
    <m/>
    <d v="2022-01-10T00:00:00"/>
    <d v="2022-01-03T00:00:00"/>
    <m/>
    <d v="2022-01-04T00:00:00"/>
    <s v="Basics-Aug 2021"/>
    <m/>
    <m/>
    <m/>
    <m/>
    <m/>
    <m/>
    <m/>
    <n v="1"/>
    <n v="800"/>
    <s v="BEL"/>
    <m/>
    <m/>
    <m/>
    <m/>
    <m/>
    <s v="10914 - Brandix Apparel India Pvt Ltd"/>
    <m/>
    <m/>
    <m/>
    <m/>
    <m/>
    <m/>
    <m/>
    <s v="09T3108410"/>
    <s v="US RETAIL"/>
    <m/>
    <m/>
    <m/>
    <s v="09T3108410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7"/>
  </r>
  <r>
    <s v="F"/>
    <m/>
    <m/>
    <s v="BRANDIX ASIA HOLDINGS PTE"/>
    <s v="09T3108"/>
    <s v="09R3108"/>
    <s v="ATHLETIC"/>
    <s v="410"/>
    <s v="410"/>
    <s v="DARK NAVY"/>
    <s v="*"/>
    <s v="LG"/>
    <m/>
    <s v="W05"/>
    <s v="DRESS"/>
    <n v="700"/>
    <n v="700"/>
    <d v="2022-03-01T00:00:00"/>
    <m/>
    <d v="2022-01-10T00:00:00"/>
    <d v="2022-01-03T00:00:00"/>
    <m/>
    <d v="2022-01-04T00:00:00"/>
    <s v="Basics-Aug 2021"/>
    <m/>
    <m/>
    <m/>
    <m/>
    <m/>
    <m/>
    <m/>
    <n v="1"/>
    <n v="700"/>
    <s v="BEL"/>
    <m/>
    <m/>
    <m/>
    <m/>
    <m/>
    <s v="10914 - Brandix Apparel India Pvt Ltd"/>
    <m/>
    <m/>
    <m/>
    <m/>
    <m/>
    <m/>
    <m/>
    <s v="09T3108410"/>
    <s v="US RETAIL"/>
    <m/>
    <m/>
    <m/>
    <s v="09T3108410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7"/>
  </r>
  <r>
    <s v="F"/>
    <m/>
    <m/>
    <s v="BRANDIX ASIA HOLDINGS PTE"/>
    <s v="09T3108"/>
    <s v="09R3108"/>
    <s v="ATHLETIC"/>
    <s v="410"/>
    <s v="410"/>
    <s v="DARK NAVY"/>
    <s v="*"/>
    <s v="XL"/>
    <m/>
    <s v="W05"/>
    <s v="DRESS"/>
    <n v="900"/>
    <n v="900"/>
    <d v="2022-03-01T00:00:00"/>
    <m/>
    <d v="2022-01-10T00:00:00"/>
    <d v="2022-01-03T00:00:00"/>
    <m/>
    <d v="2022-01-04T00:00:00"/>
    <s v="Basics-Aug 2021"/>
    <m/>
    <m/>
    <m/>
    <m/>
    <m/>
    <m/>
    <m/>
    <n v="1"/>
    <n v="900"/>
    <s v="BEL"/>
    <m/>
    <m/>
    <m/>
    <m/>
    <m/>
    <s v="10914 - Brandix Apparel India Pvt Ltd"/>
    <m/>
    <m/>
    <m/>
    <m/>
    <m/>
    <m/>
    <m/>
    <s v="09T3108410"/>
    <s v="US RETAIL"/>
    <m/>
    <m/>
    <m/>
    <s v="09T3108410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7"/>
  </r>
  <r>
    <s v="G"/>
    <m/>
    <m/>
    <s v="BRANDIX ASIA HOLDINGS PTE"/>
    <s v="09T3108"/>
    <s v="09R3108"/>
    <s v="ATHLETIC"/>
    <s v="608"/>
    <s v="608"/>
    <s v="MAHOGANY"/>
    <s v="*"/>
    <s v="SM"/>
    <m/>
    <s v="W05"/>
    <s v="DRESS"/>
    <n v="150"/>
    <n v="150"/>
    <d v="2022-03-01T00:00:00"/>
    <m/>
    <d v="2022-01-10T00:00:00"/>
    <d v="2022-01-03T00:00:00"/>
    <m/>
    <d v="2022-01-04T00:00:00"/>
    <s v="Basics-Aug 2021"/>
    <m/>
    <m/>
    <m/>
    <m/>
    <m/>
    <m/>
    <m/>
    <n v="1"/>
    <n v="150"/>
    <s v="BEL"/>
    <m/>
    <m/>
    <m/>
    <m/>
    <m/>
    <s v="10914 - Brandix Apparel India Pvt Ltd"/>
    <m/>
    <m/>
    <m/>
    <m/>
    <m/>
    <m/>
    <m/>
    <s v="09T3108608"/>
    <s v="US RETAIL"/>
    <m/>
    <m/>
    <m/>
    <s v="09T3108608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10"/>
  </r>
  <r>
    <s v="G"/>
    <m/>
    <m/>
    <s v="BRANDIX ASIA HOLDINGS PTE"/>
    <s v="09T3108"/>
    <s v="09R3108"/>
    <s v="ATHLETIC"/>
    <s v="608"/>
    <s v="608"/>
    <s v="MAHOGANY"/>
    <s v="*"/>
    <s v="MD"/>
    <m/>
    <s v="W05"/>
    <s v="DRESS"/>
    <n v="500"/>
    <n v="500"/>
    <d v="2022-03-01T00:00:00"/>
    <m/>
    <d v="2022-01-10T00:00:00"/>
    <d v="2022-01-03T00:00:00"/>
    <m/>
    <d v="2022-01-04T00:00:00"/>
    <s v="Basics-Aug 2021"/>
    <m/>
    <m/>
    <m/>
    <m/>
    <m/>
    <m/>
    <m/>
    <n v="1"/>
    <n v="500"/>
    <s v="BEL"/>
    <m/>
    <m/>
    <m/>
    <m/>
    <m/>
    <s v="10914 - Brandix Apparel India Pvt Ltd"/>
    <m/>
    <m/>
    <m/>
    <m/>
    <m/>
    <m/>
    <m/>
    <s v="09T3108608"/>
    <s v="US RETAIL"/>
    <m/>
    <m/>
    <m/>
    <s v="09T3108608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10"/>
  </r>
  <r>
    <s v="G"/>
    <m/>
    <m/>
    <s v="BRANDIX ASIA HOLDINGS PTE"/>
    <s v="09T3108"/>
    <s v="09R3108"/>
    <s v="ATHLETIC"/>
    <s v="608"/>
    <s v="608"/>
    <s v="MAHOGANY"/>
    <s v="*"/>
    <s v="LG"/>
    <m/>
    <s v="W05"/>
    <s v="DRESS"/>
    <n v="200"/>
    <n v="200"/>
    <d v="2022-03-01T00:00:00"/>
    <m/>
    <d v="2022-01-10T00:00:00"/>
    <d v="2022-01-03T00:00:00"/>
    <m/>
    <d v="2022-01-04T00:00:00"/>
    <s v="Basics-Aug 2021"/>
    <m/>
    <m/>
    <m/>
    <m/>
    <m/>
    <m/>
    <m/>
    <n v="1"/>
    <n v="200"/>
    <s v="BEL"/>
    <m/>
    <m/>
    <m/>
    <m/>
    <m/>
    <s v="10914 - Brandix Apparel India Pvt Ltd"/>
    <m/>
    <m/>
    <m/>
    <m/>
    <m/>
    <m/>
    <m/>
    <s v="09T3108608"/>
    <s v="US RETAIL"/>
    <m/>
    <m/>
    <m/>
    <s v="09T3108608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10"/>
  </r>
  <r>
    <s v="G"/>
    <m/>
    <m/>
    <s v="BRANDIX ASIA HOLDINGS PTE"/>
    <s v="09T3108"/>
    <s v="09R3108"/>
    <s v="ATHLETIC"/>
    <s v="608"/>
    <s v="608"/>
    <s v="MAHOGANY"/>
    <s v="*"/>
    <s v="XL"/>
    <m/>
    <s v="W05"/>
    <s v="DRESS"/>
    <n v="150"/>
    <n v="150"/>
    <d v="2022-03-01T00:00:00"/>
    <m/>
    <d v="2022-01-10T00:00:00"/>
    <d v="2022-01-03T00:00:00"/>
    <m/>
    <d v="2022-01-04T00:00:00"/>
    <s v="Basics-Aug 2021"/>
    <m/>
    <m/>
    <m/>
    <m/>
    <m/>
    <m/>
    <m/>
    <n v="1"/>
    <n v="150"/>
    <s v="BEL"/>
    <m/>
    <m/>
    <m/>
    <m/>
    <m/>
    <s v="10914 - Brandix Apparel India Pvt Ltd"/>
    <m/>
    <m/>
    <m/>
    <m/>
    <m/>
    <m/>
    <m/>
    <s v="09T3108608"/>
    <s v="US RETAIL"/>
    <m/>
    <m/>
    <m/>
    <s v="09T3108608"/>
    <s v="UK0002T"/>
    <m/>
    <m/>
    <s v="Sheshan"/>
    <s v="Aug-Basic"/>
    <m/>
    <m/>
    <d v="2021-09-01T00:00:00"/>
    <m/>
    <d v="2021-11-25T00:00:00"/>
    <m/>
    <n v="84"/>
    <n v="84"/>
    <n v="0"/>
    <d v="2021-12-29T00:00:00"/>
    <n v="-1"/>
    <n v="-6"/>
    <d v="2022-01-03T00:00:00"/>
    <d v="2022-01-04T00:00:00"/>
    <x v="10"/>
  </r>
  <r>
    <s v="H"/>
    <m/>
    <m/>
    <s v="BRANDIX ASIA HOLDINGS PTE"/>
    <s v="09T3255"/>
    <s v="09R3255"/>
    <s v="Hanging Boxers"/>
    <s v="469"/>
    <s v="469"/>
    <s v="ICE"/>
    <s v="*"/>
    <s v="SM"/>
    <m/>
    <s v="W05"/>
    <s v="DRESS"/>
    <n v="300"/>
    <n v="300"/>
    <d v="2022-03-01T00:00:00"/>
    <m/>
    <d v="2022-01-10T00:00:00"/>
    <d v="2022-01-03T00:00:00"/>
    <m/>
    <d v="2022-01-03T00:00:00"/>
    <s v="Basics-Aug 2021"/>
    <m/>
    <m/>
    <m/>
    <m/>
    <m/>
    <m/>
    <m/>
    <n v="1"/>
    <n v="300"/>
    <s v="BEL"/>
    <s v="Yes"/>
    <n v="5263.4544770504144"/>
    <n v="7834.5467200000012"/>
    <m/>
    <s v="Fabric"/>
    <s v="10958 - Brandix Apparel Solutions Limited - Intimate Apparel,Batticala"/>
    <m/>
    <m/>
    <m/>
    <m/>
    <m/>
    <m/>
    <m/>
    <s v="09T3255469"/>
    <s v="US RETAIL"/>
    <m/>
    <m/>
    <m/>
    <s v="09T3255469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1"/>
  </r>
  <r>
    <s v="H"/>
    <m/>
    <m/>
    <s v="BRANDIX ASIA HOLDINGS PTE"/>
    <s v="09T3255"/>
    <s v="09R3255"/>
    <s v="Hanging Boxers"/>
    <s v="469"/>
    <s v="469"/>
    <s v="ICE"/>
    <s v="*"/>
    <s v="MD"/>
    <m/>
    <s v="W05"/>
    <s v="DRESS"/>
    <n v="1700"/>
    <n v="1700"/>
    <d v="2022-03-01T00:00:00"/>
    <m/>
    <d v="2022-01-10T00:00:00"/>
    <d v="2022-01-03T00:00:00"/>
    <m/>
    <d v="2022-01-03T00:00:00"/>
    <s v="Basics-Aug 2021"/>
    <m/>
    <m/>
    <m/>
    <m/>
    <m/>
    <m/>
    <m/>
    <n v="1"/>
    <n v="1700"/>
    <s v="BEL"/>
    <s v="Yes"/>
    <n v="5263.4544770504144"/>
    <n v="7834.5467200000012"/>
    <m/>
    <s v="Fabric"/>
    <s v="10958 - Brandix Apparel Solutions Limited - Intimate Apparel,Batticala"/>
    <m/>
    <m/>
    <m/>
    <m/>
    <m/>
    <m/>
    <m/>
    <s v="09T3255469"/>
    <s v="US RETAIL"/>
    <m/>
    <m/>
    <m/>
    <s v="09T3255469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1"/>
  </r>
  <r>
    <s v="I"/>
    <m/>
    <m/>
    <s v="BRANDIX ASIA HOLDINGS PTE"/>
    <s v="09T3255"/>
    <s v="09R3255"/>
    <s v="Hanging Boxers"/>
    <s v="587"/>
    <s v="587"/>
    <s v="SAILOR NAVY"/>
    <s v="*"/>
    <s v="SM"/>
    <m/>
    <s v="W05"/>
    <s v="DRESS"/>
    <n v="500"/>
    <n v="500"/>
    <d v="2022-03-01T00:00:00"/>
    <m/>
    <d v="2022-01-10T00:00:00"/>
    <d v="2022-01-03T00:00:00"/>
    <m/>
    <d v="2022-01-03T00:00:00"/>
    <s v="Basics-Aug 2021"/>
    <m/>
    <m/>
    <m/>
    <m/>
    <m/>
    <m/>
    <m/>
    <n v="1"/>
    <n v="500"/>
    <s v="BEL"/>
    <s v="Yes"/>
    <n v="3787.454477050414"/>
    <n v="5637.5502400000005"/>
    <m/>
    <s v="Fabric"/>
    <s v="10958 - Brandix Apparel Solutions Limited - Intimate Apparel,Batticala"/>
    <m/>
    <m/>
    <m/>
    <m/>
    <m/>
    <m/>
    <m/>
    <s v="09T3255587"/>
    <s v="US RETAIL"/>
    <m/>
    <m/>
    <m/>
    <s v="09T3255587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3"/>
  </r>
  <r>
    <s v="I"/>
    <m/>
    <m/>
    <s v="BRANDIX ASIA HOLDINGS PTE"/>
    <s v="09T3255"/>
    <s v="09R3255"/>
    <s v="Hanging Boxers"/>
    <s v="587"/>
    <s v="587"/>
    <s v="SAILOR NAVY"/>
    <s v="*"/>
    <s v="MD"/>
    <m/>
    <s v="W05"/>
    <s v="DRESS"/>
    <n v="2500"/>
    <n v="2500"/>
    <d v="2022-03-01T00:00:00"/>
    <m/>
    <d v="2022-01-10T00:00:00"/>
    <d v="2022-01-03T00:00:00"/>
    <m/>
    <d v="2022-01-03T00:00:00"/>
    <s v="Basics-Aug 2021"/>
    <m/>
    <m/>
    <m/>
    <m/>
    <m/>
    <m/>
    <m/>
    <n v="1"/>
    <n v="2500"/>
    <s v="BEL"/>
    <s v="Yes"/>
    <n v="3787.454477050414"/>
    <n v="5637.5502400000005"/>
    <m/>
    <s v="Fabric"/>
    <s v="10958 - Brandix Apparel Solutions Limited - Intimate Apparel,Batticala"/>
    <m/>
    <m/>
    <m/>
    <m/>
    <m/>
    <m/>
    <m/>
    <s v="09T3255587"/>
    <s v="US RETAIL"/>
    <m/>
    <m/>
    <m/>
    <s v="09T3255587"/>
    <s v="UW0021T"/>
    <m/>
    <m/>
    <s v="Thamal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x v="13"/>
  </r>
  <r>
    <s v="J"/>
    <m/>
    <m/>
    <s v="BRANDIX ASIA HOLDINGS PTE"/>
    <s v="09T3492"/>
    <s v="09T3492"/>
    <s v="Thu Micro"/>
    <s v="001"/>
    <s v="001"/>
    <s v="BLACK"/>
    <s v="*"/>
    <s v="SM"/>
    <m/>
    <s v="W05"/>
    <s v="DRESS"/>
    <n v="100"/>
    <n v="100"/>
    <d v="2022-03-01T00:00:00"/>
    <m/>
    <d v="2022-01-10T00:00:00"/>
    <d v="2022-01-03T00:00:00"/>
    <m/>
    <d v="2022-01-04T00:00:00"/>
    <s v="Basics-Aug 2021"/>
    <m/>
    <m/>
    <m/>
    <m/>
    <m/>
    <m/>
    <m/>
    <n v="3"/>
    <n v="300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RETAIL"/>
    <m/>
    <m/>
    <m/>
    <s v="09T3492001"/>
    <s v="UK0223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4"/>
  </r>
  <r>
    <s v="J"/>
    <m/>
    <m/>
    <s v="BRANDIX ASIA HOLDINGS PTE"/>
    <s v="09T3492"/>
    <s v="09T3492"/>
    <s v="Thu Micro"/>
    <s v="001"/>
    <s v="001"/>
    <s v="BLACK"/>
    <s v="*"/>
    <s v="LG"/>
    <m/>
    <s v="W05"/>
    <s v="DRESS"/>
    <n v="300"/>
    <n v="300"/>
    <d v="2022-03-01T00:00:00"/>
    <m/>
    <d v="2022-01-10T00:00:00"/>
    <d v="2022-01-03T00:00:00"/>
    <m/>
    <d v="2022-01-04T00:00:00"/>
    <s v="Basics-Aug 2021"/>
    <m/>
    <m/>
    <m/>
    <m/>
    <m/>
    <m/>
    <m/>
    <n v="3"/>
    <n v="900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RETAIL"/>
    <m/>
    <m/>
    <m/>
    <s v="09T3492001"/>
    <s v="UK0223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4"/>
  </r>
  <r>
    <s v="J"/>
    <m/>
    <m/>
    <s v="BRANDIX ASIA HOLDINGS PTE"/>
    <s v="09T3492"/>
    <s v="09T3492"/>
    <s v="Thu Micro"/>
    <s v="001"/>
    <s v="001"/>
    <s v="BLACK"/>
    <s v="*"/>
    <s v="XL"/>
    <m/>
    <s v="W05"/>
    <s v="DRESS"/>
    <n v="100"/>
    <n v="100"/>
    <d v="2022-03-01T00:00:00"/>
    <m/>
    <d v="2022-01-10T00:00:00"/>
    <d v="2022-01-03T00:00:00"/>
    <m/>
    <d v="2022-01-04T00:00:00"/>
    <s v="Basics-Aug 2021"/>
    <m/>
    <m/>
    <m/>
    <m/>
    <m/>
    <m/>
    <m/>
    <n v="3"/>
    <n v="300"/>
    <s v="BEL"/>
    <s v="Yes"/>
    <n v="200.00861152137776"/>
    <n v="140.44720105999994"/>
    <m/>
    <s v="Fabric"/>
    <s v="10914 - Brandix Apparel India Pvt Ltd"/>
    <m/>
    <m/>
    <m/>
    <m/>
    <m/>
    <m/>
    <m/>
    <s v="09T3492001"/>
    <s v="US RETAIL"/>
    <m/>
    <m/>
    <m/>
    <s v="09T3492001"/>
    <s v="UK0223T"/>
    <m/>
    <m/>
    <s v="Bhagya"/>
    <s v="Aug-Basic"/>
    <m/>
    <m/>
    <d v="2021-09-01T00:00:00"/>
    <m/>
    <d v="2021-11-25T00:00:00"/>
    <m/>
    <n v="84"/>
    <n v="98"/>
    <n v="14"/>
    <d v="2022-01-12T00:00:00"/>
    <n v="-1"/>
    <n v="8"/>
    <d v="2022-01-03T00:00:00"/>
    <d v="2022-01-04T00:00:00"/>
    <x v="24"/>
  </r>
  <r>
    <s v="K"/>
    <m/>
    <m/>
    <s v="BRANDIX ASIA HOLDINGS PTE"/>
    <s v="09TF001"/>
    <s v="HCTF001"/>
    <s v="Thu Cotton Classics"/>
    <s v="100"/>
    <s v="100"/>
    <s v="WHITE"/>
    <s v="*"/>
    <s v="MD"/>
    <m/>
    <s v="W55"/>
    <s v="CANADA"/>
    <n v="200"/>
    <n v="200"/>
    <d v="2022-03-01T00:00:00"/>
    <m/>
    <d v="2022-01-10T00:00:00"/>
    <d v="2022-01-03T00:00:00"/>
    <m/>
    <d v="2022-01-04T00:00:00"/>
    <s v="Basics-Aug 2021"/>
    <m/>
    <m/>
    <m/>
    <m/>
    <m/>
    <m/>
    <m/>
    <n v="4"/>
    <n v="800"/>
    <s v="BEL"/>
    <m/>
    <m/>
    <m/>
    <m/>
    <m/>
    <s v="10914 - Brandix Apparel India Pvt Ltd"/>
    <m/>
    <m/>
    <m/>
    <m/>
    <m/>
    <m/>
    <m/>
    <s v="09TF001100"/>
    <s v="CAN RETAIL"/>
    <m/>
    <m/>
    <m/>
    <s v="09TF001100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"/>
  </r>
  <r>
    <s v="K"/>
    <m/>
    <m/>
    <s v="BRANDIX ASIA HOLDINGS PTE"/>
    <s v="09TF001"/>
    <s v="HCTF001"/>
    <s v="Thu Cotton Classics"/>
    <s v="100"/>
    <s v="100"/>
    <s v="WHITE"/>
    <s v="*"/>
    <s v="LG"/>
    <m/>
    <s v="W55"/>
    <s v="CANADA"/>
    <n v="300"/>
    <n v="300"/>
    <d v="2022-03-01T00:00:00"/>
    <m/>
    <d v="2022-01-10T00:00:00"/>
    <d v="2022-01-03T00:00:00"/>
    <m/>
    <d v="2022-01-04T00:00:00"/>
    <s v="Basics-Aug 2021"/>
    <m/>
    <m/>
    <m/>
    <m/>
    <m/>
    <m/>
    <m/>
    <n v="4"/>
    <n v="1200"/>
    <s v="BEL"/>
    <m/>
    <m/>
    <m/>
    <m/>
    <m/>
    <s v="10914 - Brandix Apparel India Pvt Ltd"/>
    <m/>
    <m/>
    <m/>
    <m/>
    <m/>
    <m/>
    <m/>
    <s v="09TF001100"/>
    <s v="CAN RETAIL"/>
    <m/>
    <m/>
    <m/>
    <s v="09TF001100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"/>
  </r>
  <r>
    <s v="L"/>
    <m/>
    <m/>
    <s v="BRANDIX ASIA HOLDINGS PTE"/>
    <s v="09TF001"/>
    <s v="HCTF001"/>
    <s v="Thu Cotton Classics"/>
    <s v="001"/>
    <s v="001"/>
    <s v="BLACK"/>
    <s v="*"/>
    <s v="MD"/>
    <m/>
    <s v="W55"/>
    <s v="CANADA"/>
    <n v="300"/>
    <n v="300"/>
    <d v="2022-03-01T00:00:00"/>
    <m/>
    <d v="2022-01-10T00:00:00"/>
    <d v="2022-01-03T00:00:00"/>
    <m/>
    <d v="2022-01-04T00:00:00"/>
    <s v="Basics-Aug 2021"/>
    <m/>
    <m/>
    <m/>
    <m/>
    <m/>
    <m/>
    <m/>
    <n v="4"/>
    <n v="1200"/>
    <s v="BEL"/>
    <m/>
    <m/>
    <m/>
    <m/>
    <m/>
    <s v="10914 - Brandix Apparel India Pvt Ltd"/>
    <m/>
    <m/>
    <m/>
    <m/>
    <m/>
    <m/>
    <m/>
    <s v="09TF001001"/>
    <s v="CAN RETAIL"/>
    <m/>
    <m/>
    <m/>
    <s v="09TF001001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5"/>
  </r>
  <r>
    <s v="L"/>
    <m/>
    <m/>
    <s v="BRANDIX ASIA HOLDINGS PTE"/>
    <s v="09TF001"/>
    <s v="HCTF001"/>
    <s v="Thu Cotton Classics"/>
    <s v="001"/>
    <s v="001"/>
    <s v="BLACK"/>
    <s v="*"/>
    <s v="LG"/>
    <m/>
    <s v="W55"/>
    <s v="CANADA"/>
    <n v="100"/>
    <n v="100"/>
    <d v="2022-03-01T00:00:00"/>
    <m/>
    <d v="2022-01-10T00:00:00"/>
    <d v="2022-01-03T00:00:00"/>
    <m/>
    <d v="2022-01-04T00:00:00"/>
    <s v="Basics-Aug 2021"/>
    <m/>
    <m/>
    <m/>
    <m/>
    <m/>
    <m/>
    <m/>
    <n v="4"/>
    <n v="400"/>
    <s v="BEL"/>
    <m/>
    <m/>
    <m/>
    <m/>
    <m/>
    <s v="10914 - Brandix Apparel India Pvt Ltd"/>
    <m/>
    <m/>
    <m/>
    <m/>
    <m/>
    <m/>
    <m/>
    <s v="09TF001001"/>
    <s v="CAN RETAIL"/>
    <m/>
    <m/>
    <m/>
    <s v="09TF001001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5"/>
  </r>
  <r>
    <s v="L"/>
    <m/>
    <m/>
    <s v="BRANDIX ASIA HOLDINGS PTE"/>
    <s v="09TF001"/>
    <s v="HCTF001"/>
    <s v="Thu Cotton Classics"/>
    <s v="001"/>
    <s v="001"/>
    <s v="BLACK"/>
    <s v="*"/>
    <s v="XL"/>
    <m/>
    <s v="W55"/>
    <s v="CANADA"/>
    <n v="100"/>
    <n v="100"/>
    <d v="2022-03-01T00:00:00"/>
    <m/>
    <d v="2022-01-10T00:00:00"/>
    <d v="2022-01-03T00:00:00"/>
    <m/>
    <d v="2022-01-04T00:00:00"/>
    <s v="Basics-Aug 2021"/>
    <m/>
    <m/>
    <m/>
    <m/>
    <m/>
    <m/>
    <m/>
    <n v="4"/>
    <n v="400"/>
    <s v="BEL"/>
    <m/>
    <m/>
    <m/>
    <m/>
    <m/>
    <s v="10914 - Brandix Apparel India Pvt Ltd"/>
    <m/>
    <m/>
    <m/>
    <m/>
    <m/>
    <m/>
    <m/>
    <s v="09TF001001"/>
    <s v="CAN RETAIL"/>
    <m/>
    <m/>
    <m/>
    <s v="09TF001001"/>
    <s v="UK0244T"/>
    <m/>
    <m/>
    <s v="Sheshan"/>
    <s v="Aug-Basic"/>
    <m/>
    <m/>
    <d v="2021-09-01T00:00:00"/>
    <m/>
    <d v="2021-11-25T00:00:00"/>
    <m/>
    <n v="84"/>
    <n v="137"/>
    <n v="53"/>
    <d v="2022-02-20T00:00:00"/>
    <n v="-1"/>
    <n v="47"/>
    <d v="2022-01-03T00:00:00"/>
    <d v="2022-01-04T00:00:00"/>
    <x v="45"/>
  </r>
  <r>
    <m/>
    <m/>
    <m/>
    <m/>
    <m/>
    <m/>
    <m/>
    <m/>
    <m/>
    <m/>
    <m/>
    <m/>
    <m/>
    <m/>
    <m/>
    <m/>
    <n v="60810"/>
    <m/>
    <m/>
    <m/>
    <m/>
    <m/>
    <m/>
    <m/>
    <m/>
    <m/>
    <m/>
    <m/>
    <m/>
    <m/>
    <m/>
    <m/>
    <n v="1763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n v="268196"/>
    <s v="36660"/>
    <s v="11317"/>
    <s v="BRANDIX ASIA HOLDINGS PTE"/>
    <s v="09T4159"/>
    <s v="09T4159"/>
    <s v="Thu Cotton Stretch"/>
    <s v="001"/>
    <s v="001"/>
    <s v="BLACK"/>
    <s v="*"/>
    <s v="MD"/>
    <s v="194999093362"/>
    <n v="46"/>
    <s v="DRESS"/>
    <n v="5"/>
    <n v="5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5"/>
    <x v="0"/>
    <m/>
    <m/>
    <m/>
    <m/>
    <m/>
    <s v="10914 - Brandix Apparel India Pvt Ltd"/>
    <m/>
    <m/>
    <m/>
    <m/>
    <m/>
    <m/>
  </r>
  <r>
    <n v="268196"/>
    <s v="36660"/>
    <s v="11317"/>
    <s v="BRANDIX ASIA HOLDINGS PTE"/>
    <s v="09T4159"/>
    <s v="09T4159"/>
    <s v="Thu Cotton Stretch"/>
    <s v="001"/>
    <s v="001"/>
    <s v="BLACK"/>
    <s v="*"/>
    <s v="LG"/>
    <s v="194999093379"/>
    <n v="46"/>
    <s v="DRESS"/>
    <n v="5"/>
    <n v="5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5"/>
    <x v="0"/>
    <m/>
    <m/>
    <m/>
    <m/>
    <m/>
    <s v="10914 - Brandix Apparel India Pvt Ltd"/>
    <m/>
    <m/>
    <m/>
    <m/>
    <m/>
    <m/>
  </r>
  <r>
    <n v="268196"/>
    <s v="36660"/>
    <s v="11317"/>
    <s v="BRANDIX ASIA HOLDINGS PTE"/>
    <s v="09T4159"/>
    <s v="09T4159"/>
    <s v="Thu Cotton Stretch"/>
    <s v="001"/>
    <s v="001"/>
    <s v="BLACK"/>
    <s v="*"/>
    <s v="XL"/>
    <s v="194999093386"/>
    <n v="46"/>
    <s v="DRESS"/>
    <n v="5"/>
    <n v="5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5"/>
    <x v="0"/>
    <m/>
    <m/>
    <m/>
    <m/>
    <m/>
    <s v="10914 - Brandix Apparel India Pvt Ltd"/>
    <m/>
    <m/>
    <m/>
    <m/>
    <m/>
    <m/>
  </r>
  <r>
    <n v="268196"/>
    <s v="36660"/>
    <s v="11317"/>
    <s v="BRANDIX ASIA HOLDINGS PTE"/>
    <s v="09T4159"/>
    <s v="09T4159"/>
    <s v="Thu Cotton Stretch"/>
    <s v="608"/>
    <s v="608"/>
    <s v="MAHOGANY"/>
    <s v="*"/>
    <s v="MD"/>
    <s v="194999093614"/>
    <n v="46"/>
    <s v="DRESS"/>
    <n v="5"/>
    <n v="5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15"/>
    <x v="0"/>
    <s v="Yes"/>
    <n v="2144.9350793065287"/>
    <n v="1747.9712670000001"/>
    <m/>
    <s v="Fabric"/>
    <s v="10914 - Brandix Apparel India Pvt Ltd"/>
    <m/>
    <m/>
    <m/>
    <m/>
    <m/>
    <m/>
  </r>
  <r>
    <n v="268196"/>
    <s v="36660"/>
    <s v="11317"/>
    <s v="BRANDIX ASIA HOLDINGS PTE"/>
    <s v="09T4159"/>
    <s v="09T4159"/>
    <s v="Thu Cotton Stretch"/>
    <s v="608"/>
    <s v="608"/>
    <s v="MAHOGANY"/>
    <s v="*"/>
    <s v="LG"/>
    <s v="194999093621"/>
    <n v="46"/>
    <s v="DRESS"/>
    <n v="5"/>
    <n v="5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15"/>
    <x v="0"/>
    <s v="Yes"/>
    <n v="2144.9350793065287"/>
    <n v="1747.9712670000001"/>
    <m/>
    <s v="Fabric"/>
    <s v="10914 - Brandix Apparel India Pvt Ltd"/>
    <m/>
    <m/>
    <m/>
    <m/>
    <m/>
    <m/>
  </r>
  <r>
    <n v="268196"/>
    <s v="36660"/>
    <s v="11317"/>
    <s v="BRANDIX ASIA HOLDINGS PTE"/>
    <s v="09T4159"/>
    <s v="09T4159"/>
    <s v="Thu Cotton Stretch"/>
    <s v="608"/>
    <s v="608"/>
    <s v="MAHOGANY"/>
    <s v="*"/>
    <s v="XL"/>
    <s v="194999093638"/>
    <n v="46"/>
    <s v="DRESS"/>
    <n v="5"/>
    <n v="5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15"/>
    <x v="0"/>
    <s v="Yes"/>
    <n v="2144.9350793065287"/>
    <n v="1747.9712670000001"/>
    <m/>
    <s v="Fabric"/>
    <s v="10914 - Brandix Apparel India Pvt Ltd"/>
    <m/>
    <m/>
    <m/>
    <m/>
    <m/>
    <m/>
  </r>
  <r>
    <n v="268196"/>
    <s v="36660"/>
    <s v="11317"/>
    <s v="BRANDIX ASIA HOLDINGS PTE"/>
    <s v="09TQ004"/>
    <s v="09TQ004"/>
    <s v="Thu Cotton Classics"/>
    <s v="U76"/>
    <s v="462"/>
    <s v="INK BLUE"/>
    <s v="*"/>
    <s v="MD"/>
    <s v="088541601627"/>
    <n v="46"/>
    <s v="DRESS"/>
    <n v="5"/>
    <n v="5"/>
    <d v="2022-03-01T00:00:00"/>
    <s v=""/>
    <d v="2022-01-10T00:00:00"/>
    <x v="0"/>
    <s v=""/>
    <d v="2022-01-11T00:00:00"/>
    <s v="Basics-Aug 2021"/>
    <m/>
    <m/>
    <m/>
    <m/>
    <s v="S2022"/>
    <m/>
    <s v="OPS REVIEW"/>
    <n v="3"/>
    <n v="15"/>
    <x v="0"/>
    <s v="Yes"/>
    <n v="6604.1482789055608"/>
    <n v="15443.058270000001"/>
    <m/>
    <s v="Fabric"/>
    <s v="10914 - Brandix Apparel India Pvt Ltd"/>
    <m/>
    <m/>
    <m/>
    <m/>
    <m/>
    <m/>
  </r>
  <r>
    <n v="268196"/>
    <s v="36660"/>
    <s v="11317"/>
    <s v="BRANDIX ASIA HOLDINGS PTE"/>
    <s v="09TQ004"/>
    <s v="09TQ004"/>
    <s v="Thu Cotton Classics"/>
    <s v="U76"/>
    <s v="462"/>
    <s v="INK BLUE"/>
    <s v="*"/>
    <s v="LG"/>
    <s v="088541601634"/>
    <n v="46"/>
    <s v="DRESS"/>
    <n v="5"/>
    <n v="5"/>
    <d v="2022-03-01T00:00:00"/>
    <s v=""/>
    <d v="2022-01-10T00:00:00"/>
    <x v="0"/>
    <s v=""/>
    <d v="2022-01-11T00:00:00"/>
    <s v="Basics-Aug 2021"/>
    <m/>
    <m/>
    <m/>
    <m/>
    <s v="S2022"/>
    <m/>
    <s v="OPS REVIEW"/>
    <n v="3"/>
    <n v="15"/>
    <x v="0"/>
    <s v="Yes"/>
    <n v="6604.1482789055608"/>
    <n v="15443.058270000001"/>
    <m/>
    <s v="Fabric"/>
    <s v="10914 - Brandix Apparel India Pvt Ltd"/>
    <m/>
    <m/>
    <m/>
    <m/>
    <m/>
    <m/>
  </r>
  <r>
    <n v="268196"/>
    <s v="36660"/>
    <s v="11317"/>
    <s v="BRANDIX ASIA HOLDINGS PTE"/>
    <s v="09TQ004"/>
    <s v="09TQ004"/>
    <s v="Thu Cotton Classics"/>
    <s v="U76"/>
    <s v="462"/>
    <s v="INK BLUE"/>
    <s v="*"/>
    <s v="XL"/>
    <s v="088541601641"/>
    <n v="46"/>
    <s v="DRESS"/>
    <n v="5"/>
    <n v="5"/>
    <d v="2022-03-01T00:00:00"/>
    <s v=""/>
    <d v="2022-01-10T00:00:00"/>
    <x v="0"/>
    <s v=""/>
    <d v="2022-01-11T00:00:00"/>
    <s v="Basics-Aug 2021"/>
    <m/>
    <m/>
    <m/>
    <m/>
    <s v="S2022"/>
    <m/>
    <s v="OPS REVIEW"/>
    <n v="3"/>
    <n v="15"/>
    <x v="0"/>
    <s v="Yes"/>
    <n v="6604.1482789055608"/>
    <n v="15443.058270000001"/>
    <m/>
    <s v="Fabric"/>
    <s v="10914 - Brandix Apparel India Pvt Ltd"/>
    <m/>
    <m/>
    <m/>
    <m/>
    <m/>
    <m/>
  </r>
  <r>
    <n v="268197"/>
    <s v="36662"/>
    <s v="11317"/>
    <s v="BRANDIX ASIA HOLDINGS PTE"/>
    <s v="09TF001"/>
    <s v="09TF001"/>
    <s v="Thu Cotton Classics"/>
    <s v="A99"/>
    <s v="099"/>
    <s v="MULTI"/>
    <s v="*"/>
    <s v="SM"/>
    <s v="088541316606"/>
    <s v="MEXICO"/>
    <s v="DRESS"/>
    <n v="800"/>
    <n v="800"/>
    <d v="2022-03-01T00:00:00"/>
    <s v=""/>
    <d v="2022-01-10T00:00:00"/>
    <x v="0"/>
    <s v=""/>
    <d v="2022-01-18T00:00:00"/>
    <s v="Basics-Aug 2021"/>
    <m/>
    <m/>
    <m/>
    <s v="JV-Baseco S.A.P.I. de C.V."/>
    <s v="S2022"/>
    <m/>
    <s v="OPS REVIEW"/>
    <n v="4"/>
    <n v="3200"/>
    <x v="0"/>
    <m/>
    <m/>
    <m/>
    <m/>
    <m/>
    <s v="10914 - Brandix Apparel India Pvt Ltd"/>
    <m/>
    <m/>
    <m/>
    <m/>
    <m/>
    <m/>
  </r>
  <r>
    <n v="268197"/>
    <s v="36662"/>
    <s v="11317"/>
    <s v="BRANDIX ASIA HOLDINGS PTE"/>
    <s v="09TF001"/>
    <s v="09TF001"/>
    <s v="Thu Cotton Classics"/>
    <s v="A99"/>
    <s v="099"/>
    <s v="MULTI"/>
    <s v="*"/>
    <s v="MD"/>
    <s v="088541316613"/>
    <s v="MEXICO"/>
    <s v="DRESS"/>
    <n v="890"/>
    <n v="890"/>
    <d v="2022-03-01T00:00:00"/>
    <s v=""/>
    <d v="2022-01-10T00:00:00"/>
    <x v="0"/>
    <s v=""/>
    <d v="2022-01-18T00:00:00"/>
    <s v="Basics-Aug 2021"/>
    <m/>
    <m/>
    <m/>
    <s v="JV-Baseco S.A.P.I. de C.V."/>
    <s v="S2022"/>
    <m/>
    <s v="OPS REVIEW"/>
    <n v="4"/>
    <n v="3560"/>
    <x v="0"/>
    <m/>
    <m/>
    <m/>
    <m/>
    <m/>
    <s v="10914 - Brandix Apparel India Pvt Ltd"/>
    <m/>
    <m/>
    <m/>
    <m/>
    <m/>
    <m/>
  </r>
  <r>
    <n v="268197"/>
    <s v="36662"/>
    <s v="11317"/>
    <s v="BRANDIX ASIA HOLDINGS PTE"/>
    <s v="09TF001"/>
    <s v="09TF001"/>
    <s v="Thu Cotton Classics"/>
    <s v="A99"/>
    <s v="099"/>
    <s v="MULTI"/>
    <s v="*"/>
    <s v="LG"/>
    <s v="088541316620"/>
    <s v="MEXICO"/>
    <s v="DRESS"/>
    <n v="1140"/>
    <n v="1140"/>
    <d v="2022-03-01T00:00:00"/>
    <s v=""/>
    <d v="2022-01-10T00:00:00"/>
    <x v="0"/>
    <s v=""/>
    <d v="2022-01-18T00:00:00"/>
    <s v="Basics-Aug 2021"/>
    <m/>
    <m/>
    <m/>
    <s v="JV-Baseco S.A.P.I. de C.V."/>
    <s v="S2022"/>
    <m/>
    <s v="OPS REVIEW"/>
    <n v="4"/>
    <n v="4560"/>
    <x v="0"/>
    <m/>
    <m/>
    <m/>
    <m/>
    <m/>
    <s v="10914 - Brandix Apparel India Pvt Ltd"/>
    <m/>
    <m/>
    <m/>
    <m/>
    <m/>
    <m/>
  </r>
  <r>
    <n v="268197"/>
    <s v="36662"/>
    <s v="11317"/>
    <s v="BRANDIX ASIA HOLDINGS PTE"/>
    <s v="09TF001"/>
    <s v="09TF001"/>
    <s v="Thu Cotton Classics"/>
    <s v="A99"/>
    <s v="099"/>
    <s v="MULTI"/>
    <s v="*"/>
    <s v="XL"/>
    <s v="088541316637"/>
    <s v="MEXICO"/>
    <s v="DRESS"/>
    <n v="590"/>
    <n v="590"/>
    <d v="2022-03-01T00:00:00"/>
    <s v=""/>
    <d v="2022-01-10T00:00:00"/>
    <x v="0"/>
    <s v=""/>
    <d v="2022-01-18T00:00:00"/>
    <s v="Basics-Aug 2021"/>
    <m/>
    <m/>
    <m/>
    <s v="JV-Baseco S.A.P.I. de C.V."/>
    <s v="S2022"/>
    <m/>
    <s v="OPS REVIEW"/>
    <n v="4"/>
    <n v="2360"/>
    <x v="0"/>
    <m/>
    <m/>
    <m/>
    <m/>
    <m/>
    <s v="10914 - Brandix Apparel India Pvt Ltd"/>
    <m/>
    <m/>
    <m/>
    <m/>
    <m/>
    <m/>
  </r>
  <r>
    <n v="268197"/>
    <s v="36662"/>
    <s v="11317"/>
    <s v="BRANDIX ASIA HOLDINGS PTE"/>
    <s v="09TF001"/>
    <s v="09TF001"/>
    <s v="Thu Cotton Classics"/>
    <s v="100"/>
    <s v="100"/>
    <s v="WHITE"/>
    <s v="*"/>
    <s v="SM"/>
    <s v="088541316651"/>
    <s v="MEXICO"/>
    <s v="DRESS"/>
    <n v="400"/>
    <n v="400"/>
    <d v="2022-03-01T00:00:00"/>
    <s v=""/>
    <d v="2022-01-10T00:00:00"/>
    <x v="0"/>
    <s v=""/>
    <d v="2022-01-04T00:00:00"/>
    <s v="Basics-Aug 2021"/>
    <m/>
    <m/>
    <m/>
    <s v="JV-Baseco S.A.P.I. de C.V."/>
    <s v="S2022"/>
    <m/>
    <s v="OPS REVIEW"/>
    <n v="4"/>
    <n v="1600"/>
    <x v="0"/>
    <m/>
    <m/>
    <m/>
    <m/>
    <m/>
    <s v="10914 - Brandix Apparel India Pvt Ltd"/>
    <m/>
    <m/>
    <m/>
    <m/>
    <m/>
    <m/>
  </r>
  <r>
    <n v="268197"/>
    <s v="36662"/>
    <s v="11317"/>
    <s v="BRANDIX ASIA HOLDINGS PTE"/>
    <s v="09TF001"/>
    <s v="09TF001"/>
    <s v="Thu Cotton Classics"/>
    <s v="100"/>
    <s v="100"/>
    <s v="WHITE"/>
    <s v="*"/>
    <s v="MD"/>
    <s v="088541316668"/>
    <s v="MEXICO"/>
    <s v="DRESS"/>
    <n v="420"/>
    <n v="420"/>
    <d v="2022-03-01T00:00:00"/>
    <s v=""/>
    <d v="2022-01-10T00:00:00"/>
    <x v="0"/>
    <s v=""/>
    <d v="2022-01-04T00:00:00"/>
    <s v="Basics-Aug 2021"/>
    <m/>
    <m/>
    <m/>
    <s v="JV-Baseco S.A.P.I. de C.V."/>
    <s v="S2022"/>
    <m/>
    <s v="OPS REVIEW"/>
    <n v="4"/>
    <n v="1680"/>
    <x v="0"/>
    <m/>
    <m/>
    <m/>
    <m/>
    <m/>
    <s v="10914 - Brandix Apparel India Pvt Ltd"/>
    <m/>
    <m/>
    <m/>
    <m/>
    <m/>
    <m/>
  </r>
  <r>
    <n v="268197"/>
    <s v="36662"/>
    <s v="11317"/>
    <s v="BRANDIX ASIA HOLDINGS PTE"/>
    <s v="09TF001"/>
    <s v="09TF001"/>
    <s v="Thu Cotton Classics"/>
    <s v="100"/>
    <s v="100"/>
    <s v="WHITE"/>
    <s v="*"/>
    <s v="LG"/>
    <s v="088541316675"/>
    <s v="MEXICO"/>
    <s v="DRESS"/>
    <n v="470"/>
    <n v="470"/>
    <d v="2022-03-01T00:00:00"/>
    <s v=""/>
    <d v="2022-01-10T00:00:00"/>
    <x v="0"/>
    <s v=""/>
    <d v="2022-01-04T00:00:00"/>
    <s v="Basics-Aug 2021"/>
    <m/>
    <m/>
    <m/>
    <s v="JV-Baseco S.A.P.I. de C.V."/>
    <s v="S2022"/>
    <m/>
    <s v="OPS REVIEW"/>
    <n v="4"/>
    <n v="1880"/>
    <x v="0"/>
    <m/>
    <m/>
    <m/>
    <m/>
    <m/>
    <s v="10914 - Brandix Apparel India Pvt Ltd"/>
    <m/>
    <m/>
    <m/>
    <m/>
    <m/>
    <m/>
  </r>
  <r>
    <n v="268197"/>
    <s v="36662"/>
    <s v="11317"/>
    <s v="BRANDIX ASIA HOLDINGS PTE"/>
    <s v="09TF001"/>
    <s v="09TF001"/>
    <s v="Thu Cotton Classics"/>
    <s v="100"/>
    <s v="100"/>
    <s v="WHITE"/>
    <s v="*"/>
    <s v="XL"/>
    <s v="088541316682"/>
    <s v="MEXICO"/>
    <s v="DRESS"/>
    <n v="120"/>
    <n v="120"/>
    <d v="2022-03-01T00:00:00"/>
    <s v=""/>
    <d v="2022-01-10T00:00:00"/>
    <x v="0"/>
    <s v=""/>
    <d v="2022-01-04T00:00:00"/>
    <s v="Basics-Aug 2021"/>
    <m/>
    <m/>
    <m/>
    <s v="JV-Baseco S.A.P.I. de C.V."/>
    <s v="S2022"/>
    <m/>
    <s v="OPS REVIEW"/>
    <n v="4"/>
    <n v="48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0006"/>
    <s v="09T0006"/>
    <s v="Thu Cotton Classics"/>
    <s v="099"/>
    <s v="099"/>
    <s v="MULTI"/>
    <s v="*"/>
    <s v="S"/>
    <s v="088541003544"/>
    <s v="46"/>
    <s v="DRESS"/>
    <n v="312"/>
    <n v="312"/>
    <d v="2022-03-01T00:00:00"/>
    <s v=""/>
    <d v="2022-01-10T00:00:00"/>
    <x v="0"/>
    <s v=""/>
    <d v="2022-01-18T00:00:00"/>
    <s v="Basics-Aug 2021"/>
    <m/>
    <m/>
    <m/>
    <m/>
    <s v="S2022"/>
    <m/>
    <s v="OPS REVIEW"/>
    <n v="4"/>
    <n v="1248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0006"/>
    <s v="09T0006"/>
    <s v="Thu Cotton Classics"/>
    <s v="099"/>
    <s v="099"/>
    <s v="MULTI"/>
    <s v="*"/>
    <s v="M"/>
    <s v="088541003551"/>
    <s v="46"/>
    <s v="DRESS"/>
    <n v="1210"/>
    <n v="1210"/>
    <d v="2022-03-01T00:00:00"/>
    <s v=""/>
    <d v="2022-01-10T00:00:00"/>
    <x v="0"/>
    <s v=""/>
    <d v="2022-01-18T00:00:00"/>
    <s v="Basics-Aug 2021"/>
    <m/>
    <m/>
    <m/>
    <m/>
    <s v="S2022"/>
    <m/>
    <s v="OPS REVIEW"/>
    <n v="4"/>
    <n v="484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0006"/>
    <s v="09T0006"/>
    <s v="Thu Cotton Classics"/>
    <s v="099"/>
    <s v="099"/>
    <s v="MULTI"/>
    <s v="*"/>
    <s v="L"/>
    <s v="088541003568"/>
    <s v="46"/>
    <s v="DRESS"/>
    <n v="969"/>
    <n v="969"/>
    <d v="2022-03-01T00:00:00"/>
    <s v=""/>
    <d v="2022-01-10T00:00:00"/>
    <x v="0"/>
    <s v=""/>
    <d v="2022-01-18T00:00:00"/>
    <s v="Basics-Aug 2021"/>
    <m/>
    <m/>
    <m/>
    <m/>
    <s v="S2022"/>
    <m/>
    <s v="OPS REVIEW"/>
    <n v="4"/>
    <n v="3876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0006"/>
    <s v="09T0006"/>
    <s v="Thu Cotton Classics"/>
    <s v="099"/>
    <s v="099"/>
    <s v="MULTI"/>
    <s v="*"/>
    <s v="XL"/>
    <s v="088541003575"/>
    <s v="46"/>
    <s v="DRESS"/>
    <n v="593"/>
    <n v="593"/>
    <d v="2022-03-01T00:00:00"/>
    <s v=""/>
    <d v="2022-01-10T00:00:00"/>
    <x v="0"/>
    <s v=""/>
    <d v="2022-01-18T00:00:00"/>
    <s v="Basics-Aug 2021"/>
    <m/>
    <m/>
    <m/>
    <m/>
    <s v="S2022"/>
    <m/>
    <s v="OPS REVIEW"/>
    <n v="4"/>
    <n v="2372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0006"/>
    <s v="09T0006"/>
    <s v="Thu Cotton Classics"/>
    <s v="099"/>
    <s v="099"/>
    <s v="MULTI"/>
    <s v="*"/>
    <s v="2XL"/>
    <s v="088541003582"/>
    <s v="46"/>
    <s v="DRESS"/>
    <n v="132"/>
    <n v="132"/>
    <d v="2022-03-01T00:00:00"/>
    <s v=""/>
    <d v="2022-01-10T00:00:00"/>
    <x v="0"/>
    <s v=""/>
    <d v="2022-01-18T00:00:00"/>
    <s v="Basics-Aug 2021"/>
    <m/>
    <m/>
    <m/>
    <m/>
    <s v="S2022"/>
    <m/>
    <s v="OPS REVIEW"/>
    <n v="4"/>
    <n v="528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0007"/>
    <s v="09T0007"/>
    <s v="Thu Cotton Classics"/>
    <s v="099"/>
    <s v="099"/>
    <s v="MULTI"/>
    <s v="*"/>
    <s v="S"/>
    <s v="088541003599"/>
    <s v="46"/>
    <s v="DRESS"/>
    <n v="586"/>
    <n v="586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2344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0007"/>
    <s v="09T0007"/>
    <s v="Thu Cotton Classics"/>
    <s v="099"/>
    <s v="099"/>
    <s v="MULTI"/>
    <s v="*"/>
    <s v="M"/>
    <s v="088541003605"/>
    <s v="46"/>
    <s v="DRESS"/>
    <n v="2035"/>
    <n v="2035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814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0007"/>
    <s v="09T0007"/>
    <s v="Thu Cotton Classics"/>
    <s v="099"/>
    <s v="099"/>
    <s v="MULTI"/>
    <s v="*"/>
    <s v="L"/>
    <s v="088541003612"/>
    <s v="46"/>
    <s v="DRESS"/>
    <n v="1265"/>
    <n v="1265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506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0007"/>
    <s v="09T0007"/>
    <s v="Thu Cotton Classics"/>
    <s v="099"/>
    <s v="099"/>
    <s v="MULTI"/>
    <s v="*"/>
    <s v="XL"/>
    <s v="088541003629"/>
    <s v="46"/>
    <s v="DRESS"/>
    <n v="850"/>
    <n v="850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340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0007"/>
    <s v="09T0007"/>
    <s v="Thu Cotton Classics"/>
    <s v="099"/>
    <s v="099"/>
    <s v="MULTI"/>
    <s v="*"/>
    <s v="2XL"/>
    <s v="088541003636"/>
    <s v="46"/>
    <s v="DRESS"/>
    <n v="571"/>
    <n v="571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2284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CHS"/>
    <s v="410"/>
    <s v="DARK NAVY"/>
    <s v="*"/>
    <s v="SM"/>
    <s v="088541378727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6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CHS"/>
    <s v="410"/>
    <s v="DARK NAVY"/>
    <s v="*"/>
    <s v="MD"/>
    <s v="088541378734"/>
    <s v="46"/>
    <s v="DRESS"/>
    <n v="231"/>
    <n v="231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231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CHS"/>
    <s v="410"/>
    <s v="DARK NAVY"/>
    <s v="*"/>
    <s v="LG"/>
    <s v="088541378741"/>
    <s v="46"/>
    <s v="DRESS"/>
    <n v="539"/>
    <n v="539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539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CHS"/>
    <s v="410"/>
    <s v="DARK NAVY"/>
    <s v="*"/>
    <s v="XL"/>
    <s v="088541378758"/>
    <s v="46"/>
    <s v="DRESS"/>
    <n v="683"/>
    <n v="683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683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CIX"/>
    <s v="432"/>
    <s v="French Blue"/>
    <s v="*"/>
    <s v="SM"/>
    <s v="088541378772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6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CIX"/>
    <s v="432"/>
    <s v="French Blue"/>
    <s v="*"/>
    <s v="MD"/>
    <s v="088541378789"/>
    <s v="46"/>
    <s v="DRESS"/>
    <n v="362"/>
    <n v="362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362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CIX"/>
    <s v="432"/>
    <s v="French Blue"/>
    <s v="*"/>
    <s v="LG"/>
    <s v="088541378796"/>
    <s v="46"/>
    <s v="DRESS"/>
    <n v="395"/>
    <n v="395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395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CIX"/>
    <s v="432"/>
    <s v="French Blue"/>
    <s v="*"/>
    <s v="XL"/>
    <s v="088541378802"/>
    <s v="46"/>
    <s v="DRESS"/>
    <n v="329"/>
    <n v="329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329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P7A"/>
    <s v="004"/>
    <s v="Grey Heather"/>
    <s v="*"/>
    <s v="MD"/>
    <s v="088541378680"/>
    <s v="46"/>
    <s v="DRESS"/>
    <n v="417"/>
    <n v="417"/>
    <d v="2022-03-01T00:00:00"/>
    <s v=""/>
    <d v="2022-01-10T00:00:00"/>
    <x v="0"/>
    <s v=""/>
    <d v="2022-02-08T00:00:00"/>
    <s v="Basics-Aug 2021"/>
    <m/>
    <m/>
    <m/>
    <m/>
    <s v="S2022"/>
    <m/>
    <s v="OPS REVIEW"/>
    <n v="1"/>
    <n v="417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P7A"/>
    <s v="004"/>
    <s v="Grey Heather"/>
    <s v="*"/>
    <s v="LG"/>
    <s v="088541378697"/>
    <s v="46"/>
    <s v="DRESS"/>
    <n v="660"/>
    <n v="660"/>
    <d v="2022-03-01T00:00:00"/>
    <s v=""/>
    <d v="2022-01-10T00:00:00"/>
    <x v="0"/>
    <s v=""/>
    <d v="2022-02-08T00:00:00"/>
    <s v="Basics-Aug 2021"/>
    <m/>
    <m/>
    <m/>
    <m/>
    <s v="S2022"/>
    <m/>
    <s v="OPS REVIEW"/>
    <n v="1"/>
    <n v="66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P7A"/>
    <s v="004"/>
    <s v="Grey Heather"/>
    <s v="*"/>
    <s v="XL"/>
    <s v="088541378703"/>
    <s v="46"/>
    <s v="DRESS"/>
    <n v="105"/>
    <n v="105"/>
    <d v="2022-03-01T00:00:00"/>
    <s v=""/>
    <d v="2022-01-10T00:00:00"/>
    <x v="0"/>
    <s v=""/>
    <d v="2022-02-08T00:00:00"/>
    <s v="Basics-Aug 2021"/>
    <m/>
    <m/>
    <m/>
    <m/>
    <s v="S2022"/>
    <m/>
    <s v="OPS REVIEW"/>
    <n v="1"/>
    <n v="105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XCN"/>
    <s v="608"/>
    <s v="MAHOGANY"/>
    <s v="*"/>
    <s v="MD"/>
    <s v="088541378833"/>
    <s v="46"/>
    <s v="DRESS"/>
    <n v="221"/>
    <n v="221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221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XCN"/>
    <s v="608"/>
    <s v="MAHOGANY"/>
    <s v="*"/>
    <s v="LG"/>
    <s v="088541378840"/>
    <s v="46"/>
    <s v="DRESS"/>
    <n v="109"/>
    <n v="109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109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108"/>
    <s v="09T3108"/>
    <s v="Thu Cotton Classics"/>
    <s v="XCN"/>
    <s v="608"/>
    <s v="MAHOGANY"/>
    <s v="*"/>
    <s v="XL"/>
    <s v="088541378857"/>
    <s v="46"/>
    <s v="DRESS"/>
    <n v="341"/>
    <n v="341"/>
    <d v="2022-03-01T00:00:00"/>
    <s v=""/>
    <d v="2022-01-10T00:00:00"/>
    <x v="0"/>
    <s v=""/>
    <d v="2022-01-04T00:00:00"/>
    <s v="Basics-Aug 2021"/>
    <m/>
    <m/>
    <m/>
    <m/>
    <s v="S2022"/>
    <m/>
    <s v="OPS REVIEW"/>
    <n v="1"/>
    <n v="341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3255"/>
    <s v="09T3255"/>
    <s v="Hanging Boxers"/>
    <s v="469"/>
    <s v="469"/>
    <s v="ICE"/>
    <s v="*"/>
    <s v="XXL"/>
    <s v="088541450966"/>
    <s v="46"/>
    <s v="DRESS"/>
    <n v="261"/>
    <n v="261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261"/>
    <x v="0"/>
    <s v="Yes"/>
    <n v="5263.4544770504144"/>
    <n v="7834.5467200000012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55"/>
    <s v="09T3255"/>
    <s v="Hanging Boxers"/>
    <s v="608"/>
    <s v="608"/>
    <s v="MAHOGANY"/>
    <s v="*"/>
    <s v="MD"/>
    <s v="088541451031"/>
    <s v="46"/>
    <s v="DRESS"/>
    <n v="227"/>
    <n v="227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227"/>
    <x v="0"/>
    <s v="Yes"/>
    <n v="7013.4544770504135"/>
    <n v="10439.38672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55"/>
    <s v="09T3255"/>
    <s v="Hanging Boxers"/>
    <s v="608"/>
    <s v="608"/>
    <s v="MAHOGANY"/>
    <s v="*"/>
    <s v="LG"/>
    <s v="088541451048"/>
    <s v="46"/>
    <s v="DRESS"/>
    <n v="224"/>
    <n v="224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224"/>
    <x v="0"/>
    <s v="Yes"/>
    <n v="7013.4544770504135"/>
    <n v="10439.38672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55"/>
    <s v="09T3255"/>
    <s v="Hanging Boxers"/>
    <s v="608"/>
    <s v="608"/>
    <s v="MAHOGANY"/>
    <s v="*"/>
    <s v="XXL"/>
    <s v="088541451062"/>
    <s v="46"/>
    <s v="DRESS"/>
    <n v="60"/>
    <n v="60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60"/>
    <x v="0"/>
    <s v="Yes"/>
    <n v="7013.4544770504135"/>
    <n v="10439.38672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55"/>
    <s v="09T3255"/>
    <s v="Hanging Boxers"/>
    <s v="410"/>
    <s v="587"/>
    <s v="SAILOR NAVY"/>
    <s v="*"/>
    <s v="MD"/>
    <s v="088541450980"/>
    <s v="46"/>
    <s v="DRESS"/>
    <n v="312"/>
    <n v="312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312"/>
    <x v="0"/>
    <s v="Yes"/>
    <n v="3787.454477050414"/>
    <n v="5637.5502400000005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55"/>
    <s v="09T3255"/>
    <s v="Hanging Boxers"/>
    <s v="410"/>
    <s v="587"/>
    <s v="SAILOR NAVY"/>
    <s v="*"/>
    <s v="LG"/>
    <s v="088541450997"/>
    <s v="46"/>
    <s v="DRESS"/>
    <n v="308"/>
    <n v="308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308"/>
    <x v="0"/>
    <s v="Yes"/>
    <n v="3787.454477050414"/>
    <n v="5637.5502400000005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55"/>
    <s v="09T3255"/>
    <s v="Hanging Boxers"/>
    <s v="410"/>
    <s v="587"/>
    <s v="SAILOR NAVY"/>
    <s v="*"/>
    <s v="XL"/>
    <s v="088541451000"/>
    <s v="46"/>
    <s v="DRESS"/>
    <n v="117"/>
    <n v="117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117"/>
    <x v="0"/>
    <s v="Yes"/>
    <n v="3787.454477050414"/>
    <n v="5637.5502400000005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57"/>
    <s v="09T3257"/>
    <s v="Hanging Boxers"/>
    <s v="F1S"/>
    <s v="435"/>
    <s v="INDIGO"/>
    <s v="*"/>
    <s v="SM"/>
    <s v="088541451079"/>
    <s v="46"/>
    <s v="DRESS"/>
    <n v="84"/>
    <n v="84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84"/>
    <x v="0"/>
    <s v="Yes"/>
    <n v="2304.781790820166"/>
    <n v="3216.2077500000005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57"/>
    <s v="09T3257"/>
    <s v="Hanging Boxers"/>
    <s v="F1S"/>
    <s v="435"/>
    <s v="INDIGO"/>
    <s v="*"/>
    <s v="MD"/>
    <s v="088541451086"/>
    <s v="46"/>
    <s v="DRESS"/>
    <n v="136"/>
    <n v="136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136"/>
    <x v="0"/>
    <s v="Yes"/>
    <n v="2304.781790820166"/>
    <n v="3216.2077500000005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57"/>
    <s v="09T3257"/>
    <s v="Hanging Boxers"/>
    <s v="F1S"/>
    <s v="435"/>
    <s v="INDIGO"/>
    <s v="*"/>
    <s v="LG"/>
    <s v="088541451093"/>
    <s v="46"/>
    <s v="DRESS"/>
    <n v="150"/>
    <n v="150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150"/>
    <x v="0"/>
    <s v="Yes"/>
    <n v="2304.781790820166"/>
    <n v="3216.2077500000005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57"/>
    <s v="09T3257"/>
    <s v="Hanging Boxers"/>
    <s v="F1S"/>
    <s v="435"/>
    <s v="INDIGO"/>
    <s v="*"/>
    <s v="XL"/>
    <s v="088541451109"/>
    <s v="46"/>
    <s v="DRESS"/>
    <n v="335"/>
    <n v="335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335"/>
    <x v="0"/>
    <s v="Yes"/>
    <n v="2304.781790820166"/>
    <n v="3216.2077500000005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3281"/>
    <s v="09T3281"/>
    <s v="Modern Essentials"/>
    <s v="YC7"/>
    <s v="100"/>
    <s v="WHITE"/>
    <s v="*"/>
    <s v="SM"/>
    <s v="088541492652"/>
    <s v="46"/>
    <s v="DRESS"/>
    <n v="116"/>
    <n v="116"/>
    <d v="2022-03-01T00:00:00"/>
    <s v=""/>
    <d v="2022-01-10T00:00:00"/>
    <x v="0"/>
    <s v=""/>
    <d v="2022-01-10T00:00:00"/>
    <s v="Basics-Aug 2021"/>
    <m/>
    <m/>
    <m/>
    <m/>
    <s v="S2022"/>
    <m/>
    <s v="OPS REVIEW"/>
    <n v="1"/>
    <n v="116"/>
    <x v="0"/>
    <m/>
    <m/>
    <m/>
    <m/>
    <m/>
    <s v="10703 - Brandix Apparel Solutions Limited - Essentials, Nivithigala"/>
    <m/>
    <m/>
    <m/>
    <m/>
    <m/>
    <m/>
  </r>
  <r>
    <n v="268201"/>
    <s v="36663"/>
    <s v="11317"/>
    <s v="BRANDIX ASIA HOLDINGS PTE"/>
    <s v="09T3281"/>
    <s v="09T3281"/>
    <s v="Modern Essentials"/>
    <s v="YC7"/>
    <s v="100"/>
    <s v="WHITE"/>
    <s v="*"/>
    <s v="MD"/>
    <s v="088541492669"/>
    <s v="46"/>
    <s v="DRESS"/>
    <n v="328"/>
    <n v="328"/>
    <d v="2022-03-01T00:00:00"/>
    <s v=""/>
    <d v="2022-01-10T00:00:00"/>
    <x v="0"/>
    <s v=""/>
    <d v="2022-01-10T00:00:00"/>
    <s v="Basics-Aug 2021"/>
    <m/>
    <m/>
    <m/>
    <m/>
    <s v="S2022"/>
    <m/>
    <s v="OPS REVIEW"/>
    <n v="1"/>
    <n v="328"/>
    <x v="0"/>
    <m/>
    <m/>
    <m/>
    <m/>
    <m/>
    <s v="10703 - Brandix Apparel Solutions Limited - Essentials, Nivithigala"/>
    <m/>
    <m/>
    <m/>
    <m/>
    <m/>
    <m/>
  </r>
  <r>
    <n v="268201"/>
    <s v="36663"/>
    <s v="11317"/>
    <s v="BRANDIX ASIA HOLDINGS PTE"/>
    <s v="09T3281"/>
    <s v="09T3281"/>
    <s v="Modern Essentials"/>
    <s v="YC7"/>
    <s v="100"/>
    <s v="WHITE"/>
    <s v="*"/>
    <s v="LG"/>
    <s v="088541492676"/>
    <s v="46"/>
    <s v="DRESS"/>
    <n v="439"/>
    <n v="439"/>
    <d v="2022-03-01T00:00:00"/>
    <s v=""/>
    <d v="2022-01-10T00:00:00"/>
    <x v="0"/>
    <s v=""/>
    <d v="2022-01-10T00:00:00"/>
    <s v="Basics-Aug 2021"/>
    <m/>
    <m/>
    <m/>
    <m/>
    <s v="S2022"/>
    <m/>
    <s v="OPS REVIEW"/>
    <n v="1"/>
    <n v="439"/>
    <x v="0"/>
    <m/>
    <m/>
    <m/>
    <m/>
    <m/>
    <s v="10703 - Brandix Apparel Solutions Limited - Essentials, Nivithigala"/>
    <m/>
    <m/>
    <m/>
    <m/>
    <m/>
    <m/>
  </r>
  <r>
    <n v="268201"/>
    <s v="36663"/>
    <s v="11317"/>
    <s v="BRANDIX ASIA HOLDINGS PTE"/>
    <s v="09T3281"/>
    <s v="09T3281"/>
    <s v="Modern Essentials"/>
    <s v="YC7"/>
    <s v="100"/>
    <s v="WHITE"/>
    <s v="*"/>
    <s v="XL"/>
    <s v="088541492683"/>
    <s v="46"/>
    <s v="DRESS"/>
    <n v="115"/>
    <n v="115"/>
    <d v="2022-03-01T00:00:00"/>
    <s v=""/>
    <d v="2022-01-10T00:00:00"/>
    <x v="0"/>
    <s v=""/>
    <d v="2022-01-10T00:00:00"/>
    <s v="Basics-Aug 2021"/>
    <m/>
    <m/>
    <m/>
    <m/>
    <s v="S2022"/>
    <m/>
    <s v="OPS REVIEW"/>
    <n v="1"/>
    <n v="115"/>
    <x v="0"/>
    <m/>
    <m/>
    <m/>
    <m/>
    <m/>
    <s v="10703 - Brandix Apparel Solutions Limited - Essentials, Nivithigala"/>
    <m/>
    <m/>
    <m/>
    <m/>
    <m/>
    <m/>
  </r>
  <r>
    <n v="268201"/>
    <s v="36663"/>
    <s v="11317"/>
    <s v="BRANDIX ASIA HOLDINGS PTE"/>
    <s v="09T3281"/>
    <s v="09T3281"/>
    <s v="Modern Essentials"/>
    <s v="YC7"/>
    <s v="100"/>
    <s v="WHITE"/>
    <s v="*"/>
    <s v="XXL"/>
    <s v="088541492690"/>
    <s v="46"/>
    <s v="DRESS"/>
    <n v="107"/>
    <n v="107"/>
    <d v="2022-03-01T00:00:00"/>
    <s v=""/>
    <d v="2022-01-10T00:00:00"/>
    <x v="0"/>
    <s v=""/>
    <d v="2022-01-10T00:00:00"/>
    <s v="Basics-Aug 2021"/>
    <m/>
    <m/>
    <m/>
    <m/>
    <s v="S2022"/>
    <m/>
    <s v="OPS REVIEW"/>
    <n v="1"/>
    <n v="107"/>
    <x v="0"/>
    <m/>
    <m/>
    <m/>
    <m/>
    <m/>
    <s v="10703 - Brandix Apparel Solutions Limited - Essentials, Nivithigala"/>
    <m/>
    <m/>
    <m/>
    <m/>
    <m/>
    <m/>
  </r>
  <r>
    <n v="268201"/>
    <s v="36663"/>
    <s v="11317"/>
    <s v="BRANDIX ASIA HOLDINGS PTE"/>
    <s v="09T3283"/>
    <s v="09T3283"/>
    <s v="Modern Essentials"/>
    <s v="CHS"/>
    <s v="410"/>
    <s v="DARK NAVY"/>
    <s v="*"/>
    <s v="SM"/>
    <s v="088541492751"/>
    <s v="46"/>
    <s v="DRESS"/>
    <n v="221"/>
    <n v="221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221"/>
    <x v="0"/>
    <s v="Yes"/>
    <n v="4503.7417923691219"/>
    <n v="944.08336200000008"/>
    <m/>
    <s v="Fabric"/>
    <s v="10703 - Brandix Apparel Solutions Limited - Essentials, Nivithigala"/>
    <m/>
    <m/>
    <m/>
    <m/>
    <m/>
    <m/>
  </r>
  <r>
    <n v="268201"/>
    <s v="36663"/>
    <s v="11317"/>
    <s v="BRANDIX ASIA HOLDINGS PTE"/>
    <s v="09T3283"/>
    <s v="09T3283"/>
    <s v="Modern Essentials"/>
    <s v="CHS"/>
    <s v="410"/>
    <s v="DARK NAVY"/>
    <s v="*"/>
    <s v="MD"/>
    <s v="088541492768"/>
    <s v="46"/>
    <s v="DRESS"/>
    <n v="212"/>
    <n v="212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212"/>
    <x v="0"/>
    <s v="Yes"/>
    <n v="4503.7417923691219"/>
    <n v="944.08336200000008"/>
    <m/>
    <s v="Fabric"/>
    <s v="10703 - Brandix Apparel Solutions Limited - Essentials, Nivithigala"/>
    <m/>
    <m/>
    <m/>
    <m/>
    <m/>
    <m/>
  </r>
  <r>
    <n v="268201"/>
    <s v="36663"/>
    <s v="11317"/>
    <s v="BRANDIX ASIA HOLDINGS PTE"/>
    <s v="09T3283"/>
    <s v="09T3283"/>
    <s v="Modern Essentials"/>
    <s v="CHS"/>
    <s v="410"/>
    <s v="DARK NAVY"/>
    <s v="*"/>
    <s v="LG"/>
    <s v="088541492775"/>
    <s v="46"/>
    <s v="DRESS"/>
    <n v="301"/>
    <n v="301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301"/>
    <x v="0"/>
    <s v="Yes"/>
    <n v="4503.7417923691219"/>
    <n v="944.08336200000008"/>
    <m/>
    <s v="Fabric"/>
    <s v="10703 - Brandix Apparel Solutions Limited - Essentials, Nivithigala"/>
    <m/>
    <m/>
    <m/>
    <m/>
    <m/>
    <m/>
  </r>
  <r>
    <n v="268201"/>
    <s v="36663"/>
    <s v="11317"/>
    <s v="BRANDIX ASIA HOLDINGS PTE"/>
    <s v="09T3283"/>
    <s v="09T3283"/>
    <s v="Modern Essentials"/>
    <s v="CHS"/>
    <s v="410"/>
    <s v="DARK NAVY"/>
    <s v="*"/>
    <s v="XXL"/>
    <s v="088541492799"/>
    <s v="46"/>
    <s v="DRESS"/>
    <n v="95"/>
    <n v="95"/>
    <d v="2022-03-01T00:00:00"/>
    <s v=""/>
    <d v="2022-01-10T00:00:00"/>
    <x v="0"/>
    <s v=""/>
    <d v="2022-01-03T00:00:00"/>
    <s v="Basics-Aug 2021"/>
    <m/>
    <m/>
    <m/>
    <m/>
    <s v="S2022"/>
    <m/>
    <s v="OPS REVIEW"/>
    <n v="1"/>
    <n v="95"/>
    <x v="0"/>
    <s v="Yes"/>
    <n v="4503.7417923691219"/>
    <n v="944.08336200000008"/>
    <m/>
    <s v="Fabric"/>
    <s v="10703 - Brandix Apparel Solutions Limited - Essentials, Nivithigala"/>
    <m/>
    <m/>
    <m/>
    <m/>
    <m/>
    <m/>
  </r>
  <r>
    <n v="268201"/>
    <s v="36663"/>
    <s v="11317"/>
    <s v="BRANDIX ASIA HOLDINGS PTE"/>
    <s v="09T3349"/>
    <s v="09T3349"/>
    <s v="Thu Cotton Stretch"/>
    <s v="UB1"/>
    <s v="001"/>
    <s v="BLACK"/>
    <s v="*"/>
    <s v="XL"/>
    <s v="088541539296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s v="Yes"/>
    <n v="1277.6764491874849"/>
    <n v="1111.51846"/>
    <m/>
    <s v="Fabric"/>
    <s v="10914 - Brandix Apparel India Pvt Ltd"/>
    <m/>
    <m/>
    <m/>
    <m/>
    <m/>
    <m/>
  </r>
  <r>
    <n v="268201"/>
    <s v="36663"/>
    <s v="11317"/>
    <s v="BRANDIX ASIA HOLDINGS PTE"/>
    <s v="09T3351"/>
    <s v="09T3351"/>
    <s v="Thu Cotton Stretch"/>
    <s v="001"/>
    <s v="001"/>
    <s v="BLACK"/>
    <s v="*"/>
    <s v="LG"/>
    <s v="088541539739"/>
    <s v="46"/>
    <s v="DRESS"/>
    <n v="676"/>
    <n v="676"/>
    <d v="2022-03-01T00:00:00"/>
    <s v=""/>
    <d v="2022-01-10T00:00:00"/>
    <x v="0"/>
    <s v=""/>
    <s v="TBC"/>
    <s v="Basics-Aug 2021"/>
    <m/>
    <m/>
    <m/>
    <m/>
    <s v="S2022"/>
    <m/>
    <s v="OPS REVIEW"/>
    <n v="3"/>
    <n v="2028"/>
    <x v="0"/>
    <m/>
    <m/>
    <m/>
    <m/>
    <m/>
    <m/>
    <m/>
    <m/>
    <m/>
    <m/>
    <m/>
    <m/>
  </r>
  <r>
    <n v="268201"/>
    <s v="36663"/>
    <s v="11317"/>
    <s v="BRANDIX ASIA HOLDINGS PTE"/>
    <s v="09T3351"/>
    <s v="09T3351"/>
    <s v="Thu Cotton Stretch"/>
    <s v="001"/>
    <s v="001"/>
    <s v="BLACK"/>
    <s v="*"/>
    <s v="XL"/>
    <s v="088541539746"/>
    <s v="46"/>
    <s v="DRESS"/>
    <n v="747"/>
    <n v="747"/>
    <d v="2022-03-01T00:00:00"/>
    <s v=""/>
    <d v="2022-01-10T00:00:00"/>
    <x v="0"/>
    <s v=""/>
    <s v="TBC"/>
    <s v="Basics-Aug 2021"/>
    <m/>
    <m/>
    <m/>
    <m/>
    <s v="S2022"/>
    <m/>
    <s v="OPS REVIEW"/>
    <n v="3"/>
    <n v="2241"/>
    <x v="0"/>
    <m/>
    <m/>
    <m/>
    <m/>
    <m/>
    <m/>
    <m/>
    <m/>
    <m/>
    <m/>
    <m/>
    <m/>
  </r>
  <r>
    <n v="268201"/>
    <s v="36663"/>
    <s v="11317"/>
    <s v="BRANDIX ASIA HOLDINGS PTE"/>
    <s v="09T3351"/>
    <s v="09T3351"/>
    <s v="Thu Cotton Stretch"/>
    <s v="001"/>
    <s v="001"/>
    <s v="BLACK"/>
    <s v="*"/>
    <s v="XXL"/>
    <s v="088541539753"/>
    <s v="46"/>
    <s v="DRESS"/>
    <n v="95"/>
    <n v="95"/>
    <d v="2022-03-01T00:00:00"/>
    <s v=""/>
    <d v="2022-01-10T00:00:00"/>
    <x v="0"/>
    <s v=""/>
    <s v="TBC"/>
    <s v="Basics-Aug 2021"/>
    <m/>
    <m/>
    <m/>
    <m/>
    <s v="S2022"/>
    <m/>
    <s v="OPS REVIEW"/>
    <n v="3"/>
    <n v="285"/>
    <x v="0"/>
    <m/>
    <m/>
    <m/>
    <m/>
    <m/>
    <m/>
    <m/>
    <m/>
    <m/>
    <m/>
    <m/>
    <m/>
  </r>
  <r>
    <n v="268201"/>
    <s v="36663"/>
    <s v="11317"/>
    <s v="BRANDIX ASIA HOLDINGS PTE"/>
    <s v="09T3351"/>
    <s v="09T3351"/>
    <s v="Thu Cotton Stretch"/>
    <s v="608"/>
    <s v="608"/>
    <s v="MAHOGANY"/>
    <s v="*"/>
    <s v="LG"/>
    <s v="088541539487"/>
    <s v="46"/>
    <s v="DRESS"/>
    <n v="60"/>
    <n v="60"/>
    <d v="2022-03-01T00:00:00"/>
    <s v=""/>
    <d v="2022-01-10T00:00:00"/>
    <x v="0"/>
    <s v=""/>
    <s v="TBC"/>
    <s v="Basics-Aug 2021"/>
    <m/>
    <m/>
    <m/>
    <m/>
    <s v="S2022"/>
    <m/>
    <s v="OPS REVIEW"/>
    <n v="3"/>
    <n v="180"/>
    <x v="0"/>
    <m/>
    <m/>
    <m/>
    <m/>
    <m/>
    <m/>
    <m/>
    <m/>
    <m/>
    <m/>
    <m/>
    <m/>
  </r>
  <r>
    <n v="268201"/>
    <s v="36663"/>
    <s v="11317"/>
    <s v="BRANDIX ASIA HOLDINGS PTE"/>
    <s v="09T3351"/>
    <s v="09T3351"/>
    <s v="Thu Cotton Stretch"/>
    <s v="608"/>
    <s v="608"/>
    <s v="MAHOGANY"/>
    <s v="*"/>
    <s v="XL"/>
    <s v="088541539494"/>
    <s v="46"/>
    <s v="DRESS"/>
    <n v="1133"/>
    <n v="1133"/>
    <d v="2022-03-01T00:00:00"/>
    <s v=""/>
    <d v="2022-01-10T00:00:00"/>
    <x v="0"/>
    <s v=""/>
    <s v="TBC"/>
    <s v="Basics-Aug 2021"/>
    <m/>
    <m/>
    <m/>
    <m/>
    <s v="S2022"/>
    <m/>
    <s v="OPS REVIEW"/>
    <n v="3"/>
    <n v="3399"/>
    <x v="0"/>
    <m/>
    <m/>
    <m/>
    <m/>
    <m/>
    <m/>
    <m/>
    <m/>
    <m/>
    <m/>
    <m/>
    <m/>
  </r>
  <r>
    <n v="268201"/>
    <s v="36663"/>
    <s v="11317"/>
    <s v="BRANDIX ASIA HOLDINGS PTE"/>
    <s v="09T3351"/>
    <s v="09T3351"/>
    <s v="Thu Cotton Stretch"/>
    <s v="608"/>
    <s v="608"/>
    <s v="MAHOGANY"/>
    <s v="*"/>
    <s v="XXL"/>
    <s v="088541539500"/>
    <s v="46"/>
    <s v="DRESS"/>
    <n v="72"/>
    <n v="72"/>
    <d v="2022-03-01T00:00:00"/>
    <s v=""/>
    <d v="2022-01-10T00:00:00"/>
    <x v="0"/>
    <s v=""/>
    <s v="TBC"/>
    <s v="Basics-Aug 2021"/>
    <m/>
    <m/>
    <m/>
    <m/>
    <s v="S2022"/>
    <m/>
    <s v="OPS REVIEW"/>
    <n v="3"/>
    <n v="216"/>
    <x v="0"/>
    <m/>
    <m/>
    <m/>
    <m/>
    <m/>
    <m/>
    <m/>
    <m/>
    <m/>
    <m/>
    <m/>
    <m/>
  </r>
  <r>
    <n v="268201"/>
    <s v="36663"/>
    <s v="11317"/>
    <s v="BRANDIX ASIA HOLDINGS PTE"/>
    <s v="09T3351"/>
    <s v="09T3351"/>
    <s v="Thu Cotton Stretch"/>
    <s v="464"/>
    <s v="464"/>
    <s v="PERSIAN BLUE"/>
    <s v="*"/>
    <s v="SM"/>
    <s v="088541542739"/>
    <s v="46"/>
    <s v="DRESS"/>
    <n v="218"/>
    <n v="218"/>
    <d v="2022-03-01T00:00:00"/>
    <s v=""/>
    <d v="2022-01-10T00:00:00"/>
    <x v="0"/>
    <s v=""/>
    <s v="TBC"/>
    <s v="Basics-Aug 2021"/>
    <m/>
    <m/>
    <m/>
    <m/>
    <s v="S2022"/>
    <m/>
    <s v="OPS REVIEW"/>
    <n v="3"/>
    <n v="654"/>
    <x v="0"/>
    <m/>
    <m/>
    <m/>
    <m/>
    <m/>
    <m/>
    <m/>
    <m/>
    <m/>
    <m/>
    <m/>
    <m/>
  </r>
  <r>
    <n v="268201"/>
    <s v="36663"/>
    <s v="11317"/>
    <s v="BRANDIX ASIA HOLDINGS PTE"/>
    <s v="09T3351"/>
    <s v="09T3351"/>
    <s v="Thu Cotton Stretch"/>
    <s v="464"/>
    <s v="464"/>
    <s v="PERSIAN BLUE"/>
    <s v="*"/>
    <s v="LG"/>
    <s v="088541542753"/>
    <s v="46"/>
    <s v="DRESS"/>
    <n v="461"/>
    <n v="461"/>
    <d v="2022-03-01T00:00:00"/>
    <s v=""/>
    <d v="2022-01-10T00:00:00"/>
    <x v="0"/>
    <s v=""/>
    <s v="TBC"/>
    <s v="Basics-Aug 2021"/>
    <m/>
    <m/>
    <m/>
    <m/>
    <s v="S2022"/>
    <m/>
    <s v="OPS REVIEW"/>
    <n v="3"/>
    <n v="1383"/>
    <x v="0"/>
    <m/>
    <m/>
    <m/>
    <m/>
    <m/>
    <m/>
    <m/>
    <m/>
    <m/>
    <m/>
    <m/>
    <m/>
  </r>
  <r>
    <n v="268201"/>
    <s v="36663"/>
    <s v="11317"/>
    <s v="BRANDIX ASIA HOLDINGS PTE"/>
    <s v="09T3351"/>
    <s v="09T3351"/>
    <s v="Thu Cotton Stretch"/>
    <s v="464"/>
    <s v="464"/>
    <s v="PERSIAN BLUE"/>
    <s v="*"/>
    <s v="XL"/>
    <s v="088541542760"/>
    <s v="46"/>
    <s v="DRESS"/>
    <n v="589"/>
    <n v="589"/>
    <d v="2022-03-01T00:00:00"/>
    <s v=""/>
    <d v="2022-01-10T00:00:00"/>
    <x v="0"/>
    <s v=""/>
    <s v="TBC"/>
    <s v="Basics-Aug 2021"/>
    <m/>
    <m/>
    <m/>
    <m/>
    <s v="S2022"/>
    <m/>
    <s v="OPS REVIEW"/>
    <n v="3"/>
    <n v="1767"/>
    <x v="0"/>
    <m/>
    <m/>
    <m/>
    <m/>
    <m/>
    <m/>
    <m/>
    <m/>
    <m/>
    <m/>
    <m/>
    <m/>
  </r>
  <r>
    <n v="268201"/>
    <s v="36663"/>
    <s v="11317"/>
    <s v="BRANDIX ASIA HOLDINGS PTE"/>
    <s v="09T3490"/>
    <s v="09T3490"/>
    <s v="Thu Micro"/>
    <s v="001"/>
    <s v="001"/>
    <s v="BLACK"/>
    <s v="*"/>
    <s v="XXL"/>
    <s v="088541654623"/>
    <s v="46"/>
    <s v="DRESS"/>
    <n v="73"/>
    <n v="73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19"/>
    <x v="0"/>
    <s v="Yes"/>
    <n v="153.69523713973379"/>
    <n v="140.44720105999994"/>
    <m/>
    <s v="Fabric"/>
    <s v="10914 - Brandix Apparel India Pvt Ltd"/>
    <m/>
    <m/>
    <m/>
    <m/>
    <m/>
    <m/>
  </r>
  <r>
    <n v="268201"/>
    <s v="36663"/>
    <s v="11317"/>
    <s v="BRANDIX ASIA HOLDINGS PTE"/>
    <s v="09T3490"/>
    <s v="09T3490"/>
    <s v="Thu Micro"/>
    <s v="499"/>
    <s v="499"/>
    <s v="BLUE MULTI"/>
    <s v="*"/>
    <s v="LG"/>
    <s v="088541654753"/>
    <s v="46"/>
    <s v="DRESS"/>
    <n v="67"/>
    <n v="67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01"/>
    <x v="0"/>
    <s v="Yes"/>
    <n v="1892.5302352899373"/>
    <n v="5186.5002040299996"/>
    <m/>
    <s v="Fabric"/>
    <s v="10914 - Brandix Apparel India Pvt Ltd"/>
    <m/>
    <m/>
    <m/>
    <m/>
    <m/>
    <m/>
  </r>
  <r>
    <n v="268201"/>
    <s v="36663"/>
    <s v="11317"/>
    <s v="BRANDIX ASIA HOLDINGS PTE"/>
    <s v="09T3490"/>
    <s v="09T3490"/>
    <s v="Thu Micro"/>
    <s v="100"/>
    <s v="100"/>
    <s v="WHITE"/>
    <s v="*"/>
    <s v="MD"/>
    <s v="088541654647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s v="Yes"/>
    <n v="1730.1655620141673"/>
    <n v="1581.0308444"/>
    <m/>
    <s v="Fabric"/>
    <s v="10914 - Brandix Apparel India Pvt Ltd"/>
    <m/>
    <m/>
    <m/>
    <m/>
    <m/>
    <m/>
  </r>
  <r>
    <n v="268201"/>
    <s v="36663"/>
    <s v="11317"/>
    <s v="BRANDIX ASIA HOLDINGS PTE"/>
    <s v="09T3490"/>
    <s v="09T3490"/>
    <s v="Thu Micro"/>
    <s v="100"/>
    <s v="100"/>
    <s v="WHITE"/>
    <s v="*"/>
    <s v="XL"/>
    <s v="088541654661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s v="Yes"/>
    <n v="1730.1655620141673"/>
    <n v="1581.0308444"/>
    <m/>
    <s v="Fabric"/>
    <s v="10914 - Brandix Apparel India Pvt Ltd"/>
    <m/>
    <m/>
    <m/>
    <m/>
    <m/>
    <m/>
  </r>
  <r>
    <n v="268201"/>
    <s v="36663"/>
    <s v="11317"/>
    <s v="BRANDIX ASIA HOLDINGS PTE"/>
    <s v="09T3492"/>
    <s v="09T3492"/>
    <s v="Thu Micro"/>
    <s v="001"/>
    <s v="001"/>
    <s v="BLACK"/>
    <s v="*"/>
    <s v="MD"/>
    <s v="088541654890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s v="Yes"/>
    <n v="200.00861152137776"/>
    <n v="140.44720105999994"/>
    <m/>
    <s v="Fabric"/>
    <s v="10914 - Brandix Apparel India Pvt Ltd"/>
    <m/>
    <m/>
    <m/>
    <m/>
    <m/>
    <m/>
  </r>
  <r>
    <n v="268201"/>
    <s v="36663"/>
    <s v="11317"/>
    <s v="BRANDIX ASIA HOLDINGS PTE"/>
    <s v="09T3492"/>
    <s v="09T3492"/>
    <s v="Thu Micro"/>
    <s v="001"/>
    <s v="001"/>
    <s v="BLACK"/>
    <s v="*"/>
    <s v="LG"/>
    <s v="088541654906"/>
    <s v="46"/>
    <s v="DRESS"/>
    <n v="125"/>
    <n v="125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375"/>
    <x v="0"/>
    <s v="Yes"/>
    <n v="200.00861152137776"/>
    <n v="140.44720105999994"/>
    <m/>
    <s v="Fabric"/>
    <s v="10914 - Brandix Apparel India Pvt Ltd"/>
    <m/>
    <m/>
    <m/>
    <m/>
    <m/>
    <m/>
  </r>
  <r>
    <n v="268201"/>
    <s v="36663"/>
    <s v="11317"/>
    <s v="BRANDIX ASIA HOLDINGS PTE"/>
    <s v="09T3492"/>
    <s v="09T3492"/>
    <s v="Thu Micro"/>
    <s v="001"/>
    <s v="001"/>
    <s v="BLACK"/>
    <s v="*"/>
    <s v="XXL"/>
    <s v="088541654920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s v="Yes"/>
    <n v="200.00861152137776"/>
    <n v="140.44720105999994"/>
    <m/>
    <s v="Fabric"/>
    <s v="10914 - Brandix Apparel India Pvt Ltd"/>
    <m/>
    <m/>
    <m/>
    <m/>
    <m/>
    <m/>
  </r>
  <r>
    <n v="268201"/>
    <s v="36663"/>
    <s v="11317"/>
    <s v="BRANDIX ASIA HOLDINGS PTE"/>
    <s v="09T3492"/>
    <s v="09T3492"/>
    <s v="Thu Micro"/>
    <s v="499"/>
    <s v="499"/>
    <s v="BLUE MULTI"/>
    <s v="*"/>
    <s v="MD"/>
    <s v="088541654999"/>
    <s v="46"/>
    <s v="DRESS"/>
    <n v="93"/>
    <n v="93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79"/>
    <x v="0"/>
    <s v="Yes"/>
    <n v="2462.8111558097849"/>
    <n v="5186.5002040299996"/>
    <m/>
    <s v="Fabric"/>
    <s v="10914 - Brandix Apparel India Pvt Ltd"/>
    <m/>
    <m/>
    <m/>
    <m/>
    <m/>
    <m/>
  </r>
  <r>
    <n v="268201"/>
    <s v="36663"/>
    <s v="11317"/>
    <s v="BRANDIX ASIA HOLDINGS PTE"/>
    <s v="09T3492"/>
    <s v="09T3492"/>
    <s v="Thu Micro"/>
    <s v="499"/>
    <s v="499"/>
    <s v="BLUE MULTI"/>
    <s v="*"/>
    <s v="LG"/>
    <s v="088541655002"/>
    <s v="46"/>
    <s v="DRESS"/>
    <n v="77"/>
    <n v="77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31"/>
    <x v="0"/>
    <s v="Yes"/>
    <n v="2462.8111558097849"/>
    <n v="5186.5002040299996"/>
    <m/>
    <s v="Fabric"/>
    <s v="10914 - Brandix Apparel India Pvt Ltd"/>
    <m/>
    <m/>
    <m/>
    <m/>
    <m/>
    <m/>
  </r>
  <r>
    <n v="268201"/>
    <s v="36663"/>
    <s v="11317"/>
    <s v="BRANDIX ASIA HOLDINGS PTE"/>
    <s v="09T3741"/>
    <s v="09T3741"/>
    <s v="Modern Essentials"/>
    <s v="608"/>
    <s v="608"/>
    <s v="MAHOGANY"/>
    <s v="*"/>
    <s v="MD"/>
    <s v="088541946582"/>
    <s v="46"/>
    <s v="DRESS"/>
    <n v="239"/>
    <n v="239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956"/>
    <x v="0"/>
    <s v="Yes"/>
    <n v="1167.016393442623"/>
    <n v="2179.84"/>
    <m/>
    <s v="Fabric/Elastic"/>
    <s v="10914 - Brandix Apparel India Pvt Ltd"/>
    <m/>
    <m/>
    <m/>
    <m/>
    <m/>
    <m/>
  </r>
  <r>
    <n v="268201"/>
    <s v="36663"/>
    <s v="11317"/>
    <s v="BRANDIX ASIA HOLDINGS PTE"/>
    <s v="09T3741"/>
    <s v="09T3741"/>
    <s v="Modern Essentials"/>
    <s v="608"/>
    <s v="608"/>
    <s v="MAHOGANY"/>
    <s v="*"/>
    <s v="LG"/>
    <s v="088541946599"/>
    <s v="46"/>
    <s v="DRESS"/>
    <n v="84"/>
    <n v="84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336"/>
    <x v="0"/>
    <s v="Yes"/>
    <n v="1167.016393442623"/>
    <n v="2179.84"/>
    <m/>
    <s v="Fabric/Elast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001"/>
    <s v="001"/>
    <s v="BLACK"/>
    <s v="*"/>
    <s v="SM"/>
    <s v="194999091955"/>
    <s v="46"/>
    <s v="DRESS"/>
    <n v="70"/>
    <n v="7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1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001"/>
    <s v="001"/>
    <s v="BLACK"/>
    <s v="*"/>
    <s v="MD"/>
    <s v="194999091962"/>
    <s v="46"/>
    <s v="DRESS"/>
    <n v="255"/>
    <n v="255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765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001"/>
    <s v="001"/>
    <s v="BLACK"/>
    <s v="*"/>
    <s v="LG"/>
    <s v="194999091979"/>
    <s v="46"/>
    <s v="DRESS"/>
    <n v="187"/>
    <n v="187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561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001"/>
    <s v="001"/>
    <s v="BLACK"/>
    <s v="*"/>
    <s v="XL"/>
    <s v="194999091986"/>
    <s v="46"/>
    <s v="DRESS"/>
    <n v="62"/>
    <n v="62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6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001"/>
    <s v="001"/>
    <s v="BLACK"/>
    <s v="*"/>
    <s v="XXL"/>
    <s v="194999091993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608"/>
    <s v="608"/>
    <s v="MAHOGANY"/>
    <s v="*"/>
    <s v="SM"/>
    <s v="194999092259"/>
    <s v="46"/>
    <s v="DRESS"/>
    <n v="70"/>
    <n v="70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210"/>
    <x v="0"/>
    <s v="Yes"/>
    <n v="1501.7869318181818"/>
    <n v="1747.9712670000001"/>
    <m/>
    <s v="Fabr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608"/>
    <s v="608"/>
    <s v="MAHOGANY"/>
    <s v="*"/>
    <s v="MD"/>
    <s v="194999092266"/>
    <s v="46"/>
    <s v="DRESS"/>
    <n v="255"/>
    <n v="255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765"/>
    <x v="0"/>
    <s v="Yes"/>
    <n v="1501.7869318181818"/>
    <n v="1747.9712670000001"/>
    <m/>
    <s v="Fabr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608"/>
    <s v="608"/>
    <s v="MAHOGANY"/>
    <s v="*"/>
    <s v="LG"/>
    <s v="194999092273"/>
    <s v="46"/>
    <s v="DRESS"/>
    <n v="207"/>
    <n v="207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621"/>
    <x v="0"/>
    <s v="Yes"/>
    <n v="1501.7869318181818"/>
    <n v="1747.9712670000001"/>
    <m/>
    <s v="Fabr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608"/>
    <s v="608"/>
    <s v="MAHOGANY"/>
    <s v="*"/>
    <s v="XL"/>
    <s v="194999092280"/>
    <s v="46"/>
    <s v="DRESS"/>
    <n v="80"/>
    <n v="80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240"/>
    <x v="0"/>
    <s v="Yes"/>
    <n v="1501.7869318181818"/>
    <n v="1747.9712670000001"/>
    <m/>
    <s v="Fabr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608"/>
    <s v="608"/>
    <s v="MAHOGANY"/>
    <s v="*"/>
    <s v="XXL"/>
    <s v="194999092297"/>
    <s v="46"/>
    <s v="DRESS"/>
    <n v="60"/>
    <n v="60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180"/>
    <x v="0"/>
    <s v="Yes"/>
    <n v="1501.7869318181818"/>
    <n v="1747.9712670000001"/>
    <m/>
    <s v="Fabr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464"/>
    <s v="464"/>
    <s v="PERSIAN BLUE"/>
    <s v="*"/>
    <s v="SM"/>
    <s v="194999092204"/>
    <s v="46"/>
    <s v="DRESS"/>
    <n v="70"/>
    <n v="7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10"/>
    <x v="0"/>
    <s v="Yes"/>
    <n v="242.76859504132233"/>
    <n v="414.50406400000003"/>
    <m/>
    <s v="Fabr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464"/>
    <s v="464"/>
    <s v="PERSIAN BLUE"/>
    <s v="*"/>
    <s v="MD"/>
    <s v="194999092211"/>
    <s v="46"/>
    <s v="DRESS"/>
    <n v="255"/>
    <n v="255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765"/>
    <x v="0"/>
    <s v="Yes"/>
    <n v="242.76859504132233"/>
    <n v="414.50406400000003"/>
    <m/>
    <s v="Fabr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464"/>
    <s v="464"/>
    <s v="PERSIAN BLUE"/>
    <s v="*"/>
    <s v="LG"/>
    <s v="194999092228"/>
    <s v="46"/>
    <s v="DRESS"/>
    <n v="207"/>
    <n v="207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621"/>
    <x v="0"/>
    <s v="Yes"/>
    <n v="242.76859504132233"/>
    <n v="414.50406400000003"/>
    <m/>
    <s v="Fabr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464"/>
    <s v="464"/>
    <s v="PERSIAN BLUE"/>
    <s v="*"/>
    <s v="XL"/>
    <s v="194999092235"/>
    <s v="46"/>
    <s v="DRESS"/>
    <n v="80"/>
    <n v="8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40"/>
    <x v="0"/>
    <s v="Yes"/>
    <n v="242.76859504132233"/>
    <n v="414.50406400000003"/>
    <m/>
    <s v="Fabr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464"/>
    <s v="464"/>
    <s v="PERSIAN BLUE"/>
    <s v="*"/>
    <s v="XXL"/>
    <s v="194999092242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s v="Yes"/>
    <n v="242.76859504132233"/>
    <n v="414.50406400000003"/>
    <m/>
    <s v="Fabric"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100"/>
    <s v="100"/>
    <s v="WHITE"/>
    <s v="*"/>
    <s v="SM"/>
    <s v="194999092006"/>
    <s v="46"/>
    <s v="DRESS"/>
    <n v="62"/>
    <n v="62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6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100"/>
    <s v="100"/>
    <s v="WHITE"/>
    <s v="*"/>
    <s v="MD"/>
    <s v="194999092013"/>
    <s v="46"/>
    <s v="DRESS"/>
    <n v="165"/>
    <n v="165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495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100"/>
    <s v="100"/>
    <s v="WHITE"/>
    <s v="*"/>
    <s v="LG"/>
    <s v="194999092020"/>
    <s v="46"/>
    <s v="DRESS"/>
    <n v="107"/>
    <n v="107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321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100"/>
    <s v="100"/>
    <s v="WHITE"/>
    <s v="*"/>
    <s v="XL"/>
    <s v="194999092037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44"/>
    <s v="09T4144"/>
    <s v="Thu Cotton Stretch"/>
    <s v="100"/>
    <s v="100"/>
    <s v="WHITE"/>
    <s v="*"/>
    <s v="XXL"/>
    <s v="194999092044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001"/>
    <s v="001"/>
    <s v="BLACK"/>
    <s v="*"/>
    <s v="MD"/>
    <s v="194999093362"/>
    <s v="46"/>
    <s v="DRESS"/>
    <n v="304"/>
    <n v="304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912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001"/>
    <s v="001"/>
    <s v="BLACK"/>
    <s v="*"/>
    <s v="LG"/>
    <s v="194999093379"/>
    <s v="46"/>
    <s v="DRESS"/>
    <n v="190"/>
    <n v="19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57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001"/>
    <s v="001"/>
    <s v="BLACK"/>
    <s v="*"/>
    <s v="XL"/>
    <s v="194999093386"/>
    <s v="46"/>
    <s v="DRESS"/>
    <n v="69"/>
    <n v="69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07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001"/>
    <s v="001"/>
    <s v="BLACK"/>
    <s v="*"/>
    <s v="XXL"/>
    <s v="194999093393"/>
    <s v="46"/>
    <s v="DRESS"/>
    <n v="78"/>
    <n v="78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34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608"/>
    <s v="608"/>
    <s v="MAHOGANY"/>
    <s v="*"/>
    <s v="SM"/>
    <s v="194999093607"/>
    <s v="46"/>
    <s v="DRESS"/>
    <n v="67"/>
    <n v="67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201"/>
    <x v="0"/>
    <s v="Yes"/>
    <n v="2144.9350793065287"/>
    <n v="1747.9712670000001"/>
    <m/>
    <s v="Fabric"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608"/>
    <s v="608"/>
    <s v="MAHOGANY"/>
    <s v="*"/>
    <s v="MD"/>
    <s v="194999093614"/>
    <s v="46"/>
    <s v="DRESS"/>
    <n v="381"/>
    <n v="381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1143"/>
    <x v="0"/>
    <s v="Yes"/>
    <n v="2144.9350793065287"/>
    <n v="1747.9712670000001"/>
    <m/>
    <s v="Fabric"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608"/>
    <s v="608"/>
    <s v="MAHOGANY"/>
    <s v="*"/>
    <s v="LG"/>
    <s v="194999093621"/>
    <s v="46"/>
    <s v="DRESS"/>
    <n v="268"/>
    <n v="268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804"/>
    <x v="0"/>
    <s v="Yes"/>
    <n v="2144.9350793065287"/>
    <n v="1747.9712670000001"/>
    <m/>
    <s v="Fabric"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608"/>
    <s v="608"/>
    <s v="MAHOGANY"/>
    <s v="*"/>
    <s v="XL"/>
    <s v="194999093638"/>
    <s v="46"/>
    <s v="DRESS"/>
    <n v="118"/>
    <n v="118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354"/>
    <x v="0"/>
    <s v="Yes"/>
    <n v="2144.9350793065287"/>
    <n v="1747.9712670000001"/>
    <m/>
    <s v="Fabric"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608"/>
    <s v="608"/>
    <s v="MAHOGANY"/>
    <s v="*"/>
    <s v="XXL"/>
    <s v="194999093645"/>
    <s v="46"/>
    <s v="DRESS"/>
    <n v="78"/>
    <n v="78"/>
    <d v="2022-03-01T00:00:00"/>
    <s v=""/>
    <d v="2022-01-10T00:00:00"/>
    <x v="0"/>
    <s v=""/>
    <d v="2022-02-08T00:00:00"/>
    <s v="Basics-Aug 2021"/>
    <m/>
    <m/>
    <m/>
    <m/>
    <s v="S2022"/>
    <m/>
    <s v="OPS REVIEW"/>
    <n v="3"/>
    <n v="234"/>
    <x v="0"/>
    <s v="Yes"/>
    <n v="2144.9350793065287"/>
    <n v="1747.9712670000001"/>
    <m/>
    <s v="Fabric"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464"/>
    <s v="464"/>
    <s v="PERSIAN BLUE"/>
    <s v="*"/>
    <s v="SM"/>
    <s v="194999093553"/>
    <s v="46"/>
    <s v="DRESS"/>
    <n v="67"/>
    <n v="67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01"/>
    <x v="0"/>
    <s v="Yes"/>
    <n v="346.73552194762078"/>
    <n v="414.50406400000003"/>
    <m/>
    <s v="Fabric"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464"/>
    <s v="464"/>
    <s v="PERSIAN BLUE"/>
    <s v="*"/>
    <s v="MD"/>
    <s v="194999093560"/>
    <s v="46"/>
    <s v="DRESS"/>
    <n v="381"/>
    <n v="381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143"/>
    <x v="0"/>
    <s v="Yes"/>
    <n v="346.73552194762078"/>
    <n v="414.50406400000003"/>
    <m/>
    <s v="Fabric"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464"/>
    <s v="464"/>
    <s v="PERSIAN BLUE"/>
    <s v="*"/>
    <s v="LG"/>
    <s v="194999093577"/>
    <s v="46"/>
    <s v="DRESS"/>
    <n v="268"/>
    <n v="268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804"/>
    <x v="0"/>
    <s v="Yes"/>
    <n v="346.73552194762078"/>
    <n v="414.50406400000003"/>
    <m/>
    <s v="Fabric"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464"/>
    <s v="464"/>
    <s v="PERSIAN BLUE"/>
    <s v="*"/>
    <s v="XL"/>
    <s v="194999093584"/>
    <s v="46"/>
    <s v="DRESS"/>
    <n v="118"/>
    <n v="118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354"/>
    <x v="0"/>
    <s v="Yes"/>
    <n v="346.73552194762078"/>
    <n v="414.50406400000003"/>
    <m/>
    <s v="Fabric"/>
    <s v="10914 - Brandix Apparel India Pvt Ltd"/>
    <m/>
    <m/>
    <m/>
    <m/>
    <m/>
    <m/>
  </r>
  <r>
    <n v="268201"/>
    <s v="36663"/>
    <s v="11317"/>
    <s v="BRANDIX ASIA HOLDINGS PTE"/>
    <s v="09T4159"/>
    <s v="09T4159"/>
    <s v="Thu Cotton Stretch"/>
    <s v="464"/>
    <s v="464"/>
    <s v="PERSIAN BLUE"/>
    <s v="*"/>
    <s v="XXL"/>
    <s v="194999093591"/>
    <s v="46"/>
    <s v="DRESS"/>
    <n v="78"/>
    <n v="78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34"/>
    <x v="0"/>
    <s v="Yes"/>
    <n v="346.73552194762078"/>
    <n v="414.50406400000003"/>
    <m/>
    <s v="Fabric"/>
    <s v="10914 - Brandix Apparel India Pvt Ltd"/>
    <m/>
    <m/>
    <m/>
    <m/>
    <m/>
    <m/>
  </r>
  <r>
    <n v="268201"/>
    <s v="36663"/>
    <s v="11317"/>
    <s v="BRANDIX ASIA HOLDINGS PTE"/>
    <s v="09T4160"/>
    <s v="09T4160"/>
    <s v="Thu Cotton Stretch"/>
    <s v="001"/>
    <s v="001"/>
    <s v="BLACK"/>
    <s v="*"/>
    <s v="SM"/>
    <s v="194999093706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60"/>
    <s v="09T4160"/>
    <s v="Thu Cotton Stretch"/>
    <s v="001"/>
    <s v="001"/>
    <s v="BLACK"/>
    <s v="*"/>
    <s v="MD"/>
    <s v="194999093713"/>
    <s v="46"/>
    <s v="DRESS"/>
    <n v="138"/>
    <n v="138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414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60"/>
    <s v="09T4160"/>
    <s v="Thu Cotton Stretch"/>
    <s v="001"/>
    <s v="001"/>
    <s v="BLACK"/>
    <s v="*"/>
    <s v="LG"/>
    <s v="194999093720"/>
    <s v="46"/>
    <s v="DRESS"/>
    <n v="100"/>
    <n v="10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30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60"/>
    <s v="09T4160"/>
    <s v="Thu Cotton Stretch"/>
    <s v="001"/>
    <s v="001"/>
    <s v="BLACK"/>
    <s v="*"/>
    <s v="XL"/>
    <s v="194999093737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60"/>
    <s v="09T4160"/>
    <s v="Thu Cotton Stretch"/>
    <s v="100"/>
    <s v="100"/>
    <s v="WHITE"/>
    <s v="*"/>
    <s v="MD"/>
    <s v="194999093768"/>
    <s v="46"/>
    <s v="DRESS"/>
    <n v="72"/>
    <n v="72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216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60"/>
    <s v="09T4160"/>
    <s v="Thu Cotton Stretch"/>
    <s v="100"/>
    <s v="100"/>
    <s v="WHITE"/>
    <s v="*"/>
    <s v="LG"/>
    <s v="194999093775"/>
    <s v="46"/>
    <s v="DRESS"/>
    <n v="63"/>
    <n v="63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9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4160"/>
    <s v="09T4160"/>
    <s v="Thu Cotton Stretch"/>
    <s v="100"/>
    <s v="100"/>
    <s v="WHITE"/>
    <s v="*"/>
    <s v="XL"/>
    <s v="194999093782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3"/>
    <n v="18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B068"/>
    <s v="09TB068"/>
    <s v="Thu Cotton Classics"/>
    <s v="882"/>
    <s v="882"/>
    <s v="VIBRANT ROYAL"/>
    <s v="*"/>
    <s v="4XL"/>
    <s v="088541742016"/>
    <s v="46"/>
    <s v="DRESS"/>
    <n v="231"/>
    <n v="231"/>
    <d v="2022-03-01T00:00:00"/>
    <s v=""/>
    <d v="2022-01-10T00:00:00"/>
    <x v="0"/>
    <s v=""/>
    <d v="2022-01-04T00:00:00"/>
    <s v="Basics-Aug 2021"/>
    <m/>
    <m/>
    <m/>
    <m/>
    <s v="S2022"/>
    <m/>
    <s v="OPS REVIEW"/>
    <n v="2"/>
    <n v="462"/>
    <x v="0"/>
    <s v="Yes"/>
    <n v="1539.6166172369526"/>
    <n v="3808.5719504999997"/>
    <m/>
    <s v="Fabric"/>
    <s v="10914 - Brandix Apparel India Pvt Ltd"/>
    <m/>
    <m/>
    <m/>
    <m/>
    <m/>
    <m/>
  </r>
  <r>
    <n v="268201"/>
    <s v="36663"/>
    <s v="11317"/>
    <s v="BRANDIX ASIA HOLDINGS PTE"/>
    <s v="09TE039"/>
    <s v="09TE039"/>
    <s v="Thu Cotton Classics"/>
    <s v="608"/>
    <s v="608"/>
    <s v="MAHOGANY"/>
    <s v="*"/>
    <s v="SM"/>
    <s v="194999059122"/>
    <s v="46"/>
    <s v="DRESS"/>
    <n v="238"/>
    <n v="238"/>
    <d v="2022-03-01T00:00:00"/>
    <s v=""/>
    <d v="2022-01-10T00:00:00"/>
    <x v="0"/>
    <s v=""/>
    <d v="2022-01-04T00:00:00"/>
    <s v="Basics-Aug 2021"/>
    <m/>
    <m/>
    <m/>
    <m/>
    <s v="S2022"/>
    <m/>
    <s v="OPS REVIEW"/>
    <n v="5"/>
    <n v="119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E039"/>
    <s v="09TE039"/>
    <s v="Thu Cotton Classics"/>
    <s v="608"/>
    <s v="608"/>
    <s v="MAHOGANY"/>
    <s v="*"/>
    <s v="MD"/>
    <s v="194999059139"/>
    <s v="46"/>
    <s v="DRESS"/>
    <n v="676"/>
    <n v="676"/>
    <d v="2022-03-01T00:00:00"/>
    <s v=""/>
    <d v="2022-01-10T00:00:00"/>
    <x v="0"/>
    <s v=""/>
    <d v="2022-01-04T00:00:00"/>
    <s v="Basics-Aug 2021"/>
    <m/>
    <m/>
    <m/>
    <m/>
    <s v="S2022"/>
    <m/>
    <s v="OPS REVIEW"/>
    <n v="5"/>
    <n v="338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E039"/>
    <s v="09TE039"/>
    <s v="Thu Cotton Classics"/>
    <s v="608"/>
    <s v="608"/>
    <s v="MAHOGANY"/>
    <s v="*"/>
    <s v="LG"/>
    <s v="194999059146"/>
    <s v="46"/>
    <s v="DRESS"/>
    <n v="583"/>
    <n v="583"/>
    <d v="2022-03-01T00:00:00"/>
    <s v=""/>
    <d v="2022-01-10T00:00:00"/>
    <x v="0"/>
    <s v=""/>
    <d v="2022-01-04T00:00:00"/>
    <s v="Basics-Aug 2021"/>
    <m/>
    <m/>
    <m/>
    <m/>
    <s v="S2022"/>
    <m/>
    <s v="OPS REVIEW"/>
    <n v="5"/>
    <n v="2915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E039"/>
    <s v="09TE039"/>
    <s v="Thu Cotton Classics"/>
    <s v="608"/>
    <s v="608"/>
    <s v="MAHOGANY"/>
    <s v="*"/>
    <s v="XL"/>
    <s v="194999059153"/>
    <s v="46"/>
    <s v="DRESS"/>
    <n v="294"/>
    <n v="294"/>
    <d v="2022-03-01T00:00:00"/>
    <s v=""/>
    <d v="2022-01-10T00:00:00"/>
    <x v="0"/>
    <s v=""/>
    <d v="2022-01-04T00:00:00"/>
    <s v="Basics-Aug 2021"/>
    <m/>
    <m/>
    <m/>
    <m/>
    <s v="S2022"/>
    <m/>
    <s v="OPS REVIEW"/>
    <n v="5"/>
    <n v="147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E039"/>
    <s v="09TE039"/>
    <s v="Thu Cotton Classics"/>
    <s v="608"/>
    <s v="608"/>
    <s v="MAHOGANY"/>
    <s v="*"/>
    <s v="XXL"/>
    <s v="194999059160"/>
    <s v="46"/>
    <s v="DRESS"/>
    <n v="168"/>
    <n v="168"/>
    <d v="2022-03-01T00:00:00"/>
    <s v=""/>
    <d v="2022-01-10T00:00:00"/>
    <x v="0"/>
    <s v=""/>
    <d v="2022-01-04T00:00:00"/>
    <s v="Basics-Aug 2021"/>
    <m/>
    <m/>
    <m/>
    <m/>
    <s v="S2022"/>
    <m/>
    <s v="OPS REVIEW"/>
    <n v="5"/>
    <n v="84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E039"/>
    <s v="09TE039"/>
    <s v="Thu Cotton Classics"/>
    <s v="A99"/>
    <s v="099"/>
    <s v="MULTI"/>
    <s v="*"/>
    <s v="MD"/>
    <s v="194999059085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5"/>
    <n v="30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E039"/>
    <s v="09TE039"/>
    <s v="Thu Cotton Classics"/>
    <s v="A99"/>
    <s v="099"/>
    <s v="MULTI"/>
    <s v="*"/>
    <s v="LG"/>
    <s v="194999059092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5"/>
    <n v="30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E039"/>
    <s v="09TE039"/>
    <s v="Thu Cotton Classics"/>
    <s v="A99"/>
    <s v="099"/>
    <s v="MULTI"/>
    <s v="*"/>
    <s v="XL"/>
    <s v="194999059108"/>
    <s v="46"/>
    <s v="DRESS"/>
    <n v="82"/>
    <n v="82"/>
    <d v="2022-03-01T00:00:00"/>
    <s v=""/>
    <d v="2022-01-10T00:00:00"/>
    <x v="0"/>
    <s v=""/>
    <d v="2022-01-04T00:00:00"/>
    <s v="Basics-Aug 2021"/>
    <m/>
    <m/>
    <m/>
    <m/>
    <s v="S2022"/>
    <m/>
    <s v="OPS REVIEW"/>
    <n v="5"/>
    <n v="41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E039"/>
    <s v="09TE039"/>
    <s v="Thu Cotton Classics"/>
    <s v="A99"/>
    <s v="099"/>
    <s v="MULTI"/>
    <s v="*"/>
    <s v="XXL"/>
    <s v="194999059115"/>
    <s v="46"/>
    <s v="DRESS"/>
    <n v="90"/>
    <n v="90"/>
    <d v="2022-03-01T00:00:00"/>
    <s v=""/>
    <d v="2022-01-10T00:00:00"/>
    <x v="0"/>
    <s v=""/>
    <d v="2022-01-04T00:00:00"/>
    <s v="Basics-Aug 2021"/>
    <m/>
    <m/>
    <m/>
    <m/>
    <s v="S2022"/>
    <m/>
    <s v="OPS REVIEW"/>
    <n v="5"/>
    <n v="450"/>
    <x v="0"/>
    <m/>
    <m/>
    <m/>
    <m/>
    <m/>
    <s v="10914 - Brandix Apparel India Pvt Ltd"/>
    <m/>
    <m/>
    <m/>
    <m/>
    <m/>
    <m/>
  </r>
  <r>
    <n v="268201"/>
    <s v="36663"/>
    <s v="11317"/>
    <s v="BRANDIX ASIA HOLDINGS PTE"/>
    <s v="09TF019"/>
    <s v="09TF019"/>
    <s v="Thu Cotton Classics"/>
    <s v="608"/>
    <s v="608"/>
    <s v="MAHOGANY"/>
    <s v="*"/>
    <s v="SM"/>
    <s v="194999059672"/>
    <s v="46"/>
    <s v="DRESS"/>
    <n v="234"/>
    <n v="234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936"/>
    <x v="0"/>
    <s v="Yes"/>
    <n v="2438"/>
    <n v="1111.7280000000001"/>
    <m/>
    <s v="Box"/>
    <s v="10914 - Brandix Apparel India Pvt Ltd"/>
    <m/>
    <m/>
    <m/>
    <m/>
    <m/>
    <m/>
  </r>
  <r>
    <n v="268201"/>
    <s v="36663"/>
    <s v="11317"/>
    <s v="BRANDIX ASIA HOLDINGS PTE"/>
    <s v="09TF019"/>
    <s v="09TF019"/>
    <s v="Thu Cotton Classics"/>
    <s v="608"/>
    <s v="608"/>
    <s v="MAHOGANY"/>
    <s v="*"/>
    <s v="MD"/>
    <s v="194999059689"/>
    <s v="46"/>
    <s v="DRESS"/>
    <n v="832"/>
    <n v="832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3328"/>
    <x v="0"/>
    <s v="Yes"/>
    <n v="2438"/>
    <n v="1111.7280000000001"/>
    <m/>
    <s v="Box"/>
    <s v="10914 - Brandix Apparel India Pvt Ltd"/>
    <m/>
    <m/>
    <m/>
    <m/>
    <m/>
    <m/>
  </r>
  <r>
    <n v="268201"/>
    <s v="36663"/>
    <s v="11317"/>
    <s v="BRANDIX ASIA HOLDINGS PTE"/>
    <s v="09TF019"/>
    <s v="09TF019"/>
    <s v="Thu Cotton Classics"/>
    <s v="608"/>
    <s v="608"/>
    <s v="MAHOGANY"/>
    <s v="*"/>
    <s v="LG"/>
    <s v="194999059696"/>
    <s v="46"/>
    <s v="DRESS"/>
    <n v="686"/>
    <n v="686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2744"/>
    <x v="0"/>
    <s v="Yes"/>
    <n v="2438"/>
    <n v="1111.7280000000001"/>
    <m/>
    <s v="Box"/>
    <s v="10914 - Brandix Apparel India Pvt Ltd"/>
    <m/>
    <m/>
    <m/>
    <m/>
    <m/>
    <m/>
  </r>
  <r>
    <n v="268201"/>
    <s v="36663"/>
    <s v="11317"/>
    <s v="BRANDIX ASIA HOLDINGS PTE"/>
    <s v="09TF019"/>
    <s v="09TF019"/>
    <s v="Thu Cotton Classics"/>
    <s v="608"/>
    <s v="608"/>
    <s v="MAHOGANY"/>
    <s v="*"/>
    <s v="XL"/>
    <s v="194999059702"/>
    <s v="46"/>
    <s v="DRESS"/>
    <n v="312"/>
    <n v="312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1248"/>
    <x v="0"/>
    <s v="Yes"/>
    <n v="2438"/>
    <n v="1111.7280000000001"/>
    <m/>
    <s v="Box"/>
    <s v="10914 - Brandix Apparel India Pvt Ltd"/>
    <m/>
    <m/>
    <m/>
    <m/>
    <m/>
    <m/>
  </r>
  <r>
    <n v="268201"/>
    <s v="36663"/>
    <s v="11317"/>
    <s v="BRANDIX ASIA HOLDINGS PTE"/>
    <s v="09TF019"/>
    <s v="09TF019"/>
    <s v="Thu Cotton Classics"/>
    <s v="608"/>
    <s v="608"/>
    <s v="MAHOGANY"/>
    <s v="*"/>
    <s v="XXL"/>
    <s v="194999059719"/>
    <s v="46"/>
    <s v="DRESS"/>
    <n v="102"/>
    <n v="102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408"/>
    <x v="0"/>
    <s v="Yes"/>
    <n v="2438"/>
    <n v="1111.7280000000001"/>
    <m/>
    <s v="Box"/>
    <s v="10914 - Brandix Apparel India Pvt Ltd"/>
    <m/>
    <m/>
    <m/>
    <m/>
    <m/>
    <m/>
  </r>
  <r>
    <n v="268201"/>
    <s v="36663"/>
    <s v="11317"/>
    <s v="BRANDIX ASIA HOLDINGS PTE"/>
    <s v="09TF019"/>
    <s v="09TF019"/>
    <s v="Thu Cotton Classics"/>
    <s v="A99"/>
    <s v="099"/>
    <s v="MULTI"/>
    <s v="*"/>
    <s v="SM"/>
    <s v="194999059474"/>
    <s v="46"/>
    <s v="DRESS"/>
    <n v="159"/>
    <n v="159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636"/>
    <x v="0"/>
    <s v="Yes"/>
    <n v="2438"/>
    <n v="1111.7280000000001"/>
    <m/>
    <s v="Box"/>
    <s v="10914 - Brandix Apparel India Pvt Ltd"/>
    <m/>
    <m/>
    <m/>
    <m/>
    <m/>
    <m/>
  </r>
  <r>
    <n v="268201"/>
    <s v="36663"/>
    <s v="11317"/>
    <s v="BRANDIX ASIA HOLDINGS PTE"/>
    <s v="09TF019"/>
    <s v="09TF019"/>
    <s v="Thu Cotton Classics"/>
    <s v="A99"/>
    <s v="099"/>
    <s v="MULTI"/>
    <s v="*"/>
    <s v="MD"/>
    <s v="194999059481"/>
    <s v="46"/>
    <s v="DRESS"/>
    <n v="495"/>
    <n v="495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1980"/>
    <x v="0"/>
    <s v="Yes"/>
    <n v="2438"/>
    <n v="1111.7280000000001"/>
    <m/>
    <s v="Box"/>
    <s v="10914 - Brandix Apparel India Pvt Ltd"/>
    <m/>
    <m/>
    <m/>
    <m/>
    <m/>
    <m/>
  </r>
  <r>
    <n v="268201"/>
    <s v="36663"/>
    <s v="11317"/>
    <s v="BRANDIX ASIA HOLDINGS PTE"/>
    <s v="09TF019"/>
    <s v="09TF019"/>
    <s v="Thu Cotton Classics"/>
    <s v="A99"/>
    <s v="099"/>
    <s v="MULTI"/>
    <s v="*"/>
    <s v="LG"/>
    <s v="194999059498"/>
    <s v="46"/>
    <s v="DRESS"/>
    <n v="473"/>
    <n v="473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1892"/>
    <x v="0"/>
    <s v="Yes"/>
    <n v="2438"/>
    <n v="1111.7280000000001"/>
    <m/>
    <s v="Box"/>
    <s v="10914 - Brandix Apparel India Pvt Ltd"/>
    <m/>
    <m/>
    <m/>
    <m/>
    <m/>
    <m/>
  </r>
  <r>
    <n v="268201"/>
    <s v="36663"/>
    <s v="11317"/>
    <s v="BRANDIX ASIA HOLDINGS PTE"/>
    <s v="09TF019"/>
    <s v="09TF019"/>
    <s v="Thu Cotton Classics"/>
    <s v="A99"/>
    <s v="099"/>
    <s v="MULTI"/>
    <s v="*"/>
    <s v="XL"/>
    <s v="194999059504"/>
    <s v="46"/>
    <s v="DRESS"/>
    <n v="184"/>
    <n v="184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736"/>
    <x v="0"/>
    <s v="Yes"/>
    <n v="2438"/>
    <n v="1111.7280000000001"/>
    <m/>
    <s v="Box"/>
    <s v="10914 - Brandix Apparel India Pvt Ltd"/>
    <m/>
    <m/>
    <m/>
    <m/>
    <m/>
    <m/>
  </r>
  <r>
    <n v="268201"/>
    <s v="36663"/>
    <s v="11317"/>
    <s v="BRANDIX ASIA HOLDINGS PTE"/>
    <s v="09TF019"/>
    <s v="09TF019"/>
    <s v="Thu Cotton Classics"/>
    <s v="A99"/>
    <s v="099"/>
    <s v="MULTI"/>
    <s v="*"/>
    <s v="XXL"/>
    <s v="194999059511"/>
    <s v="46"/>
    <s v="DRESS"/>
    <n v="85"/>
    <n v="85"/>
    <d v="2022-03-01T00:00:00"/>
    <s v=""/>
    <d v="2022-01-10T00:00:00"/>
    <x v="0"/>
    <s v=""/>
    <d v="2022-01-04T00:00:00"/>
    <s v="Basics-Aug 2021"/>
    <m/>
    <m/>
    <m/>
    <m/>
    <s v="S2022"/>
    <m/>
    <s v="OPS REVIEW"/>
    <n v="4"/>
    <n v="340"/>
    <x v="0"/>
    <s v="Yes"/>
    <n v="2438"/>
    <n v="1111.7280000000001"/>
    <m/>
    <s v="Box"/>
    <s v="10914 - Brandix Apparel India Pvt Ltd"/>
    <m/>
    <m/>
    <m/>
    <m/>
    <m/>
    <m/>
  </r>
  <r>
    <n v="268201"/>
    <s v="36663"/>
    <s v="11317"/>
    <s v="BRANDIX ASIA HOLDINGS PTE"/>
    <s v="09TF020"/>
    <s v="09TF020"/>
    <s v="Thu Cotton Classics"/>
    <s v="608"/>
    <s v="608"/>
    <s v="MAHOGANY"/>
    <s v="*"/>
    <s v="SM"/>
    <s v="194999059825"/>
    <s v="46"/>
    <s v="DRESS"/>
    <n v="118"/>
    <n v="118"/>
    <d v="2022-03-01T00:00:00"/>
    <s v=""/>
    <d v="2022-01-10T00:00:00"/>
    <x v="0"/>
    <s v=""/>
    <d v="2022-01-04T00:00:00"/>
    <s v="Basics-Aug 2021"/>
    <m/>
    <m/>
    <m/>
    <m/>
    <s v="S2022"/>
    <m/>
    <s v="OPS REVIEW"/>
    <n v="6"/>
    <n v="708"/>
    <x v="0"/>
    <s v="Yes"/>
    <n v="4518"/>
    <n v="2304.1800000000003"/>
    <m/>
    <s v="Box"/>
    <s v="10914 - Brandix Apparel India Pvt Ltd"/>
    <m/>
    <m/>
    <m/>
    <m/>
    <m/>
    <m/>
  </r>
  <r>
    <n v="268201"/>
    <s v="36663"/>
    <s v="11317"/>
    <s v="BRANDIX ASIA HOLDINGS PTE"/>
    <s v="09TF020"/>
    <s v="09TF020"/>
    <s v="Thu Cotton Classics"/>
    <s v="608"/>
    <s v="608"/>
    <s v="MAHOGANY"/>
    <s v="*"/>
    <s v="MD"/>
    <s v="194999059832"/>
    <s v="46"/>
    <s v="DRESS"/>
    <n v="353"/>
    <n v="353"/>
    <d v="2022-03-01T00:00:00"/>
    <s v=""/>
    <d v="2022-01-10T00:00:00"/>
    <x v="0"/>
    <s v=""/>
    <d v="2022-01-04T00:00:00"/>
    <s v="Basics-Aug 2021"/>
    <m/>
    <m/>
    <m/>
    <m/>
    <s v="S2022"/>
    <m/>
    <s v="OPS REVIEW"/>
    <n v="6"/>
    <n v="2118"/>
    <x v="0"/>
    <s v="Yes"/>
    <n v="4518"/>
    <n v="2304.1800000000003"/>
    <m/>
    <s v="Box"/>
    <s v="10914 - Brandix Apparel India Pvt Ltd"/>
    <m/>
    <m/>
    <m/>
    <m/>
    <m/>
    <m/>
  </r>
  <r>
    <n v="268201"/>
    <s v="36663"/>
    <s v="11317"/>
    <s v="BRANDIX ASIA HOLDINGS PTE"/>
    <s v="09TF020"/>
    <s v="09TF020"/>
    <s v="Thu Cotton Classics"/>
    <s v="608"/>
    <s v="608"/>
    <s v="MAHOGANY"/>
    <s v="*"/>
    <s v="LG"/>
    <s v="194999059849"/>
    <s v="46"/>
    <s v="DRESS"/>
    <n v="287"/>
    <n v="287"/>
    <d v="2022-03-01T00:00:00"/>
    <s v=""/>
    <d v="2022-01-10T00:00:00"/>
    <x v="0"/>
    <s v=""/>
    <d v="2022-01-04T00:00:00"/>
    <s v="Basics-Aug 2021"/>
    <m/>
    <m/>
    <m/>
    <m/>
    <s v="S2022"/>
    <m/>
    <s v="OPS REVIEW"/>
    <n v="6"/>
    <n v="1722"/>
    <x v="0"/>
    <s v="Yes"/>
    <n v="4518"/>
    <n v="2304.1800000000003"/>
    <m/>
    <s v="Box"/>
    <s v="10914 - Brandix Apparel India Pvt Ltd"/>
    <m/>
    <m/>
    <m/>
    <m/>
    <m/>
    <m/>
  </r>
  <r>
    <n v="268201"/>
    <s v="36663"/>
    <s v="11317"/>
    <s v="BRANDIX ASIA HOLDINGS PTE"/>
    <s v="09TF020"/>
    <s v="09TF020"/>
    <s v="Thu Cotton Classics"/>
    <s v="608"/>
    <s v="608"/>
    <s v="MAHOGANY"/>
    <s v="*"/>
    <s v="XL"/>
    <s v="194999059856"/>
    <s v="46"/>
    <s v="DRESS"/>
    <n v="134"/>
    <n v="134"/>
    <d v="2022-03-01T00:00:00"/>
    <s v=""/>
    <d v="2022-01-10T00:00:00"/>
    <x v="0"/>
    <s v=""/>
    <d v="2022-01-04T00:00:00"/>
    <s v="Basics-Aug 2021"/>
    <m/>
    <m/>
    <m/>
    <m/>
    <s v="S2022"/>
    <m/>
    <s v="OPS REVIEW"/>
    <n v="6"/>
    <n v="804"/>
    <x v="0"/>
    <s v="Yes"/>
    <n v="4518"/>
    <n v="2304.1800000000003"/>
    <m/>
    <s v="Box"/>
    <s v="10914 - Brandix Apparel India Pvt Ltd"/>
    <m/>
    <m/>
    <m/>
    <m/>
    <m/>
    <m/>
  </r>
  <r>
    <n v="268201"/>
    <s v="36663"/>
    <s v="11317"/>
    <s v="BRANDIX ASIA HOLDINGS PTE"/>
    <s v="09TF020"/>
    <s v="09TF020"/>
    <s v="Thu Cotton Classics"/>
    <s v="608"/>
    <s v="608"/>
    <s v="MAHOGANY"/>
    <s v="*"/>
    <s v="XXL"/>
    <s v="194999059863"/>
    <s v="46"/>
    <s v="DRESS"/>
    <n v="68"/>
    <n v="68"/>
    <d v="2022-03-01T00:00:00"/>
    <s v=""/>
    <d v="2022-01-10T00:00:00"/>
    <x v="0"/>
    <s v=""/>
    <d v="2022-01-04T00:00:00"/>
    <s v="Basics-Aug 2021"/>
    <m/>
    <m/>
    <m/>
    <m/>
    <s v="S2022"/>
    <m/>
    <s v="OPS REVIEW"/>
    <n v="6"/>
    <n v="408"/>
    <x v="0"/>
    <s v="Yes"/>
    <n v="4518"/>
    <n v="2304.1800000000003"/>
    <m/>
    <s v="Box"/>
    <s v="10914 - Brandix Apparel India Pvt Ltd"/>
    <m/>
    <m/>
    <m/>
    <m/>
    <m/>
    <m/>
  </r>
  <r>
    <n v="268201"/>
    <s v="36663"/>
    <s v="11317"/>
    <s v="BRANDIX ASIA HOLDINGS PTE"/>
    <s v="09TF020"/>
    <s v="09TF020"/>
    <s v="Thu Cotton Classics"/>
    <s v="A99"/>
    <s v="099"/>
    <s v="MULTI"/>
    <s v="*"/>
    <s v="SM"/>
    <s v="194999059771"/>
    <s v="46"/>
    <s v="DRESS"/>
    <n v="67"/>
    <n v="67"/>
    <d v="2022-03-01T00:00:00"/>
    <s v=""/>
    <d v="2022-01-10T00:00:00"/>
    <x v="0"/>
    <s v=""/>
    <d v="2022-01-04T00:00:00"/>
    <s v="Basics-Aug 2021"/>
    <m/>
    <m/>
    <m/>
    <m/>
    <s v="S2022"/>
    <m/>
    <s v="OPS REVIEW"/>
    <n v="6"/>
    <n v="402"/>
    <x v="0"/>
    <s v="Yes"/>
    <n v="4518"/>
    <n v="2304.1800000000003"/>
    <m/>
    <s v="Box"/>
    <s v="10914 - Brandix Apparel India Pvt Ltd"/>
    <m/>
    <m/>
    <m/>
    <m/>
    <m/>
    <m/>
  </r>
  <r>
    <n v="268201"/>
    <s v="36663"/>
    <s v="11317"/>
    <s v="BRANDIX ASIA HOLDINGS PTE"/>
    <s v="09TF020"/>
    <s v="09TF020"/>
    <s v="Thu Cotton Classics"/>
    <s v="A99"/>
    <s v="099"/>
    <s v="MULTI"/>
    <s v="*"/>
    <s v="MD"/>
    <s v="194999059788"/>
    <s v="46"/>
    <s v="DRESS"/>
    <n v="176"/>
    <n v="176"/>
    <d v="2022-03-01T00:00:00"/>
    <s v=""/>
    <d v="2022-01-10T00:00:00"/>
    <x v="0"/>
    <s v=""/>
    <d v="2022-01-04T00:00:00"/>
    <s v="Basics-Aug 2021"/>
    <m/>
    <m/>
    <m/>
    <m/>
    <s v="S2022"/>
    <m/>
    <s v="OPS REVIEW"/>
    <n v="6"/>
    <n v="1056"/>
    <x v="0"/>
    <s v="Yes"/>
    <n v="4518"/>
    <n v="2304.1800000000003"/>
    <m/>
    <s v="Box"/>
    <s v="10914 - Brandix Apparel India Pvt Ltd"/>
    <m/>
    <m/>
    <m/>
    <m/>
    <m/>
    <m/>
  </r>
  <r>
    <n v="268201"/>
    <s v="36663"/>
    <s v="11317"/>
    <s v="BRANDIX ASIA HOLDINGS PTE"/>
    <s v="09TF020"/>
    <s v="09TF020"/>
    <s v="Thu Cotton Classics"/>
    <s v="A99"/>
    <s v="099"/>
    <s v="MULTI"/>
    <s v="*"/>
    <s v="LG"/>
    <s v="194999059795"/>
    <s v="46"/>
    <s v="DRESS"/>
    <n v="135"/>
    <n v="135"/>
    <d v="2022-03-01T00:00:00"/>
    <s v=""/>
    <d v="2022-01-10T00:00:00"/>
    <x v="0"/>
    <s v=""/>
    <d v="2022-01-04T00:00:00"/>
    <s v="Basics-Aug 2021"/>
    <m/>
    <m/>
    <m/>
    <m/>
    <s v="S2022"/>
    <m/>
    <s v="OPS REVIEW"/>
    <n v="6"/>
    <n v="810"/>
    <x v="0"/>
    <s v="Yes"/>
    <n v="4518"/>
    <n v="2304.1800000000003"/>
    <m/>
    <s v="Box"/>
    <s v="10914 - Brandix Apparel India Pvt Ltd"/>
    <m/>
    <m/>
    <m/>
    <m/>
    <m/>
    <m/>
  </r>
  <r>
    <n v="268201"/>
    <s v="36663"/>
    <s v="11317"/>
    <s v="BRANDIX ASIA HOLDINGS PTE"/>
    <s v="09TF020"/>
    <s v="09TF020"/>
    <s v="Thu Cotton Classics"/>
    <s v="A99"/>
    <s v="099"/>
    <s v="MULTI"/>
    <s v="*"/>
    <s v="XL"/>
    <s v="194999059801"/>
    <s v="46"/>
    <s v="DRESS"/>
    <n v="84"/>
    <n v="84"/>
    <d v="2022-03-01T00:00:00"/>
    <s v=""/>
    <d v="2022-01-10T00:00:00"/>
    <x v="0"/>
    <s v=""/>
    <d v="2022-01-04T00:00:00"/>
    <s v="Basics-Aug 2021"/>
    <m/>
    <m/>
    <m/>
    <m/>
    <s v="S2022"/>
    <m/>
    <s v="OPS REVIEW"/>
    <n v="6"/>
    <n v="504"/>
    <x v="0"/>
    <s v="Yes"/>
    <n v="4518"/>
    <n v="2304.1800000000003"/>
    <m/>
    <s v="Box"/>
    <s v="10914 - Brandix Apparel India Pvt Ltd"/>
    <m/>
    <m/>
    <m/>
    <m/>
    <m/>
    <m/>
  </r>
  <r>
    <n v="268201"/>
    <s v="36663"/>
    <s v="11317"/>
    <s v="BRANDIX ASIA HOLDINGS PTE"/>
    <s v="09TF020"/>
    <s v="09TF020"/>
    <s v="Thu Cotton Classics"/>
    <s v="A99"/>
    <s v="099"/>
    <s v="MULTI"/>
    <s v="*"/>
    <s v="XXL"/>
    <s v="194999059818"/>
    <s v="46"/>
    <s v="DRESS"/>
    <n v="60"/>
    <n v="60"/>
    <d v="2022-03-01T00:00:00"/>
    <s v=""/>
    <d v="2022-01-10T00:00:00"/>
    <x v="0"/>
    <s v=""/>
    <d v="2022-01-04T00:00:00"/>
    <s v="Basics-Aug 2021"/>
    <m/>
    <m/>
    <m/>
    <m/>
    <s v="S2022"/>
    <m/>
    <s v="OPS REVIEW"/>
    <n v="6"/>
    <n v="360"/>
    <x v="0"/>
    <s v="Yes"/>
    <n v="4518"/>
    <n v="2304.1800000000003"/>
    <m/>
    <s v="Box"/>
    <s v="10914 - Brandix Apparel India Pvt Ltd"/>
    <m/>
    <m/>
    <m/>
    <m/>
    <m/>
    <m/>
  </r>
  <r>
    <n v="268201"/>
    <s v="36663"/>
    <s v="11317"/>
    <s v="BRANDIX ASIA HOLDINGS PTE"/>
    <s v="09TV108"/>
    <s v="09TV108"/>
    <s v="Thu Cotton Classics"/>
    <s v="UQF"/>
    <s v="997"/>
    <s v="GLACIER"/>
    <s v="*"/>
    <s v="SM"/>
    <s v="194999061170"/>
    <s v="46"/>
    <s v="DRESS"/>
    <n v="112"/>
    <n v="112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336"/>
    <x v="0"/>
    <s v="Yes"/>
    <n v="2466.8881789137381"/>
    <n v="9265.6319999999996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UQF"/>
    <s v="997"/>
    <s v="GLACIER"/>
    <s v="*"/>
    <s v="MD"/>
    <s v="194999061187"/>
    <s v="46"/>
    <s v="DRESS"/>
    <n v="278"/>
    <n v="278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834"/>
    <x v="0"/>
    <s v="Yes"/>
    <n v="2466.8881789137381"/>
    <n v="9265.6319999999996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UQF"/>
    <s v="997"/>
    <s v="GLACIER"/>
    <s v="*"/>
    <s v="LG"/>
    <s v="194999061194"/>
    <s v="46"/>
    <s v="DRESS"/>
    <n v="243"/>
    <n v="243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729"/>
    <x v="0"/>
    <s v="Yes"/>
    <n v="2466.8881789137381"/>
    <n v="9265.6319999999996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UQF"/>
    <s v="997"/>
    <s v="GLACIER"/>
    <s v="*"/>
    <s v="XL"/>
    <s v="194999061200"/>
    <s v="46"/>
    <s v="DRESS"/>
    <n v="95"/>
    <n v="95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285"/>
    <x v="0"/>
    <s v="Yes"/>
    <n v="2466.8881789137381"/>
    <n v="9265.6319999999996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W5Z"/>
    <s v="977"/>
    <s v="PARIS BLUE"/>
    <s v="*"/>
    <s v="SM"/>
    <s v="194999061125"/>
    <s v="46"/>
    <s v="DRESS"/>
    <n v="107"/>
    <n v="107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321"/>
    <x v="0"/>
    <s v="Yes"/>
    <n v="1970.294930875576"/>
    <n v="3959.7720000000004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W5Z"/>
    <s v="977"/>
    <s v="PARIS BLUE"/>
    <s v="*"/>
    <s v="MD"/>
    <s v="194999061132"/>
    <s v="46"/>
    <s v="DRESS"/>
    <n v="905"/>
    <n v="905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2715"/>
    <x v="0"/>
    <s v="Yes"/>
    <n v="1970.294930875576"/>
    <n v="3959.7720000000004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W5Z"/>
    <s v="977"/>
    <s v="PARIS BLUE"/>
    <s v="*"/>
    <s v="LG"/>
    <s v="194999061149"/>
    <s v="46"/>
    <s v="DRESS"/>
    <n v="898"/>
    <n v="898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2694"/>
    <x v="0"/>
    <s v="Yes"/>
    <n v="1970.294930875576"/>
    <n v="3959.7720000000004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W5Z"/>
    <s v="977"/>
    <s v="PARIS BLUE"/>
    <s v="*"/>
    <s v="XL"/>
    <s v="194999061156"/>
    <s v="46"/>
    <s v="DRESS"/>
    <n v="448"/>
    <n v="448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1344"/>
    <x v="0"/>
    <s v="Yes"/>
    <n v="1970.294930875576"/>
    <n v="3959.7720000000004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W5Z"/>
    <s v="977"/>
    <s v="PARIS BLUE"/>
    <s v="*"/>
    <s v="XXL"/>
    <s v="194999061163"/>
    <s v="46"/>
    <s v="DRESS"/>
    <n v="280"/>
    <n v="280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840"/>
    <x v="0"/>
    <s v="Yes"/>
    <n v="1970.294930875576"/>
    <n v="3959.7720000000004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W6X"/>
    <s v="972"/>
    <s v="TROUT"/>
    <s v="*"/>
    <s v="SM"/>
    <s v="194999061071"/>
    <s v="46"/>
    <s v="DRESS"/>
    <n v="101"/>
    <n v="101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303"/>
    <x v="0"/>
    <s v="Yes"/>
    <n v="1821.8881789137379"/>
    <n v="6843.0119999999997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W6X"/>
    <s v="972"/>
    <s v="TROUT"/>
    <s v="*"/>
    <s v="MD"/>
    <s v="194999061088"/>
    <s v="46"/>
    <s v="DRESS"/>
    <n v="630"/>
    <n v="630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1890"/>
    <x v="0"/>
    <s v="Yes"/>
    <n v="1821.8881789137379"/>
    <n v="6843.0119999999997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W6X"/>
    <s v="972"/>
    <s v="TROUT"/>
    <s v="*"/>
    <s v="LG"/>
    <s v="194999061095"/>
    <s v="46"/>
    <s v="DRESS"/>
    <n v="426"/>
    <n v="426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1278"/>
    <x v="0"/>
    <s v="Yes"/>
    <n v="1821.8881789137379"/>
    <n v="6843.0119999999997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W6X"/>
    <s v="972"/>
    <s v="TROUT"/>
    <s v="*"/>
    <s v="XL"/>
    <s v="194999061101"/>
    <s v="46"/>
    <s v="DRESS"/>
    <n v="216"/>
    <n v="216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648"/>
    <x v="0"/>
    <s v="Yes"/>
    <n v="1821.8881789137379"/>
    <n v="6843.0119999999997"/>
    <m/>
    <s v="Fabric"/>
    <s v="10958 - Brandix Apparel Solutions Limited - Intimate Apparel,Batticala"/>
    <m/>
    <m/>
    <m/>
    <m/>
    <m/>
    <m/>
  </r>
  <r>
    <n v="268201"/>
    <s v="36663"/>
    <s v="11317"/>
    <s v="BRANDIX ASIA HOLDINGS PTE"/>
    <s v="09TV108"/>
    <s v="09TV108"/>
    <s v="Thu Cotton Classics"/>
    <s v="100"/>
    <s v="100"/>
    <s v="WHITE"/>
    <s v="*"/>
    <s v="SM"/>
    <s v="194999061026"/>
    <s v="46"/>
    <s v="DRESS"/>
    <n v="128"/>
    <n v="128"/>
    <d v="2022-03-01T00:00:00"/>
    <s v=""/>
    <d v="2022-01-10T00:00:00"/>
    <x v="0"/>
    <s v=""/>
    <d v="2022-01-03T00:00:00"/>
    <s v="Basics-Aug 2021"/>
    <m/>
    <m/>
    <m/>
    <m/>
    <s v="S2022"/>
    <m/>
    <s v="OPS REVIEW"/>
    <n v="3"/>
    <n v="384"/>
    <x v="0"/>
    <s v="Yes"/>
    <n v="2836.6119162640903"/>
    <n v="2800.8422400000004"/>
    <m/>
    <s v="Fabric"/>
    <s v="10958 - Brandix Apparel Solutions Limited - Intimate Apparel,Batticala"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268196"/>
    <n v="268196"/>
    <s v="36660"/>
    <s v="11317"/>
    <s v="BRANDIX ASIA HOLDINGS PTE"/>
    <s v="09T4159"/>
    <s v="09T4159"/>
    <x v="0"/>
    <s v="001"/>
    <s v="001"/>
    <s v="BLACK"/>
    <s v="*"/>
    <s v="MD"/>
    <s v="194999093362"/>
    <n v="46"/>
    <s v="DRESS"/>
    <n v="5"/>
    <n v="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5"/>
    <s v="BEL"/>
    <m/>
    <m/>
    <m/>
    <m/>
    <m/>
    <s v="10914 - Brandix Apparel India Pvt Ltd"/>
    <m/>
    <m/>
    <m/>
    <s v="On time"/>
    <m/>
    <m/>
    <m/>
    <e v="#N/A"/>
    <s v="09T4159001"/>
    <s v="US WHOLESALE"/>
    <m/>
    <n v="6.51"/>
    <m/>
    <s v="09T4159001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001"/>
    <m/>
    <n v="40"/>
    <n v="1"/>
  </r>
  <r>
    <n v="268196"/>
    <n v="268196"/>
    <s v="36660"/>
    <s v="11317"/>
    <s v="BRANDIX ASIA HOLDINGS PTE"/>
    <s v="09T4159"/>
    <s v="09T4159"/>
    <x v="0"/>
    <s v="001"/>
    <s v="001"/>
    <s v="BLACK"/>
    <s v="*"/>
    <s v="LG"/>
    <s v="194999093379"/>
    <n v="46"/>
    <s v="DRESS"/>
    <n v="5"/>
    <n v="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5"/>
    <s v="BEL"/>
    <m/>
    <m/>
    <m/>
    <m/>
    <m/>
    <s v="10914 - Brandix Apparel India Pvt Ltd"/>
    <m/>
    <m/>
    <m/>
    <s v="On time"/>
    <m/>
    <m/>
    <m/>
    <e v="#N/A"/>
    <s v="09T4159001"/>
    <s v="US WHOLESALE"/>
    <m/>
    <n v="6.51"/>
    <m/>
    <s v="09T4159001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001"/>
    <m/>
    <n v="40"/>
    <n v="1"/>
  </r>
  <r>
    <n v="268196"/>
    <n v="268196"/>
    <s v="36660"/>
    <s v="11317"/>
    <s v="BRANDIX ASIA HOLDINGS PTE"/>
    <s v="09T4159"/>
    <s v="09T4159"/>
    <x v="0"/>
    <s v="001"/>
    <s v="001"/>
    <s v="BLACK"/>
    <s v="*"/>
    <s v="XL"/>
    <s v="194999093386"/>
    <n v="46"/>
    <s v="DRESS"/>
    <n v="5"/>
    <n v="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5"/>
    <s v="BEL"/>
    <m/>
    <m/>
    <m/>
    <m/>
    <m/>
    <s v="10914 - Brandix Apparel India Pvt Ltd"/>
    <m/>
    <m/>
    <m/>
    <s v="On time"/>
    <m/>
    <m/>
    <m/>
    <e v="#N/A"/>
    <s v="09T4159001"/>
    <s v="US WHOLESALE"/>
    <m/>
    <n v="6.51"/>
    <m/>
    <s v="09T4159001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001"/>
    <m/>
    <n v="40"/>
    <n v="1"/>
  </r>
  <r>
    <n v="268196"/>
    <n v="268196"/>
    <s v="36660"/>
    <s v="11317"/>
    <s v="BRANDIX ASIA HOLDINGS PTE"/>
    <s v="09T4159"/>
    <s v="09T4159"/>
    <x v="0"/>
    <s v="608"/>
    <s v="608"/>
    <s v="MAHOGANY"/>
    <s v="*"/>
    <s v="MD"/>
    <s v="194999093614"/>
    <n v="46"/>
    <s v="JAP"/>
    <n v="5"/>
    <n v="5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15"/>
    <s v="BEL"/>
    <s v="Yes"/>
    <n v="2144.9350793065287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59608"/>
    <s v="JAP"/>
    <m/>
    <n v="6.9099999999999984"/>
    <m/>
    <s v="09T4159608"/>
    <x v="0"/>
    <m/>
    <m/>
    <x v="0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59::608"/>
    <s v="3 weeks RM delay due to yarn delay (Vietnam Covid situation) and PCD requested 4 weeks away from SLT with India production"/>
    <n v="25"/>
    <n v="36"/>
  </r>
  <r>
    <n v="268196"/>
    <n v="268196"/>
    <s v="36660"/>
    <s v="11317"/>
    <s v="BRANDIX ASIA HOLDINGS PTE"/>
    <s v="09T4159"/>
    <s v="09T4159"/>
    <x v="0"/>
    <s v="608"/>
    <s v="608"/>
    <s v="MAHOGANY"/>
    <s v="*"/>
    <s v="LG"/>
    <s v="194999093621"/>
    <n v="46"/>
    <s v="JAP"/>
    <n v="5"/>
    <n v="5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15"/>
    <s v="BEL"/>
    <s v="Yes"/>
    <n v="2144.9350793065287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59608"/>
    <s v="JAP"/>
    <m/>
    <n v="6.9099999999999984"/>
    <m/>
    <s v="09T4159608"/>
    <x v="0"/>
    <m/>
    <m/>
    <x v="0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59::608"/>
    <s v="3 weeks RM delay due to yarn delay (Vietnam Covid situation) and PCD requested 4 weeks away from SLT with India production"/>
    <n v="25"/>
    <n v="36"/>
  </r>
  <r>
    <n v="268196"/>
    <n v="268196"/>
    <s v="36660"/>
    <s v="11317"/>
    <s v="BRANDIX ASIA HOLDINGS PTE"/>
    <s v="09T4159"/>
    <s v="09T4159"/>
    <x v="0"/>
    <s v="608"/>
    <s v="608"/>
    <s v="MAHOGANY"/>
    <s v="*"/>
    <s v="XL"/>
    <s v="194999093638"/>
    <n v="46"/>
    <s v="JAP"/>
    <n v="5"/>
    <n v="5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15"/>
    <s v="BEL"/>
    <s v="Yes"/>
    <n v="2144.9350793065287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59608"/>
    <s v="JAP"/>
    <m/>
    <n v="6.9099999999999984"/>
    <m/>
    <s v="09T4159608"/>
    <x v="0"/>
    <m/>
    <m/>
    <x v="0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59::608"/>
    <s v="3 weeks RM delay due to yarn delay (Vietnam Covid situation) and PCD requested 4 weeks away from SLT with India production"/>
    <n v="25"/>
    <n v="36"/>
  </r>
  <r>
    <n v="268196"/>
    <n v="268196"/>
    <s v="36660"/>
    <s v="11317"/>
    <s v="BRANDIX ASIA HOLDINGS PTE"/>
    <s v="09TQ004"/>
    <s v="09TQ004"/>
    <x v="1"/>
    <s v="U76"/>
    <s v="462"/>
    <s v="INK BLUE"/>
    <s v="*"/>
    <s v="MD"/>
    <s v="088541601627"/>
    <n v="46"/>
    <s v="JAP"/>
    <n v="5"/>
    <n v="5"/>
    <d v="2022-03-01T00:00:00"/>
    <s v=""/>
    <d v="2022-01-10T00:00:00"/>
    <d v="2022-01-03T00:00:00"/>
    <d v="2022-01-18T00:00:00"/>
    <d v="2022-01-11T00:00:00"/>
    <s v="Basics-Aug 2021"/>
    <m/>
    <m/>
    <m/>
    <m/>
    <s v="S2022"/>
    <m/>
    <s v="OPS REVIEW"/>
    <n v="3"/>
    <n v="15"/>
    <s v="BEL"/>
    <s v="Yes"/>
    <n v="6604.1482789055608"/>
    <n v="15443.058270000001"/>
    <n v="1029.5372180000002"/>
    <s v="Fabric"/>
    <s v="10914 - Brandix Apparel India Pvt Ltd"/>
    <m/>
    <m/>
    <m/>
    <s v="Meeting the T&amp;A delivery"/>
    <m/>
    <s v="8/25 Customer confirmed to drop the style."/>
    <m/>
    <e v="#N/A"/>
    <s v="09TQ004462"/>
    <s v="JAP"/>
    <m/>
    <n v="8.18"/>
    <m/>
    <s v="09TQ004462"/>
    <x v="1"/>
    <m/>
    <m/>
    <x v="0"/>
    <s v="Aug-Basic"/>
    <m/>
    <m/>
    <d v="2021-09-01T00:00:00"/>
    <m/>
    <d v="2021-12-27T00:00:00"/>
    <d v="2021-12-09T00:00:00"/>
    <n v="116"/>
    <n v="116"/>
    <n v="0"/>
    <d v="2022-01-30T00:00:00"/>
    <n v="-1.1428571428571428"/>
    <n v="19"/>
    <d v="2022-01-03T00:00:00"/>
    <d v="2022-01-11T00:00:00"/>
    <s v="09TQ004::462"/>
    <s v="Supplier confirmed based on LT. Air option advised. Requested PCD 28 days advanced from STL."/>
    <n v="15"/>
    <n v="8"/>
  </r>
  <r>
    <n v="268196"/>
    <n v="268196"/>
    <s v="36660"/>
    <s v="11317"/>
    <s v="BRANDIX ASIA HOLDINGS PTE"/>
    <s v="09TQ004"/>
    <s v="09TQ004"/>
    <x v="1"/>
    <s v="U76"/>
    <s v="462"/>
    <s v="INK BLUE"/>
    <s v="*"/>
    <s v="LG"/>
    <s v="088541601634"/>
    <n v="46"/>
    <s v="JAP"/>
    <n v="5"/>
    <n v="5"/>
    <d v="2022-03-01T00:00:00"/>
    <s v=""/>
    <d v="2022-01-10T00:00:00"/>
    <d v="2022-01-03T00:00:00"/>
    <d v="2022-01-18T00:00:00"/>
    <d v="2022-01-11T00:00:00"/>
    <s v="Basics-Aug 2021"/>
    <m/>
    <m/>
    <m/>
    <m/>
    <s v="S2022"/>
    <m/>
    <s v="OPS REVIEW"/>
    <n v="3"/>
    <n v="15"/>
    <s v="BEL"/>
    <s v="Yes"/>
    <n v="6604.1482789055608"/>
    <n v="15443.058270000001"/>
    <n v="1029.5372180000002"/>
    <s v="Fabric"/>
    <s v="10914 - Brandix Apparel India Pvt Ltd"/>
    <m/>
    <m/>
    <m/>
    <s v="Meeting the T&amp;A delivery"/>
    <m/>
    <s v="8/25 Customer confirmed to drop the style."/>
    <m/>
    <e v="#N/A"/>
    <s v="09TQ004462"/>
    <s v="JAP"/>
    <m/>
    <n v="8.18"/>
    <m/>
    <s v="09TQ004462"/>
    <x v="1"/>
    <m/>
    <m/>
    <x v="0"/>
    <s v="Aug-Basic"/>
    <m/>
    <m/>
    <d v="2021-09-01T00:00:00"/>
    <m/>
    <d v="2021-12-27T00:00:00"/>
    <d v="2021-12-09T00:00:00"/>
    <n v="116"/>
    <n v="116"/>
    <n v="0"/>
    <d v="2022-01-30T00:00:00"/>
    <n v="-1.1428571428571428"/>
    <n v="19"/>
    <d v="2022-01-03T00:00:00"/>
    <d v="2022-01-11T00:00:00"/>
    <s v="09TQ004::462"/>
    <s v="Supplier confirmed based on LT. Air option advised. Requested PCD 28 days advanced from STL."/>
    <n v="15"/>
    <n v="8"/>
  </r>
  <r>
    <n v="268196"/>
    <n v="268196"/>
    <s v="36660"/>
    <s v="11317"/>
    <s v="BRANDIX ASIA HOLDINGS PTE"/>
    <s v="09TQ004"/>
    <s v="09TQ004"/>
    <x v="1"/>
    <s v="U76"/>
    <s v="462"/>
    <s v="INK BLUE"/>
    <s v="*"/>
    <s v="XL"/>
    <s v="088541601641"/>
    <n v="46"/>
    <s v="JAP"/>
    <n v="5"/>
    <n v="5"/>
    <d v="2022-03-01T00:00:00"/>
    <s v=""/>
    <d v="2022-01-10T00:00:00"/>
    <d v="2022-01-03T00:00:00"/>
    <d v="2022-01-18T00:00:00"/>
    <d v="2022-01-11T00:00:00"/>
    <s v="Basics-Aug 2021"/>
    <m/>
    <m/>
    <m/>
    <m/>
    <s v="S2022"/>
    <m/>
    <s v="OPS REVIEW"/>
    <n v="3"/>
    <n v="15"/>
    <s v="BEL"/>
    <s v="Yes"/>
    <n v="6604.1482789055608"/>
    <n v="15443.058270000001"/>
    <n v="1029.5372180000002"/>
    <s v="Fabric"/>
    <s v="10914 - Brandix Apparel India Pvt Ltd"/>
    <m/>
    <m/>
    <m/>
    <s v="Meeting the T&amp;A delivery"/>
    <m/>
    <s v="8/25 Customer confirmed to drop the style."/>
    <m/>
    <e v="#N/A"/>
    <s v="09TQ004462"/>
    <s v="JAP"/>
    <m/>
    <n v="8.18"/>
    <m/>
    <s v="09TQ004462"/>
    <x v="1"/>
    <m/>
    <m/>
    <x v="0"/>
    <s v="Aug-Basic"/>
    <m/>
    <m/>
    <d v="2021-09-01T00:00:00"/>
    <m/>
    <d v="2021-12-27T00:00:00"/>
    <d v="2021-12-09T00:00:00"/>
    <n v="116"/>
    <n v="116"/>
    <n v="0"/>
    <d v="2022-01-30T00:00:00"/>
    <n v="-1.1428571428571428"/>
    <n v="19"/>
    <d v="2022-01-03T00:00:00"/>
    <d v="2022-01-11T00:00:00"/>
    <s v="09TQ004::462"/>
    <s v="Supplier confirmed based on LT. Air option advised. Requested PCD 28 days advanced from STL."/>
    <n v="15"/>
    <n v="8"/>
  </r>
  <r>
    <n v="268197"/>
    <n v="268197"/>
    <s v="36662"/>
    <s v="11317"/>
    <s v="BRANDIX ASIA HOLDINGS PTE"/>
    <s v="09TF001"/>
    <s v="09TF001"/>
    <x v="1"/>
    <s v="A99"/>
    <s v="099"/>
    <s v="MULTI"/>
    <s v="*"/>
    <s v="SM"/>
    <s v="088541316606"/>
    <s v="MEXICO"/>
    <s v="DRESS"/>
    <n v="800"/>
    <n v="800"/>
    <d v="2022-03-01T00:00:00"/>
    <s v=""/>
    <d v="2022-01-10T00:00:00"/>
    <d v="2022-01-03T00:00:00"/>
    <d v="2022-01-25T00:00:00"/>
    <d v="2022-01-18T00:00:00"/>
    <s v="Basics-Aug 2021"/>
    <m/>
    <m/>
    <m/>
    <s v="JV-Baseco S.A.P.I. de C.V."/>
    <s v="S2022"/>
    <m/>
    <s v="OPS REVIEW"/>
    <n v="4"/>
    <n v="3200"/>
    <s v="BEL"/>
    <m/>
    <m/>
    <m/>
    <m/>
    <m/>
    <s v="10914 - Brandix Apparel India Pvt Ltd"/>
    <m/>
    <m/>
    <m/>
    <s v="Meeting the T&amp;A delivery"/>
    <m/>
    <m/>
    <m/>
    <e v="#N/A"/>
    <s v="09TF001099"/>
    <s v="MEX"/>
    <m/>
    <n v="8.0399999999999991"/>
    <m/>
    <s v="09TF001099"/>
    <x v="2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F001::099"/>
    <s v="Supplier confirmed based on LT. Air option advised. Requested PCD 19 days advanced from STL."/>
    <n v="31"/>
    <n v="15"/>
  </r>
  <r>
    <n v="268197"/>
    <n v="268197"/>
    <s v="36662"/>
    <s v="11317"/>
    <s v="BRANDIX ASIA HOLDINGS PTE"/>
    <s v="09TF001"/>
    <s v="09TF001"/>
    <x v="1"/>
    <s v="A99"/>
    <s v="099"/>
    <s v="MULTI"/>
    <s v="*"/>
    <s v="MD"/>
    <s v="088541316613"/>
    <s v="MEXICO"/>
    <s v="DRESS"/>
    <n v="890"/>
    <n v="890"/>
    <d v="2022-03-01T00:00:00"/>
    <s v=""/>
    <d v="2022-01-10T00:00:00"/>
    <d v="2022-01-03T00:00:00"/>
    <d v="2022-01-25T00:00:00"/>
    <d v="2022-01-18T00:00:00"/>
    <s v="Basics-Aug 2021"/>
    <m/>
    <m/>
    <m/>
    <s v="JV-Baseco S.A.P.I. de C.V."/>
    <s v="S2022"/>
    <m/>
    <s v="OPS REVIEW"/>
    <n v="4"/>
    <n v="3560"/>
    <s v="BEL"/>
    <m/>
    <m/>
    <m/>
    <m/>
    <m/>
    <s v="10914 - Brandix Apparel India Pvt Ltd"/>
    <m/>
    <m/>
    <m/>
    <s v="Meeting the T&amp;A delivery"/>
    <m/>
    <m/>
    <m/>
    <e v="#N/A"/>
    <s v="09TF001099"/>
    <s v="MEX"/>
    <m/>
    <n v="8.0399999999999991"/>
    <m/>
    <s v="09TF001099"/>
    <x v="2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F001::099"/>
    <s v="Supplier confirmed based on LT. Air option advised. Requested PCD 19 days advanced from STL."/>
    <n v="31"/>
    <n v="15"/>
  </r>
  <r>
    <n v="268197"/>
    <n v="268197"/>
    <s v="36662"/>
    <s v="11317"/>
    <s v="BRANDIX ASIA HOLDINGS PTE"/>
    <s v="09TF001"/>
    <s v="09TF001"/>
    <x v="1"/>
    <s v="A99"/>
    <s v="099"/>
    <s v="MULTI"/>
    <s v="*"/>
    <s v="LG"/>
    <s v="088541316620"/>
    <s v="MEXICO"/>
    <s v="DRESS"/>
    <n v="1140"/>
    <n v="1140"/>
    <d v="2022-03-01T00:00:00"/>
    <s v=""/>
    <d v="2022-01-10T00:00:00"/>
    <d v="2022-01-03T00:00:00"/>
    <d v="2022-01-25T00:00:00"/>
    <d v="2022-01-18T00:00:00"/>
    <s v="Basics-Aug 2021"/>
    <m/>
    <m/>
    <m/>
    <s v="JV-Baseco S.A.P.I. de C.V."/>
    <s v="S2022"/>
    <m/>
    <s v="OPS REVIEW"/>
    <n v="4"/>
    <n v="4560"/>
    <s v="BEL"/>
    <m/>
    <m/>
    <m/>
    <m/>
    <m/>
    <s v="10914 - Brandix Apparel India Pvt Ltd"/>
    <m/>
    <m/>
    <m/>
    <s v="Meeting the T&amp;A delivery"/>
    <m/>
    <m/>
    <m/>
    <e v="#N/A"/>
    <s v="09TF001099"/>
    <s v="MEX"/>
    <m/>
    <n v="8.0399999999999991"/>
    <m/>
    <s v="09TF001099"/>
    <x v="2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F001::099"/>
    <s v="Supplier confirmed based on LT. Air option advised. Requested PCD 19 days advanced from STL."/>
    <n v="31"/>
    <n v="15"/>
  </r>
  <r>
    <n v="268197"/>
    <n v="268197"/>
    <s v="36662"/>
    <s v="11317"/>
    <s v="BRANDIX ASIA HOLDINGS PTE"/>
    <s v="09TF001"/>
    <s v="09TF001"/>
    <x v="1"/>
    <s v="A99"/>
    <s v="099"/>
    <s v="MULTI"/>
    <s v="*"/>
    <s v="XL"/>
    <s v="088541316637"/>
    <s v="MEXICO"/>
    <s v="DRESS"/>
    <n v="590"/>
    <n v="590"/>
    <d v="2022-03-01T00:00:00"/>
    <s v=""/>
    <d v="2022-01-10T00:00:00"/>
    <d v="2022-01-03T00:00:00"/>
    <d v="2022-01-25T00:00:00"/>
    <d v="2022-01-18T00:00:00"/>
    <s v="Basics-Aug 2021"/>
    <m/>
    <m/>
    <m/>
    <s v="JV-Baseco S.A.P.I. de C.V."/>
    <s v="S2022"/>
    <m/>
    <s v="OPS REVIEW"/>
    <n v="4"/>
    <n v="2360"/>
    <s v="BEL"/>
    <m/>
    <m/>
    <m/>
    <m/>
    <m/>
    <s v="10914 - Brandix Apparel India Pvt Ltd"/>
    <m/>
    <m/>
    <m/>
    <s v="Meeting the T&amp;A delivery"/>
    <m/>
    <m/>
    <m/>
    <e v="#N/A"/>
    <s v="09TF001099"/>
    <s v="MEX"/>
    <m/>
    <n v="8.0399999999999991"/>
    <m/>
    <s v="09TF001099"/>
    <x v="2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F001::099"/>
    <s v="Supplier confirmed based on LT. Air option advised. Requested PCD 19 days advanced from STL."/>
    <n v="31"/>
    <n v="15"/>
  </r>
  <r>
    <n v="268197"/>
    <n v="268197"/>
    <s v="36662"/>
    <s v="11317"/>
    <s v="BRANDIX ASIA HOLDINGS PTE"/>
    <s v="09TF001"/>
    <s v="09TF001"/>
    <x v="1"/>
    <s v="100"/>
    <s v="100"/>
    <s v="WHITE"/>
    <s v="*"/>
    <s v="SM"/>
    <s v="088541316651"/>
    <s v="MEXICO"/>
    <s v="DRESS"/>
    <n v="400"/>
    <n v="400"/>
    <d v="2022-03-01T00:00:00"/>
    <s v=""/>
    <d v="2022-01-10T00:00:00"/>
    <d v="2022-01-03T00:00:00"/>
    <d v="2022-01-11T00:00:00"/>
    <d v="2022-01-04T00:00:00"/>
    <s v="Basics-Aug 2021"/>
    <m/>
    <m/>
    <m/>
    <s v="JV-Baseco S.A.P.I. de C.V."/>
    <s v="S2022"/>
    <m/>
    <s v="OPS REVIEW"/>
    <n v="4"/>
    <n v="1600"/>
    <s v="BEL"/>
    <m/>
    <m/>
    <m/>
    <m/>
    <m/>
    <s v="10914 - Brandix Apparel India Pvt Ltd"/>
    <m/>
    <m/>
    <m/>
    <s v="On time"/>
    <m/>
    <m/>
    <m/>
    <e v="#N/A"/>
    <s v="09TF001100"/>
    <s v="MEX"/>
    <m/>
    <n v="7.7200000000000006"/>
    <m/>
    <s v="09TF001100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100"/>
    <m/>
    <n v="40"/>
    <n v="1"/>
  </r>
  <r>
    <n v="268197"/>
    <n v="268197"/>
    <s v="36662"/>
    <s v="11317"/>
    <s v="BRANDIX ASIA HOLDINGS PTE"/>
    <s v="09TF001"/>
    <s v="09TF001"/>
    <x v="1"/>
    <s v="100"/>
    <s v="100"/>
    <s v="WHITE"/>
    <s v="*"/>
    <s v="MD"/>
    <s v="088541316668"/>
    <s v="MEXICO"/>
    <s v="DRESS"/>
    <n v="420"/>
    <n v="420"/>
    <d v="2022-03-01T00:00:00"/>
    <s v=""/>
    <d v="2022-01-10T00:00:00"/>
    <d v="2022-01-03T00:00:00"/>
    <d v="2022-01-11T00:00:00"/>
    <d v="2022-01-04T00:00:00"/>
    <s v="Basics-Aug 2021"/>
    <m/>
    <m/>
    <m/>
    <s v="JV-Baseco S.A.P.I. de C.V."/>
    <s v="S2022"/>
    <m/>
    <s v="OPS REVIEW"/>
    <n v="4"/>
    <n v="1680"/>
    <s v="BEL"/>
    <m/>
    <m/>
    <m/>
    <m/>
    <m/>
    <s v="10914 - Brandix Apparel India Pvt Ltd"/>
    <m/>
    <m/>
    <m/>
    <s v="On time"/>
    <m/>
    <m/>
    <m/>
    <e v="#N/A"/>
    <s v="09TF001100"/>
    <s v="MEX"/>
    <m/>
    <n v="7.7200000000000006"/>
    <m/>
    <s v="09TF001100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100"/>
    <m/>
    <n v="40"/>
    <n v="1"/>
  </r>
  <r>
    <n v="268197"/>
    <n v="268197"/>
    <s v="36662"/>
    <s v="11317"/>
    <s v="BRANDIX ASIA HOLDINGS PTE"/>
    <s v="09TF001"/>
    <s v="09TF001"/>
    <x v="1"/>
    <s v="100"/>
    <s v="100"/>
    <s v="WHITE"/>
    <s v="*"/>
    <s v="LG"/>
    <s v="088541316675"/>
    <s v="MEXICO"/>
    <s v="DRESS"/>
    <n v="470"/>
    <n v="470"/>
    <d v="2022-03-01T00:00:00"/>
    <s v=""/>
    <d v="2022-01-10T00:00:00"/>
    <d v="2022-01-03T00:00:00"/>
    <d v="2022-01-11T00:00:00"/>
    <d v="2022-01-04T00:00:00"/>
    <s v="Basics-Aug 2021"/>
    <m/>
    <m/>
    <m/>
    <s v="JV-Baseco S.A.P.I. de C.V."/>
    <s v="S2022"/>
    <m/>
    <s v="OPS REVIEW"/>
    <n v="4"/>
    <n v="1880"/>
    <s v="BEL"/>
    <m/>
    <m/>
    <m/>
    <m/>
    <m/>
    <s v="10914 - Brandix Apparel India Pvt Ltd"/>
    <m/>
    <m/>
    <m/>
    <s v="On time"/>
    <m/>
    <m/>
    <m/>
    <e v="#N/A"/>
    <s v="09TF001100"/>
    <s v="MEX"/>
    <m/>
    <n v="7.7200000000000006"/>
    <m/>
    <s v="09TF001100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100"/>
    <m/>
    <n v="40"/>
    <n v="1"/>
  </r>
  <r>
    <n v="268197"/>
    <n v="268197"/>
    <s v="36662"/>
    <s v="11317"/>
    <s v="BRANDIX ASIA HOLDINGS PTE"/>
    <s v="09TF001"/>
    <s v="09TF001"/>
    <x v="1"/>
    <s v="100"/>
    <s v="100"/>
    <s v="WHITE"/>
    <s v="*"/>
    <s v="XL"/>
    <s v="088541316682"/>
    <s v="MEXICO"/>
    <s v="DRESS"/>
    <n v="120"/>
    <n v="120"/>
    <d v="2022-03-01T00:00:00"/>
    <s v=""/>
    <d v="2022-01-10T00:00:00"/>
    <d v="2022-01-03T00:00:00"/>
    <d v="2022-01-11T00:00:00"/>
    <d v="2022-01-04T00:00:00"/>
    <s v="Basics-Aug 2021"/>
    <m/>
    <m/>
    <m/>
    <s v="JV-Baseco S.A.P.I. de C.V."/>
    <s v="S2022"/>
    <m/>
    <s v="OPS REVIEW"/>
    <n v="4"/>
    <n v="480"/>
    <s v="BEL"/>
    <m/>
    <m/>
    <m/>
    <m/>
    <m/>
    <s v="10914 - Brandix Apparel India Pvt Ltd"/>
    <m/>
    <m/>
    <m/>
    <s v="On time"/>
    <m/>
    <m/>
    <m/>
    <e v="#N/A"/>
    <s v="09TF001100"/>
    <s v="MEX"/>
    <m/>
    <n v="7.7200000000000006"/>
    <m/>
    <s v="09TF001100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100"/>
    <m/>
    <n v="40"/>
    <n v="1"/>
  </r>
  <r>
    <n v="268201"/>
    <n v="268201"/>
    <s v="36663"/>
    <s v="11317"/>
    <s v="BRANDIX ASIA HOLDINGS PTE"/>
    <s v="09T0006"/>
    <s v="09T0006"/>
    <x v="1"/>
    <s v="099"/>
    <s v="099"/>
    <s v="MULTI"/>
    <s v="*"/>
    <s v="S"/>
    <s v="088541003544"/>
    <s v="46"/>
    <s v="DRESS"/>
    <n v="312"/>
    <n v="312"/>
    <d v="2022-03-01T00:00:00"/>
    <s v=""/>
    <d v="2022-01-10T00:00:00"/>
    <d v="2022-01-03T00:00:00"/>
    <d v="2022-01-25T00:00:00"/>
    <d v="2022-01-18T00:00:00"/>
    <s v="Basics-Aug 2021"/>
    <m/>
    <m/>
    <m/>
    <m/>
    <s v="S2022"/>
    <m/>
    <s v="OPS REVIEW"/>
    <n v="4"/>
    <n v="1248"/>
    <s v="BEL"/>
    <m/>
    <m/>
    <m/>
    <m/>
    <m/>
    <s v="10914 - Brandix Apparel India Pvt Ltd"/>
    <m/>
    <m/>
    <m/>
    <s v="Meeting the T&amp;A delivery"/>
    <m/>
    <m/>
    <m/>
    <e v="#N/A"/>
    <s v="09T0006099"/>
    <s v="US WHOLESALE"/>
    <m/>
    <n v="8.9"/>
    <m/>
    <s v="09T0006099"/>
    <x v="3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0006::099"/>
    <s v="Supplier confirmed based on LT. Air option advised. Requested PCD 19 days advanced from STL."/>
    <n v="31"/>
    <n v="15"/>
  </r>
  <r>
    <n v="268201"/>
    <n v="268201"/>
    <s v="36663"/>
    <s v="11317"/>
    <s v="BRANDIX ASIA HOLDINGS PTE"/>
    <s v="09T0006"/>
    <s v="09T0006"/>
    <x v="1"/>
    <s v="099"/>
    <s v="099"/>
    <s v="MULTI"/>
    <s v="*"/>
    <s v="M"/>
    <s v="088541003551"/>
    <s v="46"/>
    <s v="DRESS"/>
    <n v="1210"/>
    <n v="1210"/>
    <d v="2022-03-01T00:00:00"/>
    <s v=""/>
    <d v="2022-01-10T00:00:00"/>
    <d v="2022-01-03T00:00:00"/>
    <d v="2022-01-25T00:00:00"/>
    <d v="2022-01-18T00:00:00"/>
    <s v="Basics-Aug 2021"/>
    <m/>
    <m/>
    <m/>
    <m/>
    <s v="S2022"/>
    <m/>
    <s v="OPS REVIEW"/>
    <n v="4"/>
    <n v="4840"/>
    <s v="BEL"/>
    <m/>
    <m/>
    <m/>
    <m/>
    <m/>
    <s v="10914 - Brandix Apparel India Pvt Ltd"/>
    <m/>
    <m/>
    <m/>
    <s v="Meeting the T&amp;A delivery"/>
    <m/>
    <m/>
    <m/>
    <e v="#N/A"/>
    <s v="09T0006099"/>
    <s v="US WHOLESALE"/>
    <m/>
    <n v="8.9"/>
    <m/>
    <s v="09T0006099"/>
    <x v="3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0006::099"/>
    <s v="Supplier confirmed based on LT. Air option advised. Requested PCD 19 days advanced from STL."/>
    <n v="31"/>
    <n v="15"/>
  </r>
  <r>
    <n v="268201"/>
    <n v="268201"/>
    <s v="36663"/>
    <s v="11317"/>
    <s v="BRANDIX ASIA HOLDINGS PTE"/>
    <s v="09T0006"/>
    <s v="09T0006"/>
    <x v="1"/>
    <s v="099"/>
    <s v="099"/>
    <s v="MULTI"/>
    <s v="*"/>
    <s v="L"/>
    <s v="088541003568"/>
    <s v="46"/>
    <s v="DRESS"/>
    <n v="969"/>
    <n v="969"/>
    <d v="2022-03-01T00:00:00"/>
    <s v=""/>
    <d v="2022-01-10T00:00:00"/>
    <d v="2022-01-03T00:00:00"/>
    <d v="2022-01-25T00:00:00"/>
    <d v="2022-01-18T00:00:00"/>
    <s v="Basics-Aug 2021"/>
    <m/>
    <m/>
    <m/>
    <m/>
    <s v="S2022"/>
    <m/>
    <s v="OPS REVIEW"/>
    <n v="4"/>
    <n v="3876"/>
    <s v="BEL"/>
    <m/>
    <m/>
    <m/>
    <m/>
    <m/>
    <s v="10914 - Brandix Apparel India Pvt Ltd"/>
    <m/>
    <m/>
    <m/>
    <s v="Meeting the T&amp;A delivery"/>
    <m/>
    <m/>
    <m/>
    <e v="#N/A"/>
    <s v="09T0006099"/>
    <s v="US WHOLESALE"/>
    <m/>
    <n v="8.9"/>
    <m/>
    <s v="09T0006099"/>
    <x v="3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0006::099"/>
    <s v="Supplier confirmed based on LT. Air option advised. Requested PCD 19 days advanced from STL."/>
    <n v="31"/>
    <n v="15"/>
  </r>
  <r>
    <n v="268201"/>
    <n v="268201"/>
    <s v="36663"/>
    <s v="11317"/>
    <s v="BRANDIX ASIA HOLDINGS PTE"/>
    <s v="09T0006"/>
    <s v="09T0006"/>
    <x v="1"/>
    <s v="099"/>
    <s v="099"/>
    <s v="MULTI"/>
    <s v="*"/>
    <s v="XL"/>
    <s v="088541003575"/>
    <s v="46"/>
    <s v="DRESS"/>
    <n v="593"/>
    <n v="593"/>
    <d v="2022-03-01T00:00:00"/>
    <s v=""/>
    <d v="2022-01-10T00:00:00"/>
    <d v="2022-01-03T00:00:00"/>
    <d v="2022-01-25T00:00:00"/>
    <d v="2022-01-18T00:00:00"/>
    <s v="Basics-Aug 2021"/>
    <m/>
    <m/>
    <m/>
    <m/>
    <s v="S2022"/>
    <m/>
    <s v="OPS REVIEW"/>
    <n v="4"/>
    <n v="2372"/>
    <s v="BEL"/>
    <m/>
    <m/>
    <m/>
    <m/>
    <m/>
    <s v="10914 - Brandix Apparel India Pvt Ltd"/>
    <m/>
    <m/>
    <m/>
    <s v="Meeting the T&amp;A delivery"/>
    <m/>
    <m/>
    <m/>
    <e v="#N/A"/>
    <s v="09T0006099"/>
    <s v="US WHOLESALE"/>
    <m/>
    <n v="8.9"/>
    <m/>
    <s v="09T0006099"/>
    <x v="3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0006::099"/>
    <s v="Supplier confirmed based on LT. Air option advised. Requested PCD 19 days advanced from STL."/>
    <n v="31"/>
    <n v="15"/>
  </r>
  <r>
    <n v="268201"/>
    <n v="268201"/>
    <s v="36663"/>
    <s v="11317"/>
    <s v="BRANDIX ASIA HOLDINGS PTE"/>
    <s v="09T0006"/>
    <s v="09T0006"/>
    <x v="1"/>
    <s v="099"/>
    <s v="099"/>
    <s v="MULTI"/>
    <s v="*"/>
    <s v="2XL"/>
    <s v="088541003582"/>
    <s v="46"/>
    <s v="DRESS"/>
    <n v="132"/>
    <n v="132"/>
    <d v="2022-03-01T00:00:00"/>
    <s v=""/>
    <d v="2022-01-10T00:00:00"/>
    <d v="2022-01-03T00:00:00"/>
    <d v="2022-01-25T00:00:00"/>
    <d v="2022-01-18T00:00:00"/>
    <s v="Basics-Aug 2021"/>
    <m/>
    <m/>
    <m/>
    <m/>
    <s v="S2022"/>
    <m/>
    <s v="OPS REVIEW"/>
    <n v="4"/>
    <n v="528"/>
    <s v="BEL"/>
    <m/>
    <m/>
    <m/>
    <m/>
    <m/>
    <s v="10914 - Brandix Apparel India Pvt Ltd"/>
    <m/>
    <m/>
    <m/>
    <s v="Meeting the T&amp;A delivery"/>
    <m/>
    <m/>
    <m/>
    <e v="#N/A"/>
    <s v="09T0006099"/>
    <s v="US WHOLESALE"/>
    <m/>
    <n v="8.9"/>
    <m/>
    <s v="09T0006099"/>
    <x v="3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0006::099"/>
    <s v="Supplier confirmed based on LT. Air option advised. Requested PCD 19 days advanced from STL."/>
    <n v="31"/>
    <n v="15"/>
  </r>
  <r>
    <n v="268201"/>
    <n v="268201"/>
    <s v="36663"/>
    <s v="11317"/>
    <s v="BRANDIX ASIA HOLDINGS PTE"/>
    <s v="09T0007"/>
    <s v="09T0007"/>
    <x v="1"/>
    <s v="099"/>
    <s v="099"/>
    <s v="MULTI"/>
    <s v="*"/>
    <s v="S"/>
    <s v="088541003599"/>
    <s v="46"/>
    <s v="DRESS"/>
    <n v="586"/>
    <n v="586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2344"/>
    <s v="BEL"/>
    <m/>
    <m/>
    <m/>
    <m/>
    <m/>
    <s v="10914 - Brandix Apparel India Pvt Ltd"/>
    <m/>
    <m/>
    <m/>
    <s v="On time"/>
    <m/>
    <m/>
    <m/>
    <e v="#N/A"/>
    <s v="09T0007099"/>
    <s v="US WHOLESALE"/>
    <m/>
    <n v="7.8"/>
    <m/>
    <s v="09T0007099"/>
    <x v="3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0007::099"/>
    <m/>
    <n v="40"/>
    <n v="1"/>
  </r>
  <r>
    <n v="268201"/>
    <n v="268201"/>
    <s v="36663"/>
    <s v="11317"/>
    <s v="BRANDIX ASIA HOLDINGS PTE"/>
    <s v="09T0007"/>
    <s v="09T0007"/>
    <x v="1"/>
    <s v="099"/>
    <s v="099"/>
    <s v="MULTI"/>
    <s v="*"/>
    <s v="M"/>
    <s v="088541003605"/>
    <s v="46"/>
    <s v="DRESS"/>
    <n v="2035"/>
    <n v="203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8140"/>
    <s v="BEL"/>
    <m/>
    <m/>
    <m/>
    <m/>
    <m/>
    <s v="10914 - Brandix Apparel India Pvt Ltd"/>
    <m/>
    <m/>
    <m/>
    <s v="On time"/>
    <m/>
    <m/>
    <m/>
    <e v="#N/A"/>
    <s v="09T0007099"/>
    <s v="US WHOLESALE"/>
    <m/>
    <n v="7.8"/>
    <m/>
    <s v="09T0007099"/>
    <x v="3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0007::099"/>
    <m/>
    <n v="40"/>
    <n v="1"/>
  </r>
  <r>
    <n v="268201"/>
    <n v="268201"/>
    <s v="36663"/>
    <s v="11317"/>
    <s v="BRANDIX ASIA HOLDINGS PTE"/>
    <s v="09T0007"/>
    <s v="09T0007"/>
    <x v="1"/>
    <s v="099"/>
    <s v="099"/>
    <s v="MULTI"/>
    <s v="*"/>
    <s v="L"/>
    <s v="088541003612"/>
    <s v="46"/>
    <s v="DRESS"/>
    <n v="1265"/>
    <n v="126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5060"/>
    <s v="BEL"/>
    <m/>
    <m/>
    <m/>
    <m/>
    <m/>
    <s v="10914 - Brandix Apparel India Pvt Ltd"/>
    <m/>
    <m/>
    <m/>
    <s v="On time"/>
    <m/>
    <m/>
    <m/>
    <e v="#N/A"/>
    <s v="09T0007099"/>
    <s v="US WHOLESALE"/>
    <m/>
    <n v="7.8"/>
    <m/>
    <s v="09T0007099"/>
    <x v="3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0007::099"/>
    <m/>
    <n v="40"/>
    <n v="1"/>
  </r>
  <r>
    <n v="268201"/>
    <n v="268201"/>
    <s v="36663"/>
    <s v="11317"/>
    <s v="BRANDIX ASIA HOLDINGS PTE"/>
    <s v="09T0007"/>
    <s v="09T0007"/>
    <x v="1"/>
    <s v="099"/>
    <s v="099"/>
    <s v="MULTI"/>
    <s v="*"/>
    <s v="XL"/>
    <s v="088541003629"/>
    <s v="46"/>
    <s v="DRESS"/>
    <n v="850"/>
    <n v="85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3400"/>
    <s v="BEL"/>
    <m/>
    <m/>
    <m/>
    <m/>
    <m/>
    <s v="10914 - Brandix Apparel India Pvt Ltd"/>
    <m/>
    <m/>
    <m/>
    <s v="On time"/>
    <m/>
    <m/>
    <m/>
    <e v="#N/A"/>
    <s v="09T0007099"/>
    <s v="US WHOLESALE"/>
    <m/>
    <n v="7.8"/>
    <m/>
    <s v="09T0007099"/>
    <x v="3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0007::099"/>
    <m/>
    <n v="40"/>
    <n v="1"/>
  </r>
  <r>
    <n v="268201"/>
    <n v="268201"/>
    <s v="36663"/>
    <s v="11317"/>
    <s v="BRANDIX ASIA HOLDINGS PTE"/>
    <s v="09T0007"/>
    <s v="09T0007"/>
    <x v="1"/>
    <s v="099"/>
    <s v="099"/>
    <s v="MULTI"/>
    <s v="*"/>
    <s v="2XL"/>
    <s v="088541003636"/>
    <s v="46"/>
    <s v="DRESS"/>
    <n v="571"/>
    <n v="571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2284"/>
    <s v="BEL"/>
    <m/>
    <m/>
    <m/>
    <m/>
    <m/>
    <s v="10914 - Brandix Apparel India Pvt Ltd"/>
    <m/>
    <m/>
    <m/>
    <s v="On time"/>
    <m/>
    <m/>
    <m/>
    <e v="#N/A"/>
    <s v="09T0007099"/>
    <s v="US WHOLESALE"/>
    <m/>
    <n v="7.8"/>
    <m/>
    <s v="09T0007099"/>
    <x v="3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0007::099"/>
    <m/>
    <n v="40"/>
    <n v="1"/>
  </r>
  <r>
    <n v="268201"/>
    <n v="268201"/>
    <s v="36663"/>
    <s v="11317"/>
    <s v="BRANDIX ASIA HOLDINGS PTE"/>
    <s v="09T3108"/>
    <s v="09T3108"/>
    <x v="1"/>
    <s v="CHS"/>
    <s v="410"/>
    <s v="DARK NAVY"/>
    <s v="*"/>
    <s v="SM"/>
    <s v="088541378727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60"/>
    <s v="BEL"/>
    <m/>
    <m/>
    <m/>
    <m/>
    <m/>
    <s v="10914 - Brandix Apparel India Pvt Ltd"/>
    <m/>
    <m/>
    <m/>
    <s v="On time"/>
    <m/>
    <m/>
    <m/>
    <e v="#N/A"/>
    <s v="09T3108410"/>
    <s v="US WHOLESALE"/>
    <m/>
    <n v="3.26"/>
    <m/>
    <s v="09T3108410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10"/>
    <m/>
    <n v="40"/>
    <n v="1"/>
  </r>
  <r>
    <n v="268201"/>
    <n v="268201"/>
    <s v="36663"/>
    <s v="11317"/>
    <s v="BRANDIX ASIA HOLDINGS PTE"/>
    <s v="09T3108"/>
    <s v="09T3108"/>
    <x v="1"/>
    <s v="CHS"/>
    <s v="410"/>
    <s v="DARK NAVY"/>
    <s v="*"/>
    <s v="MD"/>
    <s v="088541378734"/>
    <s v="46"/>
    <s v="DRESS"/>
    <n v="231"/>
    <n v="231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231"/>
    <s v="BEL"/>
    <m/>
    <m/>
    <m/>
    <m/>
    <m/>
    <s v="10914 - Brandix Apparel India Pvt Ltd"/>
    <m/>
    <m/>
    <m/>
    <s v="On time"/>
    <m/>
    <m/>
    <m/>
    <e v="#N/A"/>
    <s v="09T3108410"/>
    <s v="US WHOLESALE"/>
    <m/>
    <n v="3.26"/>
    <m/>
    <s v="09T3108410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10"/>
    <m/>
    <n v="40"/>
    <n v="1"/>
  </r>
  <r>
    <n v="268201"/>
    <n v="268201"/>
    <s v="36663"/>
    <s v="11317"/>
    <s v="BRANDIX ASIA HOLDINGS PTE"/>
    <s v="09T3108"/>
    <s v="09T3108"/>
    <x v="1"/>
    <s v="CHS"/>
    <s v="410"/>
    <s v="DARK NAVY"/>
    <s v="*"/>
    <s v="LG"/>
    <s v="088541378741"/>
    <s v="46"/>
    <s v="DRESS"/>
    <n v="539"/>
    <n v="539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539"/>
    <s v="BEL"/>
    <m/>
    <m/>
    <m/>
    <m/>
    <m/>
    <s v="10914 - Brandix Apparel India Pvt Ltd"/>
    <m/>
    <m/>
    <m/>
    <s v="On time"/>
    <m/>
    <m/>
    <m/>
    <e v="#N/A"/>
    <s v="09T3108410"/>
    <s v="US WHOLESALE"/>
    <m/>
    <n v="3.26"/>
    <m/>
    <s v="09T3108410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10"/>
    <m/>
    <n v="40"/>
    <n v="1"/>
  </r>
  <r>
    <n v="268201"/>
    <n v="268201"/>
    <s v="36663"/>
    <s v="11317"/>
    <s v="BRANDIX ASIA HOLDINGS PTE"/>
    <s v="09T3108"/>
    <s v="09T3108"/>
    <x v="1"/>
    <s v="CHS"/>
    <s v="410"/>
    <s v="DARK NAVY"/>
    <s v="*"/>
    <s v="XL"/>
    <s v="088541378758"/>
    <s v="46"/>
    <s v="DRESS"/>
    <n v="683"/>
    <n v="683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683"/>
    <s v="BEL"/>
    <m/>
    <m/>
    <m/>
    <m/>
    <m/>
    <s v="10914 - Brandix Apparel India Pvt Ltd"/>
    <m/>
    <m/>
    <m/>
    <s v="On time"/>
    <m/>
    <m/>
    <m/>
    <e v="#N/A"/>
    <s v="09T3108410"/>
    <s v="US WHOLESALE"/>
    <m/>
    <n v="3.26"/>
    <m/>
    <s v="09T3108410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10"/>
    <m/>
    <n v="40"/>
    <n v="1"/>
  </r>
  <r>
    <n v="268201"/>
    <n v="268201"/>
    <s v="36663"/>
    <s v="11317"/>
    <s v="BRANDIX ASIA HOLDINGS PTE"/>
    <s v="09T3108"/>
    <s v="09T3108"/>
    <x v="1"/>
    <s v="CIX"/>
    <s v="432"/>
    <s v="French Blue"/>
    <s v="*"/>
    <s v="SM"/>
    <s v="088541378772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60"/>
    <s v="BEL"/>
    <m/>
    <m/>
    <m/>
    <m/>
    <m/>
    <s v="10914 - Brandix Apparel India Pvt Ltd"/>
    <m/>
    <m/>
    <m/>
    <s v="On time"/>
    <m/>
    <m/>
    <m/>
    <e v="#N/A"/>
    <s v="09T3108432"/>
    <s v="US WHOLESALE"/>
    <m/>
    <n v="3.26"/>
    <m/>
    <s v="09T3108432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32"/>
    <m/>
    <n v="40"/>
    <n v="1"/>
  </r>
  <r>
    <n v="268201"/>
    <n v="268201"/>
    <s v="36663"/>
    <s v="11317"/>
    <s v="BRANDIX ASIA HOLDINGS PTE"/>
    <s v="09T3108"/>
    <s v="09T3108"/>
    <x v="1"/>
    <s v="CIX"/>
    <s v="432"/>
    <s v="French Blue"/>
    <s v="*"/>
    <s v="MD"/>
    <s v="088541378789"/>
    <s v="46"/>
    <s v="DRESS"/>
    <n v="362"/>
    <n v="362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362"/>
    <s v="BEL"/>
    <m/>
    <m/>
    <m/>
    <m/>
    <m/>
    <s v="10914 - Brandix Apparel India Pvt Ltd"/>
    <m/>
    <m/>
    <m/>
    <s v="On time"/>
    <m/>
    <m/>
    <m/>
    <e v="#N/A"/>
    <s v="09T3108432"/>
    <s v="US WHOLESALE"/>
    <m/>
    <n v="3.26"/>
    <m/>
    <s v="09T3108432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32"/>
    <m/>
    <n v="40"/>
    <n v="1"/>
  </r>
  <r>
    <n v="268201"/>
    <n v="268201"/>
    <s v="36663"/>
    <s v="11317"/>
    <s v="BRANDIX ASIA HOLDINGS PTE"/>
    <s v="09T3108"/>
    <s v="09T3108"/>
    <x v="1"/>
    <s v="CIX"/>
    <s v="432"/>
    <s v="French Blue"/>
    <s v="*"/>
    <s v="LG"/>
    <s v="088541378796"/>
    <s v="46"/>
    <s v="DRESS"/>
    <n v="395"/>
    <n v="39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395"/>
    <s v="BEL"/>
    <m/>
    <m/>
    <m/>
    <m/>
    <m/>
    <s v="10914 - Brandix Apparel India Pvt Ltd"/>
    <m/>
    <m/>
    <m/>
    <s v="On time"/>
    <m/>
    <m/>
    <m/>
    <e v="#N/A"/>
    <s v="09T3108432"/>
    <s v="US WHOLESALE"/>
    <m/>
    <n v="3.26"/>
    <m/>
    <s v="09T3108432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32"/>
    <m/>
    <n v="40"/>
    <n v="1"/>
  </r>
  <r>
    <n v="268201"/>
    <n v="268201"/>
    <s v="36663"/>
    <s v="11317"/>
    <s v="BRANDIX ASIA HOLDINGS PTE"/>
    <s v="09T3108"/>
    <s v="09T3108"/>
    <x v="1"/>
    <s v="CIX"/>
    <s v="432"/>
    <s v="French Blue"/>
    <s v="*"/>
    <s v="XL"/>
    <s v="088541378802"/>
    <s v="46"/>
    <s v="DRESS"/>
    <n v="329"/>
    <n v="329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329"/>
    <s v="BEL"/>
    <m/>
    <m/>
    <m/>
    <m/>
    <m/>
    <s v="10914 - Brandix Apparel India Pvt Ltd"/>
    <m/>
    <m/>
    <m/>
    <s v="On time"/>
    <m/>
    <m/>
    <m/>
    <e v="#N/A"/>
    <s v="09T3108432"/>
    <s v="US WHOLESALE"/>
    <m/>
    <n v="3.26"/>
    <m/>
    <s v="09T3108432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32"/>
    <m/>
    <n v="40"/>
    <n v="1"/>
  </r>
  <r>
    <n v="268201"/>
    <n v="268201"/>
    <s v="36663"/>
    <s v="11317"/>
    <s v="BRANDIX ASIA HOLDINGS PTE"/>
    <s v="09T3108"/>
    <s v="09T3108"/>
    <x v="1"/>
    <s v="P7A"/>
    <s v="004"/>
    <s v="Grey Heather"/>
    <s v="*"/>
    <s v="MD"/>
    <s v="088541378680"/>
    <s v="46"/>
    <s v="DRESS"/>
    <n v="417"/>
    <n v="417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1"/>
    <n v="417"/>
    <s v="BEL"/>
    <m/>
    <m/>
    <m/>
    <m/>
    <m/>
    <s v="10914 - Brandix Apparel India Pvt Ltd"/>
    <m/>
    <m/>
    <s v="Raw Material delay"/>
    <s v="Delay Due to RM delay"/>
    <m/>
    <m/>
    <m/>
    <e v="#N/A"/>
    <s v="09T3108004"/>
    <s v="US WHOLESALE"/>
    <m/>
    <n v="3.2800000000000002"/>
    <m/>
    <s v="09T3108004"/>
    <x v="4"/>
    <m/>
    <m/>
    <x v="1"/>
    <s v="Aug-Basic"/>
    <m/>
    <m/>
    <d v="2021-09-01T00:00:00"/>
    <m/>
    <d v="2022-01-14T00:00:00"/>
    <d v="2022-01-07T00:00:00"/>
    <n v="134"/>
    <n v="119"/>
    <n v="-15"/>
    <d v="2022-02-02T00:00:00"/>
    <n v="-5.1428571428571432"/>
    <n v="-6"/>
    <d v="2022-01-03T00:00:00"/>
    <d v="2022-02-08T00:00:00"/>
    <s v="09T3108::004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3108"/>
    <s v="09T3108"/>
    <x v="1"/>
    <s v="P7A"/>
    <s v="004"/>
    <s v="Grey Heather"/>
    <s v="*"/>
    <s v="LG"/>
    <s v="088541378697"/>
    <s v="46"/>
    <s v="DRESS"/>
    <n v="660"/>
    <n v="660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1"/>
    <n v="660"/>
    <s v="BEL"/>
    <m/>
    <m/>
    <m/>
    <m/>
    <m/>
    <s v="10914 - Brandix Apparel India Pvt Ltd"/>
    <m/>
    <m/>
    <s v="Raw Material delay"/>
    <s v="Delay Due to RM delay"/>
    <m/>
    <m/>
    <m/>
    <e v="#N/A"/>
    <s v="09T3108004"/>
    <s v="US WHOLESALE"/>
    <m/>
    <n v="3.2800000000000002"/>
    <m/>
    <s v="09T3108004"/>
    <x v="4"/>
    <m/>
    <m/>
    <x v="1"/>
    <s v="Aug-Basic"/>
    <m/>
    <m/>
    <d v="2021-09-01T00:00:00"/>
    <m/>
    <d v="2022-01-14T00:00:00"/>
    <d v="2022-01-07T00:00:00"/>
    <n v="134"/>
    <n v="119"/>
    <n v="-15"/>
    <d v="2022-02-02T00:00:00"/>
    <n v="-5.1428571428571432"/>
    <n v="-6"/>
    <d v="2022-01-03T00:00:00"/>
    <d v="2022-02-08T00:00:00"/>
    <s v="09T3108::004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3108"/>
    <s v="09T3108"/>
    <x v="1"/>
    <s v="P7A"/>
    <s v="004"/>
    <s v="Grey Heather"/>
    <s v="*"/>
    <s v="XL"/>
    <s v="088541378703"/>
    <s v="46"/>
    <s v="DRESS"/>
    <n v="105"/>
    <n v="105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1"/>
    <n v="105"/>
    <s v="BEL"/>
    <m/>
    <m/>
    <m/>
    <m/>
    <m/>
    <s v="10914 - Brandix Apparel India Pvt Ltd"/>
    <m/>
    <m/>
    <s v="Raw Material delay"/>
    <s v="Delay Due to RM delay"/>
    <m/>
    <m/>
    <m/>
    <e v="#N/A"/>
    <s v="09T3108004"/>
    <s v="US WHOLESALE"/>
    <m/>
    <n v="3.2800000000000002"/>
    <m/>
    <s v="09T3108004"/>
    <x v="4"/>
    <m/>
    <m/>
    <x v="1"/>
    <s v="Aug-Basic"/>
    <m/>
    <m/>
    <d v="2021-09-01T00:00:00"/>
    <m/>
    <d v="2022-01-14T00:00:00"/>
    <d v="2022-01-07T00:00:00"/>
    <n v="134"/>
    <n v="119"/>
    <n v="-15"/>
    <d v="2022-02-02T00:00:00"/>
    <n v="-5.1428571428571432"/>
    <n v="-6"/>
    <d v="2022-01-03T00:00:00"/>
    <d v="2022-02-08T00:00:00"/>
    <s v="09T3108::004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3108"/>
    <s v="09T3108"/>
    <x v="1"/>
    <s v="XCN"/>
    <s v="608"/>
    <s v="MAHOGANY"/>
    <s v="*"/>
    <s v="MD"/>
    <s v="088541378833"/>
    <s v="46"/>
    <s v="DRESS"/>
    <n v="221"/>
    <n v="221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221"/>
    <s v="BEL"/>
    <m/>
    <m/>
    <m/>
    <m/>
    <m/>
    <s v="10914 - Brandix Apparel India Pvt Ltd"/>
    <m/>
    <m/>
    <m/>
    <s v="On time"/>
    <m/>
    <m/>
    <m/>
    <e v="#N/A"/>
    <s v="09T3108608"/>
    <s v="US WHOLESALE"/>
    <m/>
    <n v="3.26"/>
    <m/>
    <s v="09T3108608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608"/>
    <m/>
    <n v="40"/>
    <n v="1"/>
  </r>
  <r>
    <n v="268201"/>
    <n v="268201"/>
    <s v="36663"/>
    <s v="11317"/>
    <s v="BRANDIX ASIA HOLDINGS PTE"/>
    <s v="09T3108"/>
    <s v="09T3108"/>
    <x v="1"/>
    <s v="XCN"/>
    <s v="608"/>
    <s v="MAHOGANY"/>
    <s v="*"/>
    <s v="LG"/>
    <s v="088541378840"/>
    <s v="46"/>
    <s v="DRESS"/>
    <n v="109"/>
    <n v="109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109"/>
    <s v="BEL"/>
    <m/>
    <m/>
    <m/>
    <m/>
    <m/>
    <s v="10914 - Brandix Apparel India Pvt Ltd"/>
    <m/>
    <m/>
    <m/>
    <s v="On time"/>
    <m/>
    <m/>
    <m/>
    <e v="#N/A"/>
    <s v="09T3108608"/>
    <s v="US WHOLESALE"/>
    <m/>
    <n v="3.26"/>
    <m/>
    <s v="09T3108608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608"/>
    <m/>
    <n v="40"/>
    <n v="1"/>
  </r>
  <r>
    <n v="268201"/>
    <n v="268201"/>
    <s v="36663"/>
    <s v="11317"/>
    <s v="BRANDIX ASIA HOLDINGS PTE"/>
    <s v="09T3108"/>
    <s v="09T3108"/>
    <x v="1"/>
    <s v="XCN"/>
    <s v="608"/>
    <s v="MAHOGANY"/>
    <s v="*"/>
    <s v="XL"/>
    <s v="088541378857"/>
    <s v="46"/>
    <s v="DRESS"/>
    <n v="341"/>
    <n v="341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1"/>
    <n v="341"/>
    <s v="BEL"/>
    <m/>
    <m/>
    <m/>
    <m/>
    <m/>
    <s v="10914 - Brandix Apparel India Pvt Ltd"/>
    <m/>
    <m/>
    <m/>
    <s v="On time"/>
    <m/>
    <m/>
    <m/>
    <e v="#N/A"/>
    <s v="09T3108608"/>
    <s v="US WHOLESALE"/>
    <m/>
    <n v="3.26"/>
    <m/>
    <s v="09T3108608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608"/>
    <m/>
    <n v="40"/>
    <n v="1"/>
  </r>
  <r>
    <n v="268201"/>
    <n v="268201"/>
    <s v="36663"/>
    <s v="11317"/>
    <s v="BRANDIX ASIA HOLDINGS PTE"/>
    <s v="09T3255"/>
    <s v="09T3255"/>
    <x v="2"/>
    <s v="469"/>
    <s v="469"/>
    <s v="ICE"/>
    <s v="*"/>
    <s v="XXL"/>
    <s v="088541450966"/>
    <s v="46"/>
    <s v="DRESS"/>
    <n v="261"/>
    <n v="261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261"/>
    <s v="BEL"/>
    <s v="Yes"/>
    <n v="5263.4544770504144"/>
    <n v="7834.5467200000012"/>
    <n v="3.4650803715170282"/>
    <s v="Fabric"/>
    <s v="10958 - Brandix Apparel Solutions Limited - Intimate Apparel,Batticala"/>
    <m/>
    <m/>
    <m/>
    <s v="On time"/>
    <m/>
    <m/>
    <m/>
    <e v="#N/A"/>
    <s v="09T3255469"/>
    <s v="US WHOLESALE"/>
    <m/>
    <n v="3.46"/>
    <m/>
    <s v="09T3255469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469"/>
    <m/>
    <n v="42"/>
    <n v="0"/>
  </r>
  <r>
    <n v="268201"/>
    <n v="268201"/>
    <s v="36663"/>
    <s v="11317"/>
    <s v="BRANDIX ASIA HOLDINGS PTE"/>
    <s v="09T3255"/>
    <s v="09T3255"/>
    <x v="2"/>
    <s v="608"/>
    <s v="608"/>
    <s v="MAHOGANY"/>
    <s v="*"/>
    <s v="MD"/>
    <s v="088541451031"/>
    <s v="46"/>
    <s v="DRESS"/>
    <n v="227"/>
    <n v="227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227"/>
    <s v="BEL"/>
    <s v="Yes"/>
    <n v="7013.4544770504135"/>
    <n v="10439.38672"/>
    <n v="20.429328219178082"/>
    <s v="Fabric"/>
    <s v="10958 - Brandix Apparel Solutions Limited - Intimate Apparel,Batticala"/>
    <m/>
    <m/>
    <m/>
    <s v="On time"/>
    <m/>
    <m/>
    <m/>
    <e v="#N/A"/>
    <s v="09T3255608"/>
    <s v="US WHOLESALE"/>
    <m/>
    <n v="3.46"/>
    <m/>
    <s v="09T3255608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608"/>
    <m/>
    <n v="42"/>
    <n v="0"/>
  </r>
  <r>
    <n v="268201"/>
    <n v="268201"/>
    <s v="36663"/>
    <s v="11317"/>
    <s v="BRANDIX ASIA HOLDINGS PTE"/>
    <s v="09T3255"/>
    <s v="09T3255"/>
    <x v="2"/>
    <s v="608"/>
    <s v="608"/>
    <s v="MAHOGANY"/>
    <s v="*"/>
    <s v="LG"/>
    <s v="088541451048"/>
    <s v="46"/>
    <s v="DRESS"/>
    <n v="224"/>
    <n v="224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224"/>
    <s v="BEL"/>
    <s v="Yes"/>
    <n v="7013.4544770504135"/>
    <n v="10439.38672"/>
    <n v="20.429328219178082"/>
    <s v="Fabric"/>
    <s v="10958 - Brandix Apparel Solutions Limited - Intimate Apparel,Batticala"/>
    <m/>
    <m/>
    <m/>
    <s v="On time"/>
    <m/>
    <m/>
    <m/>
    <e v="#N/A"/>
    <s v="09T3255608"/>
    <s v="US WHOLESALE"/>
    <m/>
    <n v="3.46"/>
    <m/>
    <s v="09T3255608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608"/>
    <m/>
    <n v="42"/>
    <n v="0"/>
  </r>
  <r>
    <n v="268201"/>
    <n v="268201"/>
    <s v="36663"/>
    <s v="11317"/>
    <s v="BRANDIX ASIA HOLDINGS PTE"/>
    <s v="09T3255"/>
    <s v="09T3255"/>
    <x v="2"/>
    <s v="608"/>
    <s v="608"/>
    <s v="MAHOGANY"/>
    <s v="*"/>
    <s v="XXL"/>
    <s v="088541451062"/>
    <s v="46"/>
    <s v="DRESS"/>
    <n v="60"/>
    <n v="60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60"/>
    <s v="BEL"/>
    <s v="Yes"/>
    <n v="7013.4544770504135"/>
    <n v="10439.38672"/>
    <n v="20.429328219178082"/>
    <s v="Fabric"/>
    <s v="10958 - Brandix Apparel Solutions Limited - Intimate Apparel,Batticala"/>
    <m/>
    <m/>
    <m/>
    <s v="On time"/>
    <m/>
    <m/>
    <m/>
    <e v="#N/A"/>
    <s v="09T3255608"/>
    <s v="US WHOLESALE"/>
    <m/>
    <n v="3.46"/>
    <m/>
    <s v="09T3255608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608"/>
    <m/>
    <n v="42"/>
    <n v="0"/>
  </r>
  <r>
    <n v="268201"/>
    <n v="268201"/>
    <s v="36663"/>
    <s v="11317"/>
    <s v="BRANDIX ASIA HOLDINGS PTE"/>
    <s v="09T3255"/>
    <s v="09T3255"/>
    <x v="2"/>
    <s v="410"/>
    <s v="587"/>
    <s v="SAILOR NAVY"/>
    <s v="*"/>
    <s v="MD"/>
    <s v="088541450980"/>
    <s v="46"/>
    <s v="DRESS"/>
    <n v="312"/>
    <n v="312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312"/>
    <s v="BEL"/>
    <s v="Yes"/>
    <n v="3787.454477050414"/>
    <n v="5637.5502400000005"/>
    <n v="1.5085764624029971"/>
    <s v="Fabric"/>
    <s v="10958 - Brandix Apparel Solutions Limited - Intimate Apparel,Batticala"/>
    <m/>
    <m/>
    <m/>
    <s v="On time"/>
    <m/>
    <m/>
    <m/>
    <e v="#N/A"/>
    <s v="09T3255587"/>
    <s v="US WHOLESALE"/>
    <m/>
    <n v="3.46"/>
    <m/>
    <s v="09T3255587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587"/>
    <m/>
    <n v="42"/>
    <n v="0"/>
  </r>
  <r>
    <n v="268201"/>
    <n v="268201"/>
    <s v="36663"/>
    <s v="11317"/>
    <s v="BRANDIX ASIA HOLDINGS PTE"/>
    <s v="09T3255"/>
    <s v="09T3255"/>
    <x v="2"/>
    <s v="410"/>
    <s v="587"/>
    <s v="SAILOR NAVY"/>
    <s v="*"/>
    <s v="LG"/>
    <s v="088541450997"/>
    <s v="46"/>
    <s v="DRESS"/>
    <n v="308"/>
    <n v="308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308"/>
    <s v="BEL"/>
    <s v="Yes"/>
    <n v="3787.454477050414"/>
    <n v="5637.5502400000005"/>
    <n v="1.5085764624029971"/>
    <s v="Fabric"/>
    <s v="10958 - Brandix Apparel Solutions Limited - Intimate Apparel,Batticala"/>
    <m/>
    <m/>
    <m/>
    <s v="On time"/>
    <m/>
    <m/>
    <m/>
    <e v="#N/A"/>
    <s v="09T3255587"/>
    <s v="US WHOLESALE"/>
    <m/>
    <n v="3.46"/>
    <m/>
    <s v="09T3255587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587"/>
    <m/>
    <n v="42"/>
    <n v="0"/>
  </r>
  <r>
    <n v="268201"/>
    <n v="268201"/>
    <s v="36663"/>
    <s v="11317"/>
    <s v="BRANDIX ASIA HOLDINGS PTE"/>
    <s v="09T3255"/>
    <s v="09T3255"/>
    <x v="2"/>
    <s v="410"/>
    <s v="587"/>
    <s v="SAILOR NAVY"/>
    <s v="*"/>
    <s v="XL"/>
    <s v="088541451000"/>
    <s v="46"/>
    <s v="DRESS"/>
    <n v="117"/>
    <n v="117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117"/>
    <s v="BEL"/>
    <s v="Yes"/>
    <n v="3787.454477050414"/>
    <n v="5637.5502400000005"/>
    <n v="1.5085764624029971"/>
    <s v="Fabric"/>
    <s v="10958 - Brandix Apparel Solutions Limited - Intimate Apparel,Batticala"/>
    <m/>
    <m/>
    <m/>
    <s v="On time"/>
    <m/>
    <m/>
    <m/>
    <e v="#N/A"/>
    <s v="09T3255587"/>
    <s v="US WHOLESALE"/>
    <m/>
    <n v="3.46"/>
    <m/>
    <s v="09T3255587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587"/>
    <m/>
    <n v="42"/>
    <n v="0"/>
  </r>
  <r>
    <n v="268201"/>
    <n v="268201"/>
    <s v="36663"/>
    <s v="11317"/>
    <s v="BRANDIX ASIA HOLDINGS PTE"/>
    <s v="09T3257"/>
    <s v="09T3257"/>
    <x v="2"/>
    <s v="F1S"/>
    <s v="435"/>
    <s v="INDIGO"/>
    <s v="*"/>
    <s v="SM"/>
    <s v="088541451079"/>
    <s v="46"/>
    <s v="DRESS"/>
    <n v="84"/>
    <n v="84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84"/>
    <s v="BEL"/>
    <s v="Yes"/>
    <n v="2304.781790820166"/>
    <n v="3216.2077500000005"/>
    <n v="4.5619968085106386"/>
    <s v="Fabric"/>
    <s v="10958 - Brandix Apparel Solutions Limited - Intimate Apparel,Batticala"/>
    <m/>
    <m/>
    <m/>
    <s v="On time"/>
    <m/>
    <m/>
    <m/>
    <e v="#N/A"/>
    <s v="09T3257435"/>
    <s v="US WHOLESALE"/>
    <m/>
    <n v="3.31"/>
    <m/>
    <s v="09T3257435"/>
    <x v="5"/>
    <m/>
    <m/>
    <x v="0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3257::435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3257"/>
    <s v="09T3257"/>
    <x v="2"/>
    <s v="F1S"/>
    <s v="435"/>
    <s v="INDIGO"/>
    <s v="*"/>
    <s v="MD"/>
    <s v="088541451086"/>
    <s v="46"/>
    <s v="DRESS"/>
    <n v="136"/>
    <n v="136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136"/>
    <s v="BEL"/>
    <s v="Yes"/>
    <n v="2304.781790820166"/>
    <n v="3216.2077500000005"/>
    <n v="4.5619968085106386"/>
    <s v="Fabric"/>
    <s v="10958 - Brandix Apparel Solutions Limited - Intimate Apparel,Batticala"/>
    <m/>
    <m/>
    <m/>
    <s v="On time"/>
    <m/>
    <m/>
    <m/>
    <e v="#N/A"/>
    <s v="09T3257435"/>
    <s v="US WHOLESALE"/>
    <m/>
    <n v="3.31"/>
    <m/>
    <s v="09T3257435"/>
    <x v="5"/>
    <m/>
    <m/>
    <x v="0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3257::435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3257"/>
    <s v="09T3257"/>
    <x v="2"/>
    <s v="F1S"/>
    <s v="435"/>
    <s v="INDIGO"/>
    <s v="*"/>
    <s v="LG"/>
    <s v="088541451093"/>
    <s v="46"/>
    <s v="DRESS"/>
    <n v="150"/>
    <n v="150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150"/>
    <s v="BEL"/>
    <s v="Yes"/>
    <n v="2304.781790820166"/>
    <n v="3216.2077500000005"/>
    <n v="4.5619968085106386"/>
    <s v="Fabric"/>
    <s v="10958 - Brandix Apparel Solutions Limited - Intimate Apparel,Batticala"/>
    <m/>
    <m/>
    <m/>
    <s v="On time"/>
    <m/>
    <m/>
    <m/>
    <e v="#N/A"/>
    <s v="09T3257435"/>
    <s v="US WHOLESALE"/>
    <m/>
    <n v="3.31"/>
    <m/>
    <s v="09T3257435"/>
    <x v="5"/>
    <m/>
    <m/>
    <x v="0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3257::435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3257"/>
    <s v="09T3257"/>
    <x v="2"/>
    <s v="F1S"/>
    <s v="435"/>
    <s v="INDIGO"/>
    <s v="*"/>
    <s v="XL"/>
    <s v="088541451109"/>
    <s v="46"/>
    <s v="DRESS"/>
    <n v="335"/>
    <n v="335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335"/>
    <s v="BEL"/>
    <s v="Yes"/>
    <n v="2304.781790820166"/>
    <n v="3216.2077500000005"/>
    <n v="4.5619968085106386"/>
    <s v="Fabric"/>
    <s v="10958 - Brandix Apparel Solutions Limited - Intimate Apparel,Batticala"/>
    <m/>
    <m/>
    <m/>
    <s v="On time"/>
    <m/>
    <m/>
    <m/>
    <e v="#N/A"/>
    <s v="09T3257435"/>
    <s v="US WHOLESALE"/>
    <m/>
    <n v="3.31"/>
    <m/>
    <s v="09T3257435"/>
    <x v="5"/>
    <m/>
    <m/>
    <x v="0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3257::435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3281"/>
    <s v="09T3281"/>
    <x v="3"/>
    <s v="YC7"/>
    <s v="100"/>
    <s v="WHITE"/>
    <s v="*"/>
    <s v="SM"/>
    <s v="088541492652"/>
    <s v="46"/>
    <s v="DRESS"/>
    <n v="116"/>
    <n v="116"/>
    <d v="2022-03-01T00:00:00"/>
    <s v=""/>
    <d v="2022-01-10T00:00:00"/>
    <d v="2022-01-03T00:00:00"/>
    <d v="2022-01-17T00:00:00"/>
    <d v="2022-01-10T00:00:00"/>
    <s v="Basics-Aug 2021"/>
    <m/>
    <m/>
    <m/>
    <m/>
    <s v="S2022"/>
    <m/>
    <s v="OPS REVIEW"/>
    <n v="1"/>
    <n v="116"/>
    <s v="BEL"/>
    <m/>
    <m/>
    <m/>
    <m/>
    <m/>
    <s v="10703 - Brandix Apparel Solutions Limited - Essentials, Nivithigala"/>
    <m/>
    <m/>
    <m/>
    <s v="Meeting the T&amp;A delivery"/>
    <m/>
    <m/>
    <m/>
    <e v="#N/A"/>
    <s v="09T3281100"/>
    <s v="US WHOLESALE"/>
    <m/>
    <n v="7.21"/>
    <m/>
    <s v="09T3281100"/>
    <x v="6"/>
    <m/>
    <m/>
    <x v="1"/>
    <s v="Aug-Basic"/>
    <m/>
    <m/>
    <d v="2021-09-01T00:00:00"/>
    <d v="2021-12-01T00:00:00"/>
    <m/>
    <m/>
    <n v="94"/>
    <n v="94"/>
    <n v="0"/>
    <d v="2022-01-08T00:00:00"/>
    <n v="-1"/>
    <n v="-2"/>
    <d v="2022-01-03T00:00:00"/>
    <d v="2022-01-10T00:00:00"/>
    <s v="09T3281::100"/>
    <s v="Emb style_Delivery quote based on LT"/>
    <n v="40"/>
    <n v="7"/>
  </r>
  <r>
    <n v="268201"/>
    <n v="268201"/>
    <s v="36663"/>
    <s v="11317"/>
    <s v="BRANDIX ASIA HOLDINGS PTE"/>
    <s v="09T3281"/>
    <s v="09T3281"/>
    <x v="3"/>
    <s v="YC7"/>
    <s v="100"/>
    <s v="WHITE"/>
    <s v="*"/>
    <s v="MD"/>
    <s v="088541492669"/>
    <s v="46"/>
    <s v="DRESS"/>
    <n v="328"/>
    <n v="328"/>
    <d v="2022-03-01T00:00:00"/>
    <s v=""/>
    <d v="2022-01-10T00:00:00"/>
    <d v="2022-01-03T00:00:00"/>
    <d v="2022-01-17T00:00:00"/>
    <d v="2022-01-10T00:00:00"/>
    <s v="Basics-Aug 2021"/>
    <m/>
    <m/>
    <m/>
    <m/>
    <s v="S2022"/>
    <m/>
    <s v="OPS REVIEW"/>
    <n v="1"/>
    <n v="328"/>
    <s v="BEL"/>
    <m/>
    <m/>
    <m/>
    <m/>
    <m/>
    <s v="10703 - Brandix Apparel Solutions Limited - Essentials, Nivithigala"/>
    <m/>
    <m/>
    <m/>
    <s v="Meeting the T&amp;A delivery"/>
    <m/>
    <m/>
    <m/>
    <e v="#N/A"/>
    <s v="09T3281100"/>
    <s v="US WHOLESALE"/>
    <m/>
    <n v="7.21"/>
    <m/>
    <s v="09T3281100"/>
    <x v="6"/>
    <m/>
    <m/>
    <x v="1"/>
    <s v="Aug-Basic"/>
    <m/>
    <m/>
    <d v="2021-09-01T00:00:00"/>
    <d v="2021-12-01T00:00:00"/>
    <m/>
    <m/>
    <n v="94"/>
    <n v="94"/>
    <n v="0"/>
    <d v="2022-01-08T00:00:00"/>
    <n v="-1"/>
    <n v="-2"/>
    <d v="2022-01-03T00:00:00"/>
    <d v="2022-01-10T00:00:00"/>
    <s v="09T3281::100"/>
    <s v="Emb style_Delivery quote based on LT"/>
    <n v="40"/>
    <n v="7"/>
  </r>
  <r>
    <n v="268201"/>
    <n v="268201"/>
    <s v="36663"/>
    <s v="11317"/>
    <s v="BRANDIX ASIA HOLDINGS PTE"/>
    <s v="09T3281"/>
    <s v="09T3281"/>
    <x v="3"/>
    <s v="YC7"/>
    <s v="100"/>
    <s v="WHITE"/>
    <s v="*"/>
    <s v="LG"/>
    <s v="088541492676"/>
    <s v="46"/>
    <s v="DRESS"/>
    <n v="439"/>
    <n v="439"/>
    <d v="2022-03-01T00:00:00"/>
    <s v=""/>
    <d v="2022-01-10T00:00:00"/>
    <d v="2022-01-03T00:00:00"/>
    <d v="2022-01-17T00:00:00"/>
    <d v="2022-01-10T00:00:00"/>
    <s v="Basics-Aug 2021"/>
    <m/>
    <m/>
    <m/>
    <m/>
    <s v="S2022"/>
    <m/>
    <s v="OPS REVIEW"/>
    <n v="1"/>
    <n v="439"/>
    <s v="BEL"/>
    <m/>
    <m/>
    <m/>
    <m/>
    <m/>
    <s v="10703 - Brandix Apparel Solutions Limited - Essentials, Nivithigala"/>
    <m/>
    <m/>
    <m/>
    <s v="Meeting the T&amp;A delivery"/>
    <m/>
    <m/>
    <m/>
    <e v="#N/A"/>
    <s v="09T3281100"/>
    <s v="US WHOLESALE"/>
    <m/>
    <n v="7.21"/>
    <m/>
    <s v="09T3281100"/>
    <x v="6"/>
    <m/>
    <m/>
    <x v="1"/>
    <s v="Aug-Basic"/>
    <m/>
    <m/>
    <d v="2021-09-01T00:00:00"/>
    <d v="2021-12-01T00:00:00"/>
    <m/>
    <m/>
    <n v="94"/>
    <n v="94"/>
    <n v="0"/>
    <d v="2022-01-08T00:00:00"/>
    <n v="-1"/>
    <n v="-2"/>
    <d v="2022-01-03T00:00:00"/>
    <d v="2022-01-10T00:00:00"/>
    <s v="09T3281::100"/>
    <s v="Emb style_Delivery quote based on LT"/>
    <n v="40"/>
    <n v="7"/>
  </r>
  <r>
    <n v="268201"/>
    <n v="268201"/>
    <s v="36663"/>
    <s v="11317"/>
    <s v="BRANDIX ASIA HOLDINGS PTE"/>
    <s v="09T3281"/>
    <s v="09T3281"/>
    <x v="3"/>
    <s v="YC7"/>
    <s v="100"/>
    <s v="WHITE"/>
    <s v="*"/>
    <s v="XL"/>
    <s v="088541492683"/>
    <s v="46"/>
    <s v="DRESS"/>
    <n v="115"/>
    <n v="115"/>
    <d v="2022-03-01T00:00:00"/>
    <s v=""/>
    <d v="2022-01-10T00:00:00"/>
    <d v="2022-01-03T00:00:00"/>
    <d v="2022-01-17T00:00:00"/>
    <d v="2022-01-10T00:00:00"/>
    <s v="Basics-Aug 2021"/>
    <m/>
    <m/>
    <m/>
    <m/>
    <s v="S2022"/>
    <m/>
    <s v="OPS REVIEW"/>
    <n v="1"/>
    <n v="115"/>
    <s v="BEL"/>
    <m/>
    <m/>
    <m/>
    <m/>
    <m/>
    <s v="10703 - Brandix Apparel Solutions Limited - Essentials, Nivithigala"/>
    <m/>
    <m/>
    <m/>
    <s v="Meeting the T&amp;A delivery"/>
    <m/>
    <m/>
    <m/>
    <e v="#N/A"/>
    <s v="09T3281100"/>
    <s v="US WHOLESALE"/>
    <m/>
    <n v="7.21"/>
    <m/>
    <s v="09T3281100"/>
    <x v="6"/>
    <m/>
    <m/>
    <x v="1"/>
    <s v="Aug-Basic"/>
    <m/>
    <m/>
    <d v="2021-09-01T00:00:00"/>
    <d v="2021-12-01T00:00:00"/>
    <m/>
    <m/>
    <n v="94"/>
    <n v="94"/>
    <n v="0"/>
    <d v="2022-01-08T00:00:00"/>
    <n v="-1"/>
    <n v="-2"/>
    <d v="2022-01-03T00:00:00"/>
    <d v="2022-01-10T00:00:00"/>
    <s v="09T3281::100"/>
    <s v="Emb style_Delivery quote based on LT"/>
    <n v="40"/>
    <n v="7"/>
  </r>
  <r>
    <n v="268201"/>
    <n v="268201"/>
    <s v="36663"/>
    <s v="11317"/>
    <s v="BRANDIX ASIA HOLDINGS PTE"/>
    <s v="09T3281"/>
    <s v="09T3281"/>
    <x v="3"/>
    <s v="YC7"/>
    <s v="100"/>
    <s v="WHITE"/>
    <s v="*"/>
    <s v="XXL"/>
    <s v="088541492690"/>
    <s v="46"/>
    <s v="DRESS"/>
    <n v="107"/>
    <n v="107"/>
    <d v="2022-03-01T00:00:00"/>
    <s v=""/>
    <d v="2022-01-10T00:00:00"/>
    <d v="2022-01-03T00:00:00"/>
    <d v="2022-01-17T00:00:00"/>
    <d v="2022-01-10T00:00:00"/>
    <s v="Basics-Aug 2021"/>
    <m/>
    <m/>
    <m/>
    <m/>
    <s v="S2022"/>
    <m/>
    <s v="OPS REVIEW"/>
    <n v="1"/>
    <n v="107"/>
    <s v="BEL"/>
    <m/>
    <m/>
    <m/>
    <m/>
    <m/>
    <s v="10703 - Brandix Apparel Solutions Limited - Essentials, Nivithigala"/>
    <m/>
    <m/>
    <m/>
    <s v="Meeting the T&amp;A delivery"/>
    <m/>
    <m/>
    <m/>
    <e v="#N/A"/>
    <s v="09T3281100"/>
    <s v="US WHOLESALE"/>
    <m/>
    <n v="7.21"/>
    <m/>
    <s v="09T3281100"/>
    <x v="6"/>
    <m/>
    <m/>
    <x v="1"/>
    <s v="Aug-Basic"/>
    <m/>
    <m/>
    <d v="2021-09-01T00:00:00"/>
    <d v="2021-12-01T00:00:00"/>
    <m/>
    <m/>
    <n v="94"/>
    <n v="94"/>
    <n v="0"/>
    <d v="2022-01-08T00:00:00"/>
    <n v="-1"/>
    <n v="-2"/>
    <d v="2022-01-03T00:00:00"/>
    <d v="2022-01-10T00:00:00"/>
    <s v="09T3281::100"/>
    <s v="Emb style_Delivery quote based on LT"/>
    <n v="40"/>
    <n v="7"/>
  </r>
  <r>
    <n v="268201"/>
    <n v="268201"/>
    <s v="36663"/>
    <s v="11317"/>
    <s v="BRANDIX ASIA HOLDINGS PTE"/>
    <s v="09T3283"/>
    <s v="09T3283"/>
    <x v="3"/>
    <s v="CHS"/>
    <s v="410"/>
    <s v="DARK NAVY"/>
    <s v="*"/>
    <s v="SM"/>
    <s v="088541492751"/>
    <s v="46"/>
    <s v="DRESS"/>
    <n v="221"/>
    <n v="221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221"/>
    <s v="BEL"/>
    <s v="Yes"/>
    <n v="4503.7417923691219"/>
    <n v="944.08336200000008"/>
    <n v="1.1388219083232811"/>
    <s v="Fabric"/>
    <s v="10703 - Brandix Apparel Solutions Limited - Essentials, Nivithigala"/>
    <m/>
    <m/>
    <m/>
    <s v="On time"/>
    <m/>
    <m/>
    <m/>
    <e v="#N/A"/>
    <s v="09T3283410"/>
    <s v="US WHOLESALE"/>
    <m/>
    <n v="5.3900000000000006"/>
    <m/>
    <s v="09T3283410"/>
    <x v="7"/>
    <m/>
    <m/>
    <x v="2"/>
    <s v="Aug-Basic"/>
    <m/>
    <m/>
    <d v="2021-09-01T00:00:00"/>
    <d v="2021-12-01T00:00:00"/>
    <m/>
    <m/>
    <n v="94"/>
    <n v="94"/>
    <n v="0"/>
    <d v="2022-01-08T00:00:00"/>
    <n v="0"/>
    <n v="5"/>
    <d v="2022-01-03T00:00:00"/>
    <d v="2022-01-03T00:00:00"/>
    <s v="09T3283::410"/>
    <m/>
    <n v="33"/>
    <n v="0"/>
  </r>
  <r>
    <n v="268201"/>
    <n v="268201"/>
    <s v="36663"/>
    <s v="11317"/>
    <s v="BRANDIX ASIA HOLDINGS PTE"/>
    <s v="09T3283"/>
    <s v="09T3283"/>
    <x v="3"/>
    <s v="CHS"/>
    <s v="410"/>
    <s v="DARK NAVY"/>
    <s v="*"/>
    <s v="MD"/>
    <s v="088541492768"/>
    <s v="46"/>
    <s v="DRESS"/>
    <n v="212"/>
    <n v="212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212"/>
    <s v="BEL"/>
    <s v="Yes"/>
    <n v="4503.7417923691219"/>
    <n v="944.08336200000008"/>
    <n v="1.1388219083232811"/>
    <s v="Fabric"/>
    <s v="10703 - Brandix Apparel Solutions Limited - Essentials, Nivithigala"/>
    <m/>
    <m/>
    <m/>
    <s v="On time"/>
    <m/>
    <m/>
    <m/>
    <e v="#N/A"/>
    <s v="09T3283410"/>
    <s v="US WHOLESALE"/>
    <m/>
    <n v="5.3900000000000006"/>
    <m/>
    <s v="09T3283410"/>
    <x v="7"/>
    <m/>
    <m/>
    <x v="2"/>
    <s v="Aug-Basic"/>
    <m/>
    <m/>
    <d v="2021-09-01T00:00:00"/>
    <d v="2021-12-01T00:00:00"/>
    <m/>
    <m/>
    <n v="94"/>
    <n v="94"/>
    <n v="0"/>
    <d v="2022-01-08T00:00:00"/>
    <n v="0"/>
    <n v="5"/>
    <d v="2022-01-03T00:00:00"/>
    <d v="2022-01-03T00:00:00"/>
    <s v="09T3283::410"/>
    <m/>
    <n v="33"/>
    <n v="0"/>
  </r>
  <r>
    <n v="268201"/>
    <n v="268201"/>
    <s v="36663"/>
    <s v="11317"/>
    <s v="BRANDIX ASIA HOLDINGS PTE"/>
    <s v="09T3283"/>
    <s v="09T3283"/>
    <x v="3"/>
    <s v="CHS"/>
    <s v="410"/>
    <s v="DARK NAVY"/>
    <s v="*"/>
    <s v="LG"/>
    <s v="088541492775"/>
    <s v="46"/>
    <s v="DRESS"/>
    <n v="301"/>
    <n v="301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301"/>
    <s v="BEL"/>
    <s v="Yes"/>
    <n v="4503.7417923691219"/>
    <n v="944.08336200000008"/>
    <n v="1.1388219083232811"/>
    <s v="Fabric"/>
    <s v="10703 - Brandix Apparel Solutions Limited - Essentials, Nivithigala"/>
    <m/>
    <m/>
    <m/>
    <s v="On time"/>
    <m/>
    <m/>
    <m/>
    <e v="#N/A"/>
    <s v="09T3283410"/>
    <s v="US WHOLESALE"/>
    <m/>
    <n v="5.3900000000000006"/>
    <m/>
    <s v="09T3283410"/>
    <x v="7"/>
    <m/>
    <m/>
    <x v="2"/>
    <s v="Aug-Basic"/>
    <m/>
    <m/>
    <d v="2021-09-01T00:00:00"/>
    <d v="2021-12-01T00:00:00"/>
    <m/>
    <m/>
    <n v="94"/>
    <n v="94"/>
    <n v="0"/>
    <d v="2022-01-08T00:00:00"/>
    <n v="0"/>
    <n v="5"/>
    <d v="2022-01-03T00:00:00"/>
    <d v="2022-01-03T00:00:00"/>
    <s v="09T3283::410"/>
    <m/>
    <n v="33"/>
    <n v="0"/>
  </r>
  <r>
    <n v="268201"/>
    <n v="268201"/>
    <s v="36663"/>
    <s v="11317"/>
    <s v="BRANDIX ASIA HOLDINGS PTE"/>
    <s v="09T3283"/>
    <s v="09T3283"/>
    <x v="3"/>
    <s v="CHS"/>
    <s v="410"/>
    <s v="DARK NAVY"/>
    <s v="*"/>
    <s v="XXL"/>
    <s v="088541492799"/>
    <s v="46"/>
    <s v="DRESS"/>
    <n v="95"/>
    <n v="95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1"/>
    <n v="95"/>
    <s v="BEL"/>
    <s v="Yes"/>
    <n v="4503.7417923691219"/>
    <n v="944.08336200000008"/>
    <n v="1.1388219083232811"/>
    <s v="Fabric"/>
    <s v="10703 - Brandix Apparel Solutions Limited - Essentials, Nivithigala"/>
    <m/>
    <m/>
    <m/>
    <s v="On time"/>
    <m/>
    <m/>
    <m/>
    <e v="#N/A"/>
    <s v="09T3283410"/>
    <s v="US WHOLESALE"/>
    <m/>
    <n v="5.3900000000000006"/>
    <m/>
    <s v="09T3283410"/>
    <x v="7"/>
    <m/>
    <m/>
    <x v="2"/>
    <s v="Aug-Basic"/>
    <m/>
    <m/>
    <d v="2021-09-01T00:00:00"/>
    <d v="2021-12-01T00:00:00"/>
    <m/>
    <m/>
    <n v="94"/>
    <n v="94"/>
    <n v="0"/>
    <d v="2022-01-08T00:00:00"/>
    <n v="0"/>
    <n v="5"/>
    <d v="2022-01-03T00:00:00"/>
    <d v="2022-01-03T00:00:00"/>
    <s v="09T3283::410"/>
    <m/>
    <n v="33"/>
    <n v="0"/>
  </r>
  <r>
    <n v="268201"/>
    <n v="268201"/>
    <s v="36663"/>
    <s v="11317"/>
    <s v="BRANDIX ASIA HOLDINGS PTE"/>
    <s v="09T3349"/>
    <s v="09T3349"/>
    <x v="0"/>
    <s v="UB1"/>
    <s v="001"/>
    <s v="BLACK"/>
    <s v="*"/>
    <s v="XL"/>
    <s v="088541539296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s v="Yes"/>
    <n v="1277.6764491874849"/>
    <n v="1111.51846"/>
    <n v="18.525307666666667"/>
    <s v="Fabric"/>
    <s v="10914 - Brandix Apparel India Pvt Ltd"/>
    <m/>
    <m/>
    <m/>
    <s v="On time"/>
    <m/>
    <m/>
    <m/>
    <e v="#N/A"/>
    <s v="09T3349001"/>
    <s v="US WHOLESALE"/>
    <m/>
    <n v="6.84"/>
    <m/>
    <s v="09T3349001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349::001"/>
    <m/>
    <n v="40"/>
    <n v="1"/>
  </r>
  <r>
    <n v="268201"/>
    <n v="268201"/>
    <s v="36663"/>
    <s v="11317"/>
    <s v="BRANDIX ASIA HOLDINGS PTE"/>
    <s v="09T3351"/>
    <s v="09T3351"/>
    <x v="0"/>
    <s v="001"/>
    <s v="001"/>
    <s v="BLACK"/>
    <s v="*"/>
    <s v="LG"/>
    <s v="088541539739"/>
    <s v="46"/>
    <s v="DRESS"/>
    <n v="676"/>
    <n v="676"/>
    <d v="2022-03-01T00:00:00"/>
    <s v=""/>
    <d v="2022-01-10T00:00:00"/>
    <d v="2022-01-03T00:00:00"/>
    <e v="#VALUE!"/>
    <s v="TBC"/>
    <s v="Basics-Aug 2021"/>
    <m/>
    <m/>
    <m/>
    <m/>
    <s v="S2022"/>
    <m/>
    <s v="OPS REVIEW"/>
    <n v="3"/>
    <n v="2028"/>
    <s v="BEL"/>
    <m/>
    <m/>
    <m/>
    <m/>
    <m/>
    <m/>
    <m/>
    <m/>
    <m/>
    <m/>
    <m/>
    <m/>
    <m/>
    <e v="#N/A"/>
    <s v="09T3351001"/>
    <s v="US WHOLESALE"/>
    <m/>
    <m/>
    <m/>
    <s v="09T3351001"/>
    <x v="0"/>
    <m/>
    <m/>
    <x v="0"/>
    <s v="Aug-Basic"/>
    <m/>
    <m/>
    <d v="2021-09-01T00:00:00"/>
    <m/>
    <m/>
    <m/>
    <e v="#N/A"/>
    <e v="#N/A"/>
    <e v="#N/A"/>
    <e v="#N/A"/>
    <e v="#VALUE!"/>
    <e v="#N/A"/>
    <d v="2022-01-03T00:00:00"/>
    <s v="TBC"/>
    <s v="09T3351::001"/>
    <s v="On hold under Development comments"/>
    <e v="#VALUE!"/>
    <e v="#VALUE!"/>
  </r>
  <r>
    <n v="268201"/>
    <n v="268201"/>
    <s v="36663"/>
    <s v="11317"/>
    <s v="BRANDIX ASIA HOLDINGS PTE"/>
    <s v="09T3351"/>
    <s v="09T3351"/>
    <x v="0"/>
    <s v="001"/>
    <s v="001"/>
    <s v="BLACK"/>
    <s v="*"/>
    <s v="XL"/>
    <s v="088541539746"/>
    <s v="46"/>
    <s v="DRESS"/>
    <n v="747"/>
    <n v="747"/>
    <d v="2022-03-01T00:00:00"/>
    <s v=""/>
    <d v="2022-01-10T00:00:00"/>
    <d v="2022-01-03T00:00:00"/>
    <e v="#VALUE!"/>
    <s v="TBC"/>
    <s v="Basics-Aug 2021"/>
    <m/>
    <m/>
    <m/>
    <m/>
    <s v="S2022"/>
    <m/>
    <s v="OPS REVIEW"/>
    <n v="3"/>
    <n v="2241"/>
    <s v="BEL"/>
    <m/>
    <m/>
    <m/>
    <m/>
    <m/>
    <m/>
    <m/>
    <m/>
    <m/>
    <m/>
    <m/>
    <m/>
    <m/>
    <e v="#N/A"/>
    <s v="09T3351001"/>
    <s v="US WHOLESALE"/>
    <m/>
    <m/>
    <m/>
    <s v="09T3351001"/>
    <x v="0"/>
    <m/>
    <m/>
    <x v="0"/>
    <s v="Aug-Basic"/>
    <m/>
    <m/>
    <d v="2021-09-01T00:00:00"/>
    <m/>
    <m/>
    <m/>
    <e v="#N/A"/>
    <e v="#N/A"/>
    <e v="#N/A"/>
    <e v="#N/A"/>
    <e v="#VALUE!"/>
    <e v="#N/A"/>
    <d v="2022-01-03T00:00:00"/>
    <s v="TBC"/>
    <s v="09T3351::001"/>
    <s v="On hold under Development comments"/>
    <e v="#VALUE!"/>
    <e v="#VALUE!"/>
  </r>
  <r>
    <n v="268201"/>
    <n v="268201"/>
    <s v="36663"/>
    <s v="11317"/>
    <s v="BRANDIX ASIA HOLDINGS PTE"/>
    <s v="09T3351"/>
    <s v="09T3351"/>
    <x v="0"/>
    <s v="001"/>
    <s v="001"/>
    <s v="BLACK"/>
    <s v="*"/>
    <s v="XXL"/>
    <s v="088541539753"/>
    <s v="46"/>
    <s v="DRESS"/>
    <n v="95"/>
    <n v="95"/>
    <d v="2022-03-01T00:00:00"/>
    <s v=""/>
    <d v="2022-01-10T00:00:00"/>
    <d v="2022-01-03T00:00:00"/>
    <e v="#VALUE!"/>
    <s v="TBC"/>
    <s v="Basics-Aug 2021"/>
    <m/>
    <m/>
    <m/>
    <m/>
    <s v="S2022"/>
    <m/>
    <s v="OPS REVIEW"/>
    <n v="3"/>
    <n v="285"/>
    <s v="BEL"/>
    <m/>
    <m/>
    <m/>
    <m/>
    <m/>
    <m/>
    <m/>
    <m/>
    <m/>
    <m/>
    <m/>
    <m/>
    <m/>
    <e v="#N/A"/>
    <s v="09T3351001"/>
    <s v="US WHOLESALE"/>
    <m/>
    <m/>
    <m/>
    <s v="09T3351001"/>
    <x v="0"/>
    <m/>
    <m/>
    <x v="0"/>
    <s v="Aug-Basic"/>
    <m/>
    <m/>
    <d v="2021-09-01T00:00:00"/>
    <m/>
    <m/>
    <m/>
    <e v="#N/A"/>
    <e v="#N/A"/>
    <e v="#N/A"/>
    <e v="#N/A"/>
    <e v="#VALUE!"/>
    <e v="#N/A"/>
    <d v="2022-01-03T00:00:00"/>
    <s v="TBC"/>
    <s v="09T3351::001"/>
    <s v="On hold under Development comments"/>
    <e v="#VALUE!"/>
    <e v="#VALUE!"/>
  </r>
  <r>
    <n v="268201"/>
    <n v="268201"/>
    <s v="36663"/>
    <s v="11317"/>
    <s v="BRANDIX ASIA HOLDINGS PTE"/>
    <s v="09T3351"/>
    <s v="09T3351"/>
    <x v="0"/>
    <s v="608"/>
    <s v="608"/>
    <s v="MAHOGANY"/>
    <s v="*"/>
    <s v="LG"/>
    <s v="088541539487"/>
    <s v="46"/>
    <s v="DRESS"/>
    <n v="60"/>
    <n v="60"/>
    <d v="2022-03-01T00:00:00"/>
    <s v=""/>
    <d v="2022-01-10T00:00:00"/>
    <d v="2022-01-03T00:00:00"/>
    <e v="#VALUE!"/>
    <s v="TBC"/>
    <s v="Basics-Aug 2021"/>
    <m/>
    <m/>
    <m/>
    <m/>
    <s v="S2022"/>
    <m/>
    <s v="OPS REVIEW"/>
    <n v="3"/>
    <n v="180"/>
    <s v="BEL"/>
    <m/>
    <m/>
    <m/>
    <m/>
    <m/>
    <m/>
    <m/>
    <m/>
    <m/>
    <m/>
    <m/>
    <m/>
    <m/>
    <e v="#N/A"/>
    <s v="09T3351608"/>
    <s v="US WHOLESALE"/>
    <m/>
    <m/>
    <m/>
    <s v="09T3351608"/>
    <x v="0"/>
    <m/>
    <m/>
    <x v="0"/>
    <s v="Aug-Basic"/>
    <m/>
    <m/>
    <d v="2021-09-01T00:00:00"/>
    <m/>
    <m/>
    <m/>
    <e v="#N/A"/>
    <e v="#N/A"/>
    <e v="#N/A"/>
    <e v="#N/A"/>
    <e v="#VALUE!"/>
    <e v="#N/A"/>
    <d v="2022-01-03T00:00:00"/>
    <s v="TBC"/>
    <s v="09T3351::608"/>
    <s v="On hold under Development comments"/>
    <e v="#VALUE!"/>
    <e v="#VALUE!"/>
  </r>
  <r>
    <n v="268201"/>
    <n v="268201"/>
    <s v="36663"/>
    <s v="11317"/>
    <s v="BRANDIX ASIA HOLDINGS PTE"/>
    <s v="09T3351"/>
    <s v="09T3351"/>
    <x v="0"/>
    <s v="608"/>
    <s v="608"/>
    <s v="MAHOGANY"/>
    <s v="*"/>
    <s v="XL"/>
    <s v="088541539494"/>
    <s v="46"/>
    <s v="DRESS"/>
    <n v="1133"/>
    <n v="1133"/>
    <d v="2022-03-01T00:00:00"/>
    <s v=""/>
    <d v="2022-01-10T00:00:00"/>
    <d v="2022-01-03T00:00:00"/>
    <e v="#VALUE!"/>
    <s v="TBC"/>
    <s v="Basics-Aug 2021"/>
    <m/>
    <m/>
    <m/>
    <m/>
    <s v="S2022"/>
    <m/>
    <s v="OPS REVIEW"/>
    <n v="3"/>
    <n v="3399"/>
    <s v="BEL"/>
    <m/>
    <m/>
    <m/>
    <m/>
    <m/>
    <m/>
    <m/>
    <m/>
    <m/>
    <m/>
    <m/>
    <m/>
    <m/>
    <e v="#N/A"/>
    <s v="09T3351608"/>
    <s v="US WHOLESALE"/>
    <m/>
    <m/>
    <m/>
    <s v="09T3351608"/>
    <x v="0"/>
    <m/>
    <m/>
    <x v="0"/>
    <s v="Aug-Basic"/>
    <m/>
    <m/>
    <d v="2021-09-01T00:00:00"/>
    <m/>
    <m/>
    <m/>
    <e v="#N/A"/>
    <e v="#N/A"/>
    <e v="#N/A"/>
    <e v="#N/A"/>
    <e v="#VALUE!"/>
    <e v="#N/A"/>
    <d v="2022-01-03T00:00:00"/>
    <s v="TBC"/>
    <s v="09T3351::608"/>
    <s v="On hold under Development comments"/>
    <e v="#VALUE!"/>
    <e v="#VALUE!"/>
  </r>
  <r>
    <n v="268201"/>
    <n v="268201"/>
    <s v="36663"/>
    <s v="11317"/>
    <s v="BRANDIX ASIA HOLDINGS PTE"/>
    <s v="09T3351"/>
    <s v="09T3351"/>
    <x v="0"/>
    <s v="608"/>
    <s v="608"/>
    <s v="MAHOGANY"/>
    <s v="*"/>
    <s v="XXL"/>
    <s v="088541539500"/>
    <s v="46"/>
    <s v="DRESS"/>
    <n v="72"/>
    <n v="72"/>
    <d v="2022-03-01T00:00:00"/>
    <s v=""/>
    <d v="2022-01-10T00:00:00"/>
    <d v="2022-01-03T00:00:00"/>
    <e v="#VALUE!"/>
    <s v="TBC"/>
    <s v="Basics-Aug 2021"/>
    <m/>
    <m/>
    <m/>
    <m/>
    <s v="S2022"/>
    <m/>
    <s v="OPS REVIEW"/>
    <n v="3"/>
    <n v="216"/>
    <s v="BEL"/>
    <m/>
    <m/>
    <m/>
    <m/>
    <m/>
    <m/>
    <m/>
    <m/>
    <m/>
    <m/>
    <m/>
    <m/>
    <m/>
    <e v="#N/A"/>
    <s v="09T3351608"/>
    <s v="US WHOLESALE"/>
    <m/>
    <m/>
    <m/>
    <s v="09T3351608"/>
    <x v="0"/>
    <m/>
    <m/>
    <x v="0"/>
    <s v="Aug-Basic"/>
    <m/>
    <m/>
    <d v="2021-09-01T00:00:00"/>
    <m/>
    <m/>
    <m/>
    <e v="#N/A"/>
    <e v="#N/A"/>
    <e v="#N/A"/>
    <e v="#N/A"/>
    <e v="#VALUE!"/>
    <e v="#N/A"/>
    <d v="2022-01-03T00:00:00"/>
    <s v="TBC"/>
    <s v="09T3351::608"/>
    <s v="On hold under Development comments"/>
    <e v="#VALUE!"/>
    <e v="#VALUE!"/>
  </r>
  <r>
    <n v="268201"/>
    <n v="268201"/>
    <s v="36663"/>
    <s v="11317"/>
    <s v="BRANDIX ASIA HOLDINGS PTE"/>
    <s v="09T3351"/>
    <s v="09T3351"/>
    <x v="0"/>
    <s v="464"/>
    <s v="464"/>
    <s v="PERSIAN BLUE"/>
    <s v="*"/>
    <s v="SM"/>
    <s v="088541542739"/>
    <s v="46"/>
    <s v="DRESS"/>
    <n v="218"/>
    <n v="218"/>
    <d v="2022-03-01T00:00:00"/>
    <s v=""/>
    <d v="2022-01-10T00:00:00"/>
    <d v="2022-01-03T00:00:00"/>
    <e v="#VALUE!"/>
    <s v="TBC"/>
    <s v="Basics-Aug 2021"/>
    <m/>
    <m/>
    <m/>
    <m/>
    <s v="S2022"/>
    <m/>
    <s v="OPS REVIEW"/>
    <n v="3"/>
    <n v="654"/>
    <s v="BEL"/>
    <m/>
    <m/>
    <m/>
    <m/>
    <m/>
    <m/>
    <m/>
    <m/>
    <m/>
    <m/>
    <m/>
    <m/>
    <m/>
    <e v="#N/A"/>
    <s v="09T3351464"/>
    <s v="US WHOLESALE"/>
    <m/>
    <m/>
    <m/>
    <s v="09T3351464"/>
    <x v="0"/>
    <m/>
    <m/>
    <x v="0"/>
    <s v="Aug-Basic"/>
    <m/>
    <m/>
    <d v="2021-09-01T00:00:00"/>
    <m/>
    <m/>
    <m/>
    <e v="#N/A"/>
    <e v="#N/A"/>
    <e v="#N/A"/>
    <e v="#N/A"/>
    <e v="#VALUE!"/>
    <e v="#N/A"/>
    <d v="2022-01-03T00:00:00"/>
    <s v="TBC"/>
    <s v="09T3351::464"/>
    <s v="On hold under Development comments"/>
    <e v="#VALUE!"/>
    <e v="#VALUE!"/>
  </r>
  <r>
    <n v="268201"/>
    <n v="268201"/>
    <s v="36663"/>
    <s v="11317"/>
    <s v="BRANDIX ASIA HOLDINGS PTE"/>
    <s v="09T3351"/>
    <s v="09T3351"/>
    <x v="0"/>
    <s v="464"/>
    <s v="464"/>
    <s v="PERSIAN BLUE"/>
    <s v="*"/>
    <s v="LG"/>
    <s v="088541542753"/>
    <s v="46"/>
    <s v="DRESS"/>
    <n v="461"/>
    <n v="461"/>
    <d v="2022-03-01T00:00:00"/>
    <s v=""/>
    <d v="2022-01-10T00:00:00"/>
    <d v="2022-01-03T00:00:00"/>
    <e v="#VALUE!"/>
    <s v="TBC"/>
    <s v="Basics-Aug 2021"/>
    <m/>
    <m/>
    <m/>
    <m/>
    <s v="S2022"/>
    <m/>
    <s v="OPS REVIEW"/>
    <n v="3"/>
    <n v="1383"/>
    <s v="BEL"/>
    <m/>
    <m/>
    <m/>
    <m/>
    <m/>
    <m/>
    <m/>
    <m/>
    <m/>
    <m/>
    <m/>
    <m/>
    <m/>
    <e v="#N/A"/>
    <s v="09T3351464"/>
    <s v="US WHOLESALE"/>
    <m/>
    <m/>
    <m/>
    <s v="09T3351464"/>
    <x v="0"/>
    <m/>
    <m/>
    <x v="0"/>
    <s v="Aug-Basic"/>
    <m/>
    <m/>
    <d v="2021-09-01T00:00:00"/>
    <m/>
    <m/>
    <m/>
    <e v="#N/A"/>
    <e v="#N/A"/>
    <e v="#N/A"/>
    <e v="#N/A"/>
    <e v="#VALUE!"/>
    <e v="#N/A"/>
    <d v="2022-01-03T00:00:00"/>
    <s v="TBC"/>
    <s v="09T3351::464"/>
    <s v="On hold under Development comments"/>
    <e v="#VALUE!"/>
    <e v="#VALUE!"/>
  </r>
  <r>
    <n v="268201"/>
    <n v="268201"/>
    <s v="36663"/>
    <s v="11317"/>
    <s v="BRANDIX ASIA HOLDINGS PTE"/>
    <s v="09T3351"/>
    <s v="09T3351"/>
    <x v="0"/>
    <s v="464"/>
    <s v="464"/>
    <s v="PERSIAN BLUE"/>
    <s v="*"/>
    <s v="XL"/>
    <s v="088541542760"/>
    <s v="46"/>
    <s v="DRESS"/>
    <n v="589"/>
    <n v="589"/>
    <d v="2022-03-01T00:00:00"/>
    <s v=""/>
    <d v="2022-01-10T00:00:00"/>
    <d v="2022-01-03T00:00:00"/>
    <e v="#VALUE!"/>
    <s v="TBC"/>
    <s v="Basics-Aug 2021"/>
    <m/>
    <m/>
    <m/>
    <m/>
    <s v="S2022"/>
    <m/>
    <s v="OPS REVIEW"/>
    <n v="3"/>
    <n v="1767"/>
    <s v="BEL"/>
    <m/>
    <m/>
    <m/>
    <m/>
    <m/>
    <m/>
    <m/>
    <m/>
    <m/>
    <m/>
    <m/>
    <m/>
    <m/>
    <e v="#N/A"/>
    <s v="09T3351464"/>
    <s v="US WHOLESALE"/>
    <m/>
    <m/>
    <m/>
    <s v="09T3351464"/>
    <x v="0"/>
    <m/>
    <m/>
    <x v="0"/>
    <s v="Aug-Basic"/>
    <m/>
    <m/>
    <d v="2021-09-01T00:00:00"/>
    <m/>
    <m/>
    <m/>
    <e v="#N/A"/>
    <e v="#N/A"/>
    <e v="#N/A"/>
    <e v="#N/A"/>
    <e v="#VALUE!"/>
    <e v="#N/A"/>
    <d v="2022-01-03T00:00:00"/>
    <s v="TBC"/>
    <s v="09T3351::464"/>
    <s v="On hold under Development comments"/>
    <e v="#VALUE!"/>
    <e v="#VALUE!"/>
  </r>
  <r>
    <n v="268201"/>
    <n v="268201"/>
    <s v="36663"/>
    <s v="11317"/>
    <s v="BRANDIX ASIA HOLDINGS PTE"/>
    <s v="09T3490"/>
    <s v="09T3490"/>
    <x v="4"/>
    <s v="001"/>
    <s v="001"/>
    <s v="BLACK"/>
    <s v="*"/>
    <s v="XXL"/>
    <s v="088541654623"/>
    <s v="46"/>
    <s v="DRESS"/>
    <n v="73"/>
    <n v="73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19"/>
    <s v="BEL"/>
    <s v="Yes"/>
    <n v="153.69523713973379"/>
    <n v="140.44720105999994"/>
    <n v="0.17169584481662584"/>
    <s v="Fabric"/>
    <s v="10914 - Brandix Apparel India Pvt Ltd"/>
    <m/>
    <m/>
    <m/>
    <s v="On time"/>
    <m/>
    <m/>
    <m/>
    <e v="#N/A"/>
    <s v="09T3490001"/>
    <s v="US WHOLESALE"/>
    <m/>
    <n v="8.34"/>
    <m/>
    <s v="09T3490001"/>
    <x v="9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0::001"/>
    <m/>
    <n v="40"/>
    <n v="1"/>
  </r>
  <r>
    <n v="268201"/>
    <n v="268201"/>
    <s v="36663"/>
    <s v="11317"/>
    <s v="BRANDIX ASIA HOLDINGS PTE"/>
    <s v="09T3490"/>
    <s v="09T3490"/>
    <x v="4"/>
    <s v="499"/>
    <s v="499"/>
    <s v="BLUE MULTI"/>
    <s v="*"/>
    <s v="LG"/>
    <s v="088541654753"/>
    <s v="46"/>
    <s v="DRESS"/>
    <n v="67"/>
    <n v="67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01"/>
    <s v="BEL"/>
    <s v="Yes"/>
    <n v="1892.5302352899373"/>
    <n v="5186.5002040299996"/>
    <n v="21.883967105611813"/>
    <s v="Fabric"/>
    <s v="10914 - Brandix Apparel India Pvt Ltd"/>
    <m/>
    <m/>
    <m/>
    <s v="On time"/>
    <m/>
    <m/>
    <m/>
    <e v="#N/A"/>
    <s v="09T3490499"/>
    <s v="US WHOLESALE"/>
    <m/>
    <n v="8.34"/>
    <m/>
    <s v="09T3490499"/>
    <x v="9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0::499"/>
    <m/>
    <n v="40"/>
    <n v="1"/>
  </r>
  <r>
    <n v="268201"/>
    <n v="268201"/>
    <s v="36663"/>
    <s v="11317"/>
    <s v="BRANDIX ASIA HOLDINGS PTE"/>
    <s v="09T3490"/>
    <s v="09T3490"/>
    <x v="4"/>
    <s v="100"/>
    <s v="100"/>
    <s v="WHITE"/>
    <s v="*"/>
    <s v="MD"/>
    <s v="088541654647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s v="Yes"/>
    <n v="1730.1655620141673"/>
    <n v="1581.0308444"/>
    <n v="13.175257036666666"/>
    <s v="Fabric"/>
    <s v="10914 - Brandix Apparel India Pvt Ltd"/>
    <m/>
    <m/>
    <m/>
    <s v="On time"/>
    <m/>
    <m/>
    <m/>
    <e v="#N/A"/>
    <s v="09T3490100"/>
    <s v="US WHOLESALE"/>
    <m/>
    <n v="8.34"/>
    <m/>
    <s v="09T3490100"/>
    <x v="9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0::100"/>
    <m/>
    <n v="40"/>
    <n v="1"/>
  </r>
  <r>
    <n v="268201"/>
    <n v="268201"/>
    <s v="36663"/>
    <s v="11317"/>
    <s v="BRANDIX ASIA HOLDINGS PTE"/>
    <s v="09T3490"/>
    <s v="09T3490"/>
    <x v="4"/>
    <s v="100"/>
    <s v="100"/>
    <s v="WHITE"/>
    <s v="*"/>
    <s v="XL"/>
    <s v="088541654661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s v="Yes"/>
    <n v="1730.1655620141673"/>
    <n v="1581.0308444"/>
    <n v="13.175257036666666"/>
    <s v="Fabric"/>
    <s v="10914 - Brandix Apparel India Pvt Ltd"/>
    <m/>
    <m/>
    <m/>
    <s v="On time"/>
    <m/>
    <m/>
    <m/>
    <e v="#N/A"/>
    <s v="09T3490100"/>
    <s v="US WHOLESALE"/>
    <m/>
    <n v="8.34"/>
    <m/>
    <s v="09T3490100"/>
    <x v="9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0::100"/>
    <m/>
    <n v="40"/>
    <n v="1"/>
  </r>
  <r>
    <n v="268201"/>
    <n v="268201"/>
    <s v="36663"/>
    <s v="11317"/>
    <s v="BRANDIX ASIA HOLDINGS PTE"/>
    <s v="09T3492"/>
    <s v="09T3492"/>
    <x v="4"/>
    <s v="001"/>
    <s v="001"/>
    <s v="BLACK"/>
    <s v="*"/>
    <s v="MD"/>
    <s v="088541654890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s v="Yes"/>
    <n v="200.00861152137776"/>
    <n v="140.44720105999994"/>
    <n v="0.17169584481662584"/>
    <s v="Fabric"/>
    <s v="10914 - Brandix Apparel India Pvt Ltd"/>
    <m/>
    <m/>
    <m/>
    <s v="On time"/>
    <m/>
    <m/>
    <m/>
    <e v="#N/A"/>
    <s v="09T3492001"/>
    <s v="US WHOLESALE"/>
    <m/>
    <n v="8.52"/>
    <m/>
    <s v="09T3492001"/>
    <x v="10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2::001"/>
    <m/>
    <n v="40"/>
    <n v="1"/>
  </r>
  <r>
    <n v="268201"/>
    <n v="268201"/>
    <s v="36663"/>
    <s v="11317"/>
    <s v="BRANDIX ASIA HOLDINGS PTE"/>
    <s v="09T3492"/>
    <s v="09T3492"/>
    <x v="4"/>
    <s v="001"/>
    <s v="001"/>
    <s v="BLACK"/>
    <s v="*"/>
    <s v="LG"/>
    <s v="088541654906"/>
    <s v="46"/>
    <s v="DRESS"/>
    <n v="125"/>
    <n v="12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375"/>
    <s v="BEL"/>
    <s v="Yes"/>
    <n v="200.00861152137776"/>
    <n v="140.44720105999994"/>
    <n v="0.17169584481662584"/>
    <s v="Fabric"/>
    <s v="10914 - Brandix Apparel India Pvt Ltd"/>
    <m/>
    <m/>
    <m/>
    <s v="On time"/>
    <m/>
    <m/>
    <m/>
    <e v="#N/A"/>
    <s v="09T3492001"/>
    <s v="US WHOLESALE"/>
    <m/>
    <n v="8.52"/>
    <m/>
    <s v="09T3492001"/>
    <x v="10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2::001"/>
    <m/>
    <n v="40"/>
    <n v="1"/>
  </r>
  <r>
    <n v="268201"/>
    <n v="268201"/>
    <s v="36663"/>
    <s v="11317"/>
    <s v="BRANDIX ASIA HOLDINGS PTE"/>
    <s v="09T3492"/>
    <s v="09T3492"/>
    <x v="4"/>
    <s v="001"/>
    <s v="001"/>
    <s v="BLACK"/>
    <s v="*"/>
    <s v="XXL"/>
    <s v="088541654920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s v="Yes"/>
    <n v="200.00861152137776"/>
    <n v="140.44720105999994"/>
    <n v="0.17169584481662584"/>
    <s v="Fabric"/>
    <s v="10914 - Brandix Apparel India Pvt Ltd"/>
    <m/>
    <m/>
    <m/>
    <s v="On time"/>
    <m/>
    <m/>
    <m/>
    <e v="#N/A"/>
    <s v="09T3492001"/>
    <s v="US WHOLESALE"/>
    <m/>
    <n v="8.52"/>
    <m/>
    <s v="09T3492001"/>
    <x v="10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2::001"/>
    <m/>
    <n v="40"/>
    <n v="1"/>
  </r>
  <r>
    <n v="268201"/>
    <n v="268201"/>
    <s v="36663"/>
    <s v="11317"/>
    <s v="BRANDIX ASIA HOLDINGS PTE"/>
    <s v="09T3492"/>
    <s v="09T3492"/>
    <x v="4"/>
    <s v="499"/>
    <s v="499"/>
    <s v="BLUE MULTI"/>
    <s v="*"/>
    <s v="MD"/>
    <s v="088541654999"/>
    <s v="46"/>
    <s v="DRESS"/>
    <n v="93"/>
    <n v="93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79"/>
    <s v="BEL"/>
    <s v="Yes"/>
    <n v="2462.8111558097849"/>
    <n v="5186.5002040299996"/>
    <n v="21.883967105611813"/>
    <s v="Fabric"/>
    <s v="10914 - Brandix Apparel India Pvt Ltd"/>
    <m/>
    <m/>
    <m/>
    <s v="On time"/>
    <m/>
    <m/>
    <m/>
    <e v="#N/A"/>
    <s v="09T3492499"/>
    <s v="US WHOLESALE"/>
    <m/>
    <n v="8.52"/>
    <m/>
    <s v="09T3492499"/>
    <x v="10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2::499"/>
    <m/>
    <n v="40"/>
    <n v="1"/>
  </r>
  <r>
    <n v="268201"/>
    <n v="268201"/>
    <s v="36663"/>
    <s v="11317"/>
    <s v="BRANDIX ASIA HOLDINGS PTE"/>
    <s v="09T3492"/>
    <s v="09T3492"/>
    <x v="4"/>
    <s v="499"/>
    <s v="499"/>
    <s v="BLUE MULTI"/>
    <s v="*"/>
    <s v="LG"/>
    <s v="088541655002"/>
    <s v="46"/>
    <s v="DRESS"/>
    <n v="77"/>
    <n v="77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31"/>
    <s v="BEL"/>
    <s v="Yes"/>
    <n v="2462.8111558097849"/>
    <n v="5186.5002040299996"/>
    <n v="21.883967105611813"/>
    <s v="Fabric"/>
    <s v="10914 - Brandix Apparel India Pvt Ltd"/>
    <m/>
    <m/>
    <m/>
    <s v="On time"/>
    <m/>
    <m/>
    <m/>
    <e v="#N/A"/>
    <s v="09T3492499"/>
    <s v="US WHOLESALE"/>
    <m/>
    <n v="8.52"/>
    <m/>
    <s v="09T3492499"/>
    <x v="10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2::499"/>
    <m/>
    <n v="40"/>
    <n v="1"/>
  </r>
  <r>
    <n v="268201"/>
    <n v="268201"/>
    <s v="36663"/>
    <s v="11317"/>
    <s v="BRANDIX ASIA HOLDINGS PTE"/>
    <s v="09T3741"/>
    <s v="09T3741"/>
    <x v="3"/>
    <s v="608"/>
    <s v="608"/>
    <s v="MAHOGANY"/>
    <s v="*"/>
    <s v="MD"/>
    <s v="088541946582"/>
    <s v="46"/>
    <s v="DRESS"/>
    <n v="239"/>
    <n v="239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956"/>
    <s v="BEL"/>
    <s v="Yes"/>
    <n v="1167.016393442623"/>
    <n v="2179.84"/>
    <n v="6.7487306501547994"/>
    <s v="Fabric/Elastic"/>
    <s v="10914 - Brandix Apparel India Pvt Ltd"/>
    <m/>
    <m/>
    <m/>
    <s v="On time"/>
    <m/>
    <m/>
    <m/>
    <e v="#N/A"/>
    <s v="09T3741608"/>
    <s v="US WHOLESALE"/>
    <m/>
    <n v="8.56"/>
    <m/>
    <s v="09T3741608"/>
    <x v="11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741::608"/>
    <m/>
    <n v="40"/>
    <n v="1"/>
  </r>
  <r>
    <n v="268201"/>
    <n v="268201"/>
    <s v="36663"/>
    <s v="11317"/>
    <s v="BRANDIX ASIA HOLDINGS PTE"/>
    <s v="09T3741"/>
    <s v="09T3741"/>
    <x v="3"/>
    <s v="608"/>
    <s v="608"/>
    <s v="MAHOGANY"/>
    <s v="*"/>
    <s v="LG"/>
    <s v="088541946599"/>
    <s v="46"/>
    <s v="DRESS"/>
    <n v="84"/>
    <n v="84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336"/>
    <s v="BEL"/>
    <s v="Yes"/>
    <n v="1167.016393442623"/>
    <n v="2179.84"/>
    <n v="6.7487306501547994"/>
    <s v="Fabric/Elastic"/>
    <s v="10914 - Brandix Apparel India Pvt Ltd"/>
    <m/>
    <m/>
    <m/>
    <s v="On time"/>
    <m/>
    <m/>
    <m/>
    <e v="#N/A"/>
    <s v="09T3741608"/>
    <s v="US WHOLESALE"/>
    <m/>
    <n v="8.56"/>
    <m/>
    <s v="09T3741608"/>
    <x v="11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741::608"/>
    <m/>
    <n v="40"/>
    <n v="1"/>
  </r>
  <r>
    <n v="268201"/>
    <n v="268201"/>
    <s v="36663"/>
    <s v="11317"/>
    <s v="BRANDIX ASIA HOLDINGS PTE"/>
    <s v="09T4144"/>
    <s v="09T4144"/>
    <x v="0"/>
    <s v="001"/>
    <s v="001"/>
    <s v="BLACK"/>
    <s v="*"/>
    <s v="SM"/>
    <s v="194999091955"/>
    <s v="46"/>
    <s v="DRESS"/>
    <n v="70"/>
    <n v="7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10"/>
    <s v="BEL"/>
    <m/>
    <m/>
    <m/>
    <m/>
    <m/>
    <s v="10914 - Brandix Apparel India Pvt Ltd"/>
    <m/>
    <m/>
    <m/>
    <s v="On time"/>
    <m/>
    <m/>
    <m/>
    <e v="#N/A"/>
    <s v="09T4144001"/>
    <s v="US WHOLESALE"/>
    <m/>
    <n v="6.84"/>
    <m/>
    <s v="09T4144001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001"/>
    <m/>
    <n v="40"/>
    <n v="1"/>
  </r>
  <r>
    <n v="268201"/>
    <n v="268201"/>
    <s v="36663"/>
    <s v="11317"/>
    <s v="BRANDIX ASIA HOLDINGS PTE"/>
    <s v="09T4144"/>
    <s v="09T4144"/>
    <x v="0"/>
    <s v="001"/>
    <s v="001"/>
    <s v="BLACK"/>
    <s v="*"/>
    <s v="MD"/>
    <s v="194999091962"/>
    <s v="46"/>
    <s v="DRESS"/>
    <n v="255"/>
    <n v="25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765"/>
    <s v="BEL"/>
    <m/>
    <m/>
    <m/>
    <m/>
    <m/>
    <s v="10914 - Brandix Apparel India Pvt Ltd"/>
    <m/>
    <m/>
    <m/>
    <s v="On time"/>
    <m/>
    <m/>
    <m/>
    <e v="#N/A"/>
    <s v="09T4144001"/>
    <s v="US WHOLESALE"/>
    <m/>
    <n v="6.84"/>
    <m/>
    <s v="09T4144001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001"/>
    <m/>
    <n v="40"/>
    <n v="1"/>
  </r>
  <r>
    <n v="268201"/>
    <n v="268201"/>
    <s v="36663"/>
    <s v="11317"/>
    <s v="BRANDIX ASIA HOLDINGS PTE"/>
    <s v="09T4144"/>
    <s v="09T4144"/>
    <x v="0"/>
    <s v="001"/>
    <s v="001"/>
    <s v="BLACK"/>
    <s v="*"/>
    <s v="LG"/>
    <s v="194999091979"/>
    <s v="46"/>
    <s v="DRESS"/>
    <n v="187"/>
    <n v="187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561"/>
    <s v="BEL"/>
    <m/>
    <m/>
    <m/>
    <m/>
    <m/>
    <s v="10914 - Brandix Apparel India Pvt Ltd"/>
    <m/>
    <m/>
    <m/>
    <s v="On time"/>
    <m/>
    <m/>
    <m/>
    <e v="#N/A"/>
    <s v="09T4144001"/>
    <s v="US WHOLESALE"/>
    <m/>
    <n v="6.84"/>
    <m/>
    <s v="09T4144001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001"/>
    <m/>
    <n v="40"/>
    <n v="1"/>
  </r>
  <r>
    <n v="268201"/>
    <n v="268201"/>
    <s v="36663"/>
    <s v="11317"/>
    <s v="BRANDIX ASIA HOLDINGS PTE"/>
    <s v="09T4144"/>
    <s v="09T4144"/>
    <x v="0"/>
    <s v="001"/>
    <s v="001"/>
    <s v="BLACK"/>
    <s v="*"/>
    <s v="XL"/>
    <s v="194999091986"/>
    <s v="46"/>
    <s v="DRESS"/>
    <n v="62"/>
    <n v="62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6"/>
    <s v="BEL"/>
    <m/>
    <m/>
    <m/>
    <m/>
    <m/>
    <s v="10914 - Brandix Apparel India Pvt Ltd"/>
    <m/>
    <m/>
    <m/>
    <s v="On time"/>
    <m/>
    <m/>
    <m/>
    <e v="#N/A"/>
    <s v="09T4144001"/>
    <s v="US WHOLESALE"/>
    <m/>
    <n v="6.84"/>
    <m/>
    <s v="09T4144001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001"/>
    <m/>
    <n v="40"/>
    <n v="1"/>
  </r>
  <r>
    <n v="268201"/>
    <n v="268201"/>
    <s v="36663"/>
    <s v="11317"/>
    <s v="BRANDIX ASIA HOLDINGS PTE"/>
    <s v="09T4144"/>
    <s v="09T4144"/>
    <x v="0"/>
    <s v="001"/>
    <s v="001"/>
    <s v="BLACK"/>
    <s v="*"/>
    <s v="XXL"/>
    <s v="194999091993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s v="On time"/>
    <m/>
    <m/>
    <m/>
    <e v="#N/A"/>
    <s v="09T4144001"/>
    <s v="US WHOLESALE"/>
    <m/>
    <n v="6.84"/>
    <m/>
    <s v="09T4144001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001"/>
    <m/>
    <n v="40"/>
    <n v="1"/>
  </r>
  <r>
    <n v="268201"/>
    <n v="268201"/>
    <s v="36663"/>
    <s v="11317"/>
    <s v="BRANDIX ASIA HOLDINGS PTE"/>
    <s v="09T4144"/>
    <s v="09T4144"/>
    <x v="0"/>
    <s v="608"/>
    <s v="608"/>
    <s v="MAHOGANY"/>
    <s v="*"/>
    <s v="SM"/>
    <s v="194999092259"/>
    <s v="46"/>
    <s v="DRESS"/>
    <n v="70"/>
    <n v="70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210"/>
    <s v="BEL"/>
    <s v="Yes"/>
    <n v="1501.7869318181818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44608"/>
    <s v="US WHOLESALE"/>
    <m/>
    <n v="7.08"/>
    <m/>
    <s v="09T4144608"/>
    <x v="8"/>
    <m/>
    <m/>
    <x v="1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44::608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4144"/>
    <s v="09T4144"/>
    <x v="0"/>
    <s v="608"/>
    <s v="608"/>
    <s v="MAHOGANY"/>
    <s v="*"/>
    <s v="MD"/>
    <s v="194999092266"/>
    <s v="46"/>
    <s v="DRESS"/>
    <n v="255"/>
    <n v="255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765"/>
    <s v="BEL"/>
    <s v="Yes"/>
    <n v="1501.7869318181818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44608"/>
    <s v="US WHOLESALE"/>
    <m/>
    <n v="7.08"/>
    <m/>
    <s v="09T4144608"/>
    <x v="8"/>
    <m/>
    <m/>
    <x v="1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44::608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4144"/>
    <s v="09T4144"/>
    <x v="0"/>
    <s v="608"/>
    <s v="608"/>
    <s v="MAHOGANY"/>
    <s v="*"/>
    <s v="LG"/>
    <s v="194999092273"/>
    <s v="46"/>
    <s v="DRESS"/>
    <n v="207"/>
    <n v="207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621"/>
    <s v="BEL"/>
    <s v="Yes"/>
    <n v="1501.7869318181818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44608"/>
    <s v="US WHOLESALE"/>
    <m/>
    <n v="7.08"/>
    <m/>
    <s v="09T4144608"/>
    <x v="8"/>
    <m/>
    <m/>
    <x v="1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44::608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4144"/>
    <s v="09T4144"/>
    <x v="0"/>
    <s v="608"/>
    <s v="608"/>
    <s v="MAHOGANY"/>
    <s v="*"/>
    <s v="XL"/>
    <s v="194999092280"/>
    <s v="46"/>
    <s v="DRESS"/>
    <n v="80"/>
    <n v="80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240"/>
    <s v="BEL"/>
    <s v="Yes"/>
    <n v="1501.7869318181818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44608"/>
    <s v="US WHOLESALE"/>
    <m/>
    <n v="7.08"/>
    <m/>
    <s v="09T4144608"/>
    <x v="8"/>
    <m/>
    <m/>
    <x v="1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44::608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4144"/>
    <s v="09T4144"/>
    <x v="0"/>
    <s v="608"/>
    <s v="608"/>
    <s v="MAHOGANY"/>
    <s v="*"/>
    <s v="XXL"/>
    <s v="194999092297"/>
    <s v="46"/>
    <s v="DRESS"/>
    <n v="60"/>
    <n v="60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180"/>
    <s v="BEL"/>
    <s v="Yes"/>
    <n v="1501.7869318181818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44608"/>
    <s v="US WHOLESALE"/>
    <m/>
    <n v="7.08"/>
    <m/>
    <s v="09T4144608"/>
    <x v="8"/>
    <m/>
    <m/>
    <x v="1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44::608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4144"/>
    <s v="09T4144"/>
    <x v="0"/>
    <s v="464"/>
    <s v="464"/>
    <s v="PERSIAN BLUE"/>
    <s v="*"/>
    <s v="SM"/>
    <s v="194999092204"/>
    <s v="46"/>
    <s v="DRESS"/>
    <n v="70"/>
    <n v="7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10"/>
    <s v="BEL"/>
    <s v="Yes"/>
    <n v="242.76859504132233"/>
    <n v="414.50406400000003"/>
    <n v="0.26168185858585863"/>
    <s v="Fabric"/>
    <s v="10914 - Brandix Apparel India Pvt Ltd"/>
    <m/>
    <m/>
    <m/>
    <s v="On time"/>
    <m/>
    <m/>
    <m/>
    <e v="#N/A"/>
    <s v="09T4144464"/>
    <s v="US WHOLESALE"/>
    <m/>
    <n v="6.84"/>
    <m/>
    <s v="09T4144464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464"/>
    <m/>
    <n v="40"/>
    <n v="1"/>
  </r>
  <r>
    <n v="268201"/>
    <n v="268201"/>
    <s v="36663"/>
    <s v="11317"/>
    <s v="BRANDIX ASIA HOLDINGS PTE"/>
    <s v="09T4144"/>
    <s v="09T4144"/>
    <x v="0"/>
    <s v="464"/>
    <s v="464"/>
    <s v="PERSIAN BLUE"/>
    <s v="*"/>
    <s v="MD"/>
    <s v="194999092211"/>
    <s v="46"/>
    <s v="DRESS"/>
    <n v="255"/>
    <n v="25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765"/>
    <s v="BEL"/>
    <s v="Yes"/>
    <n v="242.76859504132233"/>
    <n v="414.50406400000003"/>
    <n v="0.26168185858585863"/>
    <s v="Fabric"/>
    <s v="10914 - Brandix Apparel India Pvt Ltd"/>
    <m/>
    <m/>
    <m/>
    <s v="On time"/>
    <m/>
    <m/>
    <m/>
    <e v="#N/A"/>
    <s v="09T4144464"/>
    <s v="US WHOLESALE"/>
    <m/>
    <n v="6.84"/>
    <m/>
    <s v="09T4144464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464"/>
    <m/>
    <n v="40"/>
    <n v="1"/>
  </r>
  <r>
    <n v="268201"/>
    <n v="268201"/>
    <s v="36663"/>
    <s v="11317"/>
    <s v="BRANDIX ASIA HOLDINGS PTE"/>
    <s v="09T4144"/>
    <s v="09T4144"/>
    <x v="0"/>
    <s v="464"/>
    <s v="464"/>
    <s v="PERSIAN BLUE"/>
    <s v="*"/>
    <s v="LG"/>
    <s v="194999092228"/>
    <s v="46"/>
    <s v="DRESS"/>
    <n v="207"/>
    <n v="207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621"/>
    <s v="BEL"/>
    <s v="Yes"/>
    <n v="242.76859504132233"/>
    <n v="414.50406400000003"/>
    <n v="0.26168185858585863"/>
    <s v="Fabric"/>
    <s v="10914 - Brandix Apparel India Pvt Ltd"/>
    <m/>
    <m/>
    <m/>
    <s v="On time"/>
    <m/>
    <m/>
    <m/>
    <e v="#N/A"/>
    <s v="09T4144464"/>
    <s v="US WHOLESALE"/>
    <m/>
    <n v="6.84"/>
    <m/>
    <s v="09T4144464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464"/>
    <m/>
    <n v="40"/>
    <n v="1"/>
  </r>
  <r>
    <n v="268201"/>
    <n v="268201"/>
    <s v="36663"/>
    <s v="11317"/>
    <s v="BRANDIX ASIA HOLDINGS PTE"/>
    <s v="09T4144"/>
    <s v="09T4144"/>
    <x v="0"/>
    <s v="464"/>
    <s v="464"/>
    <s v="PERSIAN BLUE"/>
    <s v="*"/>
    <s v="XL"/>
    <s v="194999092235"/>
    <s v="46"/>
    <s v="DRESS"/>
    <n v="80"/>
    <n v="8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40"/>
    <s v="BEL"/>
    <s v="Yes"/>
    <n v="242.76859504132233"/>
    <n v="414.50406400000003"/>
    <n v="0.26168185858585863"/>
    <s v="Fabric"/>
    <s v="10914 - Brandix Apparel India Pvt Ltd"/>
    <m/>
    <m/>
    <m/>
    <s v="On time"/>
    <m/>
    <m/>
    <m/>
    <e v="#N/A"/>
    <s v="09T4144464"/>
    <s v="US WHOLESALE"/>
    <m/>
    <n v="6.84"/>
    <m/>
    <s v="09T4144464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464"/>
    <m/>
    <n v="40"/>
    <n v="1"/>
  </r>
  <r>
    <n v="268201"/>
    <n v="268201"/>
    <s v="36663"/>
    <s v="11317"/>
    <s v="BRANDIX ASIA HOLDINGS PTE"/>
    <s v="09T4144"/>
    <s v="09T4144"/>
    <x v="0"/>
    <s v="464"/>
    <s v="464"/>
    <s v="PERSIAN BLUE"/>
    <s v="*"/>
    <s v="XXL"/>
    <s v="194999092242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s v="Yes"/>
    <n v="242.76859504132233"/>
    <n v="414.50406400000003"/>
    <n v="0.26168185858585863"/>
    <s v="Fabric"/>
    <s v="10914 - Brandix Apparel India Pvt Ltd"/>
    <m/>
    <m/>
    <m/>
    <s v="On time"/>
    <m/>
    <m/>
    <m/>
    <e v="#N/A"/>
    <s v="09T4144464"/>
    <s v="US WHOLESALE"/>
    <m/>
    <n v="6.84"/>
    <m/>
    <s v="09T4144464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464"/>
    <m/>
    <n v="40"/>
    <n v="1"/>
  </r>
  <r>
    <n v="268201"/>
    <n v="268201"/>
    <s v="36663"/>
    <s v="11317"/>
    <s v="BRANDIX ASIA HOLDINGS PTE"/>
    <s v="09T4144"/>
    <s v="09T4144"/>
    <x v="0"/>
    <s v="100"/>
    <s v="100"/>
    <s v="WHITE"/>
    <s v="*"/>
    <s v="SM"/>
    <s v="194999092006"/>
    <s v="46"/>
    <s v="DRESS"/>
    <n v="62"/>
    <n v="62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6"/>
    <s v="BEL"/>
    <m/>
    <m/>
    <m/>
    <m/>
    <m/>
    <s v="10914 - Brandix Apparel India Pvt Ltd"/>
    <m/>
    <m/>
    <m/>
    <s v="On time"/>
    <m/>
    <m/>
    <m/>
    <e v="#N/A"/>
    <s v="09T4144100"/>
    <s v="US WHOLESALE"/>
    <m/>
    <n v="6.84"/>
    <m/>
    <s v="09T4144100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100"/>
    <m/>
    <n v="40"/>
    <n v="1"/>
  </r>
  <r>
    <n v="268201"/>
    <n v="268201"/>
    <s v="36663"/>
    <s v="11317"/>
    <s v="BRANDIX ASIA HOLDINGS PTE"/>
    <s v="09T4144"/>
    <s v="09T4144"/>
    <x v="0"/>
    <s v="100"/>
    <s v="100"/>
    <s v="WHITE"/>
    <s v="*"/>
    <s v="MD"/>
    <s v="194999092013"/>
    <s v="46"/>
    <s v="DRESS"/>
    <n v="165"/>
    <n v="16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495"/>
    <s v="BEL"/>
    <m/>
    <m/>
    <m/>
    <m/>
    <m/>
    <s v="10914 - Brandix Apparel India Pvt Ltd"/>
    <m/>
    <m/>
    <m/>
    <s v="On time"/>
    <m/>
    <m/>
    <m/>
    <e v="#N/A"/>
    <s v="09T4144100"/>
    <s v="US WHOLESALE"/>
    <m/>
    <n v="6.84"/>
    <m/>
    <s v="09T4144100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100"/>
    <m/>
    <n v="40"/>
    <n v="1"/>
  </r>
  <r>
    <n v="268201"/>
    <n v="268201"/>
    <s v="36663"/>
    <s v="11317"/>
    <s v="BRANDIX ASIA HOLDINGS PTE"/>
    <s v="09T4144"/>
    <s v="09T4144"/>
    <x v="0"/>
    <s v="100"/>
    <s v="100"/>
    <s v="WHITE"/>
    <s v="*"/>
    <s v="LG"/>
    <s v="194999092020"/>
    <s v="46"/>
    <s v="DRESS"/>
    <n v="107"/>
    <n v="107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321"/>
    <s v="BEL"/>
    <m/>
    <m/>
    <m/>
    <m/>
    <m/>
    <s v="10914 - Brandix Apparel India Pvt Ltd"/>
    <m/>
    <m/>
    <m/>
    <s v="On time"/>
    <m/>
    <m/>
    <m/>
    <e v="#N/A"/>
    <s v="09T4144100"/>
    <s v="US WHOLESALE"/>
    <m/>
    <n v="6.84"/>
    <m/>
    <s v="09T4144100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100"/>
    <m/>
    <n v="40"/>
    <n v="1"/>
  </r>
  <r>
    <n v="268201"/>
    <n v="268201"/>
    <s v="36663"/>
    <s v="11317"/>
    <s v="BRANDIX ASIA HOLDINGS PTE"/>
    <s v="09T4144"/>
    <s v="09T4144"/>
    <x v="0"/>
    <s v="100"/>
    <s v="100"/>
    <s v="WHITE"/>
    <s v="*"/>
    <s v="XL"/>
    <s v="194999092037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s v="On time"/>
    <m/>
    <m/>
    <m/>
    <e v="#N/A"/>
    <s v="09T4144100"/>
    <s v="US WHOLESALE"/>
    <m/>
    <n v="6.84"/>
    <m/>
    <s v="09T4144100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100"/>
    <m/>
    <n v="40"/>
    <n v="1"/>
  </r>
  <r>
    <n v="268201"/>
    <n v="268201"/>
    <s v="36663"/>
    <s v="11317"/>
    <s v="BRANDIX ASIA HOLDINGS PTE"/>
    <s v="09T4144"/>
    <s v="09T4144"/>
    <x v="0"/>
    <s v="100"/>
    <s v="100"/>
    <s v="WHITE"/>
    <s v="*"/>
    <s v="XXL"/>
    <s v="194999092044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s v="On time"/>
    <m/>
    <m/>
    <m/>
    <e v="#N/A"/>
    <s v="09T4144100"/>
    <s v="US WHOLESALE"/>
    <m/>
    <n v="6.84"/>
    <m/>
    <s v="09T4144100"/>
    <x v="8"/>
    <m/>
    <m/>
    <x v="1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44::100"/>
    <m/>
    <n v="40"/>
    <n v="1"/>
  </r>
  <r>
    <n v="268201"/>
    <n v="268201"/>
    <s v="36663"/>
    <s v="11317"/>
    <s v="BRANDIX ASIA HOLDINGS PTE"/>
    <s v="09T4159"/>
    <s v="09T4159"/>
    <x v="0"/>
    <s v="001"/>
    <s v="001"/>
    <s v="BLACK"/>
    <s v="*"/>
    <s v="MD"/>
    <s v="194999093362"/>
    <s v="46"/>
    <s v="DRESS"/>
    <n v="304"/>
    <n v="304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912"/>
    <s v="BEL"/>
    <m/>
    <m/>
    <m/>
    <m/>
    <m/>
    <s v="10914 - Brandix Apparel India Pvt Ltd"/>
    <m/>
    <m/>
    <m/>
    <s v="On time"/>
    <m/>
    <m/>
    <m/>
    <e v="#N/A"/>
    <s v="09T4159001"/>
    <s v="US WHOLESALE"/>
    <m/>
    <n v="6.51"/>
    <m/>
    <s v="09T4159001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001"/>
    <m/>
    <n v="40"/>
    <n v="1"/>
  </r>
  <r>
    <n v="268201"/>
    <n v="268201"/>
    <s v="36663"/>
    <s v="11317"/>
    <s v="BRANDIX ASIA HOLDINGS PTE"/>
    <s v="09T4159"/>
    <s v="09T4159"/>
    <x v="0"/>
    <s v="001"/>
    <s v="001"/>
    <s v="BLACK"/>
    <s v="*"/>
    <s v="LG"/>
    <s v="194999093379"/>
    <s v="46"/>
    <s v="DRESS"/>
    <n v="190"/>
    <n v="19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570"/>
    <s v="BEL"/>
    <m/>
    <m/>
    <m/>
    <m/>
    <m/>
    <s v="10914 - Brandix Apparel India Pvt Ltd"/>
    <m/>
    <m/>
    <m/>
    <s v="On time"/>
    <m/>
    <m/>
    <m/>
    <e v="#N/A"/>
    <s v="09T4159001"/>
    <s v="US WHOLESALE"/>
    <m/>
    <n v="6.51"/>
    <m/>
    <s v="09T4159001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001"/>
    <m/>
    <n v="40"/>
    <n v="1"/>
  </r>
  <r>
    <n v="268201"/>
    <n v="268201"/>
    <s v="36663"/>
    <s v="11317"/>
    <s v="BRANDIX ASIA HOLDINGS PTE"/>
    <s v="09T4159"/>
    <s v="09T4159"/>
    <x v="0"/>
    <s v="001"/>
    <s v="001"/>
    <s v="BLACK"/>
    <s v="*"/>
    <s v="XL"/>
    <s v="194999093386"/>
    <s v="46"/>
    <s v="DRESS"/>
    <n v="69"/>
    <n v="69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07"/>
    <s v="BEL"/>
    <m/>
    <m/>
    <m/>
    <m/>
    <m/>
    <s v="10914 - Brandix Apparel India Pvt Ltd"/>
    <m/>
    <m/>
    <m/>
    <s v="On time"/>
    <m/>
    <m/>
    <m/>
    <e v="#N/A"/>
    <s v="09T4159001"/>
    <s v="US WHOLESALE"/>
    <m/>
    <n v="6.51"/>
    <m/>
    <s v="09T4159001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001"/>
    <m/>
    <n v="40"/>
    <n v="1"/>
  </r>
  <r>
    <n v="268201"/>
    <n v="268201"/>
    <s v="36663"/>
    <s v="11317"/>
    <s v="BRANDIX ASIA HOLDINGS PTE"/>
    <s v="09T4159"/>
    <s v="09T4159"/>
    <x v="0"/>
    <s v="001"/>
    <s v="001"/>
    <s v="BLACK"/>
    <s v="*"/>
    <s v="XXL"/>
    <s v="194999093393"/>
    <s v="46"/>
    <s v="DRESS"/>
    <n v="78"/>
    <n v="78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34"/>
    <s v="BEL"/>
    <m/>
    <m/>
    <m/>
    <m/>
    <m/>
    <s v="10914 - Brandix Apparel India Pvt Ltd"/>
    <m/>
    <m/>
    <m/>
    <s v="On time"/>
    <m/>
    <m/>
    <m/>
    <e v="#N/A"/>
    <s v="09T4159001"/>
    <s v="US WHOLESALE"/>
    <m/>
    <n v="6.51"/>
    <m/>
    <s v="09T4159001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001"/>
    <m/>
    <n v="40"/>
    <n v="1"/>
  </r>
  <r>
    <n v="268201"/>
    <n v="268201"/>
    <s v="36663"/>
    <s v="11317"/>
    <s v="BRANDIX ASIA HOLDINGS PTE"/>
    <s v="09T4159"/>
    <s v="09T4159"/>
    <x v="0"/>
    <s v="608"/>
    <s v="608"/>
    <s v="MAHOGANY"/>
    <s v="*"/>
    <s v="SM"/>
    <s v="194999093607"/>
    <s v="46"/>
    <s v="DRESS"/>
    <n v="67"/>
    <n v="67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201"/>
    <s v="BEL"/>
    <s v="Yes"/>
    <n v="2144.9350793065287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59608"/>
    <s v="US WHOLESALE"/>
    <m/>
    <n v="6.67"/>
    <m/>
    <s v="09T4159608"/>
    <x v="0"/>
    <m/>
    <m/>
    <x v="0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59::608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4159"/>
    <s v="09T4159"/>
    <x v="0"/>
    <s v="608"/>
    <s v="608"/>
    <s v="MAHOGANY"/>
    <s v="*"/>
    <s v="MD"/>
    <s v="194999093614"/>
    <s v="46"/>
    <s v="DRESS"/>
    <n v="381"/>
    <n v="381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1143"/>
    <s v="BEL"/>
    <s v="Yes"/>
    <n v="2144.9350793065287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59608"/>
    <s v="US WHOLESALE"/>
    <m/>
    <n v="6.67"/>
    <m/>
    <s v="09T4159608"/>
    <x v="0"/>
    <m/>
    <m/>
    <x v="0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59::608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4159"/>
    <s v="09T4159"/>
    <x v="0"/>
    <s v="608"/>
    <s v="608"/>
    <s v="MAHOGANY"/>
    <s v="*"/>
    <s v="LG"/>
    <s v="194999093621"/>
    <s v="46"/>
    <s v="DRESS"/>
    <n v="268"/>
    <n v="268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804"/>
    <s v="BEL"/>
    <s v="Yes"/>
    <n v="2144.9350793065287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59608"/>
    <s v="US WHOLESALE"/>
    <m/>
    <n v="6.67"/>
    <m/>
    <s v="09T4159608"/>
    <x v="0"/>
    <m/>
    <m/>
    <x v="0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59::608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4159"/>
    <s v="09T4159"/>
    <x v="0"/>
    <s v="608"/>
    <s v="608"/>
    <s v="MAHOGANY"/>
    <s v="*"/>
    <s v="XL"/>
    <s v="194999093638"/>
    <s v="46"/>
    <s v="DRESS"/>
    <n v="118"/>
    <n v="118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354"/>
    <s v="BEL"/>
    <s v="Yes"/>
    <n v="2144.9350793065287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59608"/>
    <s v="US WHOLESALE"/>
    <m/>
    <n v="6.67"/>
    <m/>
    <s v="09T4159608"/>
    <x v="0"/>
    <m/>
    <m/>
    <x v="0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59::608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4159"/>
    <s v="09T4159"/>
    <x v="0"/>
    <s v="608"/>
    <s v="608"/>
    <s v="MAHOGANY"/>
    <s v="*"/>
    <s v="XXL"/>
    <s v="194999093645"/>
    <s v="46"/>
    <s v="DRESS"/>
    <n v="78"/>
    <n v="78"/>
    <d v="2022-03-01T00:00:00"/>
    <s v=""/>
    <d v="2022-01-10T00:00:00"/>
    <d v="2022-01-03T00:00:00"/>
    <d v="2022-02-15T00:00:00"/>
    <d v="2022-02-08T00:00:00"/>
    <s v="Basics-Aug 2021"/>
    <m/>
    <m/>
    <m/>
    <m/>
    <s v="S2022"/>
    <m/>
    <s v="OPS REVIEW"/>
    <n v="3"/>
    <n v="234"/>
    <s v="BEL"/>
    <s v="Yes"/>
    <n v="2144.9350793065287"/>
    <n v="1747.9712670000001"/>
    <n v="1.0931652701688557"/>
    <s v="Fabric"/>
    <s v="10914 - Brandix Apparel India Pvt Ltd"/>
    <m/>
    <m/>
    <s v="Raw Material delay"/>
    <s v="Delay Due to RM delay"/>
    <m/>
    <m/>
    <m/>
    <e v="#N/A"/>
    <s v="09T4159608"/>
    <s v="US WHOLESALE"/>
    <m/>
    <n v="6.67"/>
    <m/>
    <s v="09T4159608"/>
    <x v="0"/>
    <m/>
    <m/>
    <x v="0"/>
    <s v="Aug-Basic"/>
    <m/>
    <m/>
    <d v="2021-09-01T00:00:00"/>
    <m/>
    <d v="2022-01-14T00:00:00"/>
    <d v="2022-01-07T00:00:00"/>
    <n v="134"/>
    <n v="112"/>
    <n v="-22"/>
    <d v="2022-01-26T00:00:00"/>
    <n v="-5.1428571428571432"/>
    <n v="-13"/>
    <d v="2022-01-03T00:00:00"/>
    <d v="2022-02-08T00:00:00"/>
    <s v="09T4159::608"/>
    <s v="3 weeks RM delay due to yarn delay (Vietnam Covid situation) and PCD requested 4 weeks away from SLT with India production"/>
    <n v="25"/>
    <n v="36"/>
  </r>
  <r>
    <n v="268201"/>
    <n v="268201"/>
    <s v="36663"/>
    <s v="11317"/>
    <s v="BRANDIX ASIA HOLDINGS PTE"/>
    <s v="09T4159"/>
    <s v="09T4159"/>
    <x v="0"/>
    <s v="464"/>
    <s v="464"/>
    <s v="PERSIAN BLUE"/>
    <s v="*"/>
    <s v="SM"/>
    <s v="194999093553"/>
    <s v="46"/>
    <s v="DRESS"/>
    <n v="67"/>
    <n v="67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01"/>
    <s v="BEL"/>
    <s v="Yes"/>
    <n v="346.73552194762078"/>
    <n v="414.50406400000003"/>
    <n v="0.26168185858585863"/>
    <s v="Fabric"/>
    <s v="10914 - Brandix Apparel India Pvt Ltd"/>
    <m/>
    <m/>
    <m/>
    <s v="On time"/>
    <m/>
    <m/>
    <m/>
    <e v="#N/A"/>
    <s v="09T4159464"/>
    <s v="US WHOLESALE"/>
    <m/>
    <n v="6.51"/>
    <m/>
    <s v="09T4159464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464"/>
    <m/>
    <n v="40"/>
    <n v="1"/>
  </r>
  <r>
    <n v="268201"/>
    <n v="268201"/>
    <s v="36663"/>
    <s v="11317"/>
    <s v="BRANDIX ASIA HOLDINGS PTE"/>
    <s v="09T4159"/>
    <s v="09T4159"/>
    <x v="0"/>
    <s v="464"/>
    <s v="464"/>
    <s v="PERSIAN BLUE"/>
    <s v="*"/>
    <s v="MD"/>
    <s v="194999093560"/>
    <s v="46"/>
    <s v="DRESS"/>
    <n v="381"/>
    <n v="381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143"/>
    <s v="BEL"/>
    <s v="Yes"/>
    <n v="346.73552194762078"/>
    <n v="414.50406400000003"/>
    <n v="0.26168185858585863"/>
    <s v="Fabric"/>
    <s v="10914 - Brandix Apparel India Pvt Ltd"/>
    <m/>
    <m/>
    <m/>
    <s v="On time"/>
    <m/>
    <m/>
    <m/>
    <e v="#N/A"/>
    <s v="09T4159464"/>
    <s v="US WHOLESALE"/>
    <m/>
    <n v="6.51"/>
    <m/>
    <s v="09T4159464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464"/>
    <m/>
    <n v="40"/>
    <n v="1"/>
  </r>
  <r>
    <n v="268201"/>
    <n v="268201"/>
    <s v="36663"/>
    <s v="11317"/>
    <s v="BRANDIX ASIA HOLDINGS PTE"/>
    <s v="09T4159"/>
    <s v="09T4159"/>
    <x v="0"/>
    <s v="464"/>
    <s v="464"/>
    <s v="PERSIAN BLUE"/>
    <s v="*"/>
    <s v="LG"/>
    <s v="194999093577"/>
    <s v="46"/>
    <s v="DRESS"/>
    <n v="268"/>
    <n v="268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804"/>
    <s v="BEL"/>
    <s v="Yes"/>
    <n v="346.73552194762078"/>
    <n v="414.50406400000003"/>
    <n v="0.26168185858585863"/>
    <s v="Fabric"/>
    <s v="10914 - Brandix Apparel India Pvt Ltd"/>
    <m/>
    <m/>
    <m/>
    <s v="On time"/>
    <m/>
    <m/>
    <m/>
    <e v="#N/A"/>
    <s v="09T4159464"/>
    <s v="US WHOLESALE"/>
    <m/>
    <n v="6.51"/>
    <m/>
    <s v="09T4159464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464"/>
    <m/>
    <n v="40"/>
    <n v="1"/>
  </r>
  <r>
    <n v="268201"/>
    <n v="268201"/>
    <s v="36663"/>
    <s v="11317"/>
    <s v="BRANDIX ASIA HOLDINGS PTE"/>
    <s v="09T4159"/>
    <s v="09T4159"/>
    <x v="0"/>
    <s v="464"/>
    <s v="464"/>
    <s v="PERSIAN BLUE"/>
    <s v="*"/>
    <s v="XL"/>
    <s v="194999093584"/>
    <s v="46"/>
    <s v="DRESS"/>
    <n v="118"/>
    <n v="118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354"/>
    <s v="BEL"/>
    <s v="Yes"/>
    <n v="346.73552194762078"/>
    <n v="414.50406400000003"/>
    <n v="0.26168185858585863"/>
    <s v="Fabric"/>
    <s v="10914 - Brandix Apparel India Pvt Ltd"/>
    <m/>
    <m/>
    <m/>
    <s v="On time"/>
    <m/>
    <m/>
    <m/>
    <e v="#N/A"/>
    <s v="09T4159464"/>
    <s v="US WHOLESALE"/>
    <m/>
    <n v="6.51"/>
    <m/>
    <s v="09T4159464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464"/>
    <m/>
    <n v="40"/>
    <n v="1"/>
  </r>
  <r>
    <n v="268201"/>
    <n v="268201"/>
    <s v="36663"/>
    <s v="11317"/>
    <s v="BRANDIX ASIA HOLDINGS PTE"/>
    <s v="09T4159"/>
    <s v="09T4159"/>
    <x v="0"/>
    <s v="464"/>
    <s v="464"/>
    <s v="PERSIAN BLUE"/>
    <s v="*"/>
    <s v="XXL"/>
    <s v="194999093591"/>
    <s v="46"/>
    <s v="DRESS"/>
    <n v="78"/>
    <n v="78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34"/>
    <s v="BEL"/>
    <s v="Yes"/>
    <n v="346.73552194762078"/>
    <n v="414.50406400000003"/>
    <n v="0.26168185858585863"/>
    <s v="Fabric"/>
    <s v="10914 - Brandix Apparel India Pvt Ltd"/>
    <m/>
    <m/>
    <m/>
    <s v="On time"/>
    <m/>
    <m/>
    <m/>
    <e v="#N/A"/>
    <s v="09T4159464"/>
    <s v="US WHOLESALE"/>
    <m/>
    <n v="6.51"/>
    <m/>
    <s v="09T4159464"/>
    <x v="0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59::464"/>
    <m/>
    <n v="40"/>
    <n v="1"/>
  </r>
  <r>
    <n v="268201"/>
    <n v="268201"/>
    <s v="36663"/>
    <s v="11317"/>
    <s v="BRANDIX ASIA HOLDINGS PTE"/>
    <s v="09T4160"/>
    <s v="09T4160"/>
    <x v="0"/>
    <s v="001"/>
    <s v="001"/>
    <s v="BLACK"/>
    <s v="*"/>
    <s v="SM"/>
    <s v="194999093706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s v="On time"/>
    <m/>
    <m/>
    <m/>
    <e v="#N/A"/>
    <s v="09T4160001"/>
    <s v="US WHOLESALE"/>
    <m/>
    <n v="5.34"/>
    <m/>
    <s v="09T4160001"/>
    <x v="12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60::001"/>
    <m/>
    <n v="40"/>
    <n v="1"/>
  </r>
  <r>
    <n v="268201"/>
    <n v="268201"/>
    <s v="36663"/>
    <s v="11317"/>
    <s v="BRANDIX ASIA HOLDINGS PTE"/>
    <s v="09T4160"/>
    <s v="09T4160"/>
    <x v="0"/>
    <s v="001"/>
    <s v="001"/>
    <s v="BLACK"/>
    <s v="*"/>
    <s v="MD"/>
    <s v="194999093713"/>
    <s v="46"/>
    <s v="DRESS"/>
    <n v="138"/>
    <n v="138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414"/>
    <s v="BEL"/>
    <m/>
    <m/>
    <m/>
    <m/>
    <m/>
    <s v="10914 - Brandix Apparel India Pvt Ltd"/>
    <m/>
    <m/>
    <m/>
    <s v="On time"/>
    <m/>
    <m/>
    <m/>
    <e v="#N/A"/>
    <s v="09T4160001"/>
    <s v="US WHOLESALE"/>
    <m/>
    <n v="5.34"/>
    <m/>
    <s v="09T4160001"/>
    <x v="12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60::001"/>
    <m/>
    <n v="40"/>
    <n v="1"/>
  </r>
  <r>
    <n v="268201"/>
    <n v="268201"/>
    <s v="36663"/>
    <s v="11317"/>
    <s v="BRANDIX ASIA HOLDINGS PTE"/>
    <s v="09T4160"/>
    <s v="09T4160"/>
    <x v="0"/>
    <s v="001"/>
    <s v="001"/>
    <s v="BLACK"/>
    <s v="*"/>
    <s v="LG"/>
    <s v="194999093720"/>
    <s v="46"/>
    <s v="DRESS"/>
    <n v="100"/>
    <n v="10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300"/>
    <s v="BEL"/>
    <m/>
    <m/>
    <m/>
    <m/>
    <m/>
    <s v="10914 - Brandix Apparel India Pvt Ltd"/>
    <m/>
    <m/>
    <m/>
    <s v="On time"/>
    <m/>
    <m/>
    <m/>
    <e v="#N/A"/>
    <s v="09T4160001"/>
    <s v="US WHOLESALE"/>
    <m/>
    <n v="5.34"/>
    <m/>
    <s v="09T4160001"/>
    <x v="12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60::001"/>
    <m/>
    <n v="40"/>
    <n v="1"/>
  </r>
  <r>
    <n v="268201"/>
    <n v="268201"/>
    <s v="36663"/>
    <s v="11317"/>
    <s v="BRANDIX ASIA HOLDINGS PTE"/>
    <s v="09T4160"/>
    <s v="09T4160"/>
    <x v="0"/>
    <s v="001"/>
    <s v="001"/>
    <s v="BLACK"/>
    <s v="*"/>
    <s v="XL"/>
    <s v="194999093737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s v="On time"/>
    <m/>
    <m/>
    <m/>
    <e v="#N/A"/>
    <s v="09T4160001"/>
    <s v="US WHOLESALE"/>
    <m/>
    <n v="5.34"/>
    <m/>
    <s v="09T4160001"/>
    <x v="12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60::001"/>
    <m/>
    <n v="40"/>
    <n v="1"/>
  </r>
  <r>
    <n v="268201"/>
    <n v="268201"/>
    <s v="36663"/>
    <s v="11317"/>
    <s v="BRANDIX ASIA HOLDINGS PTE"/>
    <s v="09T4160"/>
    <s v="09T4160"/>
    <x v="0"/>
    <s v="100"/>
    <s v="100"/>
    <s v="WHITE"/>
    <s v="*"/>
    <s v="MD"/>
    <s v="194999093768"/>
    <s v="46"/>
    <s v="DRESS"/>
    <n v="72"/>
    <n v="72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216"/>
    <s v="BEL"/>
    <m/>
    <m/>
    <m/>
    <m/>
    <m/>
    <s v="10914 - Brandix Apparel India Pvt Ltd"/>
    <m/>
    <m/>
    <m/>
    <s v="On time"/>
    <m/>
    <m/>
    <m/>
    <e v="#N/A"/>
    <s v="09T4160100"/>
    <s v="US WHOLESALE"/>
    <m/>
    <n v="5.34"/>
    <m/>
    <s v="09T4160100"/>
    <x v="12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60::100"/>
    <m/>
    <n v="40"/>
    <n v="1"/>
  </r>
  <r>
    <n v="268201"/>
    <n v="268201"/>
    <s v="36663"/>
    <s v="11317"/>
    <s v="BRANDIX ASIA HOLDINGS PTE"/>
    <s v="09T4160"/>
    <s v="09T4160"/>
    <x v="0"/>
    <s v="100"/>
    <s v="100"/>
    <s v="WHITE"/>
    <s v="*"/>
    <s v="LG"/>
    <s v="194999093775"/>
    <s v="46"/>
    <s v="DRESS"/>
    <n v="63"/>
    <n v="63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9"/>
    <s v="BEL"/>
    <m/>
    <m/>
    <m/>
    <m/>
    <m/>
    <s v="10914 - Brandix Apparel India Pvt Ltd"/>
    <m/>
    <m/>
    <m/>
    <s v="On time"/>
    <m/>
    <m/>
    <m/>
    <e v="#N/A"/>
    <s v="09T4160100"/>
    <s v="US WHOLESALE"/>
    <m/>
    <n v="5.34"/>
    <m/>
    <s v="09T4160100"/>
    <x v="12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60::100"/>
    <m/>
    <n v="40"/>
    <n v="1"/>
  </r>
  <r>
    <n v="268201"/>
    <n v="268201"/>
    <s v="36663"/>
    <s v="11317"/>
    <s v="BRANDIX ASIA HOLDINGS PTE"/>
    <s v="09T4160"/>
    <s v="09T4160"/>
    <x v="0"/>
    <s v="100"/>
    <s v="100"/>
    <s v="WHITE"/>
    <s v="*"/>
    <s v="XL"/>
    <s v="194999093782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3"/>
    <n v="180"/>
    <s v="BEL"/>
    <m/>
    <m/>
    <m/>
    <m/>
    <m/>
    <s v="10914 - Brandix Apparel India Pvt Ltd"/>
    <m/>
    <m/>
    <m/>
    <s v="On time"/>
    <m/>
    <m/>
    <m/>
    <e v="#N/A"/>
    <s v="09T4160100"/>
    <s v="US WHOLESALE"/>
    <m/>
    <n v="5.34"/>
    <m/>
    <s v="09T4160100"/>
    <x v="12"/>
    <m/>
    <m/>
    <x v="0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4160::100"/>
    <m/>
    <n v="40"/>
    <n v="1"/>
  </r>
  <r>
    <n v="268201"/>
    <n v="268201"/>
    <s v="36663"/>
    <s v="11317"/>
    <s v="BRANDIX ASIA HOLDINGS PTE"/>
    <s v="09TB068"/>
    <s v="09TB068"/>
    <x v="1"/>
    <s v="882"/>
    <s v="882"/>
    <s v="VIBRANT ROYAL"/>
    <s v="*"/>
    <s v="4XL"/>
    <s v="088541742016"/>
    <s v="46"/>
    <s v="DRESS"/>
    <n v="231"/>
    <n v="231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2"/>
    <n v="462"/>
    <s v="BEL"/>
    <s v="Yes"/>
    <n v="1539.6166172369526"/>
    <n v="3808.5719504999997"/>
    <n v="16.487324461038959"/>
    <s v="Fabric"/>
    <s v="10914 - Brandix Apparel India Pvt Ltd"/>
    <m/>
    <m/>
    <m/>
    <s v="On time"/>
    <m/>
    <m/>
    <m/>
    <e v="#N/A"/>
    <s v="09TB068882"/>
    <s v="US WHOLESALE"/>
    <m/>
    <n v="6.28"/>
    <m/>
    <s v="09TB068882"/>
    <x v="13"/>
    <m/>
    <m/>
    <x v="2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B068::882"/>
    <m/>
    <n v="40"/>
    <n v="1"/>
  </r>
  <r>
    <n v="268201"/>
    <n v="268201"/>
    <s v="36663"/>
    <s v="11317"/>
    <s v="BRANDIX ASIA HOLDINGS PTE"/>
    <s v="09TE039"/>
    <s v="09TE039"/>
    <x v="1"/>
    <s v="608"/>
    <s v="608"/>
    <s v="MAHOGANY"/>
    <s v="*"/>
    <s v="SM"/>
    <s v="194999059122"/>
    <s v="46"/>
    <s v="DRESS"/>
    <n v="238"/>
    <n v="238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5"/>
    <n v="1190"/>
    <s v="BEL"/>
    <m/>
    <m/>
    <m/>
    <m/>
    <m/>
    <s v="10914 - Brandix Apparel India Pvt Ltd"/>
    <m/>
    <m/>
    <m/>
    <s v="On time"/>
    <m/>
    <m/>
    <m/>
    <e v="#N/A"/>
    <s v="09TE039608"/>
    <s v="US WHOLESALE"/>
    <m/>
    <n v="11.580000000000002"/>
    <m/>
    <s v="09TE039608"/>
    <x v="14"/>
    <m/>
    <m/>
    <x v="0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E039::608"/>
    <m/>
    <n v="40"/>
    <n v="1"/>
  </r>
  <r>
    <n v="268201"/>
    <n v="268201"/>
    <s v="36663"/>
    <s v="11317"/>
    <s v="BRANDIX ASIA HOLDINGS PTE"/>
    <s v="09TE039"/>
    <s v="09TE039"/>
    <x v="1"/>
    <s v="608"/>
    <s v="608"/>
    <s v="MAHOGANY"/>
    <s v="*"/>
    <s v="MD"/>
    <s v="194999059139"/>
    <s v="46"/>
    <s v="DRESS"/>
    <n v="676"/>
    <n v="676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5"/>
    <n v="3380"/>
    <s v="BEL"/>
    <m/>
    <m/>
    <m/>
    <m/>
    <m/>
    <s v="10914 - Brandix Apparel India Pvt Ltd"/>
    <m/>
    <m/>
    <m/>
    <s v="On time"/>
    <m/>
    <m/>
    <m/>
    <e v="#N/A"/>
    <s v="09TE039608"/>
    <s v="US WHOLESALE"/>
    <m/>
    <n v="11.580000000000002"/>
    <m/>
    <s v="09TE039608"/>
    <x v="14"/>
    <m/>
    <m/>
    <x v="0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E039::608"/>
    <m/>
    <n v="40"/>
    <n v="1"/>
  </r>
  <r>
    <n v="268201"/>
    <n v="268201"/>
    <s v="36663"/>
    <s v="11317"/>
    <s v="BRANDIX ASIA HOLDINGS PTE"/>
    <s v="09TE039"/>
    <s v="09TE039"/>
    <x v="1"/>
    <s v="608"/>
    <s v="608"/>
    <s v="MAHOGANY"/>
    <s v="*"/>
    <s v="LG"/>
    <s v="194999059146"/>
    <s v="46"/>
    <s v="DRESS"/>
    <n v="583"/>
    <n v="583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5"/>
    <n v="2915"/>
    <s v="BEL"/>
    <m/>
    <m/>
    <m/>
    <m/>
    <m/>
    <s v="10914 - Brandix Apparel India Pvt Ltd"/>
    <m/>
    <m/>
    <m/>
    <s v="On time"/>
    <m/>
    <m/>
    <m/>
    <e v="#N/A"/>
    <s v="09TE039608"/>
    <s v="US WHOLESALE"/>
    <m/>
    <n v="11.580000000000002"/>
    <m/>
    <s v="09TE039608"/>
    <x v="14"/>
    <m/>
    <m/>
    <x v="0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E039::608"/>
    <m/>
    <n v="40"/>
    <n v="1"/>
  </r>
  <r>
    <n v="268201"/>
    <n v="268201"/>
    <s v="36663"/>
    <s v="11317"/>
    <s v="BRANDIX ASIA HOLDINGS PTE"/>
    <s v="09TE039"/>
    <s v="09TE039"/>
    <x v="1"/>
    <s v="608"/>
    <s v="608"/>
    <s v="MAHOGANY"/>
    <s v="*"/>
    <s v="XL"/>
    <s v="194999059153"/>
    <s v="46"/>
    <s v="DRESS"/>
    <n v="294"/>
    <n v="294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5"/>
    <n v="1470"/>
    <s v="BEL"/>
    <m/>
    <m/>
    <m/>
    <m/>
    <m/>
    <s v="10914 - Brandix Apparel India Pvt Ltd"/>
    <m/>
    <m/>
    <m/>
    <s v="On time"/>
    <m/>
    <m/>
    <m/>
    <e v="#N/A"/>
    <s v="09TE039608"/>
    <s v="US WHOLESALE"/>
    <m/>
    <n v="11.580000000000002"/>
    <m/>
    <s v="09TE039608"/>
    <x v="14"/>
    <m/>
    <m/>
    <x v="0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E039::608"/>
    <m/>
    <n v="40"/>
    <n v="1"/>
  </r>
  <r>
    <n v="268201"/>
    <n v="268201"/>
    <s v="36663"/>
    <s v="11317"/>
    <s v="BRANDIX ASIA HOLDINGS PTE"/>
    <s v="09TE039"/>
    <s v="09TE039"/>
    <x v="1"/>
    <s v="608"/>
    <s v="608"/>
    <s v="MAHOGANY"/>
    <s v="*"/>
    <s v="XXL"/>
    <s v="194999059160"/>
    <s v="46"/>
    <s v="DRESS"/>
    <n v="168"/>
    <n v="168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5"/>
    <n v="840"/>
    <s v="BEL"/>
    <m/>
    <m/>
    <m/>
    <m/>
    <m/>
    <s v="10914 - Brandix Apparel India Pvt Ltd"/>
    <m/>
    <m/>
    <m/>
    <s v="On time"/>
    <m/>
    <m/>
    <m/>
    <e v="#N/A"/>
    <s v="09TE039608"/>
    <s v="US WHOLESALE"/>
    <m/>
    <n v="11.580000000000002"/>
    <m/>
    <s v="09TE039608"/>
    <x v="14"/>
    <m/>
    <m/>
    <x v="0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E039::608"/>
    <m/>
    <n v="40"/>
    <n v="1"/>
  </r>
  <r>
    <n v="268201"/>
    <n v="268201"/>
    <s v="36663"/>
    <s v="11317"/>
    <s v="BRANDIX ASIA HOLDINGS PTE"/>
    <s v="09TE039"/>
    <s v="09TE039"/>
    <x v="1"/>
    <s v="A99"/>
    <s v="099"/>
    <s v="MULTI"/>
    <s v="*"/>
    <s v="MD"/>
    <s v="194999059085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5"/>
    <n v="300"/>
    <s v="BEL"/>
    <m/>
    <m/>
    <m/>
    <m/>
    <m/>
    <s v="10914 - Brandix Apparel India Pvt Ltd"/>
    <m/>
    <m/>
    <m/>
    <s v="On time"/>
    <m/>
    <m/>
    <m/>
    <e v="#N/A"/>
    <s v="09TE039099"/>
    <s v="US WHOLESALE"/>
    <m/>
    <n v="11.96"/>
    <m/>
    <s v="09TE039099"/>
    <x v="14"/>
    <m/>
    <m/>
    <x v="0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E039::099"/>
    <m/>
    <n v="40"/>
    <n v="1"/>
  </r>
  <r>
    <n v="268201"/>
    <n v="268201"/>
    <s v="36663"/>
    <s v="11317"/>
    <s v="BRANDIX ASIA HOLDINGS PTE"/>
    <s v="09TE039"/>
    <s v="09TE039"/>
    <x v="1"/>
    <s v="A99"/>
    <s v="099"/>
    <s v="MULTI"/>
    <s v="*"/>
    <s v="LG"/>
    <s v="194999059092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5"/>
    <n v="300"/>
    <s v="BEL"/>
    <m/>
    <m/>
    <m/>
    <m/>
    <m/>
    <s v="10914 - Brandix Apparel India Pvt Ltd"/>
    <m/>
    <m/>
    <m/>
    <s v="On time"/>
    <m/>
    <m/>
    <m/>
    <e v="#N/A"/>
    <s v="09TE039099"/>
    <s v="US WHOLESALE"/>
    <m/>
    <n v="11.96"/>
    <m/>
    <s v="09TE039099"/>
    <x v="14"/>
    <m/>
    <m/>
    <x v="0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E039::099"/>
    <m/>
    <n v="40"/>
    <n v="1"/>
  </r>
  <r>
    <n v="268201"/>
    <n v="268201"/>
    <s v="36663"/>
    <s v="11317"/>
    <s v="BRANDIX ASIA HOLDINGS PTE"/>
    <s v="09TE039"/>
    <s v="09TE039"/>
    <x v="1"/>
    <s v="A99"/>
    <s v="099"/>
    <s v="MULTI"/>
    <s v="*"/>
    <s v="XL"/>
    <s v="194999059108"/>
    <s v="46"/>
    <s v="DRESS"/>
    <n v="82"/>
    <n v="82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5"/>
    <n v="410"/>
    <s v="BEL"/>
    <m/>
    <m/>
    <m/>
    <m/>
    <m/>
    <s v="10914 - Brandix Apparel India Pvt Ltd"/>
    <m/>
    <m/>
    <m/>
    <s v="On time"/>
    <m/>
    <m/>
    <m/>
    <e v="#N/A"/>
    <s v="09TE039099"/>
    <s v="US WHOLESALE"/>
    <m/>
    <n v="11.96"/>
    <m/>
    <s v="09TE039099"/>
    <x v="14"/>
    <m/>
    <m/>
    <x v="0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E039::099"/>
    <m/>
    <n v="40"/>
    <n v="1"/>
  </r>
  <r>
    <n v="268201"/>
    <n v="268201"/>
    <s v="36663"/>
    <s v="11317"/>
    <s v="BRANDIX ASIA HOLDINGS PTE"/>
    <s v="09TE039"/>
    <s v="09TE039"/>
    <x v="1"/>
    <s v="A99"/>
    <s v="099"/>
    <s v="MULTI"/>
    <s v="*"/>
    <s v="XXL"/>
    <s v="194999059115"/>
    <s v="46"/>
    <s v="DRESS"/>
    <n v="90"/>
    <n v="9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5"/>
    <n v="450"/>
    <s v="BEL"/>
    <m/>
    <m/>
    <m/>
    <m/>
    <m/>
    <s v="10914 - Brandix Apparel India Pvt Ltd"/>
    <m/>
    <m/>
    <m/>
    <s v="On time"/>
    <m/>
    <m/>
    <m/>
    <e v="#N/A"/>
    <s v="09TE039099"/>
    <s v="US WHOLESALE"/>
    <m/>
    <n v="11.96"/>
    <m/>
    <s v="09TE039099"/>
    <x v="14"/>
    <m/>
    <m/>
    <x v="0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E039::099"/>
    <m/>
    <n v="40"/>
    <n v="1"/>
  </r>
  <r>
    <n v="268201"/>
    <n v="268201"/>
    <s v="36663"/>
    <s v="11317"/>
    <s v="BRANDIX ASIA HOLDINGS PTE"/>
    <s v="09TF019"/>
    <s v="09TF019"/>
    <x v="1"/>
    <s v="608"/>
    <s v="608"/>
    <s v="MAHOGANY"/>
    <s v="*"/>
    <s v="SM"/>
    <s v="194999059672"/>
    <s v="46"/>
    <s v="DRESS"/>
    <n v="234"/>
    <n v="234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936"/>
    <s v="BEL"/>
    <s v="Yes"/>
    <n v="2438"/>
    <n v="1111.7280000000001"/>
    <n v="0.31210780460415499"/>
    <s v="Box"/>
    <s v="10914 - Brandix Apparel India Pvt Ltd"/>
    <m/>
    <m/>
    <m/>
    <s v="On time"/>
    <m/>
    <m/>
    <m/>
    <e v="#N/A"/>
    <s v="09TF019608"/>
    <s v="US WHOLESALE"/>
    <m/>
    <n v="7.84"/>
    <m/>
    <s v="09TF019608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19::608"/>
    <m/>
    <n v="40"/>
    <n v="1"/>
  </r>
  <r>
    <n v="268201"/>
    <n v="268201"/>
    <s v="36663"/>
    <s v="11317"/>
    <s v="BRANDIX ASIA HOLDINGS PTE"/>
    <s v="09TF019"/>
    <s v="09TF019"/>
    <x v="1"/>
    <s v="608"/>
    <s v="608"/>
    <s v="MAHOGANY"/>
    <s v="*"/>
    <s v="MD"/>
    <s v="194999059689"/>
    <s v="46"/>
    <s v="DRESS"/>
    <n v="832"/>
    <n v="832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3328"/>
    <s v="BEL"/>
    <s v="Yes"/>
    <n v="2438"/>
    <n v="1111.7280000000001"/>
    <n v="0.31210780460415499"/>
    <s v="Box"/>
    <s v="10914 - Brandix Apparel India Pvt Ltd"/>
    <m/>
    <m/>
    <m/>
    <s v="On time"/>
    <m/>
    <m/>
    <m/>
    <e v="#N/A"/>
    <s v="09TF019608"/>
    <s v="US WHOLESALE"/>
    <m/>
    <n v="7.84"/>
    <m/>
    <s v="09TF019608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19::608"/>
    <m/>
    <n v="40"/>
    <n v="1"/>
  </r>
  <r>
    <n v="268201"/>
    <n v="268201"/>
    <s v="36663"/>
    <s v="11317"/>
    <s v="BRANDIX ASIA HOLDINGS PTE"/>
    <s v="09TF019"/>
    <s v="09TF019"/>
    <x v="1"/>
    <s v="608"/>
    <s v="608"/>
    <s v="MAHOGANY"/>
    <s v="*"/>
    <s v="LG"/>
    <s v="194999059696"/>
    <s v="46"/>
    <s v="DRESS"/>
    <n v="686"/>
    <n v="686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2744"/>
    <s v="BEL"/>
    <s v="Yes"/>
    <n v="2438"/>
    <n v="1111.7280000000001"/>
    <n v="0.31210780460415499"/>
    <s v="Box"/>
    <s v="10914 - Brandix Apparel India Pvt Ltd"/>
    <m/>
    <m/>
    <m/>
    <s v="On time"/>
    <m/>
    <m/>
    <m/>
    <e v="#N/A"/>
    <s v="09TF019608"/>
    <s v="US WHOLESALE"/>
    <m/>
    <n v="7.84"/>
    <m/>
    <s v="09TF019608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19::608"/>
    <m/>
    <n v="40"/>
    <n v="1"/>
  </r>
  <r>
    <n v="268201"/>
    <n v="268201"/>
    <s v="36663"/>
    <s v="11317"/>
    <s v="BRANDIX ASIA HOLDINGS PTE"/>
    <s v="09TF019"/>
    <s v="09TF019"/>
    <x v="1"/>
    <s v="608"/>
    <s v="608"/>
    <s v="MAHOGANY"/>
    <s v="*"/>
    <s v="XL"/>
    <s v="194999059702"/>
    <s v="46"/>
    <s v="DRESS"/>
    <n v="312"/>
    <n v="312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1248"/>
    <s v="BEL"/>
    <s v="Yes"/>
    <n v="2438"/>
    <n v="1111.7280000000001"/>
    <n v="0.31210780460415499"/>
    <s v="Box"/>
    <s v="10914 - Brandix Apparel India Pvt Ltd"/>
    <m/>
    <m/>
    <m/>
    <s v="On time"/>
    <m/>
    <m/>
    <m/>
    <e v="#N/A"/>
    <s v="09TF019608"/>
    <s v="US WHOLESALE"/>
    <m/>
    <n v="7.84"/>
    <m/>
    <s v="09TF019608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19::608"/>
    <m/>
    <n v="40"/>
    <n v="1"/>
  </r>
  <r>
    <n v="268201"/>
    <n v="268201"/>
    <s v="36663"/>
    <s v="11317"/>
    <s v="BRANDIX ASIA HOLDINGS PTE"/>
    <s v="09TF019"/>
    <s v="09TF019"/>
    <x v="1"/>
    <s v="608"/>
    <s v="608"/>
    <s v="MAHOGANY"/>
    <s v="*"/>
    <s v="XXL"/>
    <s v="194999059719"/>
    <s v="46"/>
    <s v="DRESS"/>
    <n v="102"/>
    <n v="102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408"/>
    <s v="BEL"/>
    <s v="Yes"/>
    <n v="2438"/>
    <n v="1111.7280000000001"/>
    <n v="0.31210780460415499"/>
    <s v="Box"/>
    <s v="10914 - Brandix Apparel India Pvt Ltd"/>
    <m/>
    <m/>
    <m/>
    <s v="On time"/>
    <m/>
    <m/>
    <m/>
    <e v="#N/A"/>
    <s v="09TF019608"/>
    <s v="US WHOLESALE"/>
    <m/>
    <n v="7.84"/>
    <m/>
    <s v="09TF019608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19::608"/>
    <m/>
    <n v="40"/>
    <n v="1"/>
  </r>
  <r>
    <n v="268201"/>
    <n v="268201"/>
    <s v="36663"/>
    <s v="11317"/>
    <s v="BRANDIX ASIA HOLDINGS PTE"/>
    <s v="09TF019"/>
    <s v="09TF019"/>
    <x v="1"/>
    <s v="A99"/>
    <s v="099"/>
    <s v="MULTI"/>
    <s v="*"/>
    <s v="SM"/>
    <s v="194999059474"/>
    <s v="46"/>
    <s v="DRESS"/>
    <n v="159"/>
    <n v="159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636"/>
    <s v="BEL"/>
    <s v="Yes"/>
    <n v="2438"/>
    <n v="1111.7280000000001"/>
    <n v="0.31210780460415499"/>
    <s v="Box"/>
    <s v="10914 - Brandix Apparel India Pvt Ltd"/>
    <m/>
    <m/>
    <m/>
    <s v="On time"/>
    <m/>
    <m/>
    <m/>
    <e v="#N/A"/>
    <s v="09TF019099"/>
    <s v="US WHOLESALE"/>
    <m/>
    <n v="7.84"/>
    <m/>
    <s v="09TF019099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19::099"/>
    <m/>
    <n v="40"/>
    <n v="1"/>
  </r>
  <r>
    <n v="268201"/>
    <n v="268201"/>
    <s v="36663"/>
    <s v="11317"/>
    <s v="BRANDIX ASIA HOLDINGS PTE"/>
    <s v="09TF019"/>
    <s v="09TF019"/>
    <x v="1"/>
    <s v="A99"/>
    <s v="099"/>
    <s v="MULTI"/>
    <s v="*"/>
    <s v="MD"/>
    <s v="194999059481"/>
    <s v="46"/>
    <s v="DRESS"/>
    <n v="495"/>
    <n v="49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1980"/>
    <s v="BEL"/>
    <s v="Yes"/>
    <n v="2438"/>
    <n v="1111.7280000000001"/>
    <n v="0.31210780460415499"/>
    <s v="Box"/>
    <s v="10914 - Brandix Apparel India Pvt Ltd"/>
    <m/>
    <m/>
    <m/>
    <s v="On time"/>
    <m/>
    <m/>
    <m/>
    <e v="#N/A"/>
    <s v="09TF019099"/>
    <s v="US WHOLESALE"/>
    <m/>
    <n v="7.84"/>
    <m/>
    <s v="09TF019099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19::099"/>
    <m/>
    <n v="40"/>
    <n v="1"/>
  </r>
  <r>
    <n v="268201"/>
    <n v="268201"/>
    <s v="36663"/>
    <s v="11317"/>
    <s v="BRANDIX ASIA HOLDINGS PTE"/>
    <s v="09TF019"/>
    <s v="09TF019"/>
    <x v="1"/>
    <s v="A99"/>
    <s v="099"/>
    <s v="MULTI"/>
    <s v="*"/>
    <s v="LG"/>
    <s v="194999059498"/>
    <s v="46"/>
    <s v="DRESS"/>
    <n v="473"/>
    <n v="473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1892"/>
    <s v="BEL"/>
    <s v="Yes"/>
    <n v="2438"/>
    <n v="1111.7280000000001"/>
    <n v="0.31210780460415499"/>
    <s v="Box"/>
    <s v="10914 - Brandix Apparel India Pvt Ltd"/>
    <m/>
    <m/>
    <m/>
    <s v="On time"/>
    <m/>
    <m/>
    <m/>
    <e v="#N/A"/>
    <s v="09TF019099"/>
    <s v="US WHOLESALE"/>
    <m/>
    <n v="7.84"/>
    <m/>
    <s v="09TF019099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19::099"/>
    <m/>
    <n v="40"/>
    <n v="1"/>
  </r>
  <r>
    <n v="268201"/>
    <n v="268201"/>
    <s v="36663"/>
    <s v="11317"/>
    <s v="BRANDIX ASIA HOLDINGS PTE"/>
    <s v="09TF019"/>
    <s v="09TF019"/>
    <x v="1"/>
    <s v="A99"/>
    <s v="099"/>
    <s v="MULTI"/>
    <s v="*"/>
    <s v="XL"/>
    <s v="194999059504"/>
    <s v="46"/>
    <s v="DRESS"/>
    <n v="184"/>
    <n v="184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736"/>
    <s v="BEL"/>
    <s v="Yes"/>
    <n v="2438"/>
    <n v="1111.7280000000001"/>
    <n v="0.31210780460415499"/>
    <s v="Box"/>
    <s v="10914 - Brandix Apparel India Pvt Ltd"/>
    <m/>
    <m/>
    <m/>
    <s v="On time"/>
    <m/>
    <m/>
    <m/>
    <e v="#N/A"/>
    <s v="09TF019099"/>
    <s v="US WHOLESALE"/>
    <m/>
    <n v="7.84"/>
    <m/>
    <s v="09TF019099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19::099"/>
    <m/>
    <n v="40"/>
    <n v="1"/>
  </r>
  <r>
    <n v="268201"/>
    <n v="268201"/>
    <s v="36663"/>
    <s v="11317"/>
    <s v="BRANDIX ASIA HOLDINGS PTE"/>
    <s v="09TF019"/>
    <s v="09TF019"/>
    <x v="1"/>
    <s v="A99"/>
    <s v="099"/>
    <s v="MULTI"/>
    <s v="*"/>
    <s v="XXL"/>
    <s v="194999059511"/>
    <s v="46"/>
    <s v="DRESS"/>
    <n v="85"/>
    <n v="8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4"/>
    <n v="340"/>
    <s v="BEL"/>
    <s v="Yes"/>
    <n v="2438"/>
    <n v="1111.7280000000001"/>
    <n v="0.31210780460415499"/>
    <s v="Box"/>
    <s v="10914 - Brandix Apparel India Pvt Ltd"/>
    <m/>
    <m/>
    <m/>
    <s v="On time"/>
    <m/>
    <m/>
    <m/>
    <e v="#N/A"/>
    <s v="09TF019099"/>
    <s v="US WHOLESALE"/>
    <m/>
    <n v="7.84"/>
    <m/>
    <s v="09TF019099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19::099"/>
    <m/>
    <n v="40"/>
    <n v="1"/>
  </r>
  <r>
    <n v="268201"/>
    <n v="268201"/>
    <s v="36663"/>
    <s v="11317"/>
    <s v="BRANDIX ASIA HOLDINGS PTE"/>
    <s v="09TF020"/>
    <s v="09TF020"/>
    <x v="1"/>
    <s v="608"/>
    <s v="608"/>
    <s v="MAHOGANY"/>
    <s v="*"/>
    <s v="SM"/>
    <s v="194999059825"/>
    <s v="46"/>
    <s v="DRESS"/>
    <n v="118"/>
    <n v="118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6"/>
    <n v="708"/>
    <s v="BEL"/>
    <s v="Yes"/>
    <n v="4518"/>
    <n v="2304.1800000000003"/>
    <n v="1.5547773279352228"/>
    <s v="Box"/>
    <s v="10914 - Brandix Apparel India Pvt Ltd"/>
    <m/>
    <m/>
    <m/>
    <s v="On time"/>
    <m/>
    <m/>
    <m/>
    <e v="#N/A"/>
    <s v="09TF020608"/>
    <s v="US WHOLESALE"/>
    <m/>
    <n v="11.34"/>
    <m/>
    <s v="09TF020608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20::608"/>
    <m/>
    <n v="40"/>
    <n v="1"/>
  </r>
  <r>
    <n v="268201"/>
    <n v="268201"/>
    <s v="36663"/>
    <s v="11317"/>
    <s v="BRANDIX ASIA HOLDINGS PTE"/>
    <s v="09TF020"/>
    <s v="09TF020"/>
    <x v="1"/>
    <s v="608"/>
    <s v="608"/>
    <s v="MAHOGANY"/>
    <s v="*"/>
    <s v="MD"/>
    <s v="194999059832"/>
    <s v="46"/>
    <s v="DRESS"/>
    <n v="353"/>
    <n v="353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6"/>
    <n v="2118"/>
    <s v="BEL"/>
    <s v="Yes"/>
    <n v="4518"/>
    <n v="2304.1800000000003"/>
    <n v="1.5547773279352228"/>
    <s v="Box"/>
    <s v="10914 - Brandix Apparel India Pvt Ltd"/>
    <m/>
    <m/>
    <m/>
    <s v="On time"/>
    <m/>
    <m/>
    <m/>
    <e v="#N/A"/>
    <s v="09TF020608"/>
    <s v="US WHOLESALE"/>
    <m/>
    <n v="11.34"/>
    <m/>
    <s v="09TF020608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20::608"/>
    <m/>
    <n v="40"/>
    <n v="1"/>
  </r>
  <r>
    <n v="268201"/>
    <n v="268201"/>
    <s v="36663"/>
    <s v="11317"/>
    <s v="BRANDIX ASIA HOLDINGS PTE"/>
    <s v="09TF020"/>
    <s v="09TF020"/>
    <x v="1"/>
    <s v="608"/>
    <s v="608"/>
    <s v="MAHOGANY"/>
    <s v="*"/>
    <s v="LG"/>
    <s v="194999059849"/>
    <s v="46"/>
    <s v="DRESS"/>
    <n v="287"/>
    <n v="287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6"/>
    <n v="1722"/>
    <s v="BEL"/>
    <s v="Yes"/>
    <n v="4518"/>
    <n v="2304.1800000000003"/>
    <n v="1.5547773279352228"/>
    <s v="Box"/>
    <s v="10914 - Brandix Apparel India Pvt Ltd"/>
    <m/>
    <m/>
    <m/>
    <s v="On time"/>
    <m/>
    <m/>
    <m/>
    <e v="#N/A"/>
    <s v="09TF020608"/>
    <s v="US WHOLESALE"/>
    <m/>
    <n v="11.34"/>
    <m/>
    <s v="09TF020608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20::608"/>
    <m/>
    <n v="40"/>
    <n v="1"/>
  </r>
  <r>
    <n v="268201"/>
    <n v="268201"/>
    <s v="36663"/>
    <s v="11317"/>
    <s v="BRANDIX ASIA HOLDINGS PTE"/>
    <s v="09TF020"/>
    <s v="09TF020"/>
    <x v="1"/>
    <s v="608"/>
    <s v="608"/>
    <s v="MAHOGANY"/>
    <s v="*"/>
    <s v="XL"/>
    <s v="194999059856"/>
    <s v="46"/>
    <s v="DRESS"/>
    <n v="134"/>
    <n v="134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6"/>
    <n v="804"/>
    <s v="BEL"/>
    <s v="Yes"/>
    <n v="4518"/>
    <n v="2304.1800000000003"/>
    <n v="1.5547773279352228"/>
    <s v="Box"/>
    <s v="10914 - Brandix Apparel India Pvt Ltd"/>
    <m/>
    <m/>
    <m/>
    <s v="On time"/>
    <m/>
    <m/>
    <m/>
    <e v="#N/A"/>
    <s v="09TF020608"/>
    <s v="US WHOLESALE"/>
    <m/>
    <n v="11.34"/>
    <m/>
    <s v="09TF020608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20::608"/>
    <m/>
    <n v="40"/>
    <n v="1"/>
  </r>
  <r>
    <n v="268201"/>
    <n v="268201"/>
    <s v="36663"/>
    <s v="11317"/>
    <s v="BRANDIX ASIA HOLDINGS PTE"/>
    <s v="09TF020"/>
    <s v="09TF020"/>
    <x v="1"/>
    <s v="608"/>
    <s v="608"/>
    <s v="MAHOGANY"/>
    <s v="*"/>
    <s v="XXL"/>
    <s v="194999059863"/>
    <s v="46"/>
    <s v="DRESS"/>
    <n v="68"/>
    <n v="68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6"/>
    <n v="408"/>
    <s v="BEL"/>
    <s v="Yes"/>
    <n v="4518"/>
    <n v="2304.1800000000003"/>
    <n v="1.5547773279352228"/>
    <s v="Box"/>
    <s v="10914 - Brandix Apparel India Pvt Ltd"/>
    <m/>
    <m/>
    <m/>
    <s v="On time"/>
    <m/>
    <m/>
    <m/>
    <e v="#N/A"/>
    <s v="09TF020608"/>
    <s v="US WHOLESALE"/>
    <m/>
    <n v="11.34"/>
    <m/>
    <s v="09TF020608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20::608"/>
    <m/>
    <n v="40"/>
    <n v="1"/>
  </r>
  <r>
    <n v="268201"/>
    <n v="268201"/>
    <s v="36663"/>
    <s v="11317"/>
    <s v="BRANDIX ASIA HOLDINGS PTE"/>
    <s v="09TF020"/>
    <s v="09TF020"/>
    <x v="1"/>
    <s v="A99"/>
    <s v="099"/>
    <s v="MULTI"/>
    <s v="*"/>
    <s v="SM"/>
    <s v="194999059771"/>
    <s v="46"/>
    <s v="DRESS"/>
    <n v="67"/>
    <n v="67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6"/>
    <n v="402"/>
    <s v="BEL"/>
    <s v="Yes"/>
    <n v="4518"/>
    <n v="2304.1800000000003"/>
    <n v="1.5547773279352228"/>
    <s v="Box"/>
    <s v="10914 - Brandix Apparel India Pvt Ltd"/>
    <m/>
    <m/>
    <m/>
    <s v="On time"/>
    <m/>
    <m/>
    <m/>
    <e v="#N/A"/>
    <s v="09TF020099"/>
    <s v="US WHOLESALE"/>
    <m/>
    <n v="11.52"/>
    <m/>
    <s v="09TF020099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20::099"/>
    <m/>
    <n v="40"/>
    <n v="1"/>
  </r>
  <r>
    <n v="268201"/>
    <n v="268201"/>
    <s v="36663"/>
    <s v="11317"/>
    <s v="BRANDIX ASIA HOLDINGS PTE"/>
    <s v="09TF020"/>
    <s v="09TF020"/>
    <x v="1"/>
    <s v="A99"/>
    <s v="099"/>
    <s v="MULTI"/>
    <s v="*"/>
    <s v="MD"/>
    <s v="194999059788"/>
    <s v="46"/>
    <s v="DRESS"/>
    <n v="176"/>
    <n v="176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6"/>
    <n v="1056"/>
    <s v="BEL"/>
    <s v="Yes"/>
    <n v="4518"/>
    <n v="2304.1800000000003"/>
    <n v="1.5547773279352228"/>
    <s v="Box"/>
    <s v="10914 - Brandix Apparel India Pvt Ltd"/>
    <m/>
    <m/>
    <m/>
    <s v="On time"/>
    <m/>
    <m/>
    <m/>
    <e v="#N/A"/>
    <s v="09TF020099"/>
    <s v="US WHOLESALE"/>
    <m/>
    <n v="11.52"/>
    <m/>
    <s v="09TF020099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20::099"/>
    <m/>
    <n v="40"/>
    <n v="1"/>
  </r>
  <r>
    <n v="268201"/>
    <n v="268201"/>
    <s v="36663"/>
    <s v="11317"/>
    <s v="BRANDIX ASIA HOLDINGS PTE"/>
    <s v="09TF020"/>
    <s v="09TF020"/>
    <x v="1"/>
    <s v="A99"/>
    <s v="099"/>
    <s v="MULTI"/>
    <s v="*"/>
    <s v="LG"/>
    <s v="194999059795"/>
    <s v="46"/>
    <s v="DRESS"/>
    <n v="135"/>
    <n v="135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6"/>
    <n v="810"/>
    <s v="BEL"/>
    <s v="Yes"/>
    <n v="4518"/>
    <n v="2304.1800000000003"/>
    <n v="1.5547773279352228"/>
    <s v="Box"/>
    <s v="10914 - Brandix Apparel India Pvt Ltd"/>
    <m/>
    <m/>
    <m/>
    <s v="On time"/>
    <m/>
    <m/>
    <m/>
    <e v="#N/A"/>
    <s v="09TF020099"/>
    <s v="US WHOLESALE"/>
    <m/>
    <n v="11.52"/>
    <m/>
    <s v="09TF020099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20::099"/>
    <m/>
    <n v="40"/>
    <n v="1"/>
  </r>
  <r>
    <n v="268201"/>
    <n v="268201"/>
    <s v="36663"/>
    <s v="11317"/>
    <s v="BRANDIX ASIA HOLDINGS PTE"/>
    <s v="09TF020"/>
    <s v="09TF020"/>
    <x v="1"/>
    <s v="A99"/>
    <s v="099"/>
    <s v="MULTI"/>
    <s v="*"/>
    <s v="XL"/>
    <s v="194999059801"/>
    <s v="46"/>
    <s v="DRESS"/>
    <n v="84"/>
    <n v="84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6"/>
    <n v="504"/>
    <s v="BEL"/>
    <s v="Yes"/>
    <n v="4518"/>
    <n v="2304.1800000000003"/>
    <n v="1.5547773279352228"/>
    <s v="Box"/>
    <s v="10914 - Brandix Apparel India Pvt Ltd"/>
    <m/>
    <m/>
    <m/>
    <s v="On time"/>
    <m/>
    <m/>
    <m/>
    <e v="#N/A"/>
    <s v="09TF020099"/>
    <s v="US WHOLESALE"/>
    <m/>
    <n v="11.52"/>
    <m/>
    <s v="09TF020099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20::099"/>
    <m/>
    <n v="40"/>
    <n v="1"/>
  </r>
  <r>
    <n v="268201"/>
    <n v="268201"/>
    <s v="36663"/>
    <s v="11317"/>
    <s v="BRANDIX ASIA HOLDINGS PTE"/>
    <s v="09TF020"/>
    <s v="09TF020"/>
    <x v="1"/>
    <s v="A99"/>
    <s v="099"/>
    <s v="MULTI"/>
    <s v="*"/>
    <s v="XXL"/>
    <s v="194999059818"/>
    <s v="46"/>
    <s v="DRESS"/>
    <n v="60"/>
    <n v="60"/>
    <d v="2022-03-01T00:00:00"/>
    <s v=""/>
    <d v="2022-01-10T00:00:00"/>
    <d v="2022-01-03T00:00:00"/>
    <d v="2022-01-11T00:00:00"/>
    <d v="2022-01-04T00:00:00"/>
    <s v="Basics-Aug 2021"/>
    <m/>
    <m/>
    <m/>
    <m/>
    <s v="S2022"/>
    <m/>
    <s v="OPS REVIEW"/>
    <n v="6"/>
    <n v="360"/>
    <s v="BEL"/>
    <s v="Yes"/>
    <n v="4518"/>
    <n v="2304.1800000000003"/>
    <n v="1.5547773279352228"/>
    <s v="Box"/>
    <s v="10914 - Brandix Apparel India Pvt Ltd"/>
    <m/>
    <m/>
    <m/>
    <s v="On time"/>
    <m/>
    <m/>
    <m/>
    <e v="#N/A"/>
    <s v="09TF020099"/>
    <s v="US WHOLESALE"/>
    <m/>
    <n v="11.52"/>
    <m/>
    <s v="09TF020099"/>
    <x v="2"/>
    <m/>
    <m/>
    <x v="1"/>
    <s v="Aug-Basic"/>
    <m/>
    <m/>
    <d v="2021-09-01T00:00:00"/>
    <m/>
    <d v="2021-11-25T00:00:00"/>
    <m/>
    <n v="84"/>
    <n v="111"/>
    <n v="27"/>
    <d v="2022-01-25T00:00:00"/>
    <n v="-0.14285714285714285"/>
    <n v="21"/>
    <d v="2022-01-03T00:00:00"/>
    <d v="2022-01-04T00:00:00"/>
    <s v="09TF020::099"/>
    <m/>
    <n v="40"/>
    <n v="1"/>
  </r>
  <r>
    <n v="268201"/>
    <n v="268201"/>
    <s v="36663"/>
    <s v="11317"/>
    <s v="BRANDIX ASIA HOLDINGS PTE"/>
    <s v="09TV108"/>
    <s v="09TV108"/>
    <x v="1"/>
    <s v="UQF"/>
    <s v="997"/>
    <s v="GLACIER"/>
    <s v="*"/>
    <s v="SM"/>
    <s v="194999061170"/>
    <s v="46"/>
    <s v="DRESS"/>
    <n v="112"/>
    <n v="112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336"/>
    <s v="BEL"/>
    <s v="Yes"/>
    <n v="2466.8881789137381"/>
    <n v="9265.6319999999996"/>
    <n v="12.727516483516483"/>
    <s v="Fabric"/>
    <s v="10958 - Brandix Apparel Solutions Limited - Intimate Apparel,Batticala"/>
    <m/>
    <m/>
    <m/>
    <s v="On time"/>
    <m/>
    <m/>
    <m/>
    <e v="#N/A"/>
    <s v="09TV108997"/>
    <s v="US WHOLESALE"/>
    <m/>
    <n v="7.0500000000000007"/>
    <m/>
    <s v="09TV108997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97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UQF"/>
    <s v="997"/>
    <s v="GLACIER"/>
    <s v="*"/>
    <s v="MD"/>
    <s v="194999061187"/>
    <s v="46"/>
    <s v="DRESS"/>
    <n v="278"/>
    <n v="278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834"/>
    <s v="BEL"/>
    <s v="Yes"/>
    <n v="2466.8881789137381"/>
    <n v="9265.6319999999996"/>
    <n v="12.727516483516483"/>
    <s v="Fabric"/>
    <s v="10958 - Brandix Apparel Solutions Limited - Intimate Apparel,Batticala"/>
    <m/>
    <m/>
    <m/>
    <s v="On time"/>
    <m/>
    <m/>
    <m/>
    <e v="#N/A"/>
    <s v="09TV108997"/>
    <s v="US WHOLESALE"/>
    <m/>
    <n v="7.0500000000000007"/>
    <m/>
    <s v="09TV108997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97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UQF"/>
    <s v="997"/>
    <s v="GLACIER"/>
    <s v="*"/>
    <s v="LG"/>
    <s v="194999061194"/>
    <s v="46"/>
    <s v="DRESS"/>
    <n v="243"/>
    <n v="243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729"/>
    <s v="BEL"/>
    <s v="Yes"/>
    <n v="2466.8881789137381"/>
    <n v="9265.6319999999996"/>
    <n v="12.727516483516483"/>
    <s v="Fabric"/>
    <s v="10958 - Brandix Apparel Solutions Limited - Intimate Apparel,Batticala"/>
    <m/>
    <m/>
    <m/>
    <s v="On time"/>
    <m/>
    <m/>
    <m/>
    <e v="#N/A"/>
    <s v="09TV108997"/>
    <s v="US WHOLESALE"/>
    <m/>
    <n v="7.0500000000000007"/>
    <m/>
    <s v="09TV108997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97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UQF"/>
    <s v="997"/>
    <s v="GLACIER"/>
    <s v="*"/>
    <s v="XL"/>
    <s v="194999061200"/>
    <s v="46"/>
    <s v="DRESS"/>
    <n v="95"/>
    <n v="95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285"/>
    <s v="BEL"/>
    <s v="Yes"/>
    <n v="2466.8881789137381"/>
    <n v="9265.6319999999996"/>
    <n v="12.727516483516483"/>
    <s v="Fabric"/>
    <s v="10958 - Brandix Apparel Solutions Limited - Intimate Apparel,Batticala"/>
    <m/>
    <m/>
    <m/>
    <s v="On time"/>
    <m/>
    <m/>
    <m/>
    <e v="#N/A"/>
    <s v="09TV108997"/>
    <s v="US WHOLESALE"/>
    <m/>
    <n v="7.0500000000000007"/>
    <m/>
    <s v="09TV108997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97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W5Z"/>
    <s v="977"/>
    <s v="PARIS BLUE"/>
    <s v="*"/>
    <s v="SM"/>
    <s v="194999061125"/>
    <s v="46"/>
    <s v="DRESS"/>
    <n v="107"/>
    <n v="107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321"/>
    <s v="BEL"/>
    <s v="Yes"/>
    <n v="1970.294930875576"/>
    <n v="3959.7720000000004"/>
    <n v="1.5010507960576196"/>
    <s v="Fabric"/>
    <s v="10958 - Brandix Apparel Solutions Limited - Intimate Apparel,Batticala"/>
    <m/>
    <m/>
    <m/>
    <s v="On time"/>
    <m/>
    <m/>
    <m/>
    <e v="#N/A"/>
    <s v="09TV108977"/>
    <s v="US WHOLESALE"/>
    <m/>
    <n v="7.0500000000000007"/>
    <m/>
    <s v="09TV108977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77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W5Z"/>
    <s v="977"/>
    <s v="PARIS BLUE"/>
    <s v="*"/>
    <s v="MD"/>
    <s v="194999061132"/>
    <s v="46"/>
    <s v="DRESS"/>
    <n v="905"/>
    <n v="905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2715"/>
    <s v="BEL"/>
    <s v="Yes"/>
    <n v="1970.294930875576"/>
    <n v="3959.7720000000004"/>
    <n v="1.5010507960576196"/>
    <s v="Fabric"/>
    <s v="10958 - Brandix Apparel Solutions Limited - Intimate Apparel,Batticala"/>
    <m/>
    <m/>
    <m/>
    <s v="On time"/>
    <m/>
    <m/>
    <m/>
    <e v="#N/A"/>
    <s v="09TV108977"/>
    <s v="US WHOLESALE"/>
    <m/>
    <n v="7.0500000000000007"/>
    <m/>
    <s v="09TV108977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77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W5Z"/>
    <s v="977"/>
    <s v="PARIS BLUE"/>
    <s v="*"/>
    <s v="LG"/>
    <s v="194999061149"/>
    <s v="46"/>
    <s v="DRESS"/>
    <n v="898"/>
    <n v="898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2694"/>
    <s v="BEL"/>
    <s v="Yes"/>
    <n v="1970.294930875576"/>
    <n v="3959.7720000000004"/>
    <n v="1.5010507960576196"/>
    <s v="Fabric"/>
    <s v="10958 - Brandix Apparel Solutions Limited - Intimate Apparel,Batticala"/>
    <m/>
    <m/>
    <m/>
    <s v="On time"/>
    <m/>
    <m/>
    <m/>
    <e v="#N/A"/>
    <s v="09TV108977"/>
    <s v="US WHOLESALE"/>
    <m/>
    <n v="7.0500000000000007"/>
    <m/>
    <s v="09TV108977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77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W5Z"/>
    <s v="977"/>
    <s v="PARIS BLUE"/>
    <s v="*"/>
    <s v="XL"/>
    <s v="194999061156"/>
    <s v="46"/>
    <s v="DRESS"/>
    <n v="448"/>
    <n v="448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1344"/>
    <s v="BEL"/>
    <s v="Yes"/>
    <n v="1970.294930875576"/>
    <n v="3959.7720000000004"/>
    <n v="1.5010507960576196"/>
    <s v="Fabric"/>
    <s v="10958 - Brandix Apparel Solutions Limited - Intimate Apparel,Batticala"/>
    <m/>
    <m/>
    <m/>
    <s v="On time"/>
    <m/>
    <m/>
    <m/>
    <e v="#N/A"/>
    <s v="09TV108977"/>
    <s v="US WHOLESALE"/>
    <m/>
    <n v="7.0500000000000007"/>
    <m/>
    <s v="09TV108977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77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W5Z"/>
    <s v="977"/>
    <s v="PARIS BLUE"/>
    <s v="*"/>
    <s v="XXL"/>
    <s v="194999061163"/>
    <s v="46"/>
    <s v="DRESS"/>
    <n v="280"/>
    <n v="280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840"/>
    <s v="BEL"/>
    <s v="Yes"/>
    <n v="1970.294930875576"/>
    <n v="3959.7720000000004"/>
    <n v="1.5010507960576196"/>
    <s v="Fabric"/>
    <s v="10958 - Brandix Apparel Solutions Limited - Intimate Apparel,Batticala"/>
    <m/>
    <m/>
    <m/>
    <s v="On time"/>
    <m/>
    <m/>
    <m/>
    <e v="#N/A"/>
    <s v="09TV108977"/>
    <s v="US WHOLESALE"/>
    <m/>
    <n v="7.0500000000000007"/>
    <m/>
    <s v="09TV108977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77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W6X"/>
    <s v="972"/>
    <s v="TROUT"/>
    <s v="*"/>
    <s v="SM"/>
    <s v="194999061071"/>
    <s v="46"/>
    <s v="DRESS"/>
    <n v="101"/>
    <n v="101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303"/>
    <s v="BEL"/>
    <s v="Yes"/>
    <n v="1821.8881789137379"/>
    <n v="6843.0119999999997"/>
    <n v="4.9839854333576108"/>
    <s v="Fabric"/>
    <s v="10958 - Brandix Apparel Solutions Limited - Intimate Apparel,Batticala"/>
    <m/>
    <m/>
    <m/>
    <s v="On time"/>
    <m/>
    <m/>
    <m/>
    <e v="#N/A"/>
    <s v="09TV108972"/>
    <s v="US WHOLESALE"/>
    <m/>
    <n v="7.0500000000000007"/>
    <m/>
    <s v="09TV108972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72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W6X"/>
    <s v="972"/>
    <s v="TROUT"/>
    <s v="*"/>
    <s v="MD"/>
    <s v="194999061088"/>
    <s v="46"/>
    <s v="DRESS"/>
    <n v="630"/>
    <n v="630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1890"/>
    <s v="BEL"/>
    <s v="Yes"/>
    <n v="1821.8881789137379"/>
    <n v="6843.0119999999997"/>
    <n v="4.9839854333576108"/>
    <s v="Fabric"/>
    <s v="10958 - Brandix Apparel Solutions Limited - Intimate Apparel,Batticala"/>
    <m/>
    <m/>
    <m/>
    <s v="On time"/>
    <m/>
    <m/>
    <m/>
    <e v="#N/A"/>
    <s v="09TV108972"/>
    <s v="US WHOLESALE"/>
    <m/>
    <n v="7.0500000000000007"/>
    <m/>
    <s v="09TV108972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72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W6X"/>
    <s v="972"/>
    <s v="TROUT"/>
    <s v="*"/>
    <s v="LG"/>
    <s v="194999061095"/>
    <s v="46"/>
    <s v="DRESS"/>
    <n v="426"/>
    <n v="426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1278"/>
    <s v="BEL"/>
    <s v="Yes"/>
    <n v="1821.8881789137379"/>
    <n v="6843.0119999999997"/>
    <n v="4.9839854333576108"/>
    <s v="Fabric"/>
    <s v="10958 - Brandix Apparel Solutions Limited - Intimate Apparel,Batticala"/>
    <m/>
    <m/>
    <m/>
    <s v="On time"/>
    <m/>
    <m/>
    <m/>
    <e v="#N/A"/>
    <s v="09TV108972"/>
    <s v="US WHOLESALE"/>
    <m/>
    <n v="7.0500000000000007"/>
    <m/>
    <s v="09TV108972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72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W6X"/>
    <s v="972"/>
    <s v="TROUT"/>
    <s v="*"/>
    <s v="XL"/>
    <s v="194999061101"/>
    <s v="46"/>
    <s v="DRESS"/>
    <n v="216"/>
    <n v="216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648"/>
    <s v="BEL"/>
    <s v="Yes"/>
    <n v="1821.8881789137379"/>
    <n v="6843.0119999999997"/>
    <n v="4.9839854333576108"/>
    <s v="Fabric"/>
    <s v="10958 - Brandix Apparel Solutions Limited - Intimate Apparel,Batticala"/>
    <m/>
    <m/>
    <m/>
    <s v="On time"/>
    <m/>
    <m/>
    <m/>
    <e v="#N/A"/>
    <s v="09TV108972"/>
    <s v="US WHOLESALE"/>
    <m/>
    <n v="7.0500000000000007"/>
    <m/>
    <s v="09TV108972"/>
    <x v="15"/>
    <m/>
    <m/>
    <x v="3"/>
    <s v="Aug-Basic"/>
    <m/>
    <m/>
    <d v="2021-09-01T00:00:00"/>
    <d v="2021-11-26T00:00:00"/>
    <m/>
    <d v="2021-11-19T00:00:00"/>
    <n v="85"/>
    <n v="86"/>
    <n v="1"/>
    <d v="2021-12-31T00:00:00"/>
    <n v="0"/>
    <n v="-3"/>
    <d v="2022-01-03T00:00:00"/>
    <d v="2022-01-03T00:00:00"/>
    <s v="09TV108::972"/>
    <s v="Supplier confirmed based on LT. Air option advised. Requested PCD 5 days advanced from STL."/>
    <n v="38"/>
    <n v="0"/>
  </r>
  <r>
    <n v="268201"/>
    <n v="268201"/>
    <s v="36663"/>
    <s v="11317"/>
    <s v="BRANDIX ASIA HOLDINGS PTE"/>
    <s v="09TV108"/>
    <s v="09TV108"/>
    <x v="1"/>
    <s v="100"/>
    <s v="100"/>
    <s v="WHITE"/>
    <s v="*"/>
    <s v="SM"/>
    <s v="194999061026"/>
    <s v="46"/>
    <s v="DRESS"/>
    <n v="128"/>
    <n v="128"/>
    <d v="2022-03-01T00:00:00"/>
    <s v=""/>
    <d v="2022-01-10T00:00:00"/>
    <d v="2022-01-03T00:00:00"/>
    <d v="2022-01-10T00:00:00"/>
    <d v="2022-01-03T00:00:00"/>
    <s v="Basics-Aug 2021"/>
    <m/>
    <m/>
    <m/>
    <m/>
    <s v="S2022"/>
    <m/>
    <s v="OPS REVIEW"/>
    <n v="3"/>
    <n v="384"/>
    <s v="BEL"/>
    <s v="Yes"/>
    <n v="2836.6119162640903"/>
    <n v="2800.8422400000004"/>
    <n v="21.881580000000003"/>
    <s v="Fabric"/>
    <s v="10958 - Brandix Apparel Solutions Limited - Intimate Apparel,Batticala"/>
    <m/>
    <m/>
    <m/>
    <s v="On time"/>
    <m/>
    <m/>
    <m/>
    <e v="#N/A"/>
    <s v="09TV108100"/>
    <s v="US WHOLESALE"/>
    <m/>
    <n v="7.0500000000000007"/>
    <m/>
    <s v="09TV108100"/>
    <x v="15"/>
    <m/>
    <m/>
    <x v="3"/>
    <s v="Aug-Basic"/>
    <m/>
    <m/>
    <d v="2021-09-01T00:00:00"/>
    <d v="2021-11-21T00:00:00"/>
    <m/>
    <m/>
    <n v="80"/>
    <n v="86"/>
    <n v="6"/>
    <d v="2021-12-31T00:00:00"/>
    <n v="0"/>
    <n v="-3"/>
    <d v="2022-01-03T00:00:00"/>
    <d v="2022-01-03T00:00:00"/>
    <s v="09TV108::100"/>
    <m/>
    <n v="43"/>
    <n v="0"/>
  </r>
  <r>
    <s v="Retail"/>
    <s v="A"/>
    <m/>
    <m/>
    <s v="BRANDIX ASIA HOLDINGS PTE"/>
    <s v="09TF001"/>
    <s v="09TF001"/>
    <x v="1"/>
    <s v="100"/>
    <s v="100"/>
    <s v="WHITE"/>
    <s v="*"/>
    <s v="SM"/>
    <m/>
    <s v="W05"/>
    <s v="DRESS"/>
    <n v="200"/>
    <n v="200"/>
    <d v="2022-03-01T00:00:00"/>
    <m/>
    <d v="2022-01-10T00:00:00"/>
    <d v="2022-01-03T00:00:00"/>
    <d v="2022-01-11T00:00:00"/>
    <d v="2022-01-04T00:00:00"/>
    <s v="Basics-Aug 2021"/>
    <m/>
    <m/>
    <m/>
    <m/>
    <s v="S2022"/>
    <m/>
    <m/>
    <n v="4"/>
    <n v="800"/>
    <s v="BEL"/>
    <m/>
    <m/>
    <m/>
    <m/>
    <m/>
    <s v="10914 - Brandix Apparel India Pvt Ltd"/>
    <m/>
    <m/>
    <m/>
    <s v="On time"/>
    <m/>
    <m/>
    <m/>
    <e v="#N/A"/>
    <s v="09TF001100"/>
    <s v="US RETAIL"/>
    <m/>
    <n v="7.28"/>
    <m/>
    <s v="09TF001100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100"/>
    <m/>
    <n v="40"/>
    <n v="1"/>
  </r>
  <r>
    <s v="Retail"/>
    <s v="A"/>
    <m/>
    <m/>
    <s v="BRANDIX ASIA HOLDINGS PTE"/>
    <s v="09TF001"/>
    <s v="09TF001"/>
    <x v="1"/>
    <s v="100"/>
    <s v="100"/>
    <s v="WHITE"/>
    <s v="*"/>
    <s v="MD"/>
    <m/>
    <s v="W05"/>
    <s v="DRESS"/>
    <n v="600"/>
    <n v="600"/>
    <d v="2022-03-01T00:00:00"/>
    <m/>
    <d v="2022-01-10T00:00:00"/>
    <d v="2022-01-03T00:00:00"/>
    <d v="2022-01-11T00:00:00"/>
    <d v="2022-01-04T00:00:00"/>
    <s v="Basics-Aug 2021"/>
    <m/>
    <m/>
    <m/>
    <m/>
    <s v="S2022"/>
    <m/>
    <m/>
    <n v="4"/>
    <n v="2400"/>
    <s v="BEL"/>
    <m/>
    <m/>
    <m/>
    <m/>
    <m/>
    <s v="10914 - Brandix Apparel India Pvt Ltd"/>
    <m/>
    <m/>
    <m/>
    <s v="On time"/>
    <m/>
    <m/>
    <m/>
    <e v="#N/A"/>
    <s v="09TF001100"/>
    <s v="US RETAIL"/>
    <m/>
    <n v="7.28"/>
    <m/>
    <s v="09TF001100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100"/>
    <m/>
    <n v="40"/>
    <n v="1"/>
  </r>
  <r>
    <s v="Retail"/>
    <s v="A"/>
    <m/>
    <m/>
    <s v="BRANDIX ASIA HOLDINGS PTE"/>
    <s v="09TF001"/>
    <s v="09TF001"/>
    <x v="1"/>
    <s v="100"/>
    <s v="100"/>
    <s v="WHITE"/>
    <s v="*"/>
    <s v="LG"/>
    <m/>
    <s v="W05"/>
    <s v="DRESS"/>
    <n v="500"/>
    <n v="500"/>
    <d v="2022-03-01T00:00:00"/>
    <m/>
    <d v="2022-01-10T00:00:00"/>
    <d v="2022-01-03T00:00:00"/>
    <d v="2022-01-11T00:00:00"/>
    <d v="2022-01-04T00:00:00"/>
    <s v="Basics-Aug 2021"/>
    <m/>
    <m/>
    <m/>
    <m/>
    <s v="S2022"/>
    <m/>
    <m/>
    <n v="4"/>
    <n v="2000"/>
    <s v="BEL"/>
    <m/>
    <m/>
    <m/>
    <m/>
    <m/>
    <s v="10914 - Brandix Apparel India Pvt Ltd"/>
    <m/>
    <m/>
    <m/>
    <s v="On time"/>
    <m/>
    <m/>
    <m/>
    <e v="#N/A"/>
    <s v="09TF001100"/>
    <s v="US RETAIL"/>
    <m/>
    <n v="7.28"/>
    <m/>
    <s v="09TF001100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100"/>
    <m/>
    <n v="40"/>
    <n v="1"/>
  </r>
  <r>
    <s v="Retail"/>
    <s v="A"/>
    <m/>
    <m/>
    <s v="BRANDIX ASIA HOLDINGS PTE"/>
    <s v="09TF001"/>
    <s v="09TF001"/>
    <x v="1"/>
    <s v="100"/>
    <s v="100"/>
    <s v="WHITE"/>
    <s v="*"/>
    <s v="XL"/>
    <m/>
    <s v="W05"/>
    <s v="DRESS"/>
    <n v="200"/>
    <n v="200"/>
    <d v="2022-03-01T00:00:00"/>
    <m/>
    <d v="2022-01-10T00:00:00"/>
    <d v="2022-01-03T00:00:00"/>
    <d v="2022-01-11T00:00:00"/>
    <d v="2022-01-04T00:00:00"/>
    <s v="Basics-Aug 2021"/>
    <m/>
    <m/>
    <m/>
    <m/>
    <s v="S2022"/>
    <m/>
    <m/>
    <n v="4"/>
    <n v="800"/>
    <s v="BEL"/>
    <m/>
    <m/>
    <m/>
    <m/>
    <m/>
    <s v="10914 - Brandix Apparel India Pvt Ltd"/>
    <m/>
    <m/>
    <m/>
    <s v="On time"/>
    <m/>
    <m/>
    <m/>
    <e v="#N/A"/>
    <s v="09TF001100"/>
    <s v="US RETAIL"/>
    <m/>
    <n v="7.28"/>
    <m/>
    <s v="09TF001100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100"/>
    <m/>
    <n v="40"/>
    <n v="1"/>
  </r>
  <r>
    <s v="Retail"/>
    <s v="B"/>
    <m/>
    <m/>
    <s v="BRANDIX ASIA HOLDINGS PTE"/>
    <s v="09TF001"/>
    <s v="09TF001"/>
    <x v="1"/>
    <s v="099"/>
    <s v="099"/>
    <s v="MULTI"/>
    <s v="*"/>
    <s v="SM"/>
    <m/>
    <s v="W05"/>
    <s v="DRESS"/>
    <n v="150"/>
    <n v="150"/>
    <d v="2022-03-01T00:00:00"/>
    <m/>
    <d v="2022-01-10T00:00:00"/>
    <d v="2022-01-03T00:00:00"/>
    <d v="2022-01-25T00:00:00"/>
    <d v="2022-01-18T00:00:00"/>
    <s v="Basics-Aug 2021"/>
    <m/>
    <m/>
    <m/>
    <m/>
    <s v="S2022"/>
    <m/>
    <m/>
    <n v="4"/>
    <n v="600"/>
    <s v="BEL"/>
    <m/>
    <m/>
    <m/>
    <m/>
    <m/>
    <s v="10914 - Brandix Apparel India Pvt Ltd"/>
    <m/>
    <m/>
    <m/>
    <s v="Meeting the T&amp;A delivery"/>
    <m/>
    <m/>
    <m/>
    <e v="#N/A"/>
    <s v="09TF001099"/>
    <s v="US RETAIL"/>
    <m/>
    <n v="7.6"/>
    <m/>
    <s v="09TF001099"/>
    <x v="2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F001::099"/>
    <s v="Supplier confirmed based on LT. Air option advised. Requested PCD 19 days advanced from STL."/>
    <n v="31"/>
    <n v="15"/>
  </r>
  <r>
    <s v="Retail"/>
    <s v="B"/>
    <m/>
    <m/>
    <s v="BRANDIX ASIA HOLDINGS PTE"/>
    <s v="09TF001"/>
    <s v="09TF001"/>
    <x v="1"/>
    <s v="099"/>
    <s v="099"/>
    <s v="MULTI"/>
    <s v="*"/>
    <s v="MD"/>
    <m/>
    <s v="W05"/>
    <s v="DRESS"/>
    <n v="450"/>
    <n v="450"/>
    <d v="2022-03-01T00:00:00"/>
    <m/>
    <d v="2022-01-10T00:00:00"/>
    <d v="2022-01-03T00:00:00"/>
    <d v="2022-01-25T00:00:00"/>
    <d v="2022-01-18T00:00:00"/>
    <s v="Basics-Aug 2021"/>
    <m/>
    <m/>
    <m/>
    <m/>
    <s v="S2022"/>
    <m/>
    <m/>
    <n v="4"/>
    <n v="1800"/>
    <s v="BEL"/>
    <m/>
    <m/>
    <m/>
    <m/>
    <m/>
    <s v="10914 - Brandix Apparel India Pvt Ltd"/>
    <m/>
    <m/>
    <m/>
    <s v="Meeting the T&amp;A delivery"/>
    <m/>
    <m/>
    <m/>
    <e v="#N/A"/>
    <s v="09TF001099"/>
    <s v="US RETAIL"/>
    <m/>
    <n v="7.6"/>
    <m/>
    <s v="09TF001099"/>
    <x v="2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F001::099"/>
    <s v="Supplier confirmed based on LT. Air option advised. Requested PCD 19 days advanced from STL."/>
    <n v="31"/>
    <n v="15"/>
  </r>
  <r>
    <s v="Retail"/>
    <s v="B"/>
    <m/>
    <m/>
    <s v="BRANDIX ASIA HOLDINGS PTE"/>
    <s v="09TF001"/>
    <s v="09TF001"/>
    <x v="1"/>
    <s v="099"/>
    <s v="099"/>
    <s v="MULTI"/>
    <s v="*"/>
    <s v="LG"/>
    <m/>
    <s v="W05"/>
    <s v="DRESS"/>
    <n v="300"/>
    <n v="300"/>
    <d v="2022-03-01T00:00:00"/>
    <m/>
    <d v="2022-01-10T00:00:00"/>
    <d v="2022-01-03T00:00:00"/>
    <d v="2022-01-25T00:00:00"/>
    <d v="2022-01-18T00:00:00"/>
    <s v="Basics-Aug 2021"/>
    <m/>
    <m/>
    <m/>
    <m/>
    <s v="S2022"/>
    <m/>
    <m/>
    <n v="4"/>
    <n v="1200"/>
    <s v="BEL"/>
    <m/>
    <m/>
    <m/>
    <m/>
    <m/>
    <s v="10914 - Brandix Apparel India Pvt Ltd"/>
    <m/>
    <m/>
    <m/>
    <s v="Meeting the T&amp;A delivery"/>
    <m/>
    <m/>
    <m/>
    <e v="#N/A"/>
    <s v="09TF001099"/>
    <s v="US RETAIL"/>
    <m/>
    <n v="7.6"/>
    <m/>
    <s v="09TF001099"/>
    <x v="2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F001::099"/>
    <s v="Supplier confirmed based on LT. Air option advised. Requested PCD 19 days advanced from STL."/>
    <n v="31"/>
    <n v="15"/>
  </r>
  <r>
    <s v="Retail"/>
    <s v="B"/>
    <m/>
    <m/>
    <s v="BRANDIX ASIA HOLDINGS PTE"/>
    <s v="09TF001"/>
    <s v="09TF001"/>
    <x v="1"/>
    <s v="099"/>
    <s v="099"/>
    <s v="MULTI"/>
    <s v="*"/>
    <s v="XL"/>
    <m/>
    <s v="W05"/>
    <s v="DRESS"/>
    <n v="100"/>
    <n v="100"/>
    <d v="2022-03-01T00:00:00"/>
    <m/>
    <d v="2022-01-10T00:00:00"/>
    <d v="2022-01-03T00:00:00"/>
    <d v="2022-01-25T00:00:00"/>
    <d v="2022-01-18T00:00:00"/>
    <s v="Basics-Aug 2021"/>
    <m/>
    <m/>
    <m/>
    <m/>
    <s v="S2022"/>
    <m/>
    <m/>
    <n v="4"/>
    <n v="400"/>
    <s v="BEL"/>
    <m/>
    <m/>
    <m/>
    <m/>
    <m/>
    <s v="10914 - Brandix Apparel India Pvt Ltd"/>
    <m/>
    <m/>
    <m/>
    <s v="Meeting the T&amp;A delivery"/>
    <m/>
    <m/>
    <m/>
    <e v="#N/A"/>
    <s v="09TF001099"/>
    <s v="US RETAIL"/>
    <m/>
    <n v="7.6"/>
    <m/>
    <s v="09TF001099"/>
    <x v="2"/>
    <m/>
    <m/>
    <x v="1"/>
    <s v="Aug-Basic"/>
    <m/>
    <m/>
    <d v="2021-09-01T00:00:00"/>
    <m/>
    <d v="2021-12-18T00:00:00"/>
    <d v="2021-11-30T00:00:00"/>
    <n v="107"/>
    <n v="107"/>
    <n v="0"/>
    <d v="2022-01-21T00:00:00"/>
    <n v="-2.1428571428571428"/>
    <n v="3"/>
    <d v="2022-01-03T00:00:00"/>
    <d v="2022-01-18T00:00:00"/>
    <s v="09TF001::099"/>
    <s v="Supplier confirmed based on LT. Air option advised. Requested PCD 19 days advanced from STL."/>
    <n v="31"/>
    <n v="15"/>
  </r>
  <r>
    <s v="Retail"/>
    <s v="C"/>
    <m/>
    <m/>
    <s v="BRANDIX ASIA HOLDINGS PTE"/>
    <s v="09TF001"/>
    <s v="09TF001"/>
    <x v="1"/>
    <s v="001"/>
    <s v="001"/>
    <s v="BLACK"/>
    <s v="*"/>
    <s v="MD"/>
    <m/>
    <s v="W05"/>
    <s v="DRESS"/>
    <n v="400"/>
    <n v="400"/>
    <d v="2022-03-01T00:00:00"/>
    <m/>
    <d v="2022-01-10T00:00:00"/>
    <d v="2022-01-03T00:00:00"/>
    <d v="2022-01-11T00:00:00"/>
    <d v="2022-01-04T00:00:00"/>
    <s v="Basics-Aug 2021"/>
    <m/>
    <m/>
    <m/>
    <m/>
    <s v="S2022"/>
    <m/>
    <m/>
    <n v="4"/>
    <n v="1600"/>
    <s v="BEL"/>
    <m/>
    <m/>
    <m/>
    <m/>
    <m/>
    <s v="10914 - Brandix Apparel India Pvt Ltd"/>
    <m/>
    <m/>
    <m/>
    <s v="On time"/>
    <m/>
    <m/>
    <m/>
    <e v="#N/A"/>
    <s v="09TF001001"/>
    <s v="US RETAIL"/>
    <m/>
    <n v="7.28"/>
    <m/>
    <s v="09TF001001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001"/>
    <m/>
    <n v="40"/>
    <n v="1"/>
  </r>
  <r>
    <s v="Retail"/>
    <s v="C"/>
    <m/>
    <m/>
    <s v="BRANDIX ASIA HOLDINGS PTE"/>
    <s v="09TF001"/>
    <s v="09TF001"/>
    <x v="1"/>
    <s v="001"/>
    <s v="001"/>
    <s v="BLACK"/>
    <s v="*"/>
    <s v="LG"/>
    <m/>
    <s v="W05"/>
    <s v="DRESS"/>
    <n v="250"/>
    <n v="250"/>
    <d v="2022-03-01T00:00:00"/>
    <m/>
    <d v="2022-01-10T00:00:00"/>
    <d v="2022-01-03T00:00:00"/>
    <d v="2022-01-11T00:00:00"/>
    <d v="2022-01-04T00:00:00"/>
    <s v="Basics-Aug 2021"/>
    <m/>
    <m/>
    <m/>
    <m/>
    <s v="S2022"/>
    <m/>
    <m/>
    <n v="4"/>
    <n v="1000"/>
    <s v="BEL"/>
    <m/>
    <m/>
    <m/>
    <m/>
    <m/>
    <s v="10914 - Brandix Apparel India Pvt Ltd"/>
    <m/>
    <m/>
    <m/>
    <s v="On time"/>
    <m/>
    <m/>
    <m/>
    <e v="#N/A"/>
    <s v="09TF001001"/>
    <s v="US RETAIL"/>
    <m/>
    <n v="7.28"/>
    <m/>
    <s v="09TF001001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001"/>
    <m/>
    <n v="40"/>
    <n v="1"/>
  </r>
  <r>
    <s v="Retail"/>
    <s v="C"/>
    <m/>
    <m/>
    <s v="BRANDIX ASIA HOLDINGS PTE"/>
    <s v="09TF001"/>
    <s v="09TF001"/>
    <x v="1"/>
    <s v="001"/>
    <s v="001"/>
    <s v="BLACK"/>
    <s v="*"/>
    <s v="XL"/>
    <m/>
    <s v="W05"/>
    <s v="DRESS"/>
    <n v="150"/>
    <n v="150"/>
    <d v="2022-03-01T00:00:00"/>
    <m/>
    <d v="2022-01-10T00:00:00"/>
    <d v="2022-01-03T00:00:00"/>
    <d v="2022-01-11T00:00:00"/>
    <d v="2022-01-04T00:00:00"/>
    <s v="Basics-Aug 2021"/>
    <m/>
    <m/>
    <m/>
    <m/>
    <s v="S2022"/>
    <m/>
    <m/>
    <n v="4"/>
    <n v="600"/>
    <s v="BEL"/>
    <m/>
    <m/>
    <m/>
    <m/>
    <m/>
    <s v="10914 - Brandix Apparel India Pvt Ltd"/>
    <m/>
    <m/>
    <m/>
    <s v="On time"/>
    <m/>
    <m/>
    <m/>
    <e v="#N/A"/>
    <s v="09TF001001"/>
    <s v="US RETAIL"/>
    <m/>
    <n v="7.28"/>
    <m/>
    <s v="09TF001001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001"/>
    <m/>
    <n v="40"/>
    <n v="1"/>
  </r>
  <r>
    <s v="Retail"/>
    <s v="D"/>
    <m/>
    <m/>
    <s v="BRANDIX ASIA HOLDINGS PTE"/>
    <s v="09TF001"/>
    <s v="09TF001"/>
    <x v="1"/>
    <n v="459"/>
    <n v="459"/>
    <s v="SOFT BLUE"/>
    <s v="*"/>
    <s v="MD"/>
    <m/>
    <s v="W05"/>
    <s v="DRESS"/>
    <n v="400"/>
    <n v="400"/>
    <d v="2022-03-01T00:00:00"/>
    <m/>
    <d v="2022-01-10T00:00:00"/>
    <d v="2022-01-03T00:00:00"/>
    <d v="2022-01-11T00:00:00"/>
    <d v="2022-01-04T00:00:00"/>
    <s v="Basics-Aug 2021"/>
    <m/>
    <m/>
    <m/>
    <m/>
    <s v="S2022"/>
    <m/>
    <m/>
    <n v="4"/>
    <n v="1600"/>
    <s v="BEL"/>
    <s v="Yes"/>
    <n v="4185.7479452054795"/>
    <n v="3345.8776199999998"/>
    <n v="3.3458776199999996"/>
    <s v="Fabric"/>
    <s v="10914 - Brandix Apparel India Pvt Ltd"/>
    <m/>
    <m/>
    <m/>
    <s v="On time"/>
    <m/>
    <m/>
    <m/>
    <e v="#N/A"/>
    <s v="09TF001459"/>
    <s v="US RETAIL"/>
    <m/>
    <n v="7.28"/>
    <m/>
    <s v="09TF001459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459"/>
    <m/>
    <n v="40"/>
    <n v="1"/>
  </r>
  <r>
    <s v="Retail"/>
    <s v="D"/>
    <m/>
    <m/>
    <s v="BRANDIX ASIA HOLDINGS PTE"/>
    <s v="09TF001"/>
    <s v="09TF001"/>
    <x v="1"/>
    <n v="459"/>
    <n v="459"/>
    <s v="SOFT BLUE"/>
    <s v="*"/>
    <s v="LG"/>
    <m/>
    <s v="W05"/>
    <s v="DRESS"/>
    <n v="600"/>
    <n v="600"/>
    <d v="2022-03-01T00:00:00"/>
    <m/>
    <d v="2022-01-10T00:00:00"/>
    <d v="2022-01-03T00:00:00"/>
    <d v="2022-01-11T00:00:00"/>
    <d v="2022-01-04T00:00:00"/>
    <s v="Basics-Aug 2021"/>
    <m/>
    <m/>
    <m/>
    <m/>
    <s v="S2022"/>
    <m/>
    <m/>
    <n v="4"/>
    <n v="2400"/>
    <s v="BEL"/>
    <s v="Yes"/>
    <n v="4185.7479452054795"/>
    <n v="3345.8776199999998"/>
    <n v="3.3458776199999996"/>
    <s v="Fabric"/>
    <s v="10914 - Brandix Apparel India Pvt Ltd"/>
    <m/>
    <m/>
    <m/>
    <s v="On time"/>
    <m/>
    <m/>
    <m/>
    <e v="#N/A"/>
    <s v="09TF001459"/>
    <s v="US RETAIL"/>
    <m/>
    <n v="7.28"/>
    <m/>
    <s v="09TF001459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459"/>
    <m/>
    <n v="40"/>
    <n v="1"/>
  </r>
  <r>
    <s v="Retail"/>
    <s v="E"/>
    <m/>
    <m/>
    <s v="BRANDIX ASIA HOLDINGS PTE"/>
    <s v="09T3108"/>
    <s v="09R3108"/>
    <x v="5"/>
    <s v="004"/>
    <s v="004"/>
    <s v="GRAYHEATHER"/>
    <s v="*"/>
    <s v="SM"/>
    <m/>
    <s v="W05"/>
    <s v="DRESS"/>
    <n v="150"/>
    <n v="150"/>
    <d v="2022-03-01T00:00:00"/>
    <m/>
    <d v="2022-01-10T00:00:00"/>
    <d v="2022-01-03T00:00:00"/>
    <d v="2022-02-15T00:00:00"/>
    <d v="2022-02-08T00:00:00"/>
    <s v="Basics-Aug 2021"/>
    <m/>
    <m/>
    <m/>
    <m/>
    <m/>
    <m/>
    <m/>
    <n v="1"/>
    <n v="150"/>
    <s v="BEL"/>
    <m/>
    <m/>
    <m/>
    <m/>
    <m/>
    <s v="10914 - Brandix Apparel India Pvt Ltd"/>
    <m/>
    <m/>
    <s v="Raw Material delay"/>
    <s v="Delay Due to RM delay"/>
    <m/>
    <m/>
    <m/>
    <e v="#N/A"/>
    <s v="09T3108004"/>
    <s v="US RETAIL"/>
    <m/>
    <n v="3.1799999999999997"/>
    <m/>
    <s v="09T3108004"/>
    <x v="4"/>
    <m/>
    <m/>
    <x v="1"/>
    <s v="Aug-Basic"/>
    <m/>
    <m/>
    <d v="2021-09-01T00:00:00"/>
    <m/>
    <d v="2022-01-14T00:00:00"/>
    <d v="2022-01-07T00:00:00"/>
    <n v="134"/>
    <n v="119"/>
    <n v="-15"/>
    <d v="2022-02-02T00:00:00"/>
    <n v="-5.1428571428571432"/>
    <n v="-6"/>
    <d v="2022-01-03T00:00:00"/>
    <d v="2022-02-08T00:00:00"/>
    <s v="09T3108::004"/>
    <s v="3 weeks RM delay due to yarn delay (Vietnam Covid situation) and PCD requested 4 weeks away from SLT with India production"/>
    <n v="25"/>
    <n v="36"/>
  </r>
  <r>
    <s v="Retail"/>
    <s v="E"/>
    <m/>
    <m/>
    <s v="BRANDIX ASIA HOLDINGS PTE"/>
    <s v="09T3108"/>
    <s v="09R3108"/>
    <x v="5"/>
    <s v="004"/>
    <s v="004"/>
    <s v="GRAYHEATHER"/>
    <s v="*"/>
    <s v="MD"/>
    <m/>
    <s v="W05"/>
    <s v="DRESS"/>
    <n v="500"/>
    <n v="500"/>
    <d v="2022-03-01T00:00:00"/>
    <m/>
    <d v="2022-01-10T00:00:00"/>
    <d v="2022-01-03T00:00:00"/>
    <d v="2022-02-15T00:00:00"/>
    <d v="2022-02-08T00:00:00"/>
    <s v="Basics-Aug 2021"/>
    <m/>
    <m/>
    <m/>
    <m/>
    <m/>
    <m/>
    <m/>
    <n v="1"/>
    <n v="500"/>
    <s v="BEL"/>
    <m/>
    <m/>
    <m/>
    <m/>
    <m/>
    <s v="10914 - Brandix Apparel India Pvt Ltd"/>
    <m/>
    <m/>
    <s v="Raw Material delay"/>
    <s v="Delay Due to RM delay"/>
    <m/>
    <m/>
    <m/>
    <e v="#N/A"/>
    <s v="09T3108004"/>
    <s v="US RETAIL"/>
    <m/>
    <n v="3.1799999999999997"/>
    <m/>
    <s v="09T3108004"/>
    <x v="4"/>
    <m/>
    <m/>
    <x v="1"/>
    <s v="Aug-Basic"/>
    <m/>
    <m/>
    <d v="2021-09-01T00:00:00"/>
    <m/>
    <d v="2022-01-14T00:00:00"/>
    <d v="2022-01-07T00:00:00"/>
    <n v="134"/>
    <n v="119"/>
    <n v="-15"/>
    <d v="2022-02-02T00:00:00"/>
    <n v="-5.1428571428571432"/>
    <n v="-6"/>
    <d v="2022-01-03T00:00:00"/>
    <d v="2022-02-08T00:00:00"/>
    <s v="09T3108::004"/>
    <s v="3 weeks RM delay due to yarn delay (Vietnam Covid situation) and PCD requested 4 weeks away from SLT with India production"/>
    <n v="25"/>
    <n v="36"/>
  </r>
  <r>
    <s v="Retail"/>
    <s v="E"/>
    <m/>
    <m/>
    <s v="BRANDIX ASIA HOLDINGS PTE"/>
    <s v="09T3108"/>
    <s v="09R3108"/>
    <x v="5"/>
    <s v="004"/>
    <s v="004"/>
    <s v="GRAYHEATHER"/>
    <s v="*"/>
    <s v="LG"/>
    <m/>
    <s v="W05"/>
    <s v="DRESS"/>
    <n v="200"/>
    <n v="200"/>
    <d v="2022-03-01T00:00:00"/>
    <m/>
    <d v="2022-01-10T00:00:00"/>
    <d v="2022-01-03T00:00:00"/>
    <d v="2022-02-15T00:00:00"/>
    <d v="2022-02-08T00:00:00"/>
    <s v="Basics-Aug 2021"/>
    <m/>
    <m/>
    <m/>
    <m/>
    <m/>
    <m/>
    <m/>
    <n v="1"/>
    <n v="200"/>
    <s v="BEL"/>
    <m/>
    <m/>
    <m/>
    <m/>
    <m/>
    <s v="10914 - Brandix Apparel India Pvt Ltd"/>
    <m/>
    <m/>
    <s v="Raw Material delay"/>
    <s v="Delay Due to RM delay"/>
    <m/>
    <m/>
    <m/>
    <e v="#N/A"/>
    <s v="09T3108004"/>
    <s v="US RETAIL"/>
    <m/>
    <n v="3.1799999999999997"/>
    <m/>
    <s v="09T3108004"/>
    <x v="4"/>
    <m/>
    <m/>
    <x v="1"/>
    <s v="Aug-Basic"/>
    <m/>
    <m/>
    <d v="2021-09-01T00:00:00"/>
    <m/>
    <d v="2022-01-14T00:00:00"/>
    <d v="2022-01-07T00:00:00"/>
    <n v="134"/>
    <n v="119"/>
    <n v="-15"/>
    <d v="2022-02-02T00:00:00"/>
    <n v="-5.1428571428571432"/>
    <n v="-6"/>
    <d v="2022-01-03T00:00:00"/>
    <d v="2022-02-08T00:00:00"/>
    <s v="09T3108::004"/>
    <s v="3 weeks RM delay due to yarn delay (Vietnam Covid situation) and PCD requested 4 weeks away from SLT with India production"/>
    <n v="25"/>
    <n v="36"/>
  </r>
  <r>
    <s v="Retail"/>
    <s v="E"/>
    <m/>
    <m/>
    <s v="BRANDIX ASIA HOLDINGS PTE"/>
    <s v="09T3108"/>
    <s v="09R3108"/>
    <x v="5"/>
    <s v="004"/>
    <s v="004"/>
    <s v="GRAYHEATHER"/>
    <s v="*"/>
    <s v="XL"/>
    <m/>
    <s v="W05"/>
    <s v="DRESS"/>
    <n v="150"/>
    <n v="150"/>
    <d v="2022-03-01T00:00:00"/>
    <m/>
    <d v="2022-01-10T00:00:00"/>
    <d v="2022-01-03T00:00:00"/>
    <d v="2022-02-15T00:00:00"/>
    <d v="2022-02-08T00:00:00"/>
    <s v="Basics-Aug 2021"/>
    <m/>
    <m/>
    <m/>
    <m/>
    <m/>
    <m/>
    <m/>
    <n v="1"/>
    <n v="150"/>
    <s v="BEL"/>
    <m/>
    <m/>
    <m/>
    <m/>
    <m/>
    <s v="10914 - Brandix Apparel India Pvt Ltd"/>
    <m/>
    <m/>
    <s v="Raw Material delay"/>
    <s v="Delay Due to RM delay"/>
    <m/>
    <m/>
    <m/>
    <e v="#N/A"/>
    <s v="09T3108004"/>
    <s v="US RETAIL"/>
    <m/>
    <n v="3.1799999999999997"/>
    <m/>
    <s v="09T3108004"/>
    <x v="4"/>
    <m/>
    <m/>
    <x v="1"/>
    <s v="Aug-Basic"/>
    <m/>
    <m/>
    <d v="2021-09-01T00:00:00"/>
    <m/>
    <d v="2022-01-14T00:00:00"/>
    <d v="2022-01-07T00:00:00"/>
    <n v="134"/>
    <n v="119"/>
    <n v="-15"/>
    <d v="2022-02-02T00:00:00"/>
    <n v="-5.1428571428571432"/>
    <n v="-6"/>
    <d v="2022-01-03T00:00:00"/>
    <d v="2022-02-08T00:00:00"/>
    <s v="09T3108::004"/>
    <s v="3 weeks RM delay due to yarn delay (Vietnam Covid situation) and PCD requested 4 weeks away from SLT with India production"/>
    <n v="25"/>
    <n v="36"/>
  </r>
  <r>
    <s v="Retail"/>
    <s v="F"/>
    <m/>
    <m/>
    <s v="BRANDIX ASIA HOLDINGS PTE"/>
    <s v="09T3108"/>
    <s v="09R3108"/>
    <x v="5"/>
    <s v="410"/>
    <s v="410"/>
    <s v="DARK NAVY"/>
    <s v="*"/>
    <s v="SM"/>
    <m/>
    <s v="W05"/>
    <s v="DRESS"/>
    <n v="600"/>
    <n v="6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1"/>
    <n v="600"/>
    <s v="BEL"/>
    <m/>
    <m/>
    <m/>
    <m/>
    <m/>
    <s v="10914 - Brandix Apparel India Pvt Ltd"/>
    <m/>
    <m/>
    <m/>
    <s v="On time"/>
    <m/>
    <m/>
    <m/>
    <e v="#N/A"/>
    <s v="09T3108410"/>
    <s v="US RETAIL"/>
    <m/>
    <n v="3.1599999999999997"/>
    <m/>
    <s v="09T3108410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10"/>
    <m/>
    <n v="40"/>
    <n v="1"/>
  </r>
  <r>
    <s v="Retail"/>
    <s v="F"/>
    <m/>
    <m/>
    <s v="BRANDIX ASIA HOLDINGS PTE"/>
    <s v="09T3108"/>
    <s v="09R3108"/>
    <x v="5"/>
    <s v="410"/>
    <s v="410"/>
    <s v="DARK NAVY"/>
    <s v="*"/>
    <s v="MD"/>
    <m/>
    <s v="W05"/>
    <s v="DRESS"/>
    <n v="800"/>
    <n v="8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1"/>
    <n v="800"/>
    <s v="BEL"/>
    <m/>
    <m/>
    <m/>
    <m/>
    <m/>
    <s v="10914 - Brandix Apparel India Pvt Ltd"/>
    <m/>
    <m/>
    <m/>
    <s v="On time"/>
    <m/>
    <m/>
    <m/>
    <e v="#N/A"/>
    <s v="09T3108410"/>
    <s v="US RETAIL"/>
    <m/>
    <n v="3.1599999999999997"/>
    <m/>
    <s v="09T3108410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10"/>
    <m/>
    <n v="40"/>
    <n v="1"/>
  </r>
  <r>
    <s v="Retail"/>
    <s v="F"/>
    <m/>
    <m/>
    <s v="BRANDIX ASIA HOLDINGS PTE"/>
    <s v="09T3108"/>
    <s v="09R3108"/>
    <x v="5"/>
    <s v="410"/>
    <s v="410"/>
    <s v="DARK NAVY"/>
    <s v="*"/>
    <s v="LG"/>
    <m/>
    <s v="W05"/>
    <s v="DRESS"/>
    <n v="700"/>
    <n v="7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1"/>
    <n v="700"/>
    <s v="BEL"/>
    <m/>
    <m/>
    <m/>
    <m/>
    <m/>
    <s v="10914 - Brandix Apparel India Pvt Ltd"/>
    <m/>
    <m/>
    <m/>
    <s v="On time"/>
    <m/>
    <m/>
    <m/>
    <e v="#N/A"/>
    <s v="09T3108410"/>
    <s v="US RETAIL"/>
    <m/>
    <n v="3.1599999999999997"/>
    <m/>
    <s v="09T3108410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10"/>
    <m/>
    <n v="40"/>
    <n v="1"/>
  </r>
  <r>
    <s v="Retail"/>
    <s v="F"/>
    <m/>
    <m/>
    <s v="BRANDIX ASIA HOLDINGS PTE"/>
    <s v="09T3108"/>
    <s v="09R3108"/>
    <x v="5"/>
    <s v="410"/>
    <s v="410"/>
    <s v="DARK NAVY"/>
    <s v="*"/>
    <s v="XL"/>
    <m/>
    <s v="W05"/>
    <s v="DRESS"/>
    <n v="900"/>
    <n v="9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1"/>
    <n v="900"/>
    <s v="BEL"/>
    <m/>
    <m/>
    <m/>
    <m/>
    <m/>
    <s v="10914 - Brandix Apparel India Pvt Ltd"/>
    <m/>
    <m/>
    <m/>
    <s v="On time"/>
    <m/>
    <m/>
    <m/>
    <e v="#N/A"/>
    <s v="09T3108410"/>
    <s v="US RETAIL"/>
    <m/>
    <n v="3.1599999999999997"/>
    <m/>
    <s v="09T3108410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410"/>
    <m/>
    <n v="40"/>
    <n v="1"/>
  </r>
  <r>
    <s v="Retail"/>
    <s v="G"/>
    <m/>
    <m/>
    <s v="BRANDIX ASIA HOLDINGS PTE"/>
    <s v="09T3108"/>
    <s v="09R3108"/>
    <x v="5"/>
    <s v="608"/>
    <s v="608"/>
    <s v="MAHOGANY"/>
    <s v="*"/>
    <s v="SM"/>
    <m/>
    <s v="W05"/>
    <s v="DRESS"/>
    <n v="150"/>
    <n v="15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1"/>
    <n v="150"/>
    <s v="BEL"/>
    <m/>
    <m/>
    <m/>
    <m/>
    <m/>
    <s v="10914 - Brandix Apparel India Pvt Ltd"/>
    <m/>
    <m/>
    <m/>
    <s v="On time"/>
    <m/>
    <m/>
    <m/>
    <e v="#N/A"/>
    <s v="09T3108608"/>
    <s v="US RETAIL"/>
    <m/>
    <n v="3.1599999999999997"/>
    <m/>
    <s v="09T3108608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608"/>
    <m/>
    <n v="40"/>
    <n v="1"/>
  </r>
  <r>
    <s v="Retail"/>
    <s v="G"/>
    <m/>
    <m/>
    <s v="BRANDIX ASIA HOLDINGS PTE"/>
    <s v="09T3108"/>
    <s v="09R3108"/>
    <x v="5"/>
    <s v="608"/>
    <s v="608"/>
    <s v="MAHOGANY"/>
    <s v="*"/>
    <s v="MD"/>
    <m/>
    <s v="W05"/>
    <s v="DRESS"/>
    <n v="500"/>
    <n v="5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1"/>
    <n v="500"/>
    <s v="BEL"/>
    <m/>
    <m/>
    <m/>
    <m/>
    <m/>
    <s v="10914 - Brandix Apparel India Pvt Ltd"/>
    <m/>
    <m/>
    <m/>
    <s v="On time"/>
    <m/>
    <m/>
    <m/>
    <e v="#N/A"/>
    <s v="09T3108608"/>
    <s v="US RETAIL"/>
    <m/>
    <n v="3.1599999999999997"/>
    <m/>
    <s v="09T3108608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608"/>
    <m/>
    <n v="40"/>
    <n v="1"/>
  </r>
  <r>
    <s v="Retail"/>
    <s v="G"/>
    <m/>
    <m/>
    <s v="BRANDIX ASIA HOLDINGS PTE"/>
    <s v="09T3108"/>
    <s v="09R3108"/>
    <x v="5"/>
    <s v="608"/>
    <s v="608"/>
    <s v="MAHOGANY"/>
    <s v="*"/>
    <s v="LG"/>
    <m/>
    <s v="W05"/>
    <s v="DRESS"/>
    <n v="200"/>
    <n v="2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1"/>
    <n v="200"/>
    <s v="BEL"/>
    <m/>
    <m/>
    <m/>
    <m/>
    <m/>
    <s v="10914 - Brandix Apparel India Pvt Ltd"/>
    <m/>
    <m/>
    <m/>
    <s v="On time"/>
    <m/>
    <m/>
    <m/>
    <e v="#N/A"/>
    <s v="09T3108608"/>
    <s v="US RETAIL"/>
    <m/>
    <n v="3.1599999999999997"/>
    <m/>
    <s v="09T3108608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608"/>
    <m/>
    <n v="40"/>
    <n v="1"/>
  </r>
  <r>
    <s v="Retail"/>
    <s v="G"/>
    <m/>
    <m/>
    <s v="BRANDIX ASIA HOLDINGS PTE"/>
    <s v="09T3108"/>
    <s v="09R3108"/>
    <x v="5"/>
    <s v="608"/>
    <s v="608"/>
    <s v="MAHOGANY"/>
    <s v="*"/>
    <s v="XL"/>
    <m/>
    <s v="W05"/>
    <s v="DRESS"/>
    <n v="150"/>
    <n v="15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1"/>
    <n v="150"/>
    <s v="BEL"/>
    <m/>
    <m/>
    <m/>
    <m/>
    <m/>
    <s v="10914 - Brandix Apparel India Pvt Ltd"/>
    <m/>
    <m/>
    <m/>
    <s v="On time"/>
    <m/>
    <m/>
    <m/>
    <e v="#N/A"/>
    <s v="09T3108608"/>
    <s v="US RETAIL"/>
    <m/>
    <n v="3.1599999999999997"/>
    <m/>
    <s v="09T3108608"/>
    <x v="4"/>
    <m/>
    <m/>
    <x v="1"/>
    <s v="Aug-Basic"/>
    <m/>
    <m/>
    <d v="2021-09-01T00:00:00"/>
    <m/>
    <d v="2021-11-25T00:00:00"/>
    <m/>
    <n v="84"/>
    <n v="84"/>
    <n v="0"/>
    <d v="2021-12-29T00:00:00"/>
    <n v="-0.14285714285714285"/>
    <n v="-6"/>
    <d v="2022-01-03T00:00:00"/>
    <d v="2022-01-04T00:00:00"/>
    <s v="09T3108::608"/>
    <m/>
    <n v="40"/>
    <n v="1"/>
  </r>
  <r>
    <s v="Retail"/>
    <s v="H"/>
    <m/>
    <m/>
    <s v="BRANDIX ASIA HOLDINGS PTE"/>
    <s v="09T3255"/>
    <s v="09R3255"/>
    <x v="2"/>
    <s v="469"/>
    <s v="469"/>
    <s v="ICE"/>
    <s v="*"/>
    <s v="SM"/>
    <m/>
    <s v="W05"/>
    <s v="DRESS"/>
    <n v="300"/>
    <n v="300"/>
    <d v="2022-03-01T00:00:00"/>
    <m/>
    <d v="2022-01-10T00:00:00"/>
    <d v="2022-01-03T00:00:00"/>
    <d v="2022-01-10T00:00:00"/>
    <d v="2022-01-03T00:00:00"/>
    <s v="Basics-Aug 2021"/>
    <m/>
    <m/>
    <m/>
    <m/>
    <m/>
    <m/>
    <m/>
    <n v="1"/>
    <n v="300"/>
    <s v="BEL"/>
    <s v="Yes"/>
    <n v="5263.4544770504144"/>
    <n v="7834.5467200000012"/>
    <n v="3.4650803715170282"/>
    <s v="Fabric"/>
    <s v="10958 - Brandix Apparel Solutions Limited - Intimate Apparel,Batticala"/>
    <m/>
    <m/>
    <m/>
    <s v="On time"/>
    <m/>
    <m/>
    <m/>
    <e v="#N/A"/>
    <s v="09T3255469"/>
    <s v="US RETAIL"/>
    <m/>
    <n v="3.38"/>
    <m/>
    <s v="09T3255469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469"/>
    <m/>
    <n v="42"/>
    <n v="0"/>
  </r>
  <r>
    <s v="Retail"/>
    <s v="H"/>
    <m/>
    <m/>
    <s v="BRANDIX ASIA HOLDINGS PTE"/>
    <s v="09T3255"/>
    <s v="09R3255"/>
    <x v="2"/>
    <s v="469"/>
    <s v="469"/>
    <s v="ICE"/>
    <s v="*"/>
    <s v="MD"/>
    <m/>
    <s v="W05"/>
    <s v="DRESS"/>
    <n v="1700"/>
    <n v="1700"/>
    <d v="2022-03-01T00:00:00"/>
    <m/>
    <d v="2022-01-10T00:00:00"/>
    <d v="2022-01-03T00:00:00"/>
    <d v="2022-01-10T00:00:00"/>
    <d v="2022-01-03T00:00:00"/>
    <s v="Basics-Aug 2021"/>
    <m/>
    <m/>
    <m/>
    <m/>
    <m/>
    <m/>
    <m/>
    <n v="1"/>
    <n v="1700"/>
    <s v="BEL"/>
    <s v="Yes"/>
    <n v="5263.4544770504144"/>
    <n v="7834.5467200000012"/>
    <n v="3.4650803715170282"/>
    <s v="Fabric"/>
    <s v="10958 - Brandix Apparel Solutions Limited - Intimate Apparel,Batticala"/>
    <m/>
    <m/>
    <m/>
    <s v="On time"/>
    <m/>
    <m/>
    <m/>
    <e v="#N/A"/>
    <s v="09T3255469"/>
    <s v="US RETAIL"/>
    <m/>
    <n v="3.38"/>
    <m/>
    <s v="09T3255469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469"/>
    <m/>
    <n v="42"/>
    <n v="0"/>
  </r>
  <r>
    <s v="Retail"/>
    <s v="I"/>
    <m/>
    <m/>
    <s v="BRANDIX ASIA HOLDINGS PTE"/>
    <s v="09T3255"/>
    <s v="09R3255"/>
    <x v="2"/>
    <s v="587"/>
    <s v="587"/>
    <s v="SAILOR NAVY"/>
    <s v="*"/>
    <s v="SM"/>
    <m/>
    <s v="W05"/>
    <s v="DRESS"/>
    <n v="500"/>
    <n v="500"/>
    <d v="2022-03-01T00:00:00"/>
    <m/>
    <d v="2022-01-10T00:00:00"/>
    <d v="2022-01-03T00:00:00"/>
    <d v="2022-01-10T00:00:00"/>
    <d v="2022-01-03T00:00:00"/>
    <s v="Basics-Aug 2021"/>
    <m/>
    <m/>
    <m/>
    <m/>
    <m/>
    <m/>
    <m/>
    <n v="1"/>
    <n v="500"/>
    <s v="BEL"/>
    <s v="Yes"/>
    <n v="3787.454477050414"/>
    <n v="5637.5502400000005"/>
    <n v="1.5085764624029971"/>
    <s v="Fabric"/>
    <s v="10958 - Brandix Apparel Solutions Limited - Intimate Apparel,Batticala"/>
    <m/>
    <m/>
    <m/>
    <s v="On time"/>
    <m/>
    <m/>
    <m/>
    <e v="#N/A"/>
    <s v="09T3255587"/>
    <s v="US RETAIL"/>
    <m/>
    <n v="3.38"/>
    <m/>
    <s v="09T3255587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587"/>
    <m/>
    <n v="42"/>
    <n v="0"/>
  </r>
  <r>
    <s v="Retail"/>
    <s v="I"/>
    <m/>
    <m/>
    <s v="BRANDIX ASIA HOLDINGS PTE"/>
    <s v="09T3255"/>
    <s v="09R3255"/>
    <x v="2"/>
    <s v="587"/>
    <s v="587"/>
    <s v="SAILOR NAVY"/>
    <s v="*"/>
    <s v="MD"/>
    <m/>
    <s v="W05"/>
    <s v="DRESS"/>
    <n v="2500"/>
    <n v="2500"/>
    <d v="2022-03-01T00:00:00"/>
    <m/>
    <d v="2022-01-10T00:00:00"/>
    <d v="2022-01-03T00:00:00"/>
    <d v="2022-01-10T00:00:00"/>
    <d v="2022-01-03T00:00:00"/>
    <s v="Basics-Aug 2021"/>
    <m/>
    <m/>
    <m/>
    <m/>
    <m/>
    <m/>
    <m/>
    <n v="1"/>
    <n v="2500"/>
    <s v="BEL"/>
    <s v="Yes"/>
    <n v="3787.454477050414"/>
    <n v="5637.5502400000005"/>
    <n v="1.5085764624029971"/>
    <s v="Fabric"/>
    <s v="10958 - Brandix Apparel Solutions Limited - Intimate Apparel,Batticala"/>
    <m/>
    <m/>
    <m/>
    <s v="On time"/>
    <m/>
    <m/>
    <m/>
    <e v="#N/A"/>
    <s v="09T3255587"/>
    <s v="US RETAIL"/>
    <m/>
    <n v="3.38"/>
    <m/>
    <s v="09T3255587"/>
    <x v="5"/>
    <m/>
    <m/>
    <x v="0"/>
    <s v="Aug-Basic"/>
    <m/>
    <m/>
    <d v="2021-09-01T00:00:00"/>
    <d v="2021-11-22T00:00:00"/>
    <m/>
    <m/>
    <n v="82"/>
    <n v="77"/>
    <n v="-5"/>
    <d v="2021-12-22T00:00:00"/>
    <n v="0"/>
    <n v="-12"/>
    <d v="2022-01-03T00:00:00"/>
    <d v="2022-01-03T00:00:00"/>
    <s v="09T3255::587"/>
    <m/>
    <n v="42"/>
    <n v="0"/>
  </r>
  <r>
    <s v="Retail"/>
    <s v="J"/>
    <m/>
    <m/>
    <s v="BRANDIX ASIA HOLDINGS PTE"/>
    <s v="09T3492"/>
    <s v="09T3492"/>
    <x v="4"/>
    <s v="001"/>
    <s v="001"/>
    <s v="BLACK"/>
    <s v="*"/>
    <s v="SM"/>
    <m/>
    <s v="W05"/>
    <s v="DRESS"/>
    <n v="100"/>
    <n v="1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3"/>
    <n v="300"/>
    <s v="BEL"/>
    <s v="Yes"/>
    <n v="200.00861152137776"/>
    <n v="140.44720105999994"/>
    <n v="0.17169584481662584"/>
    <s v="Fabric"/>
    <s v="10914 - Brandix Apparel India Pvt Ltd"/>
    <m/>
    <m/>
    <m/>
    <s v="On time"/>
    <m/>
    <m/>
    <m/>
    <e v="#N/A"/>
    <s v="09T3492001"/>
    <s v="US RETAIL"/>
    <m/>
    <n v="8.52"/>
    <m/>
    <s v="09T3492001"/>
    <x v="10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2::001"/>
    <m/>
    <n v="40"/>
    <n v="1"/>
  </r>
  <r>
    <s v="Retail"/>
    <s v="J"/>
    <m/>
    <m/>
    <s v="BRANDIX ASIA HOLDINGS PTE"/>
    <s v="09T3492"/>
    <s v="09T3492"/>
    <x v="4"/>
    <s v="001"/>
    <s v="001"/>
    <s v="BLACK"/>
    <s v="*"/>
    <s v="LG"/>
    <m/>
    <s v="W05"/>
    <s v="DRESS"/>
    <n v="300"/>
    <n v="3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3"/>
    <n v="900"/>
    <s v="BEL"/>
    <s v="Yes"/>
    <n v="200.00861152137776"/>
    <n v="140.44720105999994"/>
    <n v="0.17169584481662584"/>
    <s v="Fabric"/>
    <s v="10914 - Brandix Apparel India Pvt Ltd"/>
    <m/>
    <m/>
    <m/>
    <s v="On time"/>
    <m/>
    <m/>
    <m/>
    <e v="#N/A"/>
    <s v="09T3492001"/>
    <s v="US RETAIL"/>
    <m/>
    <n v="8.52"/>
    <m/>
    <s v="09T3492001"/>
    <x v="10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2::001"/>
    <m/>
    <n v="40"/>
    <n v="1"/>
  </r>
  <r>
    <s v="Retail"/>
    <s v="J"/>
    <m/>
    <m/>
    <s v="BRANDIX ASIA HOLDINGS PTE"/>
    <s v="09T3492"/>
    <s v="09T3492"/>
    <x v="4"/>
    <s v="001"/>
    <s v="001"/>
    <s v="BLACK"/>
    <s v="*"/>
    <s v="XL"/>
    <m/>
    <s v="W05"/>
    <s v="DRESS"/>
    <n v="100"/>
    <n v="1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3"/>
    <n v="300"/>
    <s v="BEL"/>
    <s v="Yes"/>
    <n v="200.00861152137776"/>
    <n v="140.44720105999994"/>
    <n v="0.17169584481662584"/>
    <s v="Fabric"/>
    <s v="10914 - Brandix Apparel India Pvt Ltd"/>
    <m/>
    <m/>
    <m/>
    <s v="On time"/>
    <m/>
    <m/>
    <m/>
    <e v="#N/A"/>
    <s v="09T3492001"/>
    <s v="US RETAIL"/>
    <m/>
    <n v="8.52"/>
    <m/>
    <s v="09T3492001"/>
    <x v="10"/>
    <m/>
    <m/>
    <x v="3"/>
    <s v="Aug-Basic"/>
    <m/>
    <m/>
    <d v="2021-09-01T00:00:00"/>
    <m/>
    <d v="2021-11-25T00:00:00"/>
    <m/>
    <n v="84"/>
    <n v="98"/>
    <n v="14"/>
    <d v="2022-01-12T00:00:00"/>
    <n v="-0.14285714285714285"/>
    <n v="8"/>
    <d v="2022-01-03T00:00:00"/>
    <d v="2022-01-04T00:00:00"/>
    <s v="09T3492::001"/>
    <m/>
    <n v="40"/>
    <n v="1"/>
  </r>
  <r>
    <s v="Retail"/>
    <s v="K"/>
    <m/>
    <m/>
    <s v="BRANDIX ASIA HOLDINGS PTE"/>
    <s v="09TF001"/>
    <s v="HCTF001"/>
    <x v="1"/>
    <s v="100"/>
    <s v="100"/>
    <s v="WHITE"/>
    <s v="*"/>
    <s v="MD"/>
    <m/>
    <s v="W55"/>
    <s v="CANADA"/>
    <n v="200"/>
    <n v="2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4"/>
    <n v="800"/>
    <s v="BEL"/>
    <m/>
    <m/>
    <m/>
    <m/>
    <m/>
    <s v="10914 - Brandix Apparel India Pvt Ltd"/>
    <m/>
    <m/>
    <m/>
    <s v="On time"/>
    <m/>
    <m/>
    <m/>
    <e v="#N/A"/>
    <s v="09TF001100"/>
    <s v="CAN RETAIL"/>
    <m/>
    <n v="7.28"/>
    <m/>
    <s v="09TF001100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100"/>
    <m/>
    <n v="40"/>
    <n v="1"/>
  </r>
  <r>
    <s v="Retail"/>
    <s v="K"/>
    <m/>
    <m/>
    <s v="BRANDIX ASIA HOLDINGS PTE"/>
    <s v="09TF001"/>
    <s v="HCTF001"/>
    <x v="1"/>
    <s v="100"/>
    <s v="100"/>
    <s v="WHITE"/>
    <s v="*"/>
    <s v="LG"/>
    <m/>
    <s v="W55"/>
    <s v="CANADA"/>
    <n v="300"/>
    <n v="3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4"/>
    <n v="1200"/>
    <s v="BEL"/>
    <m/>
    <m/>
    <m/>
    <m/>
    <m/>
    <s v="10914 - Brandix Apparel India Pvt Ltd"/>
    <m/>
    <m/>
    <m/>
    <s v="On time"/>
    <m/>
    <m/>
    <m/>
    <e v="#N/A"/>
    <s v="09TF001100"/>
    <s v="CAN RETAIL"/>
    <m/>
    <n v="7.28"/>
    <m/>
    <s v="09TF001100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100"/>
    <m/>
    <n v="40"/>
    <n v="1"/>
  </r>
  <r>
    <s v="Retail"/>
    <s v="L"/>
    <m/>
    <m/>
    <s v="BRANDIX ASIA HOLDINGS PTE"/>
    <s v="09TF001"/>
    <s v="HCTF001"/>
    <x v="1"/>
    <s v="001"/>
    <s v="001"/>
    <s v="BLACK"/>
    <s v="*"/>
    <s v="MD"/>
    <m/>
    <s v="W55"/>
    <s v="CANADA"/>
    <n v="300"/>
    <n v="3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4"/>
    <n v="1200"/>
    <s v="BEL"/>
    <m/>
    <m/>
    <m/>
    <m/>
    <m/>
    <s v="10914 - Brandix Apparel India Pvt Ltd"/>
    <m/>
    <m/>
    <m/>
    <s v="On time"/>
    <m/>
    <m/>
    <m/>
    <e v="#N/A"/>
    <s v="09TF001001"/>
    <s v="CAN RETAIL"/>
    <m/>
    <n v="7.28"/>
    <m/>
    <s v="09TF001001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001"/>
    <m/>
    <n v="40"/>
    <n v="1"/>
  </r>
  <r>
    <s v="Retail"/>
    <s v="L"/>
    <m/>
    <m/>
    <s v="BRANDIX ASIA HOLDINGS PTE"/>
    <s v="09TF001"/>
    <s v="HCTF001"/>
    <x v="1"/>
    <s v="001"/>
    <s v="001"/>
    <s v="BLACK"/>
    <s v="*"/>
    <s v="LG"/>
    <m/>
    <s v="W55"/>
    <s v="CANADA"/>
    <n v="100"/>
    <n v="1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4"/>
    <n v="400"/>
    <s v="BEL"/>
    <m/>
    <m/>
    <m/>
    <m/>
    <m/>
    <s v="10914 - Brandix Apparel India Pvt Ltd"/>
    <m/>
    <m/>
    <m/>
    <s v="On time"/>
    <m/>
    <m/>
    <m/>
    <e v="#N/A"/>
    <s v="09TF001001"/>
    <s v="CAN RETAIL"/>
    <m/>
    <n v="7.28"/>
    <m/>
    <s v="09TF001001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001"/>
    <m/>
    <n v="40"/>
    <n v="1"/>
  </r>
  <r>
    <s v="Retail"/>
    <s v="L"/>
    <m/>
    <m/>
    <s v="BRANDIX ASIA HOLDINGS PTE"/>
    <s v="09TF001"/>
    <s v="HCTF001"/>
    <x v="1"/>
    <s v="001"/>
    <s v="001"/>
    <s v="BLACK"/>
    <s v="*"/>
    <s v="XL"/>
    <m/>
    <s v="W55"/>
    <s v="CANADA"/>
    <n v="100"/>
    <n v="100"/>
    <d v="2022-03-01T00:00:00"/>
    <m/>
    <d v="2022-01-10T00:00:00"/>
    <d v="2022-01-03T00:00:00"/>
    <d v="2022-01-11T00:00:00"/>
    <d v="2022-01-04T00:00:00"/>
    <s v="Basics-Aug 2021"/>
    <m/>
    <m/>
    <m/>
    <m/>
    <m/>
    <m/>
    <m/>
    <n v="4"/>
    <n v="400"/>
    <s v="BEL"/>
    <m/>
    <m/>
    <m/>
    <m/>
    <m/>
    <s v="10914 - Brandix Apparel India Pvt Ltd"/>
    <m/>
    <m/>
    <m/>
    <s v="On time"/>
    <m/>
    <m/>
    <m/>
    <e v="#N/A"/>
    <s v="09TF001001"/>
    <s v="CAN RETAIL"/>
    <m/>
    <n v="7.28"/>
    <m/>
    <s v="09TF001001"/>
    <x v="2"/>
    <m/>
    <m/>
    <x v="1"/>
    <s v="Aug-Basic"/>
    <m/>
    <m/>
    <d v="2021-09-01T00:00:00"/>
    <m/>
    <d v="2021-11-25T00:00:00"/>
    <m/>
    <n v="84"/>
    <n v="137"/>
    <n v="53"/>
    <d v="2022-02-20T00:00:00"/>
    <n v="-0.14285714285714285"/>
    <n v="47"/>
    <d v="2022-01-03T00:00:00"/>
    <d v="2022-01-04T00:00:00"/>
    <s v="09TF001::001"/>
    <m/>
    <n v="4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471DE2-1932-40AF-BD57-D43D902A50D1}" name="PivotTable3" cacheId="100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I29" firstHeaderRow="2" firstDataRow="2" firstDataCol="8"/>
  <pivotFields count="7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6"/>
        <item x="4"/>
        <item x="0"/>
        <item x="5"/>
        <item x="2"/>
        <item x="3"/>
        <item x="1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x="7"/>
        <item x="6"/>
        <item x="4"/>
        <item x="3"/>
        <item x="12"/>
        <item x="0"/>
        <item x="8"/>
        <item x="11"/>
        <item x="10"/>
        <item x="9"/>
        <item x="13"/>
        <item x="2"/>
        <item x="1"/>
        <item x="14"/>
        <item x="15"/>
        <item x="5"/>
        <item h="1"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4"/>
        <item x="1"/>
        <item x="2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2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5"/>
        <item x="6"/>
        <item x="3"/>
        <item x="2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2"/>
        <item x="1"/>
        <item sd="0" x="3"/>
        <item x="6"/>
        <item x="5"/>
        <item x="0"/>
        <item x="4"/>
        <item x="8"/>
        <item x="7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4"/>
        <item x="0"/>
        <item x="5"/>
        <item x="2"/>
        <item x="3"/>
        <item x="1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53"/>
    <field x="61"/>
    <field x="62"/>
    <field x="20"/>
    <field x="22"/>
    <field x="74"/>
    <field x="75"/>
    <field x="73"/>
  </rowFields>
  <rowItems count="25">
    <i>
      <x/>
      <x v="3"/>
      <x v="4"/>
      <x/>
      <x v="1"/>
      <x v="3"/>
      <x/>
      <x v="6"/>
    </i>
    <i>
      <x v="1"/>
      <x v="3"/>
      <x v="4"/>
      <x/>
      <x v="3"/>
      <x v="5"/>
      <x v="2"/>
      <x v="1"/>
    </i>
    <i>
      <x v="2"/>
      <x v="4"/>
      <x/>
      <x/>
      <x v="2"/>
      <x v="5"/>
      <x v="1"/>
      <x v="6"/>
    </i>
    <i r="2">
      <x v="3"/>
      <x/>
      <x v="6"/>
      <x v="1"/>
      <x v="5"/>
      <x/>
    </i>
    <i>
      <x v="3"/>
      <x v="4"/>
      <x/>
      <x/>
      <x v="2"/>
      <x v="5"/>
      <x v="1"/>
      <x v="6"/>
    </i>
    <i r="2">
      <x v="1"/>
      <x/>
      <x v="5"/>
      <x v="2"/>
    </i>
    <i>
      <x v="4"/>
      <x v="4"/>
      <x/>
      <x/>
      <x v="2"/>
      <x v="5"/>
      <x v="1"/>
      <x v="6"/>
    </i>
    <i>
      <x v="5"/>
      <x v="4"/>
      <x/>
      <x/>
      <x v="2"/>
      <x v="5"/>
      <x v="1"/>
      <x v="6"/>
    </i>
    <i r="2">
      <x v="3"/>
      <x/>
      <x v="6"/>
      <x v="1"/>
      <x v="5"/>
      <x/>
    </i>
    <i r="2">
      <x v="4"/>
      <x/>
      <x/>
      <x v="8"/>
      <x v="6"/>
      <x v="2"/>
    </i>
    <i>
      <x v="6"/>
      <x v="4"/>
      <x/>
      <x/>
      <x v="2"/>
      <x v="5"/>
      <x v="1"/>
      <x v="6"/>
    </i>
    <i r="2">
      <x v="3"/>
      <x/>
      <x v="6"/>
      <x v="1"/>
      <x v="5"/>
      <x/>
    </i>
    <i>
      <x v="7"/>
      <x v="4"/>
      <x/>
      <x/>
      <x v="2"/>
      <x v="5"/>
      <x v="1"/>
      <x v="6"/>
    </i>
    <i>
      <x v="8"/>
      <x v="4"/>
      <x/>
      <x/>
      <x v="2"/>
      <x v="5"/>
      <x v="1"/>
      <x v="6"/>
    </i>
    <i>
      <x v="9"/>
      <x v="4"/>
      <x/>
      <x/>
      <x v="2"/>
      <x v="5"/>
      <x v="1"/>
      <x v="6"/>
    </i>
    <i>
      <x v="10"/>
      <x v="4"/>
      <x/>
      <x/>
      <x v="2"/>
      <x v="5"/>
      <x v="1"/>
      <x v="6"/>
    </i>
    <i>
      <x v="11"/>
      <x v="4"/>
      <x/>
      <x/>
      <x v="2"/>
      <x v="5"/>
      <x v="1"/>
      <x v="6"/>
    </i>
    <i r="2">
      <x v="1"/>
      <x/>
      <x v="5"/>
      <x v="2"/>
    </i>
    <i>
      <x v="12"/>
      <x v="4"/>
      <x v="2"/>
      <x/>
      <x v="4"/>
      <x/>
      <x v="3"/>
      <x v="4"/>
    </i>
    <i>
      <x v="13"/>
      <x v="4"/>
      <x/>
      <x/>
      <x v="2"/>
      <x v="5"/>
      <x v="1"/>
      <x v="6"/>
    </i>
    <i>
      <x v="14"/>
      <x/>
      <x v="4"/>
      <x/>
      <x v="1"/>
      <x v="7"/>
      <x/>
      <x v="6"/>
    </i>
    <i r="1">
      <x v="2"/>
      <x v="4"/>
      <x/>
      <x v="1"/>
      <x v="4"/>
      <x/>
      <x v="5"/>
    </i>
    <i>
      <x v="15"/>
      <x v="1"/>
      <x v="4"/>
      <x/>
      <x v="1"/>
      <x v="6"/>
      <x/>
      <x v="6"/>
    </i>
    <i r="1">
      <x v="2"/>
      <x v="4"/>
      <x/>
      <x v="1"/>
      <x v="4"/>
      <x/>
      <x v="5"/>
    </i>
    <i t="grand">
      <x/>
    </i>
  </rowItems>
  <colItems count="1">
    <i/>
  </colItems>
  <dataFields count="1">
    <dataField name="Sum of Total Pcs" fld="32" baseField="0" baseItem="0"/>
  </dataFields>
  <formats count="46">
    <format dxfId="0">
      <pivotArea type="origin" dataOnly="0" labelOnly="1" outline="0" fieldPosition="0"/>
    </format>
    <format dxfId="1">
      <pivotArea field="53" type="button" dataOnly="0" labelOnly="1" outline="0" axis="axisRow" fieldPosition="0"/>
    </format>
    <format dxfId="2">
      <pivotArea field="61" type="button" dataOnly="0" labelOnly="1" outline="0" axis="axisRow" fieldPosition="1"/>
    </format>
    <format dxfId="3">
      <pivotArea field="62" type="button" dataOnly="0" labelOnly="1" outline="0" axis="axisRow" fieldPosition="2"/>
    </format>
    <format dxfId="4">
      <pivotArea field="20" type="button" dataOnly="0" labelOnly="1" outline="0" axis="axisRow" fieldPosition="3"/>
    </format>
    <format dxfId="5">
      <pivotArea field="22" type="button" dataOnly="0" labelOnly="1" outline="0" axis="axisRow" fieldPosition="4"/>
    </format>
    <format dxfId="6">
      <pivotArea field="74" type="button" dataOnly="0" labelOnly="1" outline="0" axis="axisRow" fieldPosition="5"/>
    </format>
    <format dxfId="7">
      <pivotArea field="75" type="button" dataOnly="0" labelOnly="1" outline="0" axis="axisRow" fieldPosition="6"/>
    </format>
    <format dxfId="8">
      <pivotArea type="topRight" dataOnly="0" labelOnly="1" outline="0" fieldPosition="0"/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type="origin" dataOnly="0" labelOnly="1" outline="0" fieldPosition="0"/>
    </format>
    <format dxfId="12">
      <pivotArea field="53" type="button" dataOnly="0" labelOnly="1" outline="0" axis="axisRow" fieldPosition="0"/>
    </format>
    <format dxfId="13">
      <pivotArea field="61" type="button" dataOnly="0" labelOnly="1" outline="0" axis="axisRow" fieldPosition="1"/>
    </format>
    <format dxfId="14">
      <pivotArea field="62" type="button" dataOnly="0" labelOnly="1" outline="0" axis="axisRow" fieldPosition="2"/>
    </format>
    <format dxfId="15">
      <pivotArea field="20" type="button" dataOnly="0" labelOnly="1" outline="0" axis="axisRow" fieldPosition="3"/>
    </format>
    <format dxfId="16">
      <pivotArea field="22" type="button" dataOnly="0" labelOnly="1" outline="0" axis="axisRow" fieldPosition="4"/>
    </format>
    <format dxfId="17">
      <pivotArea field="74" type="button" dataOnly="0" labelOnly="1" outline="0" axis="axisRow" fieldPosition="5"/>
    </format>
    <format dxfId="18">
      <pivotArea field="75" type="button" dataOnly="0" labelOnly="1" outline="0" axis="axisRow" fieldPosition="6"/>
    </format>
    <format dxfId="19">
      <pivotArea dataOnly="0" labelOnly="1" outline="0" fieldPosition="0">
        <references count="1">
          <reference field="53" count="0"/>
        </references>
      </pivotArea>
    </format>
    <format dxfId="20">
      <pivotArea dataOnly="0" labelOnly="1" grandRow="1" outline="0" fieldPosition="0"/>
    </format>
    <format dxfId="21">
      <pivotArea dataOnly="0" labelOnly="1" outline="0" fieldPosition="0">
        <references count="2">
          <reference field="53" count="1" selected="0">
            <x v="0"/>
          </reference>
          <reference field="61" count="1">
            <x v="3"/>
          </reference>
        </references>
      </pivotArea>
    </format>
    <format dxfId="22">
      <pivotArea dataOnly="0" labelOnly="1" outline="0" fieldPosition="0">
        <references count="2">
          <reference field="53" count="1" selected="0">
            <x v="2"/>
          </reference>
          <reference field="61" count="1">
            <x v="4"/>
          </reference>
        </references>
      </pivotArea>
    </format>
    <format dxfId="23">
      <pivotArea dataOnly="0" labelOnly="1" outline="0" fieldPosition="0">
        <references count="2">
          <reference field="53" count="1" selected="0">
            <x v="14"/>
          </reference>
          <reference field="61" count="2">
            <x v="0"/>
            <x v="2"/>
          </reference>
        </references>
      </pivotArea>
    </format>
    <format dxfId="24">
      <pivotArea dataOnly="0" labelOnly="1" outline="0" fieldPosition="0">
        <references count="2">
          <reference field="53" count="1" selected="0">
            <x v="15"/>
          </reference>
          <reference field="61" count="2">
            <x v="1"/>
            <x v="2"/>
          </reference>
        </references>
      </pivotArea>
    </format>
    <format dxfId="25">
      <pivotArea dataOnly="0" labelOnly="1" outline="0" fieldPosition="0">
        <references count="2">
          <reference field="53" count="1" selected="0">
            <x v="16"/>
          </reference>
          <reference field="61" count="1">
            <x v="4"/>
          </reference>
        </references>
      </pivotArea>
    </format>
    <format dxfId="26">
      <pivotArea type="topRight" dataOnly="0" labelOnly="1" outline="0" fieldPosition="0"/>
    </format>
    <format dxfId="27">
      <pivotArea type="all" dataOnly="0" outline="0" fieldPosition="0"/>
    </format>
    <format dxfId="28">
      <pivotArea outline="0" collapsedLevelsAreSubtotals="1" fieldPosition="0"/>
    </format>
    <format dxfId="29">
      <pivotArea type="origin" dataOnly="0" labelOnly="1" outline="0" fieldPosition="0"/>
    </format>
    <format dxfId="30">
      <pivotArea field="53" type="button" dataOnly="0" labelOnly="1" outline="0" axis="axisRow" fieldPosition="0"/>
    </format>
    <format dxfId="31">
      <pivotArea field="61" type="button" dataOnly="0" labelOnly="1" outline="0" axis="axisRow" fieldPosition="1"/>
    </format>
    <format dxfId="32">
      <pivotArea field="62" type="button" dataOnly="0" labelOnly="1" outline="0" axis="axisRow" fieldPosition="2"/>
    </format>
    <format dxfId="33">
      <pivotArea field="20" type="button" dataOnly="0" labelOnly="1" outline="0" axis="axisRow" fieldPosition="3"/>
    </format>
    <format dxfId="34">
      <pivotArea field="22" type="button" dataOnly="0" labelOnly="1" outline="0" axis="axisRow" fieldPosition="4"/>
    </format>
    <format dxfId="35">
      <pivotArea field="74" type="button" dataOnly="0" labelOnly="1" outline="0" axis="axisRow" fieldPosition="5"/>
    </format>
    <format dxfId="36">
      <pivotArea field="75" type="button" dataOnly="0" labelOnly="1" outline="0" axis="axisRow" fieldPosition="6"/>
    </format>
    <format dxfId="37">
      <pivotArea dataOnly="0" labelOnly="1" outline="0" fieldPosition="0">
        <references count="1">
          <reference field="53" count="0"/>
        </references>
      </pivotArea>
    </format>
    <format dxfId="38">
      <pivotArea dataOnly="0" labelOnly="1" grandRow="1" outline="0" fieldPosition="0"/>
    </format>
    <format dxfId="39">
      <pivotArea dataOnly="0" labelOnly="1" outline="0" fieldPosition="0">
        <references count="2">
          <reference field="53" count="1" selected="0">
            <x v="0"/>
          </reference>
          <reference field="61" count="1">
            <x v="3"/>
          </reference>
        </references>
      </pivotArea>
    </format>
    <format dxfId="40">
      <pivotArea dataOnly="0" labelOnly="1" outline="0" fieldPosition="0">
        <references count="2">
          <reference field="53" count="1" selected="0">
            <x v="2"/>
          </reference>
          <reference field="61" count="1">
            <x v="4"/>
          </reference>
        </references>
      </pivotArea>
    </format>
    <format dxfId="41">
      <pivotArea dataOnly="0" labelOnly="1" outline="0" fieldPosition="0">
        <references count="2">
          <reference field="53" count="1" selected="0">
            <x v="14"/>
          </reference>
          <reference field="61" count="2">
            <x v="0"/>
            <x v="2"/>
          </reference>
        </references>
      </pivotArea>
    </format>
    <format dxfId="42">
      <pivotArea dataOnly="0" labelOnly="1" outline="0" fieldPosition="0">
        <references count="2">
          <reference field="53" count="1" selected="0">
            <x v="15"/>
          </reference>
          <reference field="61" count="2">
            <x v="1"/>
            <x v="2"/>
          </reference>
        </references>
      </pivotArea>
    </format>
    <format dxfId="43">
      <pivotArea dataOnly="0" labelOnly="1" outline="0" fieldPosition="0">
        <references count="2">
          <reference field="53" count="1" selected="0">
            <x v="16"/>
          </reference>
          <reference field="61" count="1">
            <x v="4"/>
          </reference>
        </references>
      </pivotArea>
    </format>
    <format dxfId="44">
      <pivotArea type="topRight" dataOnly="0" labelOnly="1" outline="0" fieldPosition="0"/>
    </format>
    <format dxfId="45">
      <pivotArea field="73" type="button" dataOnly="0" labelOnly="1" outline="0" axis="axisRow" fieldPosition="7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B8635-482D-47A9-81D2-BF65307BEA69}" name="PivotTable1" cacheId="100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D21" firstHeaderRow="1" firstDataRow="1" firstDataCol="3"/>
  <pivotFields count="7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5"/>
        <item x="2"/>
        <item x="3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7"/>
        <item x="6"/>
        <item x="4"/>
        <item x="3"/>
        <item x="12"/>
        <item x="0"/>
        <item x="8"/>
        <item x="11"/>
        <item x="10"/>
        <item x="9"/>
        <item x="13"/>
        <item x="2"/>
        <item x="1"/>
        <item x="14"/>
        <item x="15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7"/>
    <field x="55"/>
    <field x="58"/>
  </rowFields>
  <rowItems count="18">
    <i>
      <x/>
      <x v="2"/>
      <x v="2"/>
    </i>
    <i>
      <x v="1"/>
      <x v="15"/>
      <x v="3"/>
    </i>
    <i>
      <x v="2"/>
      <x/>
      <x v="1"/>
    </i>
    <i r="1">
      <x v="1"/>
      <x v="2"/>
    </i>
    <i r="1">
      <x v="7"/>
      <x/>
    </i>
    <i>
      <x v="3"/>
      <x v="2"/>
      <x v="2"/>
    </i>
    <i r="1">
      <x v="3"/>
      <x v="2"/>
    </i>
    <i r="1">
      <x v="10"/>
      <x v="1"/>
    </i>
    <i r="1">
      <x v="11"/>
      <x v="2"/>
    </i>
    <i r="1">
      <x v="12"/>
      <x v="3"/>
    </i>
    <i r="1">
      <x v="13"/>
      <x v="3"/>
    </i>
    <i r="1">
      <x v="14"/>
      <x/>
    </i>
    <i>
      <x v="4"/>
      <x v="4"/>
      <x v="3"/>
    </i>
    <i r="1">
      <x v="5"/>
      <x v="3"/>
    </i>
    <i r="1">
      <x v="6"/>
      <x v="2"/>
    </i>
    <i>
      <x v="5"/>
      <x v="8"/>
      <x/>
    </i>
    <i r="1">
      <x v="9"/>
      <x/>
    </i>
    <i t="grand">
      <x/>
    </i>
  </rowItems>
  <colItems count="1">
    <i/>
  </colItems>
  <dataFields count="1">
    <dataField name="Sum of Total Pcs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285DD-8B64-4D30-A991-31E1473F5954}" name="PivotTable2" cacheId="100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1" firstHeaderRow="1" firstDataRow="1" firstDataCol="1"/>
  <pivotFields count="7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9">
        <item x="5"/>
        <item x="6"/>
        <item x="9"/>
        <item x="7"/>
        <item x="8"/>
        <item x="10"/>
        <item x="11"/>
        <item x="13"/>
        <item x="12"/>
        <item x="14"/>
        <item x="15"/>
        <item x="16"/>
        <item x="17"/>
        <item x="18"/>
        <item x="20"/>
        <item x="19"/>
        <item x="21"/>
        <item x="23"/>
        <item x="22"/>
        <item x="24"/>
        <item x="25"/>
        <item x="26"/>
        <item x="27"/>
        <item x="30"/>
        <item x="29"/>
        <item x="28"/>
        <item x="0"/>
        <item x="31"/>
        <item x="1"/>
        <item x="32"/>
        <item x="33"/>
        <item x="34"/>
        <item x="36"/>
        <item x="35"/>
        <item x="45"/>
        <item x="3"/>
        <item x="4"/>
        <item x="46"/>
        <item x="38"/>
        <item x="37"/>
        <item x="40"/>
        <item x="39"/>
        <item x="2"/>
        <item x="44"/>
        <item x="43"/>
        <item x="42"/>
        <item x="41"/>
        <item h="1" x="47"/>
        <item t="default"/>
      </items>
    </pivotField>
  </pivotFields>
  <rowFields count="1">
    <field x="7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Sum of Total Pcs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022B5-687E-49E2-AEBD-6FF98F2B5E8B}" name="PivotTable1" cacheId="100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2:O7" firstHeaderRow="0" firstDataRow="1" firstDataCol="1"/>
  <pivotFields count="4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istinct Count of Model #" fld="3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Distinct Count of TP Style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Distinct Count of # of Cos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Distinct Count of TP Style"/>
    <pivotHierarchy dragToData="1" caption="Distinct Count of # of Cos"/>
    <pivotHierarchy dragToData="1" caption="Distinct Count of Model #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A!$C$1:$I$205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AE3AE-2BDF-483A-8BCE-2496BAD44886}" name="PivotTable5" cacheId="100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C7" firstHeaderRow="1" firstDataRow="3" firstDataCol="1"/>
  <pivotFields count="4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outline="0" showAll="0" defaultSubtotal="0"/>
    <pivotField compact="0" numFmtId="14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ubtotalTop="0" showAll="0" defaultSubtotal="0">
      <items count="3">
        <item x="0"/>
        <item x="1"/>
        <item x="2"/>
      </items>
    </pivotField>
  </pivotFields>
  <rowFields count="1">
    <field x="33"/>
  </rowFields>
  <rowItems count="2">
    <i>
      <x/>
    </i>
    <i t="grand">
      <x/>
    </i>
  </rowItems>
  <colFields count="2">
    <field x="46"/>
    <field x="20"/>
  </colFields>
  <colItems count="2">
    <i>
      <x v="1"/>
      <x v="1"/>
    </i>
    <i t="grand">
      <x/>
    </i>
  </colItems>
  <dataFields count="1">
    <dataField name="Sum of Total Pcs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https://www.bing.com/search?q=merchant%2c+virginia+brunswick+county+virginia&amp;form=skydnc</v>
    <v>Learn more on Bing</v>
  </rv>
  <rv s="1">
    <v>en-US</v>
    <v>f77dc8d9-a706-9e54-15cf-626708afe59e</v>
    <v>536870912</v>
    <v>536870913</v>
    <v>1</v>
    <v>Powered by Bing</v>
    <v>1</v>
    <v>2</v>
    <v>Merchant</v>
    <v>4</v>
    <v>5</v>
    <v>Map</v>
    <v>Virginia</v>
    <v>Brunswick County</v>
    <v>United States</v>
    <v>Merchant is an unincorporated community located in Brunswick County, in the U.S. state of Virginia.</v>
    <v>36.656649899999998</v>
    <v>0</v>
    <v>-77.954544299999995</v>
    <v>Merchant</v>
    <v>Eastern Time Zone</v>
    <v>Merchant</v>
    <v>mdp/vdpid/5490297809896734721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EntitySubDomainId"/>
    <k n="%IsRefreshable" t="b"/>
    <k n="%ProviderInfo" t="s"/>
    <k n="_Attribution" t="spb"/>
    <k n="_Display" t="spb"/>
    <k n="_DisplayString" t="s"/>
    <k n="_Flags" t="spb"/>
    <k n="_Format" t="spb"/>
    <k n="_Icon" t="s"/>
    <k n="Admin Division 1 (State/province/other)" t="s"/>
    <k n="Admin Division 2 (County/district/other)" t="s"/>
    <k n="Country/region" t="s"/>
    <k n="Description" t="s"/>
    <k n="Latitude"/>
    <k n="LearnMoreOnLink" t="r"/>
    <k n="Longitude"/>
    <k n="Name" t="s"/>
    <k n="Time zone(s)" t="s"/>
    <k n="UniqueName" t="s"/>
    <k n="VDPID/VSID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3">
      <v t="s">%EntityServiceId</v>
      <v t="s">_Format</v>
      <v t="s">%EntitySubDomainId</v>
      <v t="s">%EntityCulture</v>
      <v t="s">%IsRefreshable</v>
      <v t="s">%EntityId</v>
      <v t="s">_Icon</v>
      <v t="s">_Attribution</v>
      <v t="s">Name</v>
      <v t="s">Admin Division 2 (County/district/other)</v>
      <v t="s">Admin Division 1 (State/province/other)</v>
      <v t="s">Country/region</v>
      <v t="s">Latitude</v>
      <v t="s">Longitude</v>
      <v t="s">Time zone(s)</v>
      <v t="s">_Flags</v>
      <v t="s">VDPID/VSID</v>
      <v t="s">UniqueName</v>
      <v t="s">_DisplayString</v>
      <v t="s">%ProviderInfo</v>
      <v t="s">LearnMoreOnLink</v>
      <v t="s">Description</v>
      <v t="s">_Display</v>
    </a>
  </spbArrays>
  <spbData count="6">
    <spb s="0">
      <v xml:space="preserve">Wikipedia	</v>
      <v xml:space="preserve">CC-BY-SA	</v>
      <v xml:space="preserve">http://en.wikipedia.org/wiki/Merchant,_Virginia	</v>
      <v xml:space="preserve">http://creativecommons.org/licenses/by-sa/3.0/	</v>
    </spb>
    <spb s="1">
      <v>0</v>
      <v>0</v>
      <v>0</v>
      <v>0</v>
      <v>0</v>
      <v>0</v>
      <v>0</v>
    </spb>
    <spb s="2">
      <v>0</v>
    </spb>
    <spb s="3">
      <v>0</v>
      <v>0</v>
      <v>0</v>
    </spb>
    <spb s="4">
      <v>3</v>
      <v>3</v>
      <v>3</v>
    </spb>
    <spb s="5">
      <v>1</v>
      <v>2</v>
      <v>2</v>
      <v>3</v>
      <v>4</v>
      <v>4</v>
    </spb>
  </spbData>
</supportingPropertyBags>
</file>

<file path=xl/richData/rdsupportingpropertybagstructure.xml><?xml version="1.0" encoding="utf-8"?>
<spbStructures xmlns="http://schemas.microsoft.com/office/spreadsheetml/2017/richdata2" count="6">
  <s>
    <k n="SourceText" t="s"/>
    <k n="LicenseText" t="s"/>
    <k n="SourceAddress" t="s"/>
    <k n="LicenseAddress" t="s"/>
  </s>
  <s>
    <k n="Name" t="spb"/>
    <k n="UniqueName" t="spb"/>
    <k n="Description" t="spb"/>
    <k n="Time zone(s)" t="spb"/>
    <k n="Country/region" t="spb"/>
    <k n="Admin Division 1 (State/province/other)" t="spb"/>
    <k n="Admin Division 2 (County/district/other)" t="spb"/>
  </s>
  <s>
    <k n="^Order" t="spba"/>
  </s>
  <s>
    <k n="ShowInCardView" t="b"/>
    <k n="ShowInDotNotation" t="b"/>
    <k n="ShowInAutoComplete" t="b"/>
  </s>
  <s>
    <k n="UniqueName" t="spb"/>
    <k n="VDPID/VSID" t="spb"/>
    <k n="%ProviderInfo" t="spb"/>
  </s>
  <s>
    <k n="Name" t="i"/>
    <k n="Latitude" t="i"/>
    <k n="Longitude" t="i"/>
    <k n="_DisplayString" t="i"/>
    <k n="%EntityServiceId" t="i"/>
    <k n="%EntitySubDomainId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64" formatCode="0.0000"/>
    </x:dxf>
    <x:dxf>
      <x:numFmt numFmtId="2" formatCode="0.00"/>
    </x:dxf>
  </dxfs>
  <richProperties>
    <rPr n="IsTitleField" t="b"/>
    <rPr n="ShouldShowInCell" t="b"/>
  </richProperties>
  <richStyles>
    <rSty>
      <rpv i="0">1</rpv>
    </rSty>
    <rSty dxfid="0"/>
    <rSty>
      <rpv i="1">1</rpv>
    </rSty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5383-0382-4DB5-AFF1-4C8C560809BB}">
  <dimension ref="A1:J238"/>
  <sheetViews>
    <sheetView topLeftCell="E8" zoomScale="90" workbookViewId="0">
      <selection activeCell="H19" sqref="H19"/>
    </sheetView>
  </sheetViews>
  <sheetFormatPr defaultColWidth="8.85546875" defaultRowHeight="14.45"/>
  <cols>
    <col min="1" max="2" width="8.85546875" style="21"/>
    <col min="3" max="3" width="11.85546875" style="21" bestFit="1" customWidth="1"/>
    <col min="4" max="4" width="48.85546875" style="21" bestFit="1" customWidth="1"/>
    <col min="5" max="5" width="28" style="21" bestFit="1" customWidth="1"/>
    <col min="6" max="6" width="30.5703125" style="21" customWidth="1"/>
    <col min="7" max="7" width="8.85546875" style="21"/>
    <col min="8" max="8" width="23.140625" style="21" bestFit="1" customWidth="1"/>
    <col min="9" max="9" width="41.28515625" style="21" bestFit="1" customWidth="1"/>
    <col min="10" max="16384" width="8.85546875" style="21"/>
  </cols>
  <sheetData>
    <row r="1" spans="1:10" ht="15" thickBot="1">
      <c r="A1" s="20"/>
      <c r="F1" s="21" t="s">
        <v>0</v>
      </c>
      <c r="H1" s="21" t="s">
        <v>1</v>
      </c>
      <c r="I1" s="21" t="s">
        <v>2</v>
      </c>
    </row>
    <row r="2" spans="1:10" ht="15" thickBot="1">
      <c r="A2" s="20"/>
      <c r="C2" s="22" t="s">
        <v>3</v>
      </c>
      <c r="D2" s="22" t="s">
        <v>4</v>
      </c>
      <c r="E2" s="22" t="s">
        <v>5</v>
      </c>
      <c r="F2" s="73" t="s">
        <v>6</v>
      </c>
      <c r="H2" s="75" t="s">
        <v>3</v>
      </c>
      <c r="I2" s="76" t="s">
        <v>4</v>
      </c>
      <c r="J2" s="76" t="s">
        <v>5</v>
      </c>
    </row>
    <row r="3" spans="1:10" ht="15" thickBot="1">
      <c r="A3" s="20"/>
      <c r="C3" s="23" t="s">
        <v>7</v>
      </c>
      <c r="D3" s="24" t="s">
        <v>8</v>
      </c>
      <c r="E3" s="25">
        <v>44425</v>
      </c>
      <c r="F3" s="21" t="s">
        <v>9</v>
      </c>
      <c r="H3" s="77" t="s">
        <v>7</v>
      </c>
      <c r="I3" s="78" t="s">
        <v>10</v>
      </c>
      <c r="J3" s="79" t="s">
        <v>11</v>
      </c>
    </row>
    <row r="4" spans="1:10" ht="15" thickBot="1">
      <c r="A4" s="20"/>
      <c r="C4" s="23" t="s">
        <v>12</v>
      </c>
      <c r="D4" s="24" t="s">
        <v>13</v>
      </c>
      <c r="E4" s="25">
        <v>44426</v>
      </c>
      <c r="F4" s="25"/>
      <c r="H4" s="77" t="s">
        <v>14</v>
      </c>
      <c r="I4" s="78" t="s">
        <v>15</v>
      </c>
      <c r="J4" s="79" t="s">
        <v>16</v>
      </c>
    </row>
    <row r="5" spans="1:10" ht="15" thickBot="1">
      <c r="A5" s="20"/>
      <c r="C5" s="23" t="s">
        <v>14</v>
      </c>
      <c r="D5" s="24" t="s">
        <v>17</v>
      </c>
      <c r="E5" s="25">
        <f>E4</f>
        <v>44426</v>
      </c>
      <c r="F5" s="25"/>
      <c r="H5" s="77" t="s">
        <v>14</v>
      </c>
      <c r="I5" s="78" t="s">
        <v>18</v>
      </c>
      <c r="J5" s="79" t="s">
        <v>19</v>
      </c>
    </row>
    <row r="6" spans="1:10" ht="15" thickBot="1">
      <c r="C6" s="23" t="s">
        <v>20</v>
      </c>
      <c r="D6" s="24" t="s">
        <v>21</v>
      </c>
      <c r="E6" s="25">
        <f>E4</f>
        <v>44426</v>
      </c>
      <c r="F6" s="25"/>
      <c r="H6" s="80" t="s">
        <v>22</v>
      </c>
      <c r="I6" s="81" t="s">
        <v>23</v>
      </c>
      <c r="J6" s="82">
        <v>44442</v>
      </c>
    </row>
    <row r="7" spans="1:10" ht="15" thickBot="1">
      <c r="C7" s="23" t="s">
        <v>12</v>
      </c>
      <c r="D7" s="24" t="s">
        <v>24</v>
      </c>
      <c r="E7" s="25">
        <v>44427</v>
      </c>
      <c r="F7" s="25"/>
      <c r="H7" s="80"/>
      <c r="I7" s="81" t="s">
        <v>25</v>
      </c>
      <c r="J7" s="82">
        <v>44442</v>
      </c>
    </row>
    <row r="8" spans="1:10" ht="15" thickBot="1">
      <c r="A8" s="20"/>
      <c r="C8" s="23" t="s">
        <v>14</v>
      </c>
      <c r="D8" s="24" t="s">
        <v>18</v>
      </c>
      <c r="E8" s="25">
        <v>44427</v>
      </c>
      <c r="F8" s="25">
        <v>44433</v>
      </c>
      <c r="H8" s="80"/>
      <c r="I8" s="81" t="s">
        <v>26</v>
      </c>
      <c r="J8" s="82">
        <v>44442</v>
      </c>
    </row>
    <row r="9" spans="1:10" ht="15" thickBot="1">
      <c r="C9" s="23" t="s">
        <v>14</v>
      </c>
      <c r="D9" s="24" t="s">
        <v>27</v>
      </c>
      <c r="E9" s="25">
        <v>44427</v>
      </c>
      <c r="F9" s="25">
        <v>44433</v>
      </c>
      <c r="H9" s="80"/>
      <c r="I9" s="81" t="s">
        <v>28</v>
      </c>
      <c r="J9" s="82">
        <v>44445</v>
      </c>
    </row>
    <row r="10" spans="1:10" ht="15" thickBot="1">
      <c r="C10" s="23" t="s">
        <v>14</v>
      </c>
      <c r="D10" s="24" t="s">
        <v>29</v>
      </c>
      <c r="E10" s="25">
        <v>44427</v>
      </c>
      <c r="F10" s="25">
        <v>44433</v>
      </c>
      <c r="H10" s="80"/>
      <c r="I10" s="81" t="s">
        <v>30</v>
      </c>
      <c r="J10" s="82">
        <v>44446</v>
      </c>
    </row>
    <row r="11" spans="1:10" ht="17.100000000000001" customHeight="1" thickBot="1">
      <c r="C11" s="23" t="s">
        <v>14</v>
      </c>
      <c r="D11" s="24" t="s">
        <v>31</v>
      </c>
      <c r="E11" s="25">
        <v>44427</v>
      </c>
      <c r="F11" s="25">
        <v>44433</v>
      </c>
      <c r="H11" s="80"/>
      <c r="I11" s="81" t="s">
        <v>32</v>
      </c>
      <c r="J11" s="82">
        <v>44447</v>
      </c>
    </row>
    <row r="12" spans="1:10" ht="17.100000000000001" customHeight="1" thickBot="1">
      <c r="C12" s="23" t="s">
        <v>33</v>
      </c>
      <c r="D12" s="24" t="s">
        <v>34</v>
      </c>
      <c r="E12" s="25">
        <v>44427</v>
      </c>
      <c r="F12" s="25"/>
      <c r="H12" s="80"/>
      <c r="I12" s="81" t="s">
        <v>35</v>
      </c>
      <c r="J12" s="82">
        <v>44448</v>
      </c>
    </row>
    <row r="13" spans="1:10" ht="17.100000000000001" customHeight="1" thickBot="1">
      <c r="C13" s="23" t="s">
        <v>36</v>
      </c>
      <c r="D13" s="24" t="s">
        <v>37</v>
      </c>
      <c r="E13" s="25">
        <v>44428</v>
      </c>
      <c r="F13" s="25"/>
      <c r="H13" s="80"/>
      <c r="I13" s="81" t="s">
        <v>38</v>
      </c>
      <c r="J13" s="82">
        <v>44449</v>
      </c>
    </row>
    <row r="14" spans="1:10" ht="17.100000000000001" customHeight="1" thickBot="1">
      <c r="C14" s="23" t="s">
        <v>20</v>
      </c>
      <c r="D14" s="24" t="s">
        <v>39</v>
      </c>
      <c r="E14" s="25">
        <v>44431</v>
      </c>
      <c r="F14" s="25"/>
      <c r="H14" s="80" t="s">
        <v>36</v>
      </c>
      <c r="I14" s="81" t="s">
        <v>40</v>
      </c>
      <c r="J14" s="82">
        <v>44452</v>
      </c>
    </row>
    <row r="15" spans="1:10" ht="17.100000000000001" customHeight="1" thickBot="1">
      <c r="C15" s="23" t="s">
        <v>7</v>
      </c>
      <c r="D15" s="24" t="s">
        <v>41</v>
      </c>
      <c r="E15" s="25">
        <f>E14+4</f>
        <v>44435</v>
      </c>
      <c r="F15" s="25"/>
      <c r="H15" s="80" t="s">
        <v>36</v>
      </c>
      <c r="I15" s="81" t="s">
        <v>42</v>
      </c>
      <c r="J15" s="83"/>
    </row>
    <row r="16" spans="1:10" ht="17.100000000000001" customHeight="1" thickBot="1">
      <c r="C16" s="23" t="s">
        <v>43</v>
      </c>
      <c r="D16" s="24" t="s">
        <v>44</v>
      </c>
      <c r="E16" s="25">
        <f>E14</f>
        <v>44431</v>
      </c>
      <c r="F16" s="25">
        <v>44434</v>
      </c>
      <c r="H16" s="80" t="s">
        <v>45</v>
      </c>
      <c r="I16" s="81" t="s">
        <v>46</v>
      </c>
      <c r="J16" s="83"/>
    </row>
    <row r="17" spans="3:8" ht="17.100000000000001" customHeight="1">
      <c r="C17" s="23" t="s">
        <v>43</v>
      </c>
      <c r="D17" s="24" t="s">
        <v>47</v>
      </c>
      <c r="E17" s="25">
        <f>E16</f>
        <v>44431</v>
      </c>
      <c r="F17" s="74">
        <v>44435</v>
      </c>
      <c r="H17" s="27"/>
    </row>
    <row r="18" spans="3:8" ht="17.100000000000001" customHeight="1">
      <c r="C18" s="23" t="s">
        <v>43</v>
      </c>
      <c r="D18" s="24" t="s">
        <v>48</v>
      </c>
      <c r="E18" s="25">
        <f>E17+1</f>
        <v>44432</v>
      </c>
      <c r="F18" s="74">
        <v>44435</v>
      </c>
      <c r="H18" s="27"/>
    </row>
    <row r="19" spans="3:8" ht="17.100000000000001" customHeight="1">
      <c r="C19" s="23" t="s">
        <v>49</v>
      </c>
      <c r="D19" s="24" t="s">
        <v>50</v>
      </c>
      <c r="E19" s="25">
        <f>E18+1</f>
        <v>44433</v>
      </c>
      <c r="F19" s="74">
        <v>44438</v>
      </c>
      <c r="H19" s="27"/>
    </row>
    <row r="20" spans="3:8" ht="17.100000000000001" customHeight="1">
      <c r="C20" s="23" t="s">
        <v>43</v>
      </c>
      <c r="D20" s="24" t="s">
        <v>51</v>
      </c>
      <c r="E20" s="25">
        <v>44434</v>
      </c>
      <c r="F20" s="74">
        <v>44439</v>
      </c>
      <c r="G20" s="26"/>
      <c r="H20"/>
    </row>
    <row r="21" spans="3:8" ht="17.100000000000001" customHeight="1">
      <c r="C21" s="23" t="s">
        <v>43</v>
      </c>
      <c r="D21" s="24" t="s">
        <v>52</v>
      </c>
      <c r="E21" s="25">
        <f>E20+1</f>
        <v>44435</v>
      </c>
      <c r="F21" s="74">
        <v>44440</v>
      </c>
      <c r="H21" s="27"/>
    </row>
    <row r="22" spans="3:8">
      <c r="C22" s="23" t="s">
        <v>43</v>
      </c>
      <c r="D22" s="87" t="s">
        <v>53</v>
      </c>
      <c r="E22" s="88">
        <f>E20</f>
        <v>44434</v>
      </c>
      <c r="F22" s="88">
        <v>44439</v>
      </c>
      <c r="H22" s="27"/>
    </row>
    <row r="23" spans="3:8">
      <c r="C23" s="23" t="s">
        <v>43</v>
      </c>
      <c r="D23" s="87" t="s">
        <v>54</v>
      </c>
      <c r="E23" s="88">
        <f>E21</f>
        <v>44435</v>
      </c>
      <c r="F23" s="88">
        <v>44440</v>
      </c>
      <c r="H23" s="27"/>
    </row>
    <row r="24" spans="3:8">
      <c r="C24" s="23" t="s">
        <v>43</v>
      </c>
      <c r="D24" s="24" t="s">
        <v>55</v>
      </c>
      <c r="E24" s="25">
        <v>44438</v>
      </c>
      <c r="F24" s="74">
        <v>44441</v>
      </c>
      <c r="H24" s="27"/>
    </row>
    <row r="25" spans="3:8">
      <c r="C25" s="23" t="s">
        <v>20</v>
      </c>
      <c r="D25" s="24" t="s">
        <v>56</v>
      </c>
      <c r="E25" s="25">
        <f>E24+1</f>
        <v>44439</v>
      </c>
      <c r="F25" s="74">
        <v>44442</v>
      </c>
      <c r="H25" s="27"/>
    </row>
    <row r="26" spans="3:8">
      <c r="C26" s="23" t="s">
        <v>36</v>
      </c>
      <c r="D26" s="24" t="s">
        <v>57</v>
      </c>
      <c r="E26" s="25">
        <v>44440</v>
      </c>
      <c r="F26" s="74">
        <v>44445</v>
      </c>
      <c r="H26" s="27"/>
    </row>
    <row r="27" spans="3:8">
      <c r="G27" s="21" t="s">
        <v>58</v>
      </c>
      <c r="H27" s="27"/>
    </row>
    <row r="28" spans="3:8">
      <c r="H28" s="27"/>
    </row>
    <row r="29" spans="3:8">
      <c r="H29" s="27"/>
    </row>
    <row r="30" spans="3:8">
      <c r="H30" s="27"/>
    </row>
    <row r="31" spans="3:8">
      <c r="H31" s="27"/>
    </row>
    <row r="32" spans="3:8">
      <c r="H32" s="27"/>
    </row>
    <row r="33" spans="8:8">
      <c r="H33" s="27"/>
    </row>
    <row r="34" spans="8:8">
      <c r="H34" s="27"/>
    </row>
    <row r="35" spans="8:8">
      <c r="H35" s="27"/>
    </row>
    <row r="36" spans="8:8">
      <c r="H36" s="27"/>
    </row>
    <row r="37" spans="8:8">
      <c r="H37" s="27"/>
    </row>
    <row r="38" spans="8:8">
      <c r="H38" s="27"/>
    </row>
    <row r="39" spans="8:8">
      <c r="H39" s="27"/>
    </row>
    <row r="40" spans="8:8">
      <c r="H40" s="27"/>
    </row>
    <row r="41" spans="8:8">
      <c r="H41" s="27"/>
    </row>
    <row r="42" spans="8:8">
      <c r="H42" s="27"/>
    </row>
    <row r="43" spans="8:8">
      <c r="H43" s="27"/>
    </row>
    <row r="44" spans="8:8">
      <c r="H44" s="27"/>
    </row>
    <row r="45" spans="8:8">
      <c r="H45" s="27"/>
    </row>
    <row r="46" spans="8:8">
      <c r="H46" s="27"/>
    </row>
    <row r="47" spans="8:8">
      <c r="H47" s="27"/>
    </row>
    <row r="48" spans="8:8">
      <c r="H48" s="27"/>
    </row>
    <row r="49" spans="8:8">
      <c r="H49" s="27"/>
    </row>
    <row r="50" spans="8:8">
      <c r="H50" s="27"/>
    </row>
    <row r="51" spans="8:8">
      <c r="H51" s="27"/>
    </row>
    <row r="52" spans="8:8">
      <c r="H52" s="27"/>
    </row>
    <row r="53" spans="8:8">
      <c r="H53" s="27"/>
    </row>
    <row r="54" spans="8:8">
      <c r="H54" s="27"/>
    </row>
    <row r="55" spans="8:8">
      <c r="H55" s="27"/>
    </row>
    <row r="56" spans="8:8">
      <c r="H56" s="27"/>
    </row>
    <row r="57" spans="8:8">
      <c r="H57" s="27"/>
    </row>
    <row r="58" spans="8:8">
      <c r="H58" s="27"/>
    </row>
    <row r="59" spans="8:8">
      <c r="H59" s="27"/>
    </row>
    <row r="60" spans="8:8">
      <c r="H60" s="27"/>
    </row>
    <row r="61" spans="8:8">
      <c r="H61" s="27"/>
    </row>
    <row r="62" spans="8:8">
      <c r="H62" s="27"/>
    </row>
    <row r="63" spans="8:8">
      <c r="H63" s="27"/>
    </row>
    <row r="64" spans="8:8">
      <c r="H64" s="27"/>
    </row>
    <row r="65" spans="8:8">
      <c r="H65" s="27"/>
    </row>
    <row r="66" spans="8:8">
      <c r="H66" s="27"/>
    </row>
    <row r="67" spans="8:8">
      <c r="H67" s="27"/>
    </row>
    <row r="68" spans="8:8">
      <c r="H68" s="27"/>
    </row>
    <row r="69" spans="8:8">
      <c r="H69" s="27"/>
    </row>
    <row r="70" spans="8:8">
      <c r="H70" s="27"/>
    </row>
    <row r="71" spans="8:8">
      <c r="H71" s="27"/>
    </row>
    <row r="72" spans="8:8">
      <c r="H72" s="27"/>
    </row>
    <row r="73" spans="8:8">
      <c r="H73" s="27"/>
    </row>
    <row r="74" spans="8:8">
      <c r="H74" s="27"/>
    </row>
    <row r="75" spans="8:8">
      <c r="H75" s="27"/>
    </row>
    <row r="76" spans="8:8">
      <c r="H76" s="27"/>
    </row>
    <row r="77" spans="8:8">
      <c r="H77" s="27"/>
    </row>
    <row r="78" spans="8:8">
      <c r="H78" s="27"/>
    </row>
    <row r="79" spans="8:8">
      <c r="H79" s="27"/>
    </row>
    <row r="80" spans="8:8">
      <c r="H80" s="27"/>
    </row>
    <row r="81" spans="8:8">
      <c r="H81" s="27"/>
    </row>
    <row r="82" spans="8:8">
      <c r="H82" s="27"/>
    </row>
    <row r="83" spans="8:8">
      <c r="H83" s="27"/>
    </row>
    <row r="84" spans="8:8">
      <c r="H84" s="27"/>
    </row>
    <row r="85" spans="8:8">
      <c r="H85" s="27"/>
    </row>
    <row r="86" spans="8:8">
      <c r="H86" s="27"/>
    </row>
    <row r="87" spans="8:8">
      <c r="H87" s="27"/>
    </row>
    <row r="88" spans="8:8">
      <c r="H88" s="27"/>
    </row>
    <row r="89" spans="8:8">
      <c r="H89" s="27"/>
    </row>
    <row r="90" spans="8:8">
      <c r="H90" s="27"/>
    </row>
    <row r="91" spans="8:8">
      <c r="H91" s="27"/>
    </row>
    <row r="92" spans="8:8">
      <c r="H92" s="27"/>
    </row>
    <row r="93" spans="8:8">
      <c r="H93" s="27"/>
    </row>
    <row r="94" spans="8:8">
      <c r="H94" s="27"/>
    </row>
    <row r="95" spans="8:8">
      <c r="H95" s="27"/>
    </row>
    <row r="96" spans="8:8">
      <c r="H96" s="27"/>
    </row>
    <row r="97" spans="8:8">
      <c r="H97" s="27"/>
    </row>
    <row r="98" spans="8:8">
      <c r="H98" s="27"/>
    </row>
    <row r="99" spans="8:8">
      <c r="H99" s="27"/>
    </row>
    <row r="100" spans="8:8">
      <c r="H100" s="27"/>
    </row>
    <row r="101" spans="8:8">
      <c r="H101" s="27"/>
    </row>
    <row r="102" spans="8:8">
      <c r="H102" s="27"/>
    </row>
    <row r="103" spans="8:8">
      <c r="H103" s="27"/>
    </row>
    <row r="104" spans="8:8">
      <c r="H104" s="27"/>
    </row>
    <row r="105" spans="8:8">
      <c r="H105" s="27"/>
    </row>
    <row r="106" spans="8:8">
      <c r="H106" s="27"/>
    </row>
    <row r="107" spans="8:8">
      <c r="H107" s="27"/>
    </row>
    <row r="108" spans="8:8">
      <c r="H108" s="27"/>
    </row>
    <row r="109" spans="8:8">
      <c r="H109" s="27"/>
    </row>
    <row r="110" spans="8:8">
      <c r="H110" s="27"/>
    </row>
    <row r="111" spans="8:8">
      <c r="H111" s="27"/>
    </row>
    <row r="112" spans="8:8">
      <c r="H112" s="27"/>
    </row>
    <row r="113" spans="8:8">
      <c r="H113" s="27"/>
    </row>
    <row r="114" spans="8:8">
      <c r="H114" s="27"/>
    </row>
    <row r="115" spans="8:8">
      <c r="H115" s="27"/>
    </row>
    <row r="116" spans="8:8">
      <c r="H116" s="27"/>
    </row>
    <row r="117" spans="8:8">
      <c r="H117" s="27"/>
    </row>
    <row r="118" spans="8:8">
      <c r="H118" s="27"/>
    </row>
    <row r="119" spans="8:8">
      <c r="H119" s="27"/>
    </row>
    <row r="120" spans="8:8">
      <c r="H120" s="27"/>
    </row>
    <row r="121" spans="8:8">
      <c r="H121" s="27"/>
    </row>
    <row r="122" spans="8:8">
      <c r="H122" s="27"/>
    </row>
    <row r="123" spans="8:8">
      <c r="H123" s="27"/>
    </row>
    <row r="124" spans="8:8">
      <c r="H124" s="27"/>
    </row>
    <row r="125" spans="8:8">
      <c r="H125" s="27"/>
    </row>
    <row r="126" spans="8:8">
      <c r="H126" s="27"/>
    </row>
    <row r="127" spans="8:8">
      <c r="H127" s="27"/>
    </row>
    <row r="128" spans="8:8">
      <c r="H128" s="27"/>
    </row>
    <row r="129" spans="8:8">
      <c r="H129" s="27"/>
    </row>
    <row r="130" spans="8:8">
      <c r="H130" s="27"/>
    </row>
    <row r="131" spans="8:8">
      <c r="H131" s="27"/>
    </row>
    <row r="132" spans="8:8">
      <c r="H132" s="27"/>
    </row>
    <row r="133" spans="8:8">
      <c r="H133" s="27"/>
    </row>
    <row r="134" spans="8:8">
      <c r="H134" s="27"/>
    </row>
    <row r="135" spans="8:8">
      <c r="H135" s="27"/>
    </row>
    <row r="136" spans="8:8">
      <c r="H136" s="27"/>
    </row>
    <row r="137" spans="8:8">
      <c r="H137" s="27"/>
    </row>
    <row r="138" spans="8:8">
      <c r="H138" s="27"/>
    </row>
    <row r="139" spans="8:8">
      <c r="H139" s="27"/>
    </row>
    <row r="140" spans="8:8">
      <c r="H140" s="27"/>
    </row>
    <row r="141" spans="8:8">
      <c r="H141" s="27"/>
    </row>
    <row r="142" spans="8:8">
      <c r="H142" s="27"/>
    </row>
    <row r="143" spans="8:8">
      <c r="H143" s="27"/>
    </row>
    <row r="144" spans="8:8">
      <c r="H144" s="27"/>
    </row>
    <row r="145" spans="8:8">
      <c r="H145" s="27"/>
    </row>
    <row r="146" spans="8:8">
      <c r="H146" s="27"/>
    </row>
    <row r="147" spans="8:8">
      <c r="H147" s="27"/>
    </row>
    <row r="148" spans="8:8">
      <c r="H148" s="27"/>
    </row>
    <row r="149" spans="8:8">
      <c r="H149" s="27"/>
    </row>
    <row r="150" spans="8:8">
      <c r="H150" s="27"/>
    </row>
    <row r="151" spans="8:8">
      <c r="H151" s="27"/>
    </row>
    <row r="152" spans="8:8">
      <c r="H152" s="27"/>
    </row>
    <row r="153" spans="8:8">
      <c r="H153" s="27"/>
    </row>
    <row r="154" spans="8:8">
      <c r="H154" s="27"/>
    </row>
    <row r="155" spans="8:8">
      <c r="H155" s="27"/>
    </row>
    <row r="156" spans="8:8">
      <c r="H156" s="27"/>
    </row>
    <row r="157" spans="8:8">
      <c r="H157" s="27"/>
    </row>
    <row r="158" spans="8:8">
      <c r="H158" s="27"/>
    </row>
    <row r="159" spans="8:8">
      <c r="H159" s="27"/>
    </row>
    <row r="160" spans="8:8">
      <c r="H160" s="27"/>
    </row>
    <row r="161" spans="8:8">
      <c r="H161" s="27"/>
    </row>
    <row r="162" spans="8:8">
      <c r="H162" s="27"/>
    </row>
    <row r="163" spans="8:8">
      <c r="H163" s="27"/>
    </row>
    <row r="164" spans="8:8">
      <c r="H164" s="27"/>
    </row>
    <row r="165" spans="8:8">
      <c r="H165" s="27"/>
    </row>
    <row r="166" spans="8:8">
      <c r="H166" s="27"/>
    </row>
    <row r="167" spans="8:8">
      <c r="H167" s="27"/>
    </row>
    <row r="168" spans="8:8">
      <c r="H168" s="27"/>
    </row>
    <row r="169" spans="8:8">
      <c r="H169" s="27"/>
    </row>
    <row r="170" spans="8:8">
      <c r="H170" s="27"/>
    </row>
    <row r="171" spans="8:8">
      <c r="H171" s="27"/>
    </row>
    <row r="172" spans="8:8">
      <c r="H172" s="27"/>
    </row>
    <row r="173" spans="8:8">
      <c r="H173" s="27"/>
    </row>
    <row r="174" spans="8:8">
      <c r="H174" s="27"/>
    </row>
    <row r="175" spans="8:8">
      <c r="H175" s="27"/>
    </row>
    <row r="176" spans="8:8">
      <c r="H176" s="27"/>
    </row>
    <row r="177" spans="8:8">
      <c r="H177" s="27"/>
    </row>
    <row r="178" spans="8:8">
      <c r="H178" s="27"/>
    </row>
    <row r="179" spans="8:8">
      <c r="H179" s="27"/>
    </row>
    <row r="180" spans="8:8">
      <c r="H180" s="27"/>
    </row>
    <row r="181" spans="8:8">
      <c r="H181" s="27"/>
    </row>
    <row r="182" spans="8:8">
      <c r="H182" s="27"/>
    </row>
    <row r="183" spans="8:8">
      <c r="H183" s="27"/>
    </row>
    <row r="184" spans="8:8">
      <c r="H184" s="27"/>
    </row>
    <row r="185" spans="8:8">
      <c r="H185" s="27"/>
    </row>
    <row r="186" spans="8:8">
      <c r="H186" s="27"/>
    </row>
    <row r="187" spans="8:8">
      <c r="H187" s="27"/>
    </row>
    <row r="188" spans="8:8">
      <c r="H188" s="27"/>
    </row>
    <row r="189" spans="8:8">
      <c r="H189" s="27"/>
    </row>
    <row r="190" spans="8:8">
      <c r="H190" s="27"/>
    </row>
    <row r="191" spans="8:8">
      <c r="H191" s="27"/>
    </row>
    <row r="192" spans="8:8">
      <c r="H192" s="27"/>
    </row>
    <row r="193" spans="8:8">
      <c r="H193" s="27"/>
    </row>
    <row r="194" spans="8:8">
      <c r="H194" s="27"/>
    </row>
    <row r="195" spans="8:8">
      <c r="H195" s="27"/>
    </row>
    <row r="196" spans="8:8">
      <c r="H196" s="27"/>
    </row>
    <row r="197" spans="8:8">
      <c r="H197" s="27"/>
    </row>
    <row r="198" spans="8:8">
      <c r="H198" s="27"/>
    </row>
    <row r="199" spans="8:8">
      <c r="H199" s="27"/>
    </row>
    <row r="200" spans="8:8">
      <c r="H200" s="27"/>
    </row>
    <row r="201" spans="8:8">
      <c r="H201" s="27"/>
    </row>
    <row r="202" spans="8:8">
      <c r="H202" s="27"/>
    </row>
    <row r="203" spans="8:8">
      <c r="H203" s="27"/>
    </row>
    <row r="204" spans="8:8">
      <c r="H204" s="27"/>
    </row>
    <row r="205" spans="8:8">
      <c r="H205" s="27"/>
    </row>
    <row r="206" spans="8:8">
      <c r="H206" s="27"/>
    </row>
    <row r="207" spans="8:8">
      <c r="H207" s="27"/>
    </row>
    <row r="208" spans="8:8">
      <c r="H208" s="27"/>
    </row>
    <row r="209" spans="8:8">
      <c r="H209" s="27"/>
    </row>
    <row r="210" spans="8:8">
      <c r="H210" s="27"/>
    </row>
    <row r="211" spans="8:8">
      <c r="H211" s="27"/>
    </row>
    <row r="212" spans="8:8">
      <c r="H212" s="27"/>
    </row>
    <row r="213" spans="8:8">
      <c r="H213" s="27"/>
    </row>
    <row r="214" spans="8:8">
      <c r="H214" s="27"/>
    </row>
    <row r="215" spans="8:8">
      <c r="H215" s="27"/>
    </row>
    <row r="216" spans="8:8">
      <c r="H216" s="27"/>
    </row>
    <row r="217" spans="8:8">
      <c r="H217" s="27"/>
    </row>
    <row r="218" spans="8:8">
      <c r="H218" s="27"/>
    </row>
    <row r="219" spans="8:8">
      <c r="H219" s="27"/>
    </row>
    <row r="220" spans="8:8">
      <c r="H220" s="27"/>
    </row>
    <row r="221" spans="8:8">
      <c r="H221" s="27"/>
    </row>
    <row r="222" spans="8:8">
      <c r="H222" s="27"/>
    </row>
    <row r="223" spans="8:8">
      <c r="H223" s="27"/>
    </row>
    <row r="224" spans="8:8">
      <c r="H224" s="27"/>
    </row>
    <row r="225" spans="8:8">
      <c r="H225" s="27"/>
    </row>
    <row r="226" spans="8:8">
      <c r="H226" s="27"/>
    </row>
    <row r="227" spans="8:8">
      <c r="H227" s="27"/>
    </row>
    <row r="228" spans="8:8">
      <c r="H228" s="27"/>
    </row>
    <row r="229" spans="8:8">
      <c r="H229" s="27"/>
    </row>
    <row r="230" spans="8:8">
      <c r="H230" s="27"/>
    </row>
    <row r="231" spans="8:8">
      <c r="H231" s="27"/>
    </row>
    <row r="232" spans="8:8">
      <c r="H232" s="27"/>
    </row>
    <row r="233" spans="8:8">
      <c r="H233" s="27"/>
    </row>
    <row r="234" spans="8:8">
      <c r="H234" s="27"/>
    </row>
    <row r="235" spans="8:8">
      <c r="H235" s="27"/>
    </row>
    <row r="236" spans="8:8">
      <c r="H236" s="27"/>
    </row>
    <row r="237" spans="8:8">
      <c r="H237" s="27"/>
    </row>
    <row r="238" spans="8:8">
      <c r="H238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6D28-9196-46FE-8AD3-1229024C7EED}">
  <dimension ref="A1:Q35"/>
  <sheetViews>
    <sheetView topLeftCell="D18" workbookViewId="0">
      <selection activeCell="H33" sqref="H33"/>
    </sheetView>
  </sheetViews>
  <sheetFormatPr defaultRowHeight="14.45"/>
  <cols>
    <col min="1" max="1" width="21.5703125" bestFit="1" customWidth="1"/>
    <col min="2" max="2" width="15.5703125" bestFit="1" customWidth="1"/>
    <col min="3" max="3" width="14.5703125" customWidth="1"/>
    <col min="4" max="4" width="13.140625" customWidth="1"/>
    <col min="5" max="5" width="11.85546875" customWidth="1"/>
    <col min="6" max="6" width="14.140625" customWidth="1"/>
    <col min="7" max="7" width="12.7109375" bestFit="1" customWidth="1"/>
    <col min="8" max="8" width="95.140625" bestFit="1" customWidth="1"/>
    <col min="9" max="9" width="6.85546875" bestFit="1" customWidth="1"/>
    <col min="10" max="10" width="7" bestFit="1" customWidth="1"/>
  </cols>
  <sheetData>
    <row r="1" spans="1:17">
      <c r="Q1">
        <v>30</v>
      </c>
    </row>
    <row r="3" spans="1:17">
      <c r="A3" s="68" t="s">
        <v>59</v>
      </c>
      <c r="B3" s="69"/>
      <c r="C3" s="69"/>
      <c r="D3" s="69"/>
      <c r="E3" s="69"/>
      <c r="F3" s="69"/>
      <c r="G3" s="69"/>
      <c r="H3" s="69"/>
      <c r="I3" s="69"/>
    </row>
    <row r="4" spans="1:17">
      <c r="A4" s="68" t="s">
        <v>60</v>
      </c>
      <c r="B4" s="68" t="s">
        <v>61</v>
      </c>
      <c r="C4" s="68" t="s">
        <v>62</v>
      </c>
      <c r="D4" s="68" t="s">
        <v>63</v>
      </c>
      <c r="E4" s="68" t="s">
        <v>64</v>
      </c>
      <c r="F4" s="68" t="s">
        <v>65</v>
      </c>
      <c r="G4" s="68" t="s">
        <v>66</v>
      </c>
      <c r="H4" s="68" t="s">
        <v>67</v>
      </c>
      <c r="I4" s="70" t="s">
        <v>68</v>
      </c>
    </row>
    <row r="5" spans="1:17">
      <c r="A5" s="70" t="s">
        <v>69</v>
      </c>
      <c r="B5" s="71">
        <v>44531</v>
      </c>
      <c r="C5" s="70" t="s">
        <v>70</v>
      </c>
      <c r="D5" s="71">
        <v>44564</v>
      </c>
      <c r="E5" s="71">
        <v>44564</v>
      </c>
      <c r="F5" s="70">
        <v>33</v>
      </c>
      <c r="G5" s="70">
        <v>0</v>
      </c>
      <c r="H5" s="70" t="s">
        <v>70</v>
      </c>
      <c r="I5" s="70">
        <v>829</v>
      </c>
    </row>
    <row r="6" spans="1:17">
      <c r="A6" s="70" t="s">
        <v>71</v>
      </c>
      <c r="B6" s="71">
        <v>44531</v>
      </c>
      <c r="C6" s="70" t="s">
        <v>70</v>
      </c>
      <c r="D6" s="71">
        <v>44564</v>
      </c>
      <c r="E6" s="71">
        <v>44571</v>
      </c>
      <c r="F6" s="70">
        <v>40</v>
      </c>
      <c r="G6" s="70">
        <v>7</v>
      </c>
      <c r="H6" s="70" t="s">
        <v>72</v>
      </c>
      <c r="I6" s="70">
        <v>1105</v>
      </c>
    </row>
    <row r="7" spans="1:17">
      <c r="A7" s="70" t="s">
        <v>73</v>
      </c>
      <c r="B7" s="70" t="s">
        <v>70</v>
      </c>
      <c r="C7" s="71">
        <v>44525</v>
      </c>
      <c r="D7" s="71">
        <v>44564</v>
      </c>
      <c r="E7" s="71">
        <v>44565</v>
      </c>
      <c r="F7" s="70">
        <v>40</v>
      </c>
      <c r="G7" s="70">
        <v>1</v>
      </c>
      <c r="H7" s="70" t="s">
        <v>70</v>
      </c>
      <c r="I7" s="70">
        <v>7330</v>
      </c>
    </row>
    <row r="8" spans="1:17">
      <c r="A8" s="70" t="s">
        <v>73</v>
      </c>
      <c r="B8" s="70" t="s">
        <v>70</v>
      </c>
      <c r="C8" s="71">
        <v>44575</v>
      </c>
      <c r="D8" s="71">
        <v>44564</v>
      </c>
      <c r="E8" s="71">
        <v>44600</v>
      </c>
      <c r="F8" s="70">
        <v>25</v>
      </c>
      <c r="G8" s="70">
        <v>36</v>
      </c>
      <c r="H8" s="70" t="s">
        <v>74</v>
      </c>
      <c r="I8" s="70">
        <v>2182</v>
      </c>
    </row>
    <row r="9" spans="1:17">
      <c r="A9" s="70" t="s">
        <v>75</v>
      </c>
      <c r="B9" s="70" t="s">
        <v>70</v>
      </c>
      <c r="C9" s="71">
        <v>44525</v>
      </c>
      <c r="D9" s="71">
        <v>44564</v>
      </c>
      <c r="E9" s="71">
        <v>44565</v>
      </c>
      <c r="F9" s="70">
        <v>40</v>
      </c>
      <c r="G9" s="70">
        <v>1</v>
      </c>
      <c r="H9" s="70" t="s">
        <v>70</v>
      </c>
      <c r="I9" s="70">
        <v>21228</v>
      </c>
    </row>
    <row r="10" spans="1:17">
      <c r="A10" s="70" t="s">
        <v>75</v>
      </c>
      <c r="B10" s="70" t="s">
        <v>70</v>
      </c>
      <c r="C10" s="71">
        <v>44548</v>
      </c>
      <c r="D10" s="71">
        <v>44564</v>
      </c>
      <c r="E10" s="71">
        <v>44579</v>
      </c>
      <c r="F10" s="70">
        <v>31</v>
      </c>
      <c r="G10" s="70"/>
      <c r="H10" s="70"/>
      <c r="I10" s="70">
        <v>12864</v>
      </c>
    </row>
    <row r="11" spans="1:17">
      <c r="A11" s="70" t="s">
        <v>76</v>
      </c>
      <c r="B11" s="70" t="s">
        <v>70</v>
      </c>
      <c r="C11" s="71">
        <v>44525</v>
      </c>
      <c r="D11" s="71">
        <v>44564</v>
      </c>
      <c r="E11" s="71">
        <v>44565</v>
      </c>
      <c r="F11" s="70">
        <v>40</v>
      </c>
      <c r="G11" s="70">
        <v>1</v>
      </c>
      <c r="H11" s="70" t="s">
        <v>70</v>
      </c>
      <c r="I11" s="70">
        <v>1659</v>
      </c>
    </row>
    <row r="12" spans="1:17">
      <c r="A12" s="70" t="s">
        <v>77</v>
      </c>
      <c r="B12" s="70" t="s">
        <v>70</v>
      </c>
      <c r="C12" s="71">
        <v>44525</v>
      </c>
      <c r="D12" s="71">
        <v>44564</v>
      </c>
      <c r="E12" s="71">
        <v>44565</v>
      </c>
      <c r="F12" s="70">
        <v>40</v>
      </c>
      <c r="G12" s="70">
        <v>1</v>
      </c>
      <c r="H12" s="70" t="s">
        <v>70</v>
      </c>
      <c r="I12" s="70">
        <v>4704</v>
      </c>
    </row>
    <row r="13" spans="1:17">
      <c r="A13" s="70" t="s">
        <v>77</v>
      </c>
      <c r="B13" s="70" t="s">
        <v>70</v>
      </c>
      <c r="C13" s="71">
        <v>44575</v>
      </c>
      <c r="D13" s="71">
        <v>44564</v>
      </c>
      <c r="E13" s="71">
        <v>44600</v>
      </c>
      <c r="F13" s="70">
        <v>25</v>
      </c>
      <c r="G13" s="70">
        <v>36</v>
      </c>
      <c r="H13" s="70" t="s">
        <v>74</v>
      </c>
      <c r="I13" s="70">
        <v>2781</v>
      </c>
    </row>
    <row r="14" spans="1:17">
      <c r="A14" s="70" t="s">
        <v>77</v>
      </c>
      <c r="B14" s="70" t="s">
        <v>70</v>
      </c>
      <c r="C14" s="70" t="s">
        <v>70</v>
      </c>
      <c r="D14" s="71">
        <v>44564</v>
      </c>
      <c r="E14" s="70" t="s">
        <v>78</v>
      </c>
      <c r="F14" s="70" t="s">
        <v>79</v>
      </c>
      <c r="G14" s="70" t="s">
        <v>79</v>
      </c>
      <c r="H14" s="70" t="s">
        <v>80</v>
      </c>
      <c r="I14" s="70">
        <v>12153</v>
      </c>
    </row>
    <row r="15" spans="1:17">
      <c r="A15" s="70" t="s">
        <v>81</v>
      </c>
      <c r="B15" s="70" t="s">
        <v>70</v>
      </c>
      <c r="C15" s="71">
        <v>44525</v>
      </c>
      <c r="D15" s="71">
        <v>44564</v>
      </c>
      <c r="E15" s="71">
        <v>44565</v>
      </c>
      <c r="F15" s="70">
        <v>40</v>
      </c>
      <c r="G15" s="70">
        <v>1</v>
      </c>
      <c r="H15" s="70" t="s">
        <v>70</v>
      </c>
      <c r="I15" s="70">
        <v>5460</v>
      </c>
    </row>
    <row r="16" spans="1:17">
      <c r="A16" s="70" t="s">
        <v>81</v>
      </c>
      <c r="B16" s="70" t="s">
        <v>70</v>
      </c>
      <c r="C16" s="71">
        <v>44575</v>
      </c>
      <c r="D16" s="71">
        <v>44564</v>
      </c>
      <c r="E16" s="71">
        <v>44600</v>
      </c>
      <c r="F16" s="70">
        <v>25</v>
      </c>
      <c r="G16" s="70">
        <v>36</v>
      </c>
      <c r="H16" s="70" t="s">
        <v>74</v>
      </c>
      <c r="I16" s="70">
        <v>2016</v>
      </c>
    </row>
    <row r="17" spans="1:9">
      <c r="A17" s="70" t="s">
        <v>82</v>
      </c>
      <c r="B17" s="70" t="s">
        <v>70</v>
      </c>
      <c r="C17" s="71">
        <v>44525</v>
      </c>
      <c r="D17" s="71">
        <v>44564</v>
      </c>
      <c r="E17" s="71">
        <v>44565</v>
      </c>
      <c r="F17" s="70">
        <v>40</v>
      </c>
      <c r="G17" s="70">
        <v>1</v>
      </c>
      <c r="H17" s="70" t="s">
        <v>70</v>
      </c>
      <c r="I17" s="70">
        <v>1292</v>
      </c>
    </row>
    <row r="18" spans="1:9">
      <c r="A18" s="70" t="s">
        <v>83</v>
      </c>
      <c r="B18" s="70" t="s">
        <v>70</v>
      </c>
      <c r="C18" s="71">
        <v>44525</v>
      </c>
      <c r="D18" s="71">
        <v>44564</v>
      </c>
      <c r="E18" s="71">
        <v>44565</v>
      </c>
      <c r="F18" s="70">
        <v>40</v>
      </c>
      <c r="G18" s="70">
        <v>1</v>
      </c>
      <c r="H18" s="70" t="s">
        <v>70</v>
      </c>
      <c r="I18" s="70">
        <v>2745</v>
      </c>
    </row>
    <row r="19" spans="1:9">
      <c r="A19" s="70" t="s">
        <v>84</v>
      </c>
      <c r="B19" s="70" t="s">
        <v>70</v>
      </c>
      <c r="C19" s="71">
        <v>44525</v>
      </c>
      <c r="D19" s="71">
        <v>44564</v>
      </c>
      <c r="E19" s="71">
        <v>44565</v>
      </c>
      <c r="F19" s="70">
        <v>40</v>
      </c>
      <c r="G19" s="70">
        <v>1</v>
      </c>
      <c r="H19" s="70" t="s">
        <v>70</v>
      </c>
      <c r="I19" s="70">
        <v>780</v>
      </c>
    </row>
    <row r="20" spans="1:9">
      <c r="A20" s="70" t="s">
        <v>85</v>
      </c>
      <c r="B20" s="70" t="s">
        <v>70</v>
      </c>
      <c r="C20" s="71">
        <v>44525</v>
      </c>
      <c r="D20" s="71">
        <v>44564</v>
      </c>
      <c r="E20" s="71">
        <v>44565</v>
      </c>
      <c r="F20" s="70">
        <v>40</v>
      </c>
      <c r="G20" s="70">
        <v>1</v>
      </c>
      <c r="H20" s="70" t="s">
        <v>70</v>
      </c>
      <c r="I20" s="70">
        <v>462</v>
      </c>
    </row>
    <row r="21" spans="1:9">
      <c r="A21" s="70" t="s">
        <v>86</v>
      </c>
      <c r="B21" s="70" t="s">
        <v>70</v>
      </c>
      <c r="C21" s="71">
        <v>44525</v>
      </c>
      <c r="D21" s="71">
        <v>44564</v>
      </c>
      <c r="E21" s="71">
        <v>44565</v>
      </c>
      <c r="F21" s="70">
        <v>40</v>
      </c>
      <c r="G21" s="70">
        <v>1</v>
      </c>
      <c r="H21" s="70" t="s">
        <v>70</v>
      </c>
      <c r="I21" s="70">
        <v>45980</v>
      </c>
    </row>
    <row r="22" spans="1:9">
      <c r="A22" s="70" t="s">
        <v>86</v>
      </c>
      <c r="B22" s="70" t="s">
        <v>70</v>
      </c>
      <c r="C22" s="71">
        <v>44548</v>
      </c>
      <c r="D22" s="71">
        <v>44564</v>
      </c>
      <c r="E22" s="71">
        <v>44579</v>
      </c>
      <c r="F22" s="70">
        <v>31</v>
      </c>
      <c r="G22" s="70"/>
      <c r="H22" s="70"/>
      <c r="I22" s="70">
        <v>17680</v>
      </c>
    </row>
    <row r="23" spans="1:9">
      <c r="A23" s="70" t="s">
        <v>87</v>
      </c>
      <c r="B23" s="70" t="s">
        <v>70</v>
      </c>
      <c r="C23" s="71">
        <v>44557</v>
      </c>
      <c r="D23" s="71">
        <v>44564</v>
      </c>
      <c r="E23" s="71">
        <v>44572</v>
      </c>
      <c r="F23" s="70">
        <v>15</v>
      </c>
      <c r="G23" s="70">
        <v>8</v>
      </c>
      <c r="H23" s="70" t="s">
        <v>88</v>
      </c>
      <c r="I23" s="70">
        <v>45</v>
      </c>
    </row>
    <row r="24" spans="1:9">
      <c r="A24" s="70" t="s">
        <v>89</v>
      </c>
      <c r="B24" s="70" t="s">
        <v>70</v>
      </c>
      <c r="C24" s="71">
        <v>44525</v>
      </c>
      <c r="D24" s="71">
        <v>44564</v>
      </c>
      <c r="E24" s="71">
        <v>44565</v>
      </c>
      <c r="F24" s="70">
        <v>40</v>
      </c>
      <c r="G24" s="70">
        <v>1</v>
      </c>
      <c r="H24" s="70" t="s">
        <v>70</v>
      </c>
      <c r="I24" s="70">
        <v>11255</v>
      </c>
    </row>
    <row r="25" spans="1:9">
      <c r="A25" s="70" t="s">
        <v>90</v>
      </c>
      <c r="B25" s="71">
        <v>44521</v>
      </c>
      <c r="C25" s="70" t="s">
        <v>70</v>
      </c>
      <c r="D25" s="71">
        <v>44564</v>
      </c>
      <c r="E25" s="71">
        <v>44564</v>
      </c>
      <c r="F25" s="70">
        <v>43</v>
      </c>
      <c r="G25" s="70">
        <v>0</v>
      </c>
      <c r="H25" s="70" t="s">
        <v>70</v>
      </c>
      <c r="I25" s="70">
        <v>384</v>
      </c>
    </row>
    <row r="26" spans="1:9">
      <c r="A26" s="70" t="s">
        <v>90</v>
      </c>
      <c r="B26" s="71">
        <v>44526</v>
      </c>
      <c r="C26" s="70" t="s">
        <v>70</v>
      </c>
      <c r="D26" s="71">
        <v>44564</v>
      </c>
      <c r="E26" s="71">
        <v>44564</v>
      </c>
      <c r="F26" s="70">
        <v>38</v>
      </c>
      <c r="G26" s="70">
        <v>0</v>
      </c>
      <c r="H26" s="70" t="s">
        <v>91</v>
      </c>
      <c r="I26" s="70">
        <v>14217</v>
      </c>
    </row>
    <row r="27" spans="1:9">
      <c r="A27" s="70" t="s">
        <v>92</v>
      </c>
      <c r="B27" s="71">
        <v>44522</v>
      </c>
      <c r="C27" s="70" t="s">
        <v>70</v>
      </c>
      <c r="D27" s="71">
        <v>44564</v>
      </c>
      <c r="E27" s="71">
        <v>44564</v>
      </c>
      <c r="F27" s="70">
        <v>42</v>
      </c>
      <c r="G27" s="70">
        <v>0</v>
      </c>
      <c r="H27" s="70" t="s">
        <v>70</v>
      </c>
      <c r="I27" s="70">
        <v>6509</v>
      </c>
    </row>
    <row r="28" spans="1:9">
      <c r="A28" s="70" t="s">
        <v>92</v>
      </c>
      <c r="B28" s="71">
        <v>44526</v>
      </c>
      <c r="C28" s="70" t="s">
        <v>70</v>
      </c>
      <c r="D28" s="71">
        <v>44564</v>
      </c>
      <c r="E28" s="71">
        <v>44564</v>
      </c>
      <c r="F28" s="70">
        <v>38</v>
      </c>
      <c r="G28" s="70">
        <v>0</v>
      </c>
      <c r="H28" s="70" t="s">
        <v>91</v>
      </c>
      <c r="I28" s="70">
        <v>705</v>
      </c>
    </row>
    <row r="29" spans="1:9">
      <c r="A29" s="70" t="s">
        <v>93</v>
      </c>
      <c r="B29" s="70"/>
      <c r="C29" s="70"/>
      <c r="D29" s="70"/>
      <c r="E29" s="70"/>
      <c r="F29" s="70"/>
      <c r="G29" s="70"/>
      <c r="H29" s="70"/>
      <c r="I29" s="70">
        <v>176365</v>
      </c>
    </row>
    <row r="33" spans="9:9">
      <c r="I33">
        <v>6979</v>
      </c>
    </row>
    <row r="35" spans="9:9">
      <c r="I35" s="72">
        <f>I33/GETPIVOTDATA("Total Pcs",$A$3)</f>
        <v>3.9571343520539787E-2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41D3-6A24-4063-A961-8B34C5521BC3}">
  <dimension ref="A3:D21"/>
  <sheetViews>
    <sheetView topLeftCell="A2" workbookViewId="0">
      <selection activeCell="C4" sqref="C4:C20"/>
    </sheetView>
  </sheetViews>
  <sheetFormatPr defaultRowHeight="14.45"/>
  <cols>
    <col min="1" max="1" width="12.42578125" bestFit="1" customWidth="1"/>
    <col min="2" max="3" width="11.28515625" bestFit="1" customWidth="1"/>
    <col min="4" max="4" width="14.5703125" bestFit="1" customWidth="1"/>
  </cols>
  <sheetData>
    <row r="3" spans="1:4">
      <c r="A3" s="16" t="s">
        <v>94</v>
      </c>
      <c r="B3" s="16" t="s">
        <v>60</v>
      </c>
      <c r="C3" s="16" t="s">
        <v>95</v>
      </c>
      <c r="D3" t="s">
        <v>59</v>
      </c>
    </row>
    <row r="4" spans="1:4">
      <c r="A4" t="s">
        <v>96</v>
      </c>
      <c r="B4" t="s">
        <v>73</v>
      </c>
      <c r="C4" t="s">
        <v>97</v>
      </c>
      <c r="D4">
        <v>5000</v>
      </c>
    </row>
    <row r="5" spans="1:4">
      <c r="A5" t="s">
        <v>98</v>
      </c>
      <c r="B5" t="s">
        <v>92</v>
      </c>
      <c r="C5" t="s">
        <v>99</v>
      </c>
      <c r="D5">
        <v>7214</v>
      </c>
    </row>
    <row r="6" spans="1:4">
      <c r="A6" t="s">
        <v>100</v>
      </c>
      <c r="B6" t="s">
        <v>69</v>
      </c>
      <c r="C6" t="s">
        <v>101</v>
      </c>
      <c r="D6">
        <v>829</v>
      </c>
    </row>
    <row r="7" spans="1:4">
      <c r="A7" t="s">
        <v>100</v>
      </c>
      <c r="B7" t="s">
        <v>71</v>
      </c>
      <c r="C7" t="s">
        <v>97</v>
      </c>
      <c r="D7">
        <v>1105</v>
      </c>
    </row>
    <row r="8" spans="1:4">
      <c r="A8" t="s">
        <v>100</v>
      </c>
      <c r="B8" t="s">
        <v>82</v>
      </c>
      <c r="C8" t="s">
        <v>102</v>
      </c>
      <c r="D8">
        <v>1292</v>
      </c>
    </row>
    <row r="9" spans="1:4">
      <c r="A9" t="s">
        <v>103</v>
      </c>
      <c r="B9" t="s">
        <v>73</v>
      </c>
      <c r="C9" t="s">
        <v>97</v>
      </c>
      <c r="D9">
        <v>4512</v>
      </c>
    </row>
    <row r="10" spans="1:4">
      <c r="A10" t="s">
        <v>103</v>
      </c>
      <c r="B10" t="s">
        <v>75</v>
      </c>
      <c r="C10" t="s">
        <v>97</v>
      </c>
      <c r="D10">
        <v>34092</v>
      </c>
    </row>
    <row r="11" spans="1:4">
      <c r="A11" t="s">
        <v>103</v>
      </c>
      <c r="B11" t="s">
        <v>85</v>
      </c>
      <c r="C11" t="s">
        <v>101</v>
      </c>
      <c r="D11">
        <v>462</v>
      </c>
    </row>
    <row r="12" spans="1:4">
      <c r="A12" t="s">
        <v>103</v>
      </c>
      <c r="B12" t="s">
        <v>86</v>
      </c>
      <c r="C12" t="s">
        <v>97</v>
      </c>
      <c r="D12">
        <v>63660</v>
      </c>
    </row>
    <row r="13" spans="1:4">
      <c r="A13" t="s">
        <v>103</v>
      </c>
      <c r="B13" t="s">
        <v>87</v>
      </c>
      <c r="C13" t="s">
        <v>99</v>
      </c>
      <c r="D13">
        <v>45</v>
      </c>
    </row>
    <row r="14" spans="1:4">
      <c r="A14" t="s">
        <v>103</v>
      </c>
      <c r="B14" t="s">
        <v>89</v>
      </c>
      <c r="C14" t="s">
        <v>99</v>
      </c>
      <c r="D14">
        <v>11255</v>
      </c>
    </row>
    <row r="15" spans="1:4">
      <c r="A15" t="s">
        <v>103</v>
      </c>
      <c r="B15" t="s">
        <v>90</v>
      </c>
      <c r="C15" t="s">
        <v>102</v>
      </c>
      <c r="D15">
        <v>14601</v>
      </c>
    </row>
    <row r="16" spans="1:4">
      <c r="A16" t="s">
        <v>104</v>
      </c>
      <c r="B16" t="s">
        <v>76</v>
      </c>
      <c r="C16" t="s">
        <v>99</v>
      </c>
      <c r="D16">
        <v>1659</v>
      </c>
    </row>
    <row r="17" spans="1:4">
      <c r="A17" t="s">
        <v>104</v>
      </c>
      <c r="B17" t="s">
        <v>77</v>
      </c>
      <c r="C17" t="s">
        <v>99</v>
      </c>
      <c r="D17">
        <v>19638</v>
      </c>
    </row>
    <row r="18" spans="1:4">
      <c r="A18" t="s">
        <v>104</v>
      </c>
      <c r="B18" t="s">
        <v>81</v>
      </c>
      <c r="C18" t="s">
        <v>97</v>
      </c>
      <c r="D18">
        <v>7476</v>
      </c>
    </row>
    <row r="19" spans="1:4">
      <c r="A19" t="s">
        <v>105</v>
      </c>
      <c r="B19" t="s">
        <v>83</v>
      </c>
      <c r="C19" t="s">
        <v>102</v>
      </c>
      <c r="D19">
        <v>2745</v>
      </c>
    </row>
    <row r="20" spans="1:4">
      <c r="A20" t="s">
        <v>105</v>
      </c>
      <c r="B20" t="s">
        <v>84</v>
      </c>
      <c r="C20" t="s">
        <v>102</v>
      </c>
      <c r="D20">
        <v>780</v>
      </c>
    </row>
    <row r="21" spans="1:4">
      <c r="A21" t="s">
        <v>93</v>
      </c>
      <c r="D21">
        <v>176365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42C3-5A07-418C-9AF4-A96184BCF603}">
  <dimension ref="A1:CA210"/>
  <sheetViews>
    <sheetView tabSelected="1" topLeftCell="J2" workbookViewId="0">
      <pane ySplit="1" topLeftCell="AW73" activePane="bottomLeft" state="frozen"/>
      <selection pane="bottomLeft" activeCell="AW2" sqref="A1:XFD1048576"/>
      <selection activeCell="BC2" sqref="BC2"/>
    </sheetView>
  </sheetViews>
  <sheetFormatPr defaultColWidth="8.7109375" defaultRowHeight="14.45"/>
  <cols>
    <col min="1" max="1" width="17.28515625" bestFit="1" customWidth="1"/>
    <col min="2" max="2" width="12.85546875" customWidth="1"/>
    <col min="9" max="9" width="18.5703125" bestFit="1" customWidth="1"/>
    <col min="10" max="14" width="8.7109375" customWidth="1"/>
    <col min="15" max="15" width="8.42578125" customWidth="1"/>
    <col min="16" max="20" width="8.7109375" customWidth="1"/>
    <col min="21" max="21" width="4.140625" customWidth="1"/>
    <col min="22" max="32" width="8.42578125" customWidth="1"/>
    <col min="33" max="33" width="4.140625" customWidth="1"/>
    <col min="34" max="47" width="8.7109375" customWidth="1"/>
    <col min="48" max="48" width="6.7109375" customWidth="1"/>
    <col min="49" max="49" width="9.85546875" customWidth="1"/>
    <col min="50" max="51" width="8.7109375" customWidth="1"/>
    <col min="52" max="52" width="12.85546875" customWidth="1"/>
    <col min="53" max="55" width="8.7109375" customWidth="1"/>
    <col min="56" max="56" width="8.42578125" customWidth="1"/>
    <col min="57" max="65" width="8.7109375" customWidth="1"/>
    <col min="66" max="66" width="10.42578125" customWidth="1"/>
    <col min="67" max="75" width="8.7109375" customWidth="1"/>
    <col min="77" max="77" width="18.5703125" customWidth="1"/>
    <col min="16384" max="16384" width="9.140625" customWidth="1"/>
  </cols>
  <sheetData>
    <row r="1" spans="1:79">
      <c r="G1" t="s">
        <v>106</v>
      </c>
      <c r="AX1" s="30"/>
      <c r="AY1" s="31" t="s">
        <v>22</v>
      </c>
      <c r="AZ1" s="31"/>
      <c r="BA1" s="31"/>
      <c r="BB1" s="31"/>
      <c r="BC1" s="31"/>
      <c r="BD1" s="31" t="s">
        <v>22</v>
      </c>
      <c r="BE1" s="31"/>
      <c r="BF1" s="31"/>
      <c r="BG1" s="31"/>
      <c r="BH1" s="31"/>
      <c r="BI1" s="32"/>
      <c r="BJ1" s="33" t="s">
        <v>107</v>
      </c>
      <c r="BK1" s="34"/>
      <c r="BL1" s="59" t="s">
        <v>22</v>
      </c>
      <c r="BM1" s="36" t="s">
        <v>36</v>
      </c>
      <c r="BN1" s="37"/>
      <c r="BO1" s="37"/>
      <c r="BP1" s="37"/>
      <c r="BQ1" s="37"/>
      <c r="BR1" s="38"/>
      <c r="BS1" s="39" t="s">
        <v>22</v>
      </c>
      <c r="BT1" s="40"/>
      <c r="BU1" s="40"/>
      <c r="BV1" s="40"/>
      <c r="BW1" s="19"/>
    </row>
    <row r="2" spans="1:79" s="6" customFormat="1" ht="15.95" customHeight="1">
      <c r="A2" s="6" t="s">
        <v>108</v>
      </c>
      <c r="B2" s="60" t="s">
        <v>109</v>
      </c>
      <c r="C2" s="60" t="s">
        <v>110</v>
      </c>
      <c r="D2" s="60" t="s">
        <v>111</v>
      </c>
      <c r="E2" s="60" t="s">
        <v>112</v>
      </c>
      <c r="F2" s="60" t="s">
        <v>113</v>
      </c>
      <c r="G2" s="60" t="s">
        <v>114</v>
      </c>
      <c r="H2" s="60" t="s">
        <v>115</v>
      </c>
      <c r="I2" s="60" t="s">
        <v>94</v>
      </c>
      <c r="J2" s="60" t="s">
        <v>116</v>
      </c>
      <c r="K2" s="60" t="s">
        <v>117</v>
      </c>
      <c r="L2" s="60" t="s">
        <v>118</v>
      </c>
      <c r="M2" s="60" t="s">
        <v>119</v>
      </c>
      <c r="N2" s="60" t="s">
        <v>120</v>
      </c>
      <c r="O2" s="60" t="s">
        <v>121</v>
      </c>
      <c r="P2" s="60" t="s">
        <v>122</v>
      </c>
      <c r="Q2" s="60" t="s">
        <v>123</v>
      </c>
      <c r="R2" s="60" t="s">
        <v>124</v>
      </c>
      <c r="S2" s="61" t="s">
        <v>125</v>
      </c>
      <c r="T2" s="60" t="s">
        <v>126</v>
      </c>
      <c r="U2" s="60" t="s">
        <v>127</v>
      </c>
      <c r="V2" s="60" t="s">
        <v>128</v>
      </c>
      <c r="W2" s="60" t="s">
        <v>63</v>
      </c>
      <c r="X2" s="61" t="s">
        <v>129</v>
      </c>
      <c r="Y2" s="61" t="s">
        <v>64</v>
      </c>
      <c r="Z2" s="60" t="s">
        <v>130</v>
      </c>
      <c r="AA2" s="60" t="s">
        <v>131</v>
      </c>
      <c r="AB2" s="60" t="s">
        <v>132</v>
      </c>
      <c r="AC2" s="60" t="s">
        <v>133</v>
      </c>
      <c r="AD2" s="60" t="s">
        <v>134</v>
      </c>
      <c r="AE2" s="60" t="s">
        <v>135</v>
      </c>
      <c r="AF2" s="60" t="s">
        <v>136</v>
      </c>
      <c r="AG2" s="60" t="s">
        <v>137</v>
      </c>
      <c r="AH2" s="12" t="s">
        <v>138</v>
      </c>
      <c r="AI2" s="12" t="s">
        <v>139</v>
      </c>
      <c r="AJ2" s="12" t="s">
        <v>140</v>
      </c>
      <c r="AK2" s="12" t="s">
        <v>141</v>
      </c>
      <c r="AL2" s="12" t="s">
        <v>142</v>
      </c>
      <c r="AM2" s="12" t="s">
        <v>143</v>
      </c>
      <c r="AN2" s="12" t="s">
        <v>144</v>
      </c>
      <c r="AO2" s="12" t="s">
        <v>145</v>
      </c>
      <c r="AP2" s="13" t="s">
        <v>146</v>
      </c>
      <c r="AQ2" s="14" t="s">
        <v>147</v>
      </c>
      <c r="AR2" s="14" t="s">
        <v>148</v>
      </c>
      <c r="AS2" s="41" t="s">
        <v>149</v>
      </c>
      <c r="AT2" s="13" t="s">
        <v>150</v>
      </c>
      <c r="AU2" s="12" t="s">
        <v>151</v>
      </c>
      <c r="AV2" s="12" t="s">
        <v>152</v>
      </c>
      <c r="AW2" s="15" t="s">
        <v>153</v>
      </c>
      <c r="AX2" s="28" t="s">
        <v>154</v>
      </c>
      <c r="AY2" s="42" t="s">
        <v>155</v>
      </c>
      <c r="AZ2" s="42" t="s">
        <v>156</v>
      </c>
      <c r="BA2" s="42" t="s">
        <v>155</v>
      </c>
      <c r="BB2" s="42" t="s">
        <v>147</v>
      </c>
      <c r="BC2" s="42" t="s">
        <v>157</v>
      </c>
      <c r="BD2" s="43" t="s">
        <v>158</v>
      </c>
      <c r="BE2" s="43" t="s">
        <v>60</v>
      </c>
      <c r="BF2" s="43" t="s">
        <v>159</v>
      </c>
      <c r="BG2" s="43" t="s">
        <v>160</v>
      </c>
      <c r="BH2" s="43" t="s">
        <v>95</v>
      </c>
      <c r="BI2" s="43" t="s">
        <v>161</v>
      </c>
      <c r="BJ2" s="44" t="s">
        <v>162</v>
      </c>
      <c r="BK2" s="45" t="s">
        <v>163</v>
      </c>
      <c r="BL2" s="35" t="s">
        <v>164</v>
      </c>
      <c r="BM2" s="46" t="s">
        <v>61</v>
      </c>
      <c r="BN2" s="46" t="s">
        <v>62</v>
      </c>
      <c r="BO2" s="46" t="s">
        <v>165</v>
      </c>
      <c r="BP2" s="46" t="s">
        <v>166</v>
      </c>
      <c r="BQ2" s="46" t="s">
        <v>167</v>
      </c>
      <c r="BR2" s="46" t="s">
        <v>168</v>
      </c>
      <c r="BS2" s="35" t="s">
        <v>169</v>
      </c>
      <c r="BT2" s="35" t="s">
        <v>170</v>
      </c>
      <c r="BU2" s="35" t="s">
        <v>171</v>
      </c>
      <c r="BV2" s="35" t="s">
        <v>172</v>
      </c>
      <c r="BW2" s="47" t="s">
        <v>173</v>
      </c>
      <c r="BX2" s="6" t="s">
        <v>174</v>
      </c>
      <c r="BY2" s="6" t="s">
        <v>136</v>
      </c>
      <c r="BZ2" s="30" t="s">
        <v>65</v>
      </c>
      <c r="CA2" s="30" t="s">
        <v>66</v>
      </c>
    </row>
    <row r="3" spans="1:79" s="6" customFormat="1" ht="12">
      <c r="A3" s="6" t="str">
        <f t="shared" ref="A3:A34" si="0">B3&amp;H3&amp;J3&amp;K3</f>
        <v>26819609T4159001001</v>
      </c>
      <c r="B3" s="62">
        <v>268196</v>
      </c>
      <c r="C3" s="62">
        <v>268196</v>
      </c>
      <c r="D3" s="62" t="s">
        <v>175</v>
      </c>
      <c r="E3" s="62" t="s">
        <v>176</v>
      </c>
      <c r="F3" s="62" t="s">
        <v>177</v>
      </c>
      <c r="G3" s="62" t="s">
        <v>178</v>
      </c>
      <c r="H3" s="62" t="s">
        <v>178</v>
      </c>
      <c r="I3" s="62" t="s">
        <v>104</v>
      </c>
      <c r="J3" s="62" t="s">
        <v>179</v>
      </c>
      <c r="K3" s="62" t="s">
        <v>179</v>
      </c>
      <c r="L3" s="62" t="s">
        <v>180</v>
      </c>
      <c r="M3" s="62" t="s">
        <v>181</v>
      </c>
      <c r="N3" s="62" t="s">
        <v>182</v>
      </c>
      <c r="O3" s="62" t="s">
        <v>183</v>
      </c>
      <c r="P3" s="62">
        <v>46</v>
      </c>
      <c r="Q3" s="89" t="s">
        <v>184</v>
      </c>
      <c r="R3" s="62">
        <v>5</v>
      </c>
      <c r="S3" s="62">
        <v>5</v>
      </c>
      <c r="T3" s="63">
        <v>44621</v>
      </c>
      <c r="U3" s="62" t="s">
        <v>185</v>
      </c>
      <c r="V3" s="64">
        <v>44571</v>
      </c>
      <c r="W3" s="64">
        <f>V3-7</f>
        <v>44564</v>
      </c>
      <c r="X3" s="67">
        <f>Y3+7</f>
        <v>44572</v>
      </c>
      <c r="Y3" s="67">
        <v>44565</v>
      </c>
      <c r="Z3" s="62" t="s">
        <v>186</v>
      </c>
      <c r="AA3" s="62"/>
      <c r="AB3" s="62"/>
      <c r="AC3" s="62"/>
      <c r="AD3" s="62"/>
      <c r="AE3" s="62" t="s">
        <v>187</v>
      </c>
      <c r="AF3" s="62"/>
      <c r="AG3" s="62" t="s">
        <v>188</v>
      </c>
      <c r="AH3" s="65">
        <v>3</v>
      </c>
      <c r="AI3" s="65">
        <f>AH3*S3</f>
        <v>15</v>
      </c>
      <c r="AJ3" s="65" t="s">
        <v>189</v>
      </c>
      <c r="AK3" s="65"/>
      <c r="AL3" s="65"/>
      <c r="AM3" s="65"/>
      <c r="AN3" s="65"/>
      <c r="AO3" s="65"/>
      <c r="AP3" s="65" t="s">
        <v>190</v>
      </c>
      <c r="AQ3" s="65"/>
      <c r="AR3" s="65"/>
      <c r="AS3" s="65"/>
      <c r="AT3" s="65" t="s">
        <v>191</v>
      </c>
      <c r="AU3" s="65"/>
      <c r="AV3" s="65"/>
      <c r="AW3" s="65" t="s">
        <v>192</v>
      </c>
      <c r="AX3" s="48" t="e">
        <f>VLOOKUP(A:A,'[4]Total Buy'!$A:$AV,48,0)</f>
        <v>#N/A</v>
      </c>
      <c r="AY3" s="49" t="str">
        <f>G3&amp;K3</f>
        <v>09T4159001</v>
      </c>
      <c r="AZ3" s="50" t="s">
        <v>184</v>
      </c>
      <c r="BA3" s="49"/>
      <c r="BB3" s="65">
        <v>6.9099999999999984</v>
      </c>
      <c r="BC3" s="51" t="s">
        <v>193</v>
      </c>
      <c r="BD3" s="49" t="s">
        <v>194</v>
      </c>
      <c r="BE3" s="84" t="s">
        <v>77</v>
      </c>
      <c r="BF3" s="84"/>
      <c r="BG3" s="49"/>
      <c r="BH3" s="49" t="s">
        <v>99</v>
      </c>
      <c r="BI3" s="52" t="s">
        <v>195</v>
      </c>
      <c r="BJ3" s="53"/>
      <c r="BK3" s="49"/>
      <c r="BL3" s="54">
        <v>44440</v>
      </c>
      <c r="BM3" s="55"/>
      <c r="BN3" s="55">
        <v>44525</v>
      </c>
      <c r="BO3" s="55"/>
      <c r="BP3" s="49">
        <v>84</v>
      </c>
      <c r="BQ3" s="49">
        <v>98</v>
      </c>
      <c r="BR3" s="49">
        <f>BQ3-BP3</f>
        <v>14</v>
      </c>
      <c r="BS3" s="56">
        <f>BL3+BQ3+35</f>
        <v>44573</v>
      </c>
      <c r="BT3" s="29">
        <f>(BV3-BW3)/7</f>
        <v>-0.14285714285714285</v>
      </c>
      <c r="BU3" s="29">
        <f>BS3-BW3</f>
        <v>8</v>
      </c>
      <c r="BV3" s="57">
        <f>W3</f>
        <v>44564</v>
      </c>
      <c r="BW3" s="58">
        <f>Y3</f>
        <v>44565</v>
      </c>
      <c r="BX3" s="6" t="str">
        <f>CONCATENATE(G3,"::",K3)</f>
        <v>09T4159::001</v>
      </c>
      <c r="BZ3" s="6">
        <f>Y3-BN3</f>
        <v>40</v>
      </c>
      <c r="CA3" s="6">
        <f>Y3-W3</f>
        <v>1</v>
      </c>
    </row>
    <row r="4" spans="1:79" s="6" customFormat="1" ht="12">
      <c r="A4" s="6" t="str">
        <f t="shared" si="0"/>
        <v>26819609T4159001001</v>
      </c>
      <c r="B4" s="62">
        <v>268196</v>
      </c>
      <c r="C4" s="62">
        <v>268196</v>
      </c>
      <c r="D4" s="62" t="s">
        <v>175</v>
      </c>
      <c r="E4" s="62" t="s">
        <v>176</v>
      </c>
      <c r="F4" s="62" t="s">
        <v>177</v>
      </c>
      <c r="G4" s="62" t="s">
        <v>178</v>
      </c>
      <c r="H4" s="62" t="s">
        <v>178</v>
      </c>
      <c r="I4" s="62" t="s">
        <v>104</v>
      </c>
      <c r="J4" s="62" t="s">
        <v>179</v>
      </c>
      <c r="K4" s="62" t="s">
        <v>179</v>
      </c>
      <c r="L4" s="62" t="s">
        <v>180</v>
      </c>
      <c r="M4" s="62" t="s">
        <v>181</v>
      </c>
      <c r="N4" s="62" t="s">
        <v>196</v>
      </c>
      <c r="O4" s="62" t="s">
        <v>197</v>
      </c>
      <c r="P4" s="62">
        <v>46</v>
      </c>
      <c r="Q4" s="89" t="s">
        <v>184</v>
      </c>
      <c r="R4" s="62">
        <v>5</v>
      </c>
      <c r="S4" s="62">
        <v>5</v>
      </c>
      <c r="T4" s="63">
        <v>44621</v>
      </c>
      <c r="U4" s="62" t="s">
        <v>185</v>
      </c>
      <c r="V4" s="64">
        <v>44571</v>
      </c>
      <c r="W4" s="64">
        <f t="shared" ref="W4:W67" si="1">V4-7</f>
        <v>44564</v>
      </c>
      <c r="X4" s="67">
        <f t="shared" ref="X4:X67" si="2">Y4+7</f>
        <v>44572</v>
      </c>
      <c r="Y4" s="67">
        <v>44565</v>
      </c>
      <c r="Z4" s="62" t="s">
        <v>186</v>
      </c>
      <c r="AA4" s="62"/>
      <c r="AB4" s="62"/>
      <c r="AC4" s="62"/>
      <c r="AD4" s="62"/>
      <c r="AE4" s="62" t="s">
        <v>187</v>
      </c>
      <c r="AF4" s="62"/>
      <c r="AG4" s="62" t="s">
        <v>188</v>
      </c>
      <c r="AH4" s="65">
        <v>3</v>
      </c>
      <c r="AI4" s="65">
        <f t="shared" ref="AI4:AI67" si="3">AH4*S4</f>
        <v>15</v>
      </c>
      <c r="AJ4" s="65" t="s">
        <v>189</v>
      </c>
      <c r="AK4" s="65"/>
      <c r="AL4" s="65"/>
      <c r="AM4" s="65"/>
      <c r="AN4" s="65"/>
      <c r="AO4" s="65"/>
      <c r="AP4" s="65" t="s">
        <v>190</v>
      </c>
      <c r="AQ4" s="65"/>
      <c r="AR4" s="65"/>
      <c r="AS4" s="65"/>
      <c r="AT4" s="65" t="s">
        <v>191</v>
      </c>
      <c r="AU4" s="65"/>
      <c r="AV4" s="65"/>
      <c r="AW4" s="65" t="s">
        <v>192</v>
      </c>
      <c r="AX4" s="48" t="e">
        <f>VLOOKUP(A:A,'[4]Total Buy'!$A:$AV,48,0)</f>
        <v>#N/A</v>
      </c>
      <c r="AY4" s="49" t="str">
        <f t="shared" ref="AY4:AY67" si="4">G4&amp;K4</f>
        <v>09T4159001</v>
      </c>
      <c r="AZ4" s="50" t="s">
        <v>184</v>
      </c>
      <c r="BA4" s="65"/>
      <c r="BB4" s="65">
        <v>6.9099999999999984</v>
      </c>
      <c r="BC4" s="65"/>
      <c r="BD4" s="49" t="str">
        <f t="shared" ref="BD4:BD67" si="5">G4&amp;K4</f>
        <v>09T4159001</v>
      </c>
      <c r="BE4" s="84" t="s">
        <v>77</v>
      </c>
      <c r="BF4" s="84"/>
      <c r="BG4" s="65"/>
      <c r="BH4" s="49" t="s">
        <v>99</v>
      </c>
      <c r="BI4" s="52" t="s">
        <v>195</v>
      </c>
      <c r="BJ4" s="65"/>
      <c r="BK4" s="65"/>
      <c r="BL4" s="54">
        <v>44440</v>
      </c>
      <c r="BM4" s="55"/>
      <c r="BN4" s="55">
        <v>44525</v>
      </c>
      <c r="BO4" s="55"/>
      <c r="BP4" s="49">
        <v>84</v>
      </c>
      <c r="BQ4" s="49">
        <v>98</v>
      </c>
      <c r="BR4" s="49">
        <f t="shared" ref="BR4:BR67" si="6">BQ4-BP4</f>
        <v>14</v>
      </c>
      <c r="BS4" s="56">
        <f t="shared" ref="BS4:BS67" si="7">BL4+BQ4+35</f>
        <v>44573</v>
      </c>
      <c r="BT4" s="29">
        <f t="shared" ref="BT4:BT67" si="8">(BV4-BW4)/7</f>
        <v>-0.14285714285714285</v>
      </c>
      <c r="BU4" s="29">
        <f t="shared" ref="BU4:BU67" si="9">BS4-BW4</f>
        <v>8</v>
      </c>
      <c r="BV4" s="57">
        <f t="shared" ref="BV4:BV67" si="10">W4</f>
        <v>44564</v>
      </c>
      <c r="BW4" s="58">
        <f t="shared" ref="BW4:BW67" si="11">Y4</f>
        <v>44565</v>
      </c>
      <c r="BX4" s="6" t="str">
        <f t="shared" ref="BX4:BX67" si="12">CONCATENATE(G4,"::",K4)</f>
        <v>09T4159::001</v>
      </c>
      <c r="BZ4" s="6">
        <f t="shared" ref="BZ4:BZ67" si="13">Y4-BN4</f>
        <v>40</v>
      </c>
      <c r="CA4" s="6">
        <f t="shared" ref="CA4:CA67" si="14">Y4-W4</f>
        <v>1</v>
      </c>
    </row>
    <row r="5" spans="1:79" s="6" customFormat="1" ht="12">
      <c r="A5" s="6" t="str">
        <f t="shared" si="0"/>
        <v>26819609T4159001001</v>
      </c>
      <c r="B5" s="62">
        <v>268196</v>
      </c>
      <c r="C5" s="62">
        <v>268196</v>
      </c>
      <c r="D5" s="62" t="s">
        <v>175</v>
      </c>
      <c r="E5" s="62" t="s">
        <v>176</v>
      </c>
      <c r="F5" s="62" t="s">
        <v>177</v>
      </c>
      <c r="G5" s="62" t="s">
        <v>178</v>
      </c>
      <c r="H5" s="62" t="s">
        <v>178</v>
      </c>
      <c r="I5" s="62" t="s">
        <v>104</v>
      </c>
      <c r="J5" s="62" t="s">
        <v>179</v>
      </c>
      <c r="K5" s="62" t="s">
        <v>179</v>
      </c>
      <c r="L5" s="62" t="s">
        <v>180</v>
      </c>
      <c r="M5" s="62" t="s">
        <v>181</v>
      </c>
      <c r="N5" s="62" t="s">
        <v>198</v>
      </c>
      <c r="O5" s="62" t="s">
        <v>199</v>
      </c>
      <c r="P5" s="62">
        <v>46</v>
      </c>
      <c r="Q5" s="89" t="s">
        <v>184</v>
      </c>
      <c r="R5" s="62">
        <v>5</v>
      </c>
      <c r="S5" s="62">
        <v>5</v>
      </c>
      <c r="T5" s="63">
        <v>44621</v>
      </c>
      <c r="U5" s="62" t="s">
        <v>185</v>
      </c>
      <c r="V5" s="64">
        <v>44571</v>
      </c>
      <c r="W5" s="64">
        <f t="shared" si="1"/>
        <v>44564</v>
      </c>
      <c r="X5" s="67">
        <f t="shared" si="2"/>
        <v>44572</v>
      </c>
      <c r="Y5" s="67">
        <v>44565</v>
      </c>
      <c r="Z5" s="62" t="s">
        <v>186</v>
      </c>
      <c r="AA5" s="62"/>
      <c r="AB5" s="62"/>
      <c r="AC5" s="62"/>
      <c r="AD5" s="62"/>
      <c r="AE5" s="62" t="s">
        <v>187</v>
      </c>
      <c r="AF5" s="62"/>
      <c r="AG5" s="62" t="s">
        <v>188</v>
      </c>
      <c r="AH5" s="65">
        <v>3</v>
      </c>
      <c r="AI5" s="65">
        <f t="shared" si="3"/>
        <v>15</v>
      </c>
      <c r="AJ5" s="65" t="s">
        <v>189</v>
      </c>
      <c r="AK5" s="65"/>
      <c r="AL5" s="65"/>
      <c r="AM5" s="65"/>
      <c r="AN5" s="65"/>
      <c r="AO5" s="65"/>
      <c r="AP5" s="65" t="s">
        <v>190</v>
      </c>
      <c r="AQ5" s="65"/>
      <c r="AR5" s="65"/>
      <c r="AS5" s="65"/>
      <c r="AT5" s="65" t="s">
        <v>191</v>
      </c>
      <c r="AU5" s="65"/>
      <c r="AV5" s="65"/>
      <c r="AW5" s="65" t="s">
        <v>192</v>
      </c>
      <c r="AX5" s="48" t="e">
        <f>VLOOKUP(A:A,'[4]Total Buy'!$A:$AV,48,0)</f>
        <v>#N/A</v>
      </c>
      <c r="AY5" s="49" t="str">
        <f t="shared" si="4"/>
        <v>09T4159001</v>
      </c>
      <c r="AZ5" s="50" t="s">
        <v>184</v>
      </c>
      <c r="BA5" s="65"/>
      <c r="BB5" s="65">
        <v>6.9099999999999984</v>
      </c>
      <c r="BC5" s="65"/>
      <c r="BD5" s="49" t="str">
        <f t="shared" si="5"/>
        <v>09T4159001</v>
      </c>
      <c r="BE5" s="84" t="s">
        <v>77</v>
      </c>
      <c r="BF5" s="84"/>
      <c r="BG5" s="65"/>
      <c r="BH5" s="49" t="s">
        <v>99</v>
      </c>
      <c r="BI5" s="52" t="s">
        <v>195</v>
      </c>
      <c r="BJ5" s="65"/>
      <c r="BK5" s="65"/>
      <c r="BL5" s="54">
        <v>44440</v>
      </c>
      <c r="BM5" s="55"/>
      <c r="BN5" s="55">
        <v>44525</v>
      </c>
      <c r="BO5" s="55"/>
      <c r="BP5" s="49">
        <v>84</v>
      </c>
      <c r="BQ5" s="49">
        <v>98</v>
      </c>
      <c r="BR5" s="49">
        <f t="shared" si="6"/>
        <v>14</v>
      </c>
      <c r="BS5" s="56">
        <f t="shared" si="7"/>
        <v>44573</v>
      </c>
      <c r="BT5" s="29">
        <f t="shared" si="8"/>
        <v>-0.14285714285714285</v>
      </c>
      <c r="BU5" s="29">
        <f t="shared" si="9"/>
        <v>8</v>
      </c>
      <c r="BV5" s="57">
        <f t="shared" si="10"/>
        <v>44564</v>
      </c>
      <c r="BW5" s="58">
        <f t="shared" si="11"/>
        <v>44565</v>
      </c>
      <c r="BX5" s="6" t="str">
        <f t="shared" si="12"/>
        <v>09T4159::001</v>
      </c>
      <c r="BZ5" s="6">
        <f t="shared" si="13"/>
        <v>40</v>
      </c>
      <c r="CA5" s="6">
        <f t="shared" si="14"/>
        <v>1</v>
      </c>
    </row>
    <row r="6" spans="1:79" s="6" customFormat="1" ht="12">
      <c r="A6" s="6" t="str">
        <f>B6&amp;H6&amp;J6&amp;K6</f>
        <v>26819609T4159608608</v>
      </c>
      <c r="B6" s="62">
        <v>268196</v>
      </c>
      <c r="C6" s="62">
        <v>268196</v>
      </c>
      <c r="D6" s="62" t="s">
        <v>175</v>
      </c>
      <c r="E6" s="62" t="s">
        <v>176</v>
      </c>
      <c r="F6" s="62" t="s">
        <v>177</v>
      </c>
      <c r="G6" s="62" t="s">
        <v>178</v>
      </c>
      <c r="H6" s="62" t="s">
        <v>178</v>
      </c>
      <c r="I6" s="62" t="s">
        <v>104</v>
      </c>
      <c r="J6" s="62" t="s">
        <v>200</v>
      </c>
      <c r="K6" s="62" t="s">
        <v>200</v>
      </c>
      <c r="L6" s="62" t="s">
        <v>201</v>
      </c>
      <c r="M6" s="62" t="s">
        <v>181</v>
      </c>
      <c r="N6" s="62" t="s">
        <v>182</v>
      </c>
      <c r="O6" s="62" t="s">
        <v>202</v>
      </c>
      <c r="P6" s="62">
        <v>46</v>
      </c>
      <c r="Q6" s="62" t="s">
        <v>184</v>
      </c>
      <c r="R6" s="62">
        <v>5</v>
      </c>
      <c r="S6" s="62">
        <v>5</v>
      </c>
      <c r="T6" s="63">
        <v>44621</v>
      </c>
      <c r="U6" s="62" t="s">
        <v>185</v>
      </c>
      <c r="V6" s="64">
        <v>44571</v>
      </c>
      <c r="W6" s="64">
        <f t="shared" si="1"/>
        <v>44564</v>
      </c>
      <c r="X6" s="67">
        <f t="shared" si="2"/>
        <v>44607</v>
      </c>
      <c r="Y6" s="67">
        <v>44600</v>
      </c>
      <c r="Z6" s="62" t="s">
        <v>186</v>
      </c>
      <c r="AA6" s="62"/>
      <c r="AB6" s="62"/>
      <c r="AC6" s="62"/>
      <c r="AD6" s="62"/>
      <c r="AE6" s="62" t="s">
        <v>187</v>
      </c>
      <c r="AF6" s="62"/>
      <c r="AG6" s="62" t="s">
        <v>188</v>
      </c>
      <c r="AH6" s="65">
        <v>3</v>
      </c>
      <c r="AI6" s="65">
        <f t="shared" si="3"/>
        <v>15</v>
      </c>
      <c r="AJ6" s="65" t="s">
        <v>189</v>
      </c>
      <c r="AK6" s="65" t="s">
        <v>203</v>
      </c>
      <c r="AL6" s="65">
        <v>2144.9350793065287</v>
      </c>
      <c r="AM6" s="65">
        <v>1747.9712670000001</v>
      </c>
      <c r="AN6" s="65">
        <f>AM6/1599</f>
        <v>1.0931652701688557</v>
      </c>
      <c r="AO6" s="65" t="s">
        <v>204</v>
      </c>
      <c r="AP6" s="65" t="s">
        <v>190</v>
      </c>
      <c r="AQ6" s="65"/>
      <c r="AR6" s="65"/>
      <c r="AS6" s="65" t="s">
        <v>205</v>
      </c>
      <c r="AT6" s="65" t="s">
        <v>206</v>
      </c>
      <c r="AU6" s="65"/>
      <c r="AV6" s="65"/>
      <c r="AW6" s="65" t="s">
        <v>207</v>
      </c>
      <c r="AX6" s="48" t="e">
        <f>VLOOKUP(A:A,'[4]Total Buy'!$A:$AV,48,0)</f>
        <v>#N/A</v>
      </c>
      <c r="AY6" s="49" t="str">
        <f t="shared" si="4"/>
        <v>09T4159608</v>
      </c>
      <c r="AZ6" s="50" t="s">
        <v>184</v>
      </c>
      <c r="BA6" s="65"/>
      <c r="BB6" s="65">
        <v>6.9099999999999984</v>
      </c>
      <c r="BC6" s="65"/>
      <c r="BD6" s="49" t="str">
        <f t="shared" si="5"/>
        <v>09T4159608</v>
      </c>
      <c r="BE6" s="84" t="s">
        <v>77</v>
      </c>
      <c r="BF6" s="84"/>
      <c r="BG6" s="65"/>
      <c r="BH6" s="49" t="s">
        <v>99</v>
      </c>
      <c r="BI6" s="52" t="s">
        <v>195</v>
      </c>
      <c r="BJ6" s="65"/>
      <c r="BK6" s="65"/>
      <c r="BL6" s="54">
        <v>44440</v>
      </c>
      <c r="BM6" s="55"/>
      <c r="BN6" s="55">
        <v>44575</v>
      </c>
      <c r="BO6" s="55">
        <v>44568</v>
      </c>
      <c r="BP6" s="49">
        <v>134</v>
      </c>
      <c r="BQ6" s="49">
        <v>112</v>
      </c>
      <c r="BR6" s="49">
        <f t="shared" si="6"/>
        <v>-22</v>
      </c>
      <c r="BS6" s="56">
        <f>BL6+BQ6+35</f>
        <v>44587</v>
      </c>
      <c r="BT6" s="29">
        <f t="shared" si="8"/>
        <v>-5.1428571428571432</v>
      </c>
      <c r="BU6" s="29">
        <f t="shared" si="9"/>
        <v>-13</v>
      </c>
      <c r="BV6" s="57">
        <f t="shared" si="10"/>
        <v>44564</v>
      </c>
      <c r="BW6" s="58">
        <f t="shared" si="11"/>
        <v>44600</v>
      </c>
      <c r="BX6" s="6" t="str">
        <f t="shared" si="12"/>
        <v>09T4159::608</v>
      </c>
      <c r="BY6" s="6" t="s">
        <v>74</v>
      </c>
      <c r="BZ6" s="6">
        <f t="shared" si="13"/>
        <v>25</v>
      </c>
      <c r="CA6" s="6">
        <f t="shared" si="14"/>
        <v>36</v>
      </c>
    </row>
    <row r="7" spans="1:79" s="6" customFormat="1" ht="12">
      <c r="A7" s="6" t="str">
        <f t="shared" si="0"/>
        <v>26819609T4159608608</v>
      </c>
      <c r="B7" s="62">
        <v>268196</v>
      </c>
      <c r="C7" s="62">
        <v>268196</v>
      </c>
      <c r="D7" s="62" t="s">
        <v>175</v>
      </c>
      <c r="E7" s="62" t="s">
        <v>176</v>
      </c>
      <c r="F7" s="62" t="s">
        <v>177</v>
      </c>
      <c r="G7" s="62" t="s">
        <v>178</v>
      </c>
      <c r="H7" s="62" t="s">
        <v>178</v>
      </c>
      <c r="I7" s="62" t="s">
        <v>104</v>
      </c>
      <c r="J7" s="62" t="s">
        <v>200</v>
      </c>
      <c r="K7" s="62" t="s">
        <v>200</v>
      </c>
      <c r="L7" s="62" t="s">
        <v>201</v>
      </c>
      <c r="M7" s="62" t="s">
        <v>181</v>
      </c>
      <c r="N7" s="62" t="s">
        <v>196</v>
      </c>
      <c r="O7" s="62" t="s">
        <v>208</v>
      </c>
      <c r="P7" s="62">
        <v>46</v>
      </c>
      <c r="Q7" s="62" t="s">
        <v>184</v>
      </c>
      <c r="R7" s="62">
        <v>5</v>
      </c>
      <c r="S7" s="62">
        <v>5</v>
      </c>
      <c r="T7" s="63">
        <v>44621</v>
      </c>
      <c r="U7" s="62" t="s">
        <v>185</v>
      </c>
      <c r="V7" s="64">
        <v>44571</v>
      </c>
      <c r="W7" s="64">
        <f t="shared" si="1"/>
        <v>44564</v>
      </c>
      <c r="X7" s="67">
        <f t="shared" si="2"/>
        <v>44607</v>
      </c>
      <c r="Y7" s="67">
        <v>44600</v>
      </c>
      <c r="Z7" s="62" t="s">
        <v>186</v>
      </c>
      <c r="AA7" s="62"/>
      <c r="AB7" s="62"/>
      <c r="AC7" s="62"/>
      <c r="AD7" s="62"/>
      <c r="AE7" s="62" t="s">
        <v>187</v>
      </c>
      <c r="AF7" s="62"/>
      <c r="AG7" s="62" t="s">
        <v>188</v>
      </c>
      <c r="AH7" s="65">
        <v>3</v>
      </c>
      <c r="AI7" s="65">
        <f t="shared" si="3"/>
        <v>15</v>
      </c>
      <c r="AJ7" s="65" t="s">
        <v>189</v>
      </c>
      <c r="AK7" s="65" t="s">
        <v>203</v>
      </c>
      <c r="AL7" s="65">
        <v>2144.9350793065287</v>
      </c>
      <c r="AM7" s="65">
        <v>1747.9712670000001</v>
      </c>
      <c r="AN7" s="65">
        <f t="shared" ref="AN7:AN8" si="15">AM7/1599</f>
        <v>1.0931652701688557</v>
      </c>
      <c r="AO7" s="65" t="s">
        <v>204</v>
      </c>
      <c r="AP7" s="65" t="s">
        <v>190</v>
      </c>
      <c r="AQ7" s="65"/>
      <c r="AR7" s="65"/>
      <c r="AS7" s="65" t="s">
        <v>205</v>
      </c>
      <c r="AT7" s="65" t="s">
        <v>206</v>
      </c>
      <c r="AU7" s="65"/>
      <c r="AV7" s="65"/>
      <c r="AW7" s="65" t="s">
        <v>207</v>
      </c>
      <c r="AX7" s="48" t="e">
        <f>VLOOKUP(A:A,'[4]Total Buy'!$A:$AV,48,0)</f>
        <v>#N/A</v>
      </c>
      <c r="AY7" s="49" t="str">
        <f t="shared" si="4"/>
        <v>09T4159608</v>
      </c>
      <c r="AZ7" s="50" t="s">
        <v>184</v>
      </c>
      <c r="BA7" s="65"/>
      <c r="BB7" s="65">
        <v>6.9099999999999984</v>
      </c>
      <c r="BC7" s="65"/>
      <c r="BD7" s="49" t="str">
        <f t="shared" si="5"/>
        <v>09T4159608</v>
      </c>
      <c r="BE7" s="84" t="s">
        <v>77</v>
      </c>
      <c r="BF7" s="84"/>
      <c r="BG7" s="65"/>
      <c r="BH7" s="49" t="s">
        <v>99</v>
      </c>
      <c r="BI7" s="52" t="s">
        <v>195</v>
      </c>
      <c r="BJ7" s="65"/>
      <c r="BK7" s="65"/>
      <c r="BL7" s="54">
        <v>44440</v>
      </c>
      <c r="BM7" s="55"/>
      <c r="BN7" s="55">
        <v>44575</v>
      </c>
      <c r="BO7" s="55">
        <v>44568</v>
      </c>
      <c r="BP7" s="49">
        <v>134</v>
      </c>
      <c r="BQ7" s="49">
        <v>112</v>
      </c>
      <c r="BR7" s="49">
        <f t="shared" si="6"/>
        <v>-22</v>
      </c>
      <c r="BS7" s="56">
        <f t="shared" si="7"/>
        <v>44587</v>
      </c>
      <c r="BT7" s="29">
        <f t="shared" si="8"/>
        <v>-5.1428571428571432</v>
      </c>
      <c r="BU7" s="29">
        <f t="shared" si="9"/>
        <v>-13</v>
      </c>
      <c r="BV7" s="57">
        <f t="shared" si="10"/>
        <v>44564</v>
      </c>
      <c r="BW7" s="58">
        <f t="shared" si="11"/>
        <v>44600</v>
      </c>
      <c r="BX7" s="6" t="str">
        <f t="shared" si="12"/>
        <v>09T4159::608</v>
      </c>
      <c r="BY7" s="6" t="s">
        <v>74</v>
      </c>
      <c r="BZ7" s="6">
        <f t="shared" si="13"/>
        <v>25</v>
      </c>
      <c r="CA7" s="6">
        <f t="shared" si="14"/>
        <v>36</v>
      </c>
    </row>
    <row r="8" spans="1:79" s="6" customFormat="1" ht="12">
      <c r="A8" s="6" t="str">
        <f t="shared" si="0"/>
        <v>26819609T4159608608</v>
      </c>
      <c r="B8" s="62">
        <v>268196</v>
      </c>
      <c r="C8" s="62">
        <v>268196</v>
      </c>
      <c r="D8" s="62" t="s">
        <v>175</v>
      </c>
      <c r="E8" s="62" t="s">
        <v>176</v>
      </c>
      <c r="F8" s="62" t="s">
        <v>177</v>
      </c>
      <c r="G8" s="62" t="s">
        <v>178</v>
      </c>
      <c r="H8" s="62" t="s">
        <v>178</v>
      </c>
      <c r="I8" s="62" t="s">
        <v>104</v>
      </c>
      <c r="J8" s="62" t="s">
        <v>200</v>
      </c>
      <c r="K8" s="62" t="s">
        <v>200</v>
      </c>
      <c r="L8" s="62" t="s">
        <v>201</v>
      </c>
      <c r="M8" s="62" t="s">
        <v>181</v>
      </c>
      <c r="N8" s="62" t="s">
        <v>198</v>
      </c>
      <c r="O8" s="62" t="s">
        <v>209</v>
      </c>
      <c r="P8" s="62">
        <v>46</v>
      </c>
      <c r="Q8" s="62" t="s">
        <v>184</v>
      </c>
      <c r="R8" s="62">
        <v>5</v>
      </c>
      <c r="S8" s="62">
        <v>5</v>
      </c>
      <c r="T8" s="63">
        <v>44621</v>
      </c>
      <c r="U8" s="62" t="s">
        <v>185</v>
      </c>
      <c r="V8" s="64">
        <v>44571</v>
      </c>
      <c r="W8" s="64">
        <f t="shared" si="1"/>
        <v>44564</v>
      </c>
      <c r="X8" s="67">
        <f t="shared" si="2"/>
        <v>44607</v>
      </c>
      <c r="Y8" s="67">
        <v>44600</v>
      </c>
      <c r="Z8" s="62" t="s">
        <v>186</v>
      </c>
      <c r="AA8" s="62"/>
      <c r="AB8" s="62"/>
      <c r="AC8" s="62"/>
      <c r="AD8" s="62"/>
      <c r="AE8" s="62" t="s">
        <v>187</v>
      </c>
      <c r="AF8" s="62"/>
      <c r="AG8" s="62" t="s">
        <v>188</v>
      </c>
      <c r="AH8" s="65">
        <v>3</v>
      </c>
      <c r="AI8" s="65">
        <f t="shared" si="3"/>
        <v>15</v>
      </c>
      <c r="AJ8" s="65" t="s">
        <v>189</v>
      </c>
      <c r="AK8" s="65" t="s">
        <v>203</v>
      </c>
      <c r="AL8" s="65">
        <v>2144.9350793065287</v>
      </c>
      <c r="AM8" s="65">
        <v>1747.9712670000001</v>
      </c>
      <c r="AN8" s="65">
        <f t="shared" si="15"/>
        <v>1.0931652701688557</v>
      </c>
      <c r="AO8" s="65" t="s">
        <v>204</v>
      </c>
      <c r="AP8" s="65" t="s">
        <v>190</v>
      </c>
      <c r="AQ8" s="65"/>
      <c r="AR8" s="65"/>
      <c r="AS8" s="65" t="s">
        <v>205</v>
      </c>
      <c r="AT8" s="65" t="s">
        <v>206</v>
      </c>
      <c r="AU8" s="65"/>
      <c r="AV8" s="65"/>
      <c r="AW8" s="65" t="s">
        <v>207</v>
      </c>
      <c r="AX8" s="48" t="e">
        <f>VLOOKUP(A:A,'[4]Total Buy'!$A:$AV,48,0)</f>
        <v>#N/A</v>
      </c>
      <c r="AY8" s="49" t="str">
        <f t="shared" si="4"/>
        <v>09T4159608</v>
      </c>
      <c r="AZ8" s="50" t="s">
        <v>184</v>
      </c>
      <c r="BA8" s="65"/>
      <c r="BB8" s="65">
        <v>6.9099999999999984</v>
      </c>
      <c r="BC8" s="65"/>
      <c r="BD8" s="49" t="str">
        <f t="shared" si="5"/>
        <v>09T4159608</v>
      </c>
      <c r="BE8" s="84" t="s">
        <v>77</v>
      </c>
      <c r="BF8" s="84"/>
      <c r="BG8" s="65"/>
      <c r="BH8" s="49" t="s">
        <v>99</v>
      </c>
      <c r="BI8" s="52" t="s">
        <v>195</v>
      </c>
      <c r="BJ8" s="65"/>
      <c r="BK8" s="65"/>
      <c r="BL8" s="54">
        <v>44440</v>
      </c>
      <c r="BM8" s="55"/>
      <c r="BN8" s="55">
        <v>44575</v>
      </c>
      <c r="BO8" s="55">
        <v>44568</v>
      </c>
      <c r="BP8" s="49">
        <v>134</v>
      </c>
      <c r="BQ8" s="49">
        <v>112</v>
      </c>
      <c r="BR8" s="49">
        <f t="shared" si="6"/>
        <v>-22</v>
      </c>
      <c r="BS8" s="56">
        <f t="shared" si="7"/>
        <v>44587</v>
      </c>
      <c r="BT8" s="29">
        <f t="shared" si="8"/>
        <v>-5.1428571428571432</v>
      </c>
      <c r="BU8" s="29">
        <f t="shared" si="9"/>
        <v>-13</v>
      </c>
      <c r="BV8" s="57">
        <f t="shared" si="10"/>
        <v>44564</v>
      </c>
      <c r="BW8" s="58">
        <f t="shared" si="11"/>
        <v>44600</v>
      </c>
      <c r="BX8" s="6" t="str">
        <f t="shared" si="12"/>
        <v>09T4159::608</v>
      </c>
      <c r="BY8" s="6" t="s">
        <v>74</v>
      </c>
      <c r="BZ8" s="6">
        <f t="shared" si="13"/>
        <v>25</v>
      </c>
      <c r="CA8" s="6">
        <f t="shared" si="14"/>
        <v>36</v>
      </c>
    </row>
    <row r="9" spans="1:79" s="6" customFormat="1" ht="12">
      <c r="A9" s="6" t="str">
        <f t="shared" si="0"/>
        <v>26819609TQ004U76462</v>
      </c>
      <c r="B9" s="62">
        <v>268196</v>
      </c>
      <c r="C9" s="62">
        <v>268196</v>
      </c>
      <c r="D9" s="62" t="s">
        <v>175</v>
      </c>
      <c r="E9" s="62" t="s">
        <v>176</v>
      </c>
      <c r="F9" s="62" t="s">
        <v>177</v>
      </c>
      <c r="G9" s="62" t="s">
        <v>210</v>
      </c>
      <c r="H9" s="62" t="s">
        <v>210</v>
      </c>
      <c r="I9" s="62" t="s">
        <v>103</v>
      </c>
      <c r="J9" s="62" t="s">
        <v>211</v>
      </c>
      <c r="K9" s="62" t="s">
        <v>212</v>
      </c>
      <c r="L9" s="62" t="s">
        <v>213</v>
      </c>
      <c r="M9" s="62" t="s">
        <v>181</v>
      </c>
      <c r="N9" s="62" t="s">
        <v>182</v>
      </c>
      <c r="O9" s="62" t="s">
        <v>214</v>
      </c>
      <c r="P9" s="62">
        <v>46</v>
      </c>
      <c r="Q9" s="62" t="s">
        <v>184</v>
      </c>
      <c r="R9" s="62">
        <v>5</v>
      </c>
      <c r="S9" s="62">
        <v>5</v>
      </c>
      <c r="T9" s="63">
        <v>44621</v>
      </c>
      <c r="U9" s="62" t="s">
        <v>185</v>
      </c>
      <c r="V9" s="64">
        <v>44571</v>
      </c>
      <c r="W9" s="64">
        <f t="shared" si="1"/>
        <v>44564</v>
      </c>
      <c r="X9" s="67">
        <f t="shared" si="2"/>
        <v>44579</v>
      </c>
      <c r="Y9" s="67">
        <v>44572</v>
      </c>
      <c r="Z9" s="62" t="s">
        <v>186</v>
      </c>
      <c r="AA9" s="62"/>
      <c r="AB9" s="62"/>
      <c r="AC9" s="62"/>
      <c r="AD9" s="62"/>
      <c r="AE9" s="62" t="s">
        <v>187</v>
      </c>
      <c r="AF9" s="62"/>
      <c r="AG9" s="62" t="s">
        <v>188</v>
      </c>
      <c r="AH9" s="65">
        <v>3</v>
      </c>
      <c r="AI9" s="65">
        <f t="shared" si="3"/>
        <v>15</v>
      </c>
      <c r="AJ9" s="65" t="s">
        <v>189</v>
      </c>
      <c r="AK9" s="65" t="s">
        <v>203</v>
      </c>
      <c r="AL9" s="65">
        <v>6604.1482789055608</v>
      </c>
      <c r="AM9" s="65">
        <v>15443.058270000001</v>
      </c>
      <c r="AN9" s="65">
        <f>AM9/15</f>
        <v>1029.5372180000002</v>
      </c>
      <c r="AO9" s="65" t="s">
        <v>204</v>
      </c>
      <c r="AP9" s="65" t="s">
        <v>190</v>
      </c>
      <c r="AQ9" s="65"/>
      <c r="AR9" s="65"/>
      <c r="AS9" s="65"/>
      <c r="AT9" s="65" t="s">
        <v>215</v>
      </c>
      <c r="AU9" s="65"/>
      <c r="AV9" s="65" t="s">
        <v>216</v>
      </c>
      <c r="AW9" s="65" t="s">
        <v>217</v>
      </c>
      <c r="AX9" s="48" t="e">
        <f>VLOOKUP(A:A,'[4]Total Buy'!$A:$AV,48,0)</f>
        <v>#N/A</v>
      </c>
      <c r="AY9" s="49" t="str">
        <f t="shared" si="4"/>
        <v>09TQ004462</v>
      </c>
      <c r="AZ9" s="50" t="s">
        <v>184</v>
      </c>
      <c r="BA9" s="65"/>
      <c r="BB9" s="65">
        <v>8.18</v>
      </c>
      <c r="BC9" s="65"/>
      <c r="BD9" s="49" t="str">
        <f t="shared" si="5"/>
        <v>09TQ004462</v>
      </c>
      <c r="BE9" s="49" t="s">
        <v>87</v>
      </c>
      <c r="BF9" s="49"/>
      <c r="BG9" s="65"/>
      <c r="BH9" s="49" t="s">
        <v>99</v>
      </c>
      <c r="BI9" s="52" t="s">
        <v>195</v>
      </c>
      <c r="BJ9" s="65"/>
      <c r="BK9" s="65"/>
      <c r="BL9" s="54">
        <v>44440</v>
      </c>
      <c r="BM9" s="55"/>
      <c r="BN9" s="55">
        <v>44557</v>
      </c>
      <c r="BO9" s="55">
        <v>44539</v>
      </c>
      <c r="BP9" s="49">
        <v>116</v>
      </c>
      <c r="BQ9" s="49">
        <v>116</v>
      </c>
      <c r="BR9" s="49">
        <f t="shared" si="6"/>
        <v>0</v>
      </c>
      <c r="BS9" s="56">
        <f t="shared" si="7"/>
        <v>44591</v>
      </c>
      <c r="BT9" s="29">
        <f>(BV9-BW9)/7</f>
        <v>-1.1428571428571428</v>
      </c>
      <c r="BU9" s="29">
        <f t="shared" si="9"/>
        <v>19</v>
      </c>
      <c r="BV9" s="57">
        <f t="shared" si="10"/>
        <v>44564</v>
      </c>
      <c r="BW9" s="58">
        <f t="shared" si="11"/>
        <v>44572</v>
      </c>
      <c r="BX9" s="6" t="str">
        <f t="shared" si="12"/>
        <v>09TQ004::462</v>
      </c>
      <c r="BY9" s="6" t="s">
        <v>88</v>
      </c>
      <c r="BZ9" s="6">
        <f t="shared" si="13"/>
        <v>15</v>
      </c>
      <c r="CA9" s="6">
        <f>Y9-W9</f>
        <v>8</v>
      </c>
    </row>
    <row r="10" spans="1:79" s="6" customFormat="1" ht="12">
      <c r="A10" s="6" t="str">
        <f t="shared" si="0"/>
        <v>26819609TQ004U76462</v>
      </c>
      <c r="B10" s="62">
        <v>268196</v>
      </c>
      <c r="C10" s="62">
        <v>268196</v>
      </c>
      <c r="D10" s="62" t="s">
        <v>175</v>
      </c>
      <c r="E10" s="62" t="s">
        <v>176</v>
      </c>
      <c r="F10" s="62" t="s">
        <v>177</v>
      </c>
      <c r="G10" s="62" t="s">
        <v>210</v>
      </c>
      <c r="H10" s="62" t="s">
        <v>210</v>
      </c>
      <c r="I10" s="62" t="s">
        <v>103</v>
      </c>
      <c r="J10" s="62" t="s">
        <v>211</v>
      </c>
      <c r="K10" s="62" t="s">
        <v>212</v>
      </c>
      <c r="L10" s="62" t="s">
        <v>213</v>
      </c>
      <c r="M10" s="62" t="s">
        <v>181</v>
      </c>
      <c r="N10" s="62" t="s">
        <v>196</v>
      </c>
      <c r="O10" s="62" t="s">
        <v>218</v>
      </c>
      <c r="P10" s="62">
        <v>46</v>
      </c>
      <c r="Q10" s="62" t="s">
        <v>184</v>
      </c>
      <c r="R10" s="62">
        <v>5</v>
      </c>
      <c r="S10" s="62">
        <v>5</v>
      </c>
      <c r="T10" s="63">
        <v>44621</v>
      </c>
      <c r="U10" s="62" t="s">
        <v>185</v>
      </c>
      <c r="V10" s="64">
        <v>44571</v>
      </c>
      <c r="W10" s="64">
        <f t="shared" si="1"/>
        <v>44564</v>
      </c>
      <c r="X10" s="67">
        <f t="shared" si="2"/>
        <v>44579</v>
      </c>
      <c r="Y10" s="67">
        <v>44572</v>
      </c>
      <c r="Z10" s="62" t="s">
        <v>186</v>
      </c>
      <c r="AA10" s="62"/>
      <c r="AB10" s="62"/>
      <c r="AC10" s="62"/>
      <c r="AD10" s="62"/>
      <c r="AE10" s="62" t="s">
        <v>187</v>
      </c>
      <c r="AF10" s="62"/>
      <c r="AG10" s="62" t="s">
        <v>188</v>
      </c>
      <c r="AH10" s="65">
        <v>3</v>
      </c>
      <c r="AI10" s="65">
        <f t="shared" si="3"/>
        <v>15</v>
      </c>
      <c r="AJ10" s="65" t="s">
        <v>189</v>
      </c>
      <c r="AK10" s="65" t="s">
        <v>203</v>
      </c>
      <c r="AL10" s="65">
        <v>6604.1482789055608</v>
      </c>
      <c r="AM10" s="65">
        <v>15443.058270000001</v>
      </c>
      <c r="AN10" s="65">
        <f t="shared" ref="AN10:AN11" si="16">AM10/15</f>
        <v>1029.5372180000002</v>
      </c>
      <c r="AO10" s="65" t="s">
        <v>204</v>
      </c>
      <c r="AP10" s="65" t="s">
        <v>190</v>
      </c>
      <c r="AQ10" s="65"/>
      <c r="AR10" s="65"/>
      <c r="AS10" s="65"/>
      <c r="AT10" s="65" t="s">
        <v>215</v>
      </c>
      <c r="AU10" s="65"/>
      <c r="AV10" s="65" t="s">
        <v>216</v>
      </c>
      <c r="AW10" s="65" t="s">
        <v>217</v>
      </c>
      <c r="AX10" s="48" t="e">
        <f>VLOOKUP(A:A,'[4]Total Buy'!$A:$AV,48,0)</f>
        <v>#N/A</v>
      </c>
      <c r="AY10" s="49" t="str">
        <f t="shared" si="4"/>
        <v>09TQ004462</v>
      </c>
      <c r="AZ10" s="50" t="s">
        <v>184</v>
      </c>
      <c r="BA10" s="65"/>
      <c r="BB10" s="65">
        <v>8.18</v>
      </c>
      <c r="BC10" s="65"/>
      <c r="BD10" s="49" t="str">
        <f t="shared" si="5"/>
        <v>09TQ004462</v>
      </c>
      <c r="BE10" s="49" t="s">
        <v>87</v>
      </c>
      <c r="BF10" s="49"/>
      <c r="BG10" s="65"/>
      <c r="BH10" s="49" t="s">
        <v>99</v>
      </c>
      <c r="BI10" s="52" t="s">
        <v>195</v>
      </c>
      <c r="BJ10" s="65"/>
      <c r="BK10" s="65"/>
      <c r="BL10" s="54">
        <v>44440</v>
      </c>
      <c r="BM10" s="55"/>
      <c r="BN10" s="55">
        <v>44557</v>
      </c>
      <c r="BO10" s="55">
        <v>44539</v>
      </c>
      <c r="BP10" s="49">
        <v>116</v>
      </c>
      <c r="BQ10" s="49">
        <v>116</v>
      </c>
      <c r="BR10" s="49">
        <f t="shared" si="6"/>
        <v>0</v>
      </c>
      <c r="BS10" s="56">
        <f t="shared" si="7"/>
        <v>44591</v>
      </c>
      <c r="BT10" s="29">
        <f t="shared" si="8"/>
        <v>-1.1428571428571428</v>
      </c>
      <c r="BU10" s="29">
        <f t="shared" si="9"/>
        <v>19</v>
      </c>
      <c r="BV10" s="57">
        <f t="shared" si="10"/>
        <v>44564</v>
      </c>
      <c r="BW10" s="58">
        <f t="shared" si="11"/>
        <v>44572</v>
      </c>
      <c r="BX10" s="6" t="str">
        <f t="shared" si="12"/>
        <v>09TQ004::462</v>
      </c>
      <c r="BY10" s="6" t="s">
        <v>88</v>
      </c>
      <c r="BZ10" s="6">
        <f>Y10-BN10</f>
        <v>15</v>
      </c>
      <c r="CA10" s="6">
        <f t="shared" si="14"/>
        <v>8</v>
      </c>
    </row>
    <row r="11" spans="1:79" s="6" customFormat="1" ht="12">
      <c r="A11" s="6" t="str">
        <f t="shared" si="0"/>
        <v>26819609TQ004U76462</v>
      </c>
      <c r="B11" s="62">
        <v>268196</v>
      </c>
      <c r="C11" s="62">
        <v>268196</v>
      </c>
      <c r="D11" s="62" t="s">
        <v>175</v>
      </c>
      <c r="E11" s="62" t="s">
        <v>176</v>
      </c>
      <c r="F11" s="62" t="s">
        <v>177</v>
      </c>
      <c r="G11" s="62" t="s">
        <v>210</v>
      </c>
      <c r="H11" s="62" t="s">
        <v>210</v>
      </c>
      <c r="I11" s="62" t="s">
        <v>103</v>
      </c>
      <c r="J11" s="62" t="s">
        <v>211</v>
      </c>
      <c r="K11" s="62" t="s">
        <v>212</v>
      </c>
      <c r="L11" s="62" t="s">
        <v>213</v>
      </c>
      <c r="M11" s="62" t="s">
        <v>181</v>
      </c>
      <c r="N11" s="62" t="s">
        <v>198</v>
      </c>
      <c r="O11" s="62" t="s">
        <v>219</v>
      </c>
      <c r="P11" s="62">
        <v>46</v>
      </c>
      <c r="Q11" s="62" t="s">
        <v>184</v>
      </c>
      <c r="R11" s="62">
        <v>5</v>
      </c>
      <c r="S11" s="62">
        <v>5</v>
      </c>
      <c r="T11" s="63">
        <v>44621</v>
      </c>
      <c r="U11" s="62" t="s">
        <v>185</v>
      </c>
      <c r="V11" s="64">
        <v>44571</v>
      </c>
      <c r="W11" s="64">
        <f t="shared" si="1"/>
        <v>44564</v>
      </c>
      <c r="X11" s="67">
        <f t="shared" si="2"/>
        <v>44579</v>
      </c>
      <c r="Y11" s="67">
        <v>44572</v>
      </c>
      <c r="Z11" s="62" t="s">
        <v>186</v>
      </c>
      <c r="AA11" s="62"/>
      <c r="AB11" s="62"/>
      <c r="AC11" s="62"/>
      <c r="AD11" s="62"/>
      <c r="AE11" s="62" t="s">
        <v>187</v>
      </c>
      <c r="AF11" s="62"/>
      <c r="AG11" s="62" t="s">
        <v>188</v>
      </c>
      <c r="AH11" s="65">
        <v>3</v>
      </c>
      <c r="AI11" s="65">
        <f t="shared" si="3"/>
        <v>15</v>
      </c>
      <c r="AJ11" s="65" t="s">
        <v>189</v>
      </c>
      <c r="AK11" s="65" t="s">
        <v>203</v>
      </c>
      <c r="AL11" s="65">
        <v>6604.1482789055608</v>
      </c>
      <c r="AM11" s="65">
        <v>15443.058270000001</v>
      </c>
      <c r="AN11" s="65">
        <f t="shared" si="16"/>
        <v>1029.5372180000002</v>
      </c>
      <c r="AO11" s="65" t="s">
        <v>204</v>
      </c>
      <c r="AP11" s="65" t="s">
        <v>190</v>
      </c>
      <c r="AQ11" s="65"/>
      <c r="AR11" s="65"/>
      <c r="AS11" s="65"/>
      <c r="AT11" s="65" t="s">
        <v>215</v>
      </c>
      <c r="AU11" s="65"/>
      <c r="AV11" s="65" t="s">
        <v>216</v>
      </c>
      <c r="AW11" s="65" t="s">
        <v>217</v>
      </c>
      <c r="AX11" s="48" t="e">
        <f>VLOOKUP(A:A,'[4]Total Buy'!$A:$AV,48,0)</f>
        <v>#N/A</v>
      </c>
      <c r="AY11" s="49" t="str">
        <f t="shared" si="4"/>
        <v>09TQ004462</v>
      </c>
      <c r="AZ11" s="50" t="s">
        <v>184</v>
      </c>
      <c r="BA11" s="65"/>
      <c r="BB11" s="65">
        <v>8.18</v>
      </c>
      <c r="BC11" s="65"/>
      <c r="BD11" s="49" t="str">
        <f t="shared" si="5"/>
        <v>09TQ004462</v>
      </c>
      <c r="BE11" s="49" t="s">
        <v>87</v>
      </c>
      <c r="BF11" s="49"/>
      <c r="BG11" s="65"/>
      <c r="BH11" s="49" t="s">
        <v>99</v>
      </c>
      <c r="BI11" s="52" t="s">
        <v>195</v>
      </c>
      <c r="BJ11" s="65"/>
      <c r="BK11" s="65"/>
      <c r="BL11" s="54">
        <v>44440</v>
      </c>
      <c r="BM11" s="55"/>
      <c r="BN11" s="55">
        <v>44557</v>
      </c>
      <c r="BO11" s="55">
        <v>44539</v>
      </c>
      <c r="BP11" s="49">
        <v>116</v>
      </c>
      <c r="BQ11" s="49">
        <v>116</v>
      </c>
      <c r="BR11" s="49">
        <f t="shared" si="6"/>
        <v>0</v>
      </c>
      <c r="BS11" s="56">
        <f t="shared" si="7"/>
        <v>44591</v>
      </c>
      <c r="BT11" s="29">
        <f t="shared" si="8"/>
        <v>-1.1428571428571428</v>
      </c>
      <c r="BU11" s="29">
        <f t="shared" si="9"/>
        <v>19</v>
      </c>
      <c r="BV11" s="57">
        <f t="shared" si="10"/>
        <v>44564</v>
      </c>
      <c r="BW11" s="58">
        <f t="shared" si="11"/>
        <v>44572</v>
      </c>
      <c r="BX11" s="6" t="str">
        <f t="shared" si="12"/>
        <v>09TQ004::462</v>
      </c>
      <c r="BY11" s="6" t="s">
        <v>88</v>
      </c>
      <c r="BZ11" s="6">
        <f t="shared" si="13"/>
        <v>15</v>
      </c>
      <c r="CA11" s="6">
        <f t="shared" si="14"/>
        <v>8</v>
      </c>
    </row>
    <row r="12" spans="1:79" s="6" customFormat="1" ht="12">
      <c r="A12" s="6" t="str">
        <f t="shared" si="0"/>
        <v>268197-269604 09TF001A99099</v>
      </c>
      <c r="B12" s="62" t="s">
        <v>220</v>
      </c>
      <c r="C12" s="62">
        <v>268197</v>
      </c>
      <c r="D12" s="62" t="s">
        <v>221</v>
      </c>
      <c r="E12" s="62" t="s">
        <v>176</v>
      </c>
      <c r="F12" s="62" t="s">
        <v>177</v>
      </c>
      <c r="G12" s="62" t="s">
        <v>222</v>
      </c>
      <c r="H12" s="62" t="s">
        <v>222</v>
      </c>
      <c r="I12" s="62" t="s">
        <v>103</v>
      </c>
      <c r="J12" s="62" t="s">
        <v>223</v>
      </c>
      <c r="K12" s="62" t="s">
        <v>224</v>
      </c>
      <c r="L12" s="62" t="s">
        <v>225</v>
      </c>
      <c r="M12" s="62" t="s">
        <v>181</v>
      </c>
      <c r="N12" s="62" t="s">
        <v>226</v>
      </c>
      <c r="O12" s="62" t="s">
        <v>227</v>
      </c>
      <c r="P12" s="62" t="s">
        <v>228</v>
      </c>
      <c r="Q12" s="62" t="s">
        <v>229</v>
      </c>
      <c r="R12" s="62">
        <v>800</v>
      </c>
      <c r="S12" s="62">
        <v>800</v>
      </c>
      <c r="T12" s="63">
        <v>44621</v>
      </c>
      <c r="U12" s="62" t="s">
        <v>185</v>
      </c>
      <c r="V12" s="64">
        <v>44571</v>
      </c>
      <c r="W12" s="64">
        <f t="shared" si="1"/>
        <v>44564</v>
      </c>
      <c r="X12" s="67">
        <f t="shared" si="2"/>
        <v>44586</v>
      </c>
      <c r="Y12" s="67">
        <v>44579</v>
      </c>
      <c r="Z12" s="62" t="s">
        <v>186</v>
      </c>
      <c r="AA12" s="62"/>
      <c r="AB12" s="62"/>
      <c r="AC12" s="62"/>
      <c r="AD12" s="62" t="s">
        <v>230</v>
      </c>
      <c r="AE12" s="62" t="s">
        <v>187</v>
      </c>
      <c r="AF12" s="62"/>
      <c r="AG12" s="62" t="s">
        <v>188</v>
      </c>
      <c r="AH12" s="65">
        <v>4</v>
      </c>
      <c r="AI12" s="65">
        <f t="shared" si="3"/>
        <v>3200</v>
      </c>
      <c r="AJ12" s="65" t="s">
        <v>189</v>
      </c>
      <c r="AK12" s="65"/>
      <c r="AL12" s="65"/>
      <c r="AM12" s="65"/>
      <c r="AN12" s="65"/>
      <c r="AO12" s="65"/>
      <c r="AP12" s="65" t="s">
        <v>190</v>
      </c>
      <c r="AQ12" s="65"/>
      <c r="AR12" s="65"/>
      <c r="AS12" s="65"/>
      <c r="AT12" s="65" t="s">
        <v>215</v>
      </c>
      <c r="AU12" s="65"/>
      <c r="AV12" s="65"/>
      <c r="AW12" s="65" t="s">
        <v>231</v>
      </c>
      <c r="AX12" s="48" t="e">
        <f>VLOOKUP(A:A,'[4]Total Buy'!$A:$AV,48,0)</f>
        <v>#N/A</v>
      </c>
      <c r="AY12" s="49" t="str">
        <f t="shared" si="4"/>
        <v>09TF001099</v>
      </c>
      <c r="AZ12" s="65" t="s">
        <v>232</v>
      </c>
      <c r="BA12" s="65"/>
      <c r="BB12" s="65">
        <v>8.0399999999999991</v>
      </c>
      <c r="BC12" s="65"/>
      <c r="BD12" s="49" t="str">
        <f t="shared" si="5"/>
        <v>09TF001099</v>
      </c>
      <c r="BE12" s="49" t="s">
        <v>86</v>
      </c>
      <c r="BF12" s="49"/>
      <c r="BG12" s="65"/>
      <c r="BH12" s="49" t="s">
        <v>97</v>
      </c>
      <c r="BI12" s="52" t="s">
        <v>195</v>
      </c>
      <c r="BJ12" s="65"/>
      <c r="BK12" s="65"/>
      <c r="BL12" s="54">
        <v>44440</v>
      </c>
      <c r="BM12" s="55"/>
      <c r="BN12" s="55">
        <v>44548</v>
      </c>
      <c r="BO12" s="55">
        <v>44530</v>
      </c>
      <c r="BP12" s="49">
        <v>107</v>
      </c>
      <c r="BQ12" s="49">
        <v>107</v>
      </c>
      <c r="BR12" s="49">
        <f t="shared" si="6"/>
        <v>0</v>
      </c>
      <c r="BS12" s="56">
        <f t="shared" si="7"/>
        <v>44582</v>
      </c>
      <c r="BT12" s="29">
        <f t="shared" si="8"/>
        <v>-2.1428571428571428</v>
      </c>
      <c r="BU12" s="29">
        <f t="shared" si="9"/>
        <v>3</v>
      </c>
      <c r="BV12" s="57">
        <f t="shared" si="10"/>
        <v>44564</v>
      </c>
      <c r="BW12" s="58">
        <f t="shared" si="11"/>
        <v>44579</v>
      </c>
      <c r="BX12" s="6" t="str">
        <f t="shared" si="12"/>
        <v>09TF001::099</v>
      </c>
      <c r="BY12" s="6" t="s">
        <v>233</v>
      </c>
      <c r="BZ12" s="6">
        <f t="shared" si="13"/>
        <v>31</v>
      </c>
      <c r="CA12" s="6">
        <f t="shared" si="14"/>
        <v>15</v>
      </c>
    </row>
    <row r="13" spans="1:79" s="6" customFormat="1" ht="12">
      <c r="A13" s="6" t="str">
        <f t="shared" si="0"/>
        <v>268197-269604 09TF001A99099</v>
      </c>
      <c r="B13" s="62" t="s">
        <v>220</v>
      </c>
      <c r="C13" s="62">
        <v>268197</v>
      </c>
      <c r="D13" s="62" t="s">
        <v>221</v>
      </c>
      <c r="E13" s="62" t="s">
        <v>176</v>
      </c>
      <c r="F13" s="62" t="s">
        <v>177</v>
      </c>
      <c r="G13" s="62" t="s">
        <v>222</v>
      </c>
      <c r="H13" s="62" t="s">
        <v>222</v>
      </c>
      <c r="I13" s="62" t="s">
        <v>103</v>
      </c>
      <c r="J13" s="62" t="s">
        <v>223</v>
      </c>
      <c r="K13" s="62" t="s">
        <v>224</v>
      </c>
      <c r="L13" s="62" t="s">
        <v>225</v>
      </c>
      <c r="M13" s="62" t="s">
        <v>181</v>
      </c>
      <c r="N13" s="62" t="s">
        <v>182</v>
      </c>
      <c r="O13" s="62" t="s">
        <v>234</v>
      </c>
      <c r="P13" s="62" t="s">
        <v>228</v>
      </c>
      <c r="Q13" s="62" t="s">
        <v>229</v>
      </c>
      <c r="R13" s="62">
        <v>890</v>
      </c>
      <c r="S13" s="62">
        <v>890</v>
      </c>
      <c r="T13" s="63">
        <v>44621</v>
      </c>
      <c r="U13" s="62" t="s">
        <v>185</v>
      </c>
      <c r="V13" s="64">
        <v>44571</v>
      </c>
      <c r="W13" s="64">
        <f t="shared" si="1"/>
        <v>44564</v>
      </c>
      <c r="X13" s="67">
        <f t="shared" si="2"/>
        <v>44586</v>
      </c>
      <c r="Y13" s="67">
        <v>44579</v>
      </c>
      <c r="Z13" s="62" t="s">
        <v>186</v>
      </c>
      <c r="AA13" s="62"/>
      <c r="AB13" s="62"/>
      <c r="AC13" s="62"/>
      <c r="AD13" s="62" t="s">
        <v>230</v>
      </c>
      <c r="AE13" s="62" t="s">
        <v>187</v>
      </c>
      <c r="AF13" s="62"/>
      <c r="AG13" s="62" t="s">
        <v>188</v>
      </c>
      <c r="AH13" s="65">
        <v>4</v>
      </c>
      <c r="AI13" s="65">
        <f t="shared" si="3"/>
        <v>3560</v>
      </c>
      <c r="AJ13" s="65" t="s">
        <v>189</v>
      </c>
      <c r="AK13" s="65"/>
      <c r="AL13" s="65"/>
      <c r="AM13" s="65"/>
      <c r="AN13" s="65"/>
      <c r="AO13" s="65"/>
      <c r="AP13" s="65" t="s">
        <v>190</v>
      </c>
      <c r="AQ13" s="65"/>
      <c r="AR13" s="65"/>
      <c r="AS13" s="65"/>
      <c r="AT13" s="65" t="s">
        <v>215</v>
      </c>
      <c r="AU13" s="65"/>
      <c r="AV13" s="65"/>
      <c r="AW13" s="65" t="s">
        <v>231</v>
      </c>
      <c r="AX13" s="48" t="e">
        <f>VLOOKUP(A:A,'[4]Total Buy'!$A:$AV,48,0)</f>
        <v>#N/A</v>
      </c>
      <c r="AY13" s="49" t="str">
        <f t="shared" si="4"/>
        <v>09TF001099</v>
      </c>
      <c r="AZ13" s="65" t="s">
        <v>232</v>
      </c>
      <c r="BA13" s="65"/>
      <c r="BB13" s="65">
        <v>8.0399999999999991</v>
      </c>
      <c r="BC13" s="65"/>
      <c r="BD13" s="49" t="str">
        <f t="shared" si="5"/>
        <v>09TF001099</v>
      </c>
      <c r="BE13" s="49" t="s">
        <v>86</v>
      </c>
      <c r="BF13" s="49"/>
      <c r="BG13" s="65"/>
      <c r="BH13" s="49" t="s">
        <v>97</v>
      </c>
      <c r="BI13" s="52" t="s">
        <v>195</v>
      </c>
      <c r="BJ13" s="65"/>
      <c r="BK13" s="65"/>
      <c r="BL13" s="54">
        <v>44440</v>
      </c>
      <c r="BM13" s="55"/>
      <c r="BN13" s="55">
        <v>44548</v>
      </c>
      <c r="BO13" s="55">
        <v>44530</v>
      </c>
      <c r="BP13" s="49">
        <v>107</v>
      </c>
      <c r="BQ13" s="49">
        <v>107</v>
      </c>
      <c r="BR13" s="49">
        <f t="shared" si="6"/>
        <v>0</v>
      </c>
      <c r="BS13" s="56">
        <f t="shared" si="7"/>
        <v>44582</v>
      </c>
      <c r="BT13" s="29">
        <f t="shared" si="8"/>
        <v>-2.1428571428571428</v>
      </c>
      <c r="BU13" s="29">
        <f t="shared" si="9"/>
        <v>3</v>
      </c>
      <c r="BV13" s="57">
        <f t="shared" si="10"/>
        <v>44564</v>
      </c>
      <c r="BW13" s="58">
        <f t="shared" si="11"/>
        <v>44579</v>
      </c>
      <c r="BX13" s="6" t="str">
        <f t="shared" si="12"/>
        <v>09TF001::099</v>
      </c>
      <c r="BY13" s="6" t="s">
        <v>233</v>
      </c>
      <c r="BZ13" s="6">
        <f t="shared" si="13"/>
        <v>31</v>
      </c>
      <c r="CA13" s="6">
        <f t="shared" si="14"/>
        <v>15</v>
      </c>
    </row>
    <row r="14" spans="1:79" s="6" customFormat="1" ht="12">
      <c r="A14" s="6" t="str">
        <f t="shared" si="0"/>
        <v>268197-269604 09TF001A99099</v>
      </c>
      <c r="B14" s="62" t="s">
        <v>220</v>
      </c>
      <c r="C14" s="62">
        <v>268197</v>
      </c>
      <c r="D14" s="62" t="s">
        <v>221</v>
      </c>
      <c r="E14" s="62" t="s">
        <v>176</v>
      </c>
      <c r="F14" s="62" t="s">
        <v>177</v>
      </c>
      <c r="G14" s="62" t="s">
        <v>222</v>
      </c>
      <c r="H14" s="62" t="s">
        <v>222</v>
      </c>
      <c r="I14" s="62" t="s">
        <v>103</v>
      </c>
      <c r="J14" s="62" t="s">
        <v>223</v>
      </c>
      <c r="K14" s="62" t="s">
        <v>224</v>
      </c>
      <c r="L14" s="62" t="s">
        <v>225</v>
      </c>
      <c r="M14" s="62" t="s">
        <v>181</v>
      </c>
      <c r="N14" s="62" t="s">
        <v>196</v>
      </c>
      <c r="O14" s="62" t="s">
        <v>235</v>
      </c>
      <c r="P14" s="62" t="s">
        <v>228</v>
      </c>
      <c r="Q14" s="62" t="s">
        <v>229</v>
      </c>
      <c r="R14" s="62">
        <v>1140</v>
      </c>
      <c r="S14" s="62">
        <v>1140</v>
      </c>
      <c r="T14" s="63">
        <v>44621</v>
      </c>
      <c r="U14" s="62" t="s">
        <v>185</v>
      </c>
      <c r="V14" s="64">
        <v>44571</v>
      </c>
      <c r="W14" s="64">
        <f t="shared" si="1"/>
        <v>44564</v>
      </c>
      <c r="X14" s="67">
        <f t="shared" si="2"/>
        <v>44586</v>
      </c>
      <c r="Y14" s="67">
        <v>44579</v>
      </c>
      <c r="Z14" s="62" t="s">
        <v>186</v>
      </c>
      <c r="AA14" s="62"/>
      <c r="AB14" s="62"/>
      <c r="AC14" s="62"/>
      <c r="AD14" s="62" t="s">
        <v>230</v>
      </c>
      <c r="AE14" s="62" t="s">
        <v>187</v>
      </c>
      <c r="AF14" s="62"/>
      <c r="AG14" s="62" t="s">
        <v>188</v>
      </c>
      <c r="AH14" s="65">
        <v>4</v>
      </c>
      <c r="AI14" s="65">
        <f t="shared" si="3"/>
        <v>4560</v>
      </c>
      <c r="AJ14" s="65" t="s">
        <v>189</v>
      </c>
      <c r="AK14" s="65"/>
      <c r="AL14" s="65"/>
      <c r="AM14" s="65"/>
      <c r="AN14" s="65"/>
      <c r="AO14" s="65"/>
      <c r="AP14" s="65" t="s">
        <v>190</v>
      </c>
      <c r="AQ14" s="65"/>
      <c r="AR14" s="65"/>
      <c r="AS14" s="65"/>
      <c r="AT14" s="65" t="s">
        <v>215</v>
      </c>
      <c r="AU14" s="65"/>
      <c r="AV14" s="65"/>
      <c r="AW14" s="65" t="s">
        <v>231</v>
      </c>
      <c r="AX14" s="48" t="e">
        <f>VLOOKUP(A:A,'[4]Total Buy'!$A:$AV,48,0)</f>
        <v>#N/A</v>
      </c>
      <c r="AY14" s="49" t="str">
        <f t="shared" si="4"/>
        <v>09TF001099</v>
      </c>
      <c r="AZ14" s="65" t="s">
        <v>232</v>
      </c>
      <c r="BA14" s="65"/>
      <c r="BB14" s="65">
        <v>8.0399999999999991</v>
      </c>
      <c r="BC14" s="65"/>
      <c r="BD14" s="49" t="str">
        <f t="shared" si="5"/>
        <v>09TF001099</v>
      </c>
      <c r="BE14" s="49" t="s">
        <v>86</v>
      </c>
      <c r="BF14" s="49"/>
      <c r="BG14" s="65"/>
      <c r="BH14" s="49" t="s">
        <v>97</v>
      </c>
      <c r="BI14" s="52" t="s">
        <v>195</v>
      </c>
      <c r="BJ14" s="65"/>
      <c r="BK14" s="65"/>
      <c r="BL14" s="54">
        <v>44440</v>
      </c>
      <c r="BM14" s="55"/>
      <c r="BN14" s="55">
        <v>44548</v>
      </c>
      <c r="BO14" s="55">
        <v>44530</v>
      </c>
      <c r="BP14" s="49">
        <v>107</v>
      </c>
      <c r="BQ14" s="49">
        <v>107</v>
      </c>
      <c r="BR14" s="49">
        <f t="shared" si="6"/>
        <v>0</v>
      </c>
      <c r="BS14" s="56">
        <f t="shared" si="7"/>
        <v>44582</v>
      </c>
      <c r="BT14" s="29">
        <f t="shared" si="8"/>
        <v>-2.1428571428571428</v>
      </c>
      <c r="BU14" s="29">
        <f t="shared" si="9"/>
        <v>3</v>
      </c>
      <c r="BV14" s="57">
        <f t="shared" si="10"/>
        <v>44564</v>
      </c>
      <c r="BW14" s="58">
        <f t="shared" si="11"/>
        <v>44579</v>
      </c>
      <c r="BX14" s="6" t="str">
        <f t="shared" si="12"/>
        <v>09TF001::099</v>
      </c>
      <c r="BY14" s="6" t="s">
        <v>233</v>
      </c>
      <c r="BZ14" s="6">
        <f t="shared" si="13"/>
        <v>31</v>
      </c>
      <c r="CA14" s="6">
        <f t="shared" si="14"/>
        <v>15</v>
      </c>
    </row>
    <row r="15" spans="1:79" s="6" customFormat="1" ht="12">
      <c r="A15" s="6" t="str">
        <f t="shared" si="0"/>
        <v>268197-269604 09TF001A99099</v>
      </c>
      <c r="B15" s="62" t="s">
        <v>220</v>
      </c>
      <c r="C15" s="62">
        <v>268197</v>
      </c>
      <c r="D15" s="62" t="s">
        <v>221</v>
      </c>
      <c r="E15" s="62" t="s">
        <v>176</v>
      </c>
      <c r="F15" s="62" t="s">
        <v>177</v>
      </c>
      <c r="G15" s="62" t="s">
        <v>222</v>
      </c>
      <c r="H15" s="62" t="s">
        <v>222</v>
      </c>
      <c r="I15" s="62" t="s">
        <v>103</v>
      </c>
      <c r="J15" s="62" t="s">
        <v>223</v>
      </c>
      <c r="K15" s="62" t="s">
        <v>224</v>
      </c>
      <c r="L15" s="62" t="s">
        <v>225</v>
      </c>
      <c r="M15" s="62" t="s">
        <v>181</v>
      </c>
      <c r="N15" s="62" t="s">
        <v>198</v>
      </c>
      <c r="O15" s="62" t="s">
        <v>236</v>
      </c>
      <c r="P15" s="62" t="s">
        <v>228</v>
      </c>
      <c r="Q15" s="62" t="s">
        <v>229</v>
      </c>
      <c r="R15" s="62">
        <v>590</v>
      </c>
      <c r="S15" s="62">
        <v>590</v>
      </c>
      <c r="T15" s="63">
        <v>44621</v>
      </c>
      <c r="U15" s="62" t="s">
        <v>185</v>
      </c>
      <c r="V15" s="64">
        <v>44571</v>
      </c>
      <c r="W15" s="64">
        <f t="shared" si="1"/>
        <v>44564</v>
      </c>
      <c r="X15" s="67">
        <f t="shared" si="2"/>
        <v>44586</v>
      </c>
      <c r="Y15" s="67">
        <v>44579</v>
      </c>
      <c r="Z15" s="62" t="s">
        <v>186</v>
      </c>
      <c r="AA15" s="62"/>
      <c r="AB15" s="62"/>
      <c r="AC15" s="62"/>
      <c r="AD15" s="62" t="s">
        <v>230</v>
      </c>
      <c r="AE15" s="62" t="s">
        <v>187</v>
      </c>
      <c r="AF15" s="62"/>
      <c r="AG15" s="62" t="s">
        <v>188</v>
      </c>
      <c r="AH15" s="65">
        <v>4</v>
      </c>
      <c r="AI15" s="65">
        <f t="shared" si="3"/>
        <v>2360</v>
      </c>
      <c r="AJ15" s="65" t="s">
        <v>189</v>
      </c>
      <c r="AK15" s="65"/>
      <c r="AL15" s="65"/>
      <c r="AM15" s="65"/>
      <c r="AN15" s="65"/>
      <c r="AO15" s="65"/>
      <c r="AP15" s="65" t="s">
        <v>190</v>
      </c>
      <c r="AQ15" s="65"/>
      <c r="AR15" s="65"/>
      <c r="AS15" s="65"/>
      <c r="AT15" s="65" t="s">
        <v>215</v>
      </c>
      <c r="AU15" s="65"/>
      <c r="AV15" s="65"/>
      <c r="AW15" s="65" t="s">
        <v>231</v>
      </c>
      <c r="AX15" s="48" t="e">
        <f>VLOOKUP(A:A,'[4]Total Buy'!$A:$AV,48,0)</f>
        <v>#N/A</v>
      </c>
      <c r="AY15" s="49" t="str">
        <f t="shared" si="4"/>
        <v>09TF001099</v>
      </c>
      <c r="AZ15" s="65" t="s">
        <v>232</v>
      </c>
      <c r="BA15" s="65"/>
      <c r="BB15" s="65">
        <v>8.0399999999999991</v>
      </c>
      <c r="BC15" s="65"/>
      <c r="BD15" s="49" t="str">
        <f t="shared" si="5"/>
        <v>09TF001099</v>
      </c>
      <c r="BE15" s="49" t="s">
        <v>86</v>
      </c>
      <c r="BF15" s="49"/>
      <c r="BG15" s="65"/>
      <c r="BH15" s="49" t="s">
        <v>97</v>
      </c>
      <c r="BI15" s="52" t="s">
        <v>195</v>
      </c>
      <c r="BJ15" s="65"/>
      <c r="BK15" s="65"/>
      <c r="BL15" s="54">
        <v>44440</v>
      </c>
      <c r="BM15" s="55"/>
      <c r="BN15" s="55">
        <v>44548</v>
      </c>
      <c r="BO15" s="55">
        <v>44530</v>
      </c>
      <c r="BP15" s="49">
        <v>107</v>
      </c>
      <c r="BQ15" s="49">
        <v>107</v>
      </c>
      <c r="BR15" s="49">
        <f t="shared" si="6"/>
        <v>0</v>
      </c>
      <c r="BS15" s="56">
        <f t="shared" si="7"/>
        <v>44582</v>
      </c>
      <c r="BT15" s="29">
        <f t="shared" si="8"/>
        <v>-2.1428571428571428</v>
      </c>
      <c r="BU15" s="29">
        <f t="shared" si="9"/>
        <v>3</v>
      </c>
      <c r="BV15" s="57">
        <f t="shared" si="10"/>
        <v>44564</v>
      </c>
      <c r="BW15" s="58">
        <f t="shared" si="11"/>
        <v>44579</v>
      </c>
      <c r="BX15" s="6" t="str">
        <f t="shared" si="12"/>
        <v>09TF001::099</v>
      </c>
      <c r="BY15" s="6" t="s">
        <v>233</v>
      </c>
      <c r="BZ15" s="6">
        <f t="shared" si="13"/>
        <v>31</v>
      </c>
      <c r="CA15" s="6">
        <f t="shared" si="14"/>
        <v>15</v>
      </c>
    </row>
    <row r="16" spans="1:79" s="6" customFormat="1" ht="12">
      <c r="A16" s="6" t="str">
        <f t="shared" si="0"/>
        <v>268197-269604 09TF001100100</v>
      </c>
      <c r="B16" s="62" t="s">
        <v>220</v>
      </c>
      <c r="C16" s="62">
        <v>268197</v>
      </c>
      <c r="D16" s="62" t="s">
        <v>221</v>
      </c>
      <c r="E16" s="62" t="s">
        <v>176</v>
      </c>
      <c r="F16" s="62" t="s">
        <v>177</v>
      </c>
      <c r="G16" s="62" t="s">
        <v>222</v>
      </c>
      <c r="H16" s="62" t="s">
        <v>222</v>
      </c>
      <c r="I16" s="62" t="s">
        <v>103</v>
      </c>
      <c r="J16" s="62" t="s">
        <v>237</v>
      </c>
      <c r="K16" s="62" t="s">
        <v>237</v>
      </c>
      <c r="L16" s="62" t="s">
        <v>238</v>
      </c>
      <c r="M16" s="62" t="s">
        <v>181</v>
      </c>
      <c r="N16" s="62" t="s">
        <v>226</v>
      </c>
      <c r="O16" s="62" t="s">
        <v>239</v>
      </c>
      <c r="P16" s="62" t="s">
        <v>228</v>
      </c>
      <c r="Q16" s="62" t="s">
        <v>229</v>
      </c>
      <c r="R16" s="62">
        <v>400</v>
      </c>
      <c r="S16" s="62">
        <v>400</v>
      </c>
      <c r="T16" s="63">
        <v>44621</v>
      </c>
      <c r="U16" s="62" t="s">
        <v>185</v>
      </c>
      <c r="V16" s="64">
        <v>44571</v>
      </c>
      <c r="W16" s="64">
        <f t="shared" si="1"/>
        <v>44564</v>
      </c>
      <c r="X16" s="67">
        <f t="shared" si="2"/>
        <v>44572</v>
      </c>
      <c r="Y16" s="67">
        <v>44565</v>
      </c>
      <c r="Z16" s="62" t="s">
        <v>186</v>
      </c>
      <c r="AA16" s="62"/>
      <c r="AB16" s="62"/>
      <c r="AC16" s="62"/>
      <c r="AD16" s="62" t="s">
        <v>230</v>
      </c>
      <c r="AE16" s="62" t="s">
        <v>187</v>
      </c>
      <c r="AF16" s="62"/>
      <c r="AG16" s="62" t="s">
        <v>188</v>
      </c>
      <c r="AH16" s="65">
        <v>4</v>
      </c>
      <c r="AI16" s="65">
        <f t="shared" si="3"/>
        <v>1600</v>
      </c>
      <c r="AJ16" s="65" t="s">
        <v>189</v>
      </c>
      <c r="AK16" s="65"/>
      <c r="AL16" s="65"/>
      <c r="AM16" s="65"/>
      <c r="AN16" s="65"/>
      <c r="AO16" s="65"/>
      <c r="AP16" s="65" t="s">
        <v>190</v>
      </c>
      <c r="AQ16" s="65"/>
      <c r="AR16" s="65"/>
      <c r="AS16" s="65"/>
      <c r="AT16" s="65" t="s">
        <v>191</v>
      </c>
      <c r="AU16" s="65"/>
      <c r="AV16" s="65"/>
      <c r="AW16" s="65" t="s">
        <v>240</v>
      </c>
      <c r="AX16" s="48" t="e">
        <f>VLOOKUP(A:A,'[4]Total Buy'!$A:$AV,48,0)</f>
        <v>#N/A</v>
      </c>
      <c r="AY16" s="49" t="str">
        <f t="shared" si="4"/>
        <v>09TF001100</v>
      </c>
      <c r="AZ16" s="65" t="s">
        <v>232</v>
      </c>
      <c r="BA16" s="65"/>
      <c r="BB16" s="65">
        <v>7.7200000000000006</v>
      </c>
      <c r="BC16" s="65"/>
      <c r="BD16" s="49" t="str">
        <f t="shared" si="5"/>
        <v>09TF001100</v>
      </c>
      <c r="BE16" s="49" t="s">
        <v>86</v>
      </c>
      <c r="BF16" s="49"/>
      <c r="BG16" s="65"/>
      <c r="BH16" s="49" t="s">
        <v>97</v>
      </c>
      <c r="BI16" s="52" t="s">
        <v>195</v>
      </c>
      <c r="BJ16" s="65"/>
      <c r="BK16" s="65"/>
      <c r="BL16" s="54">
        <v>44440</v>
      </c>
      <c r="BM16" s="55"/>
      <c r="BN16" s="55">
        <v>44525</v>
      </c>
      <c r="BO16" s="55"/>
      <c r="BP16" s="49">
        <v>84</v>
      </c>
      <c r="BQ16" s="49">
        <v>137</v>
      </c>
      <c r="BR16" s="49">
        <f t="shared" si="6"/>
        <v>53</v>
      </c>
      <c r="BS16" s="56">
        <f t="shared" si="7"/>
        <v>44612</v>
      </c>
      <c r="BT16" s="29">
        <f t="shared" si="8"/>
        <v>-0.14285714285714285</v>
      </c>
      <c r="BU16" s="29">
        <f t="shared" si="9"/>
        <v>47</v>
      </c>
      <c r="BV16" s="57">
        <f t="shared" si="10"/>
        <v>44564</v>
      </c>
      <c r="BW16" s="58">
        <f t="shared" si="11"/>
        <v>44565</v>
      </c>
      <c r="BX16" s="6" t="str">
        <f t="shared" si="12"/>
        <v>09TF001::100</v>
      </c>
      <c r="BZ16" s="6">
        <f t="shared" si="13"/>
        <v>40</v>
      </c>
      <c r="CA16" s="6">
        <f t="shared" si="14"/>
        <v>1</v>
      </c>
    </row>
    <row r="17" spans="1:79" s="6" customFormat="1" ht="12">
      <c r="A17" s="6" t="str">
        <f t="shared" si="0"/>
        <v>268197-269604 09TF001100100</v>
      </c>
      <c r="B17" s="62" t="s">
        <v>220</v>
      </c>
      <c r="C17" s="62">
        <v>268197</v>
      </c>
      <c r="D17" s="62" t="s">
        <v>221</v>
      </c>
      <c r="E17" s="62" t="s">
        <v>176</v>
      </c>
      <c r="F17" s="62" t="s">
        <v>177</v>
      </c>
      <c r="G17" s="62" t="s">
        <v>222</v>
      </c>
      <c r="H17" s="62" t="s">
        <v>222</v>
      </c>
      <c r="I17" s="62" t="s">
        <v>103</v>
      </c>
      <c r="J17" s="62" t="s">
        <v>237</v>
      </c>
      <c r="K17" s="62" t="s">
        <v>237</v>
      </c>
      <c r="L17" s="62" t="s">
        <v>238</v>
      </c>
      <c r="M17" s="62" t="s">
        <v>181</v>
      </c>
      <c r="N17" s="62" t="s">
        <v>182</v>
      </c>
      <c r="O17" s="62" t="s">
        <v>241</v>
      </c>
      <c r="P17" s="62" t="s">
        <v>228</v>
      </c>
      <c r="Q17" s="62" t="s">
        <v>229</v>
      </c>
      <c r="R17" s="62">
        <v>420</v>
      </c>
      <c r="S17" s="62">
        <v>420</v>
      </c>
      <c r="T17" s="63">
        <v>44621</v>
      </c>
      <c r="U17" s="62" t="s">
        <v>185</v>
      </c>
      <c r="V17" s="64">
        <v>44571</v>
      </c>
      <c r="W17" s="64">
        <f t="shared" si="1"/>
        <v>44564</v>
      </c>
      <c r="X17" s="67">
        <f t="shared" si="2"/>
        <v>44572</v>
      </c>
      <c r="Y17" s="67">
        <v>44565</v>
      </c>
      <c r="Z17" s="62" t="s">
        <v>186</v>
      </c>
      <c r="AA17" s="62"/>
      <c r="AB17" s="62"/>
      <c r="AC17" s="62"/>
      <c r="AD17" s="62" t="s">
        <v>230</v>
      </c>
      <c r="AE17" s="62" t="s">
        <v>187</v>
      </c>
      <c r="AF17" s="62"/>
      <c r="AG17" s="62" t="s">
        <v>188</v>
      </c>
      <c r="AH17" s="65">
        <v>4</v>
      </c>
      <c r="AI17" s="65">
        <f t="shared" si="3"/>
        <v>1680</v>
      </c>
      <c r="AJ17" s="65" t="s">
        <v>189</v>
      </c>
      <c r="AK17" s="65"/>
      <c r="AL17" s="65"/>
      <c r="AM17" s="65"/>
      <c r="AN17" s="65"/>
      <c r="AO17" s="65"/>
      <c r="AP17" s="65" t="s">
        <v>190</v>
      </c>
      <c r="AQ17" s="65"/>
      <c r="AR17" s="65"/>
      <c r="AS17" s="65"/>
      <c r="AT17" s="65" t="s">
        <v>191</v>
      </c>
      <c r="AU17" s="65"/>
      <c r="AV17" s="65"/>
      <c r="AW17" s="65" t="s">
        <v>240</v>
      </c>
      <c r="AX17" s="48" t="e">
        <f>VLOOKUP(A:A,'[4]Total Buy'!$A:$AV,48,0)</f>
        <v>#N/A</v>
      </c>
      <c r="AY17" s="49" t="str">
        <f t="shared" si="4"/>
        <v>09TF001100</v>
      </c>
      <c r="AZ17" s="65" t="s">
        <v>232</v>
      </c>
      <c r="BA17" s="65"/>
      <c r="BB17" s="65">
        <v>7.7200000000000006</v>
      </c>
      <c r="BC17" s="65"/>
      <c r="BD17" s="49" t="str">
        <f t="shared" si="5"/>
        <v>09TF001100</v>
      </c>
      <c r="BE17" s="49" t="s">
        <v>86</v>
      </c>
      <c r="BF17" s="49"/>
      <c r="BG17" s="65"/>
      <c r="BH17" s="49" t="s">
        <v>97</v>
      </c>
      <c r="BI17" s="52" t="s">
        <v>195</v>
      </c>
      <c r="BJ17" s="65"/>
      <c r="BK17" s="65"/>
      <c r="BL17" s="54">
        <v>44440</v>
      </c>
      <c r="BM17" s="55"/>
      <c r="BN17" s="55">
        <v>44525</v>
      </c>
      <c r="BO17" s="55"/>
      <c r="BP17" s="49">
        <v>84</v>
      </c>
      <c r="BQ17" s="49">
        <v>137</v>
      </c>
      <c r="BR17" s="49">
        <f t="shared" si="6"/>
        <v>53</v>
      </c>
      <c r="BS17" s="56">
        <f t="shared" si="7"/>
        <v>44612</v>
      </c>
      <c r="BT17" s="29">
        <f t="shared" si="8"/>
        <v>-0.14285714285714285</v>
      </c>
      <c r="BU17" s="29">
        <f t="shared" si="9"/>
        <v>47</v>
      </c>
      <c r="BV17" s="57">
        <f t="shared" si="10"/>
        <v>44564</v>
      </c>
      <c r="BW17" s="58">
        <f t="shared" si="11"/>
        <v>44565</v>
      </c>
      <c r="BX17" s="6" t="str">
        <f t="shared" si="12"/>
        <v>09TF001::100</v>
      </c>
      <c r="BZ17" s="6">
        <f t="shared" si="13"/>
        <v>40</v>
      </c>
      <c r="CA17" s="6">
        <f t="shared" si="14"/>
        <v>1</v>
      </c>
    </row>
    <row r="18" spans="1:79" s="6" customFormat="1" ht="12">
      <c r="A18" s="6" t="str">
        <f t="shared" si="0"/>
        <v>268197-269604 09TF001100100</v>
      </c>
      <c r="B18" s="62" t="s">
        <v>220</v>
      </c>
      <c r="C18" s="62">
        <v>268197</v>
      </c>
      <c r="D18" s="62" t="s">
        <v>221</v>
      </c>
      <c r="E18" s="62" t="s">
        <v>176</v>
      </c>
      <c r="F18" s="62" t="s">
        <v>177</v>
      </c>
      <c r="G18" s="62" t="s">
        <v>222</v>
      </c>
      <c r="H18" s="62" t="s">
        <v>222</v>
      </c>
      <c r="I18" s="62" t="s">
        <v>103</v>
      </c>
      <c r="J18" s="62" t="s">
        <v>237</v>
      </c>
      <c r="K18" s="62" t="s">
        <v>237</v>
      </c>
      <c r="L18" s="62" t="s">
        <v>238</v>
      </c>
      <c r="M18" s="62" t="s">
        <v>181</v>
      </c>
      <c r="N18" s="62" t="s">
        <v>196</v>
      </c>
      <c r="O18" s="62" t="s">
        <v>242</v>
      </c>
      <c r="P18" s="62" t="s">
        <v>228</v>
      </c>
      <c r="Q18" s="62" t="s">
        <v>229</v>
      </c>
      <c r="R18" s="62">
        <v>470</v>
      </c>
      <c r="S18" s="62">
        <v>470</v>
      </c>
      <c r="T18" s="63">
        <v>44621</v>
      </c>
      <c r="U18" s="62" t="s">
        <v>185</v>
      </c>
      <c r="V18" s="64">
        <v>44571</v>
      </c>
      <c r="W18" s="64">
        <f t="shared" si="1"/>
        <v>44564</v>
      </c>
      <c r="X18" s="67">
        <f t="shared" si="2"/>
        <v>44572</v>
      </c>
      <c r="Y18" s="67">
        <v>44565</v>
      </c>
      <c r="Z18" s="62" t="s">
        <v>186</v>
      </c>
      <c r="AA18" s="62"/>
      <c r="AB18" s="62"/>
      <c r="AC18" s="62"/>
      <c r="AD18" s="62" t="s">
        <v>230</v>
      </c>
      <c r="AE18" s="62" t="s">
        <v>187</v>
      </c>
      <c r="AF18" s="62"/>
      <c r="AG18" s="62" t="s">
        <v>188</v>
      </c>
      <c r="AH18" s="65">
        <v>4</v>
      </c>
      <c r="AI18" s="65">
        <f t="shared" si="3"/>
        <v>1880</v>
      </c>
      <c r="AJ18" s="65" t="s">
        <v>189</v>
      </c>
      <c r="AK18" s="65"/>
      <c r="AL18" s="65"/>
      <c r="AM18" s="65"/>
      <c r="AN18" s="65"/>
      <c r="AO18" s="65"/>
      <c r="AP18" s="65" t="s">
        <v>190</v>
      </c>
      <c r="AQ18" s="65"/>
      <c r="AR18" s="65"/>
      <c r="AS18" s="65"/>
      <c r="AT18" s="65" t="s">
        <v>191</v>
      </c>
      <c r="AU18" s="65"/>
      <c r="AV18" s="65"/>
      <c r="AW18" s="65" t="s">
        <v>240</v>
      </c>
      <c r="AX18" s="48" t="e">
        <f>VLOOKUP(A:A,'[4]Total Buy'!$A:$AV,48,0)</f>
        <v>#N/A</v>
      </c>
      <c r="AY18" s="49" t="str">
        <f t="shared" si="4"/>
        <v>09TF001100</v>
      </c>
      <c r="AZ18" s="65" t="s">
        <v>232</v>
      </c>
      <c r="BA18" s="65"/>
      <c r="BB18" s="65">
        <v>7.7200000000000006</v>
      </c>
      <c r="BC18" s="65"/>
      <c r="BD18" s="49" t="str">
        <f t="shared" si="5"/>
        <v>09TF001100</v>
      </c>
      <c r="BE18" s="49" t="s">
        <v>86</v>
      </c>
      <c r="BF18" s="49"/>
      <c r="BG18" s="65"/>
      <c r="BH18" s="49" t="s">
        <v>97</v>
      </c>
      <c r="BI18" s="52" t="s">
        <v>195</v>
      </c>
      <c r="BJ18" s="65"/>
      <c r="BK18" s="65"/>
      <c r="BL18" s="54">
        <v>44440</v>
      </c>
      <c r="BM18" s="55"/>
      <c r="BN18" s="55">
        <v>44525</v>
      </c>
      <c r="BO18" s="55"/>
      <c r="BP18" s="49">
        <v>84</v>
      </c>
      <c r="BQ18" s="49">
        <v>137</v>
      </c>
      <c r="BR18" s="49">
        <f t="shared" si="6"/>
        <v>53</v>
      </c>
      <c r="BS18" s="56">
        <f t="shared" si="7"/>
        <v>44612</v>
      </c>
      <c r="BT18" s="29">
        <f t="shared" si="8"/>
        <v>-0.14285714285714285</v>
      </c>
      <c r="BU18" s="29">
        <f t="shared" si="9"/>
        <v>47</v>
      </c>
      <c r="BV18" s="57">
        <f t="shared" si="10"/>
        <v>44564</v>
      </c>
      <c r="BW18" s="58">
        <f t="shared" si="11"/>
        <v>44565</v>
      </c>
      <c r="BX18" s="6" t="str">
        <f t="shared" si="12"/>
        <v>09TF001::100</v>
      </c>
      <c r="BZ18" s="6">
        <f t="shared" si="13"/>
        <v>40</v>
      </c>
      <c r="CA18" s="6">
        <f t="shared" si="14"/>
        <v>1</v>
      </c>
    </row>
    <row r="19" spans="1:79" s="6" customFormat="1" ht="12">
      <c r="A19" s="6" t="str">
        <f t="shared" si="0"/>
        <v>268197-269604 09TF001100100</v>
      </c>
      <c r="B19" s="62" t="s">
        <v>220</v>
      </c>
      <c r="C19" s="62">
        <v>268197</v>
      </c>
      <c r="D19" s="62" t="s">
        <v>221</v>
      </c>
      <c r="E19" s="62" t="s">
        <v>176</v>
      </c>
      <c r="F19" s="62" t="s">
        <v>177</v>
      </c>
      <c r="G19" s="62" t="s">
        <v>222</v>
      </c>
      <c r="H19" s="62" t="s">
        <v>222</v>
      </c>
      <c r="I19" s="62" t="s">
        <v>103</v>
      </c>
      <c r="J19" s="62" t="s">
        <v>237</v>
      </c>
      <c r="K19" s="62" t="s">
        <v>237</v>
      </c>
      <c r="L19" s="62" t="s">
        <v>238</v>
      </c>
      <c r="M19" s="62" t="s">
        <v>181</v>
      </c>
      <c r="N19" s="62" t="s">
        <v>198</v>
      </c>
      <c r="O19" s="62" t="s">
        <v>243</v>
      </c>
      <c r="P19" s="62" t="s">
        <v>228</v>
      </c>
      <c r="Q19" s="62" t="s">
        <v>229</v>
      </c>
      <c r="R19" s="62">
        <v>120</v>
      </c>
      <c r="S19" s="62">
        <v>120</v>
      </c>
      <c r="T19" s="63">
        <v>44621</v>
      </c>
      <c r="U19" s="62" t="s">
        <v>185</v>
      </c>
      <c r="V19" s="64">
        <v>44571</v>
      </c>
      <c r="W19" s="64">
        <f t="shared" si="1"/>
        <v>44564</v>
      </c>
      <c r="X19" s="67">
        <f t="shared" si="2"/>
        <v>44572</v>
      </c>
      <c r="Y19" s="67">
        <v>44565</v>
      </c>
      <c r="Z19" s="62" t="s">
        <v>186</v>
      </c>
      <c r="AA19" s="62"/>
      <c r="AB19" s="62"/>
      <c r="AC19" s="62"/>
      <c r="AD19" s="62" t="s">
        <v>230</v>
      </c>
      <c r="AE19" s="62" t="s">
        <v>187</v>
      </c>
      <c r="AF19" s="62"/>
      <c r="AG19" s="62" t="s">
        <v>188</v>
      </c>
      <c r="AH19" s="65">
        <v>4</v>
      </c>
      <c r="AI19" s="65">
        <f t="shared" si="3"/>
        <v>480</v>
      </c>
      <c r="AJ19" s="65" t="s">
        <v>189</v>
      </c>
      <c r="AK19" s="65"/>
      <c r="AL19" s="65"/>
      <c r="AM19" s="65"/>
      <c r="AN19" s="65"/>
      <c r="AO19" s="65"/>
      <c r="AP19" s="65" t="s">
        <v>190</v>
      </c>
      <c r="AQ19" s="65"/>
      <c r="AR19" s="65"/>
      <c r="AS19" s="65"/>
      <c r="AT19" s="65" t="s">
        <v>191</v>
      </c>
      <c r="AU19" s="65"/>
      <c r="AV19" s="65"/>
      <c r="AW19" s="65" t="s">
        <v>240</v>
      </c>
      <c r="AX19" s="48" t="e">
        <f>VLOOKUP(A:A,'[4]Total Buy'!$A:$AV,48,0)</f>
        <v>#N/A</v>
      </c>
      <c r="AY19" s="49" t="str">
        <f t="shared" si="4"/>
        <v>09TF001100</v>
      </c>
      <c r="AZ19" s="65" t="s">
        <v>232</v>
      </c>
      <c r="BA19" s="65"/>
      <c r="BB19" s="65">
        <v>7.7200000000000006</v>
      </c>
      <c r="BC19" s="65"/>
      <c r="BD19" s="49" t="str">
        <f t="shared" si="5"/>
        <v>09TF001100</v>
      </c>
      <c r="BE19" s="49" t="s">
        <v>86</v>
      </c>
      <c r="BF19" s="49"/>
      <c r="BG19" s="65"/>
      <c r="BH19" s="49" t="s">
        <v>97</v>
      </c>
      <c r="BI19" s="52" t="s">
        <v>195</v>
      </c>
      <c r="BJ19" s="65"/>
      <c r="BK19" s="65"/>
      <c r="BL19" s="54">
        <v>44440</v>
      </c>
      <c r="BM19" s="55"/>
      <c r="BN19" s="55">
        <v>44525</v>
      </c>
      <c r="BO19" s="55"/>
      <c r="BP19" s="49">
        <v>84</v>
      </c>
      <c r="BQ19" s="49">
        <v>137</v>
      </c>
      <c r="BR19" s="49">
        <f t="shared" si="6"/>
        <v>53</v>
      </c>
      <c r="BS19" s="56">
        <f t="shared" si="7"/>
        <v>44612</v>
      </c>
      <c r="BT19" s="29">
        <f t="shared" si="8"/>
        <v>-0.14285714285714285</v>
      </c>
      <c r="BU19" s="29">
        <f t="shared" si="9"/>
        <v>47</v>
      </c>
      <c r="BV19" s="57">
        <f t="shared" si="10"/>
        <v>44564</v>
      </c>
      <c r="BW19" s="58">
        <f t="shared" si="11"/>
        <v>44565</v>
      </c>
      <c r="BX19" s="6" t="str">
        <f t="shared" si="12"/>
        <v>09TF001::100</v>
      </c>
      <c r="BZ19" s="6">
        <f t="shared" si="13"/>
        <v>40</v>
      </c>
      <c r="CA19" s="6">
        <f t="shared" si="14"/>
        <v>1</v>
      </c>
    </row>
    <row r="20" spans="1:79" s="6" customFormat="1" ht="12">
      <c r="A20" s="6" t="str">
        <f t="shared" si="0"/>
        <v>26820109T0006099099</v>
      </c>
      <c r="B20" s="62">
        <v>268201</v>
      </c>
      <c r="C20" s="62">
        <v>268201</v>
      </c>
      <c r="D20" s="62" t="s">
        <v>244</v>
      </c>
      <c r="E20" s="62" t="s">
        <v>176</v>
      </c>
      <c r="F20" s="62" t="s">
        <v>177</v>
      </c>
      <c r="G20" s="62" t="s">
        <v>245</v>
      </c>
      <c r="H20" s="62" t="s">
        <v>245</v>
      </c>
      <c r="I20" s="62" t="s">
        <v>103</v>
      </c>
      <c r="J20" s="62" t="s">
        <v>224</v>
      </c>
      <c r="K20" s="62" t="s">
        <v>224</v>
      </c>
      <c r="L20" s="62" t="s">
        <v>225</v>
      </c>
      <c r="M20" s="62" t="s">
        <v>181</v>
      </c>
      <c r="N20" s="62" t="s">
        <v>246</v>
      </c>
      <c r="O20" s="62" t="s">
        <v>247</v>
      </c>
      <c r="P20" s="62" t="s">
        <v>248</v>
      </c>
      <c r="Q20" s="62" t="s">
        <v>229</v>
      </c>
      <c r="R20" s="62">
        <v>312</v>
      </c>
      <c r="S20" s="62">
        <v>312</v>
      </c>
      <c r="T20" s="63">
        <v>44621</v>
      </c>
      <c r="U20" s="62" t="s">
        <v>185</v>
      </c>
      <c r="V20" s="64">
        <v>44571</v>
      </c>
      <c r="W20" s="64">
        <f t="shared" si="1"/>
        <v>44564</v>
      </c>
      <c r="X20" s="67">
        <f t="shared" si="2"/>
        <v>44586</v>
      </c>
      <c r="Y20" s="67">
        <v>44579</v>
      </c>
      <c r="Z20" s="62" t="s">
        <v>186</v>
      </c>
      <c r="AA20" s="62"/>
      <c r="AB20" s="62"/>
      <c r="AC20" s="62"/>
      <c r="AD20" s="62"/>
      <c r="AE20" s="62" t="s">
        <v>187</v>
      </c>
      <c r="AF20" s="62"/>
      <c r="AG20" s="62" t="s">
        <v>188</v>
      </c>
      <c r="AH20" s="65">
        <v>4</v>
      </c>
      <c r="AI20" s="65">
        <f t="shared" si="3"/>
        <v>1248</v>
      </c>
      <c r="AJ20" s="65" t="s">
        <v>189</v>
      </c>
      <c r="AK20" s="65"/>
      <c r="AL20" s="65"/>
      <c r="AM20" s="65"/>
      <c r="AN20" s="65"/>
      <c r="AO20" s="65"/>
      <c r="AP20" s="65" t="s">
        <v>190</v>
      </c>
      <c r="AQ20" s="65"/>
      <c r="AR20" s="65"/>
      <c r="AS20" s="65"/>
      <c r="AT20" s="65" t="s">
        <v>215</v>
      </c>
      <c r="AU20" s="65"/>
      <c r="AV20" s="65"/>
      <c r="AW20" s="65">
        <v>154054</v>
      </c>
      <c r="AX20" s="48" t="e">
        <f>VLOOKUP(A:A,'[4]Total Buy'!$A:$AV,48,0)</f>
        <v>#N/A</v>
      </c>
      <c r="AY20" s="49" t="str">
        <f t="shared" si="4"/>
        <v>09T0006099</v>
      </c>
      <c r="AZ20" s="50" t="s">
        <v>249</v>
      </c>
      <c r="BA20" s="65"/>
      <c r="BB20" s="65">
        <v>8.9</v>
      </c>
      <c r="BC20" s="65"/>
      <c r="BD20" s="49" t="str">
        <f t="shared" si="5"/>
        <v>09T0006099</v>
      </c>
      <c r="BE20" s="84" t="s">
        <v>75</v>
      </c>
      <c r="BF20" s="84"/>
      <c r="BG20" s="65"/>
      <c r="BH20" s="49" t="s">
        <v>97</v>
      </c>
      <c r="BI20" s="52" t="s">
        <v>195</v>
      </c>
      <c r="BJ20" s="65"/>
      <c r="BK20" s="65"/>
      <c r="BL20" s="54">
        <v>44440</v>
      </c>
      <c r="BM20" s="55"/>
      <c r="BN20" s="55">
        <v>44548</v>
      </c>
      <c r="BO20" s="55">
        <v>44530</v>
      </c>
      <c r="BP20" s="49">
        <v>107</v>
      </c>
      <c r="BQ20" s="49">
        <v>107</v>
      </c>
      <c r="BR20" s="49">
        <f t="shared" si="6"/>
        <v>0</v>
      </c>
      <c r="BS20" s="56">
        <f t="shared" si="7"/>
        <v>44582</v>
      </c>
      <c r="BT20" s="29">
        <f t="shared" si="8"/>
        <v>-2.1428571428571428</v>
      </c>
      <c r="BU20" s="29">
        <f t="shared" si="9"/>
        <v>3</v>
      </c>
      <c r="BV20" s="57">
        <f t="shared" si="10"/>
        <v>44564</v>
      </c>
      <c r="BW20" s="58">
        <f t="shared" si="11"/>
        <v>44579</v>
      </c>
      <c r="BX20" s="6" t="str">
        <f t="shared" si="12"/>
        <v>09T0006::099</v>
      </c>
      <c r="BY20" s="6" t="s">
        <v>233</v>
      </c>
      <c r="BZ20" s="6">
        <f t="shared" si="13"/>
        <v>31</v>
      </c>
      <c r="CA20" s="6">
        <f t="shared" si="14"/>
        <v>15</v>
      </c>
    </row>
    <row r="21" spans="1:79" s="6" customFormat="1" ht="12">
      <c r="A21" s="6" t="str">
        <f t="shared" si="0"/>
        <v>26820109T0006099099</v>
      </c>
      <c r="B21" s="62">
        <v>268201</v>
      </c>
      <c r="C21" s="62">
        <v>268201</v>
      </c>
      <c r="D21" s="62" t="s">
        <v>244</v>
      </c>
      <c r="E21" s="62" t="s">
        <v>176</v>
      </c>
      <c r="F21" s="62" t="s">
        <v>177</v>
      </c>
      <c r="G21" s="62" t="s">
        <v>245</v>
      </c>
      <c r="H21" s="62" t="s">
        <v>245</v>
      </c>
      <c r="I21" s="62" t="s">
        <v>103</v>
      </c>
      <c r="J21" s="62" t="s">
        <v>224</v>
      </c>
      <c r="K21" s="62" t="s">
        <v>224</v>
      </c>
      <c r="L21" s="62" t="s">
        <v>225</v>
      </c>
      <c r="M21" s="62" t="s">
        <v>181</v>
      </c>
      <c r="N21" s="62" t="s">
        <v>250</v>
      </c>
      <c r="O21" s="62" t="s">
        <v>251</v>
      </c>
      <c r="P21" s="62" t="s">
        <v>248</v>
      </c>
      <c r="Q21" s="62" t="s">
        <v>229</v>
      </c>
      <c r="R21" s="62">
        <v>1210</v>
      </c>
      <c r="S21" s="62">
        <v>1210</v>
      </c>
      <c r="T21" s="63">
        <v>44621</v>
      </c>
      <c r="U21" s="62" t="s">
        <v>185</v>
      </c>
      <c r="V21" s="64">
        <v>44571</v>
      </c>
      <c r="W21" s="64">
        <f t="shared" si="1"/>
        <v>44564</v>
      </c>
      <c r="X21" s="67">
        <f t="shared" si="2"/>
        <v>44586</v>
      </c>
      <c r="Y21" s="67">
        <v>44579</v>
      </c>
      <c r="Z21" s="62" t="s">
        <v>186</v>
      </c>
      <c r="AA21" s="62"/>
      <c r="AB21" s="62"/>
      <c r="AC21" s="62"/>
      <c r="AD21" s="62"/>
      <c r="AE21" s="62" t="s">
        <v>187</v>
      </c>
      <c r="AF21" s="62"/>
      <c r="AG21" s="62" t="s">
        <v>188</v>
      </c>
      <c r="AH21" s="65">
        <v>4</v>
      </c>
      <c r="AI21" s="65">
        <f t="shared" si="3"/>
        <v>4840</v>
      </c>
      <c r="AJ21" s="65" t="s">
        <v>189</v>
      </c>
      <c r="AK21" s="65"/>
      <c r="AL21" s="65"/>
      <c r="AM21" s="65"/>
      <c r="AN21" s="65"/>
      <c r="AO21" s="65"/>
      <c r="AP21" s="65" t="s">
        <v>190</v>
      </c>
      <c r="AQ21" s="65"/>
      <c r="AR21" s="65"/>
      <c r="AS21" s="65"/>
      <c r="AT21" s="65" t="s">
        <v>215</v>
      </c>
      <c r="AU21" s="65"/>
      <c r="AV21" s="65"/>
      <c r="AW21" s="65">
        <v>154054</v>
      </c>
      <c r="AX21" s="48" t="e">
        <f>VLOOKUP(A:A,'[4]Total Buy'!$A:$AV,48,0)</f>
        <v>#N/A</v>
      </c>
      <c r="AY21" s="49" t="str">
        <f t="shared" si="4"/>
        <v>09T0006099</v>
      </c>
      <c r="AZ21" s="50" t="s">
        <v>249</v>
      </c>
      <c r="BA21" s="65"/>
      <c r="BB21" s="65">
        <v>8.9</v>
      </c>
      <c r="BC21" s="65"/>
      <c r="BD21" s="49" t="str">
        <f t="shared" si="5"/>
        <v>09T0006099</v>
      </c>
      <c r="BE21" s="84" t="s">
        <v>75</v>
      </c>
      <c r="BF21" s="84"/>
      <c r="BG21" s="65"/>
      <c r="BH21" s="49" t="s">
        <v>97</v>
      </c>
      <c r="BI21" s="52" t="s">
        <v>195</v>
      </c>
      <c r="BJ21" s="65"/>
      <c r="BK21" s="65"/>
      <c r="BL21" s="54">
        <v>44440</v>
      </c>
      <c r="BM21" s="55"/>
      <c r="BN21" s="55">
        <v>44548</v>
      </c>
      <c r="BO21" s="55">
        <v>44530</v>
      </c>
      <c r="BP21" s="49">
        <v>107</v>
      </c>
      <c r="BQ21" s="49">
        <v>107</v>
      </c>
      <c r="BR21" s="49">
        <f t="shared" si="6"/>
        <v>0</v>
      </c>
      <c r="BS21" s="56">
        <f t="shared" si="7"/>
        <v>44582</v>
      </c>
      <c r="BT21" s="29">
        <f t="shared" si="8"/>
        <v>-2.1428571428571428</v>
      </c>
      <c r="BU21" s="29">
        <f t="shared" si="9"/>
        <v>3</v>
      </c>
      <c r="BV21" s="57">
        <f t="shared" si="10"/>
        <v>44564</v>
      </c>
      <c r="BW21" s="58">
        <f t="shared" si="11"/>
        <v>44579</v>
      </c>
      <c r="BX21" s="6" t="str">
        <f t="shared" si="12"/>
        <v>09T0006::099</v>
      </c>
      <c r="BY21" s="6" t="s">
        <v>233</v>
      </c>
      <c r="BZ21" s="6">
        <f t="shared" si="13"/>
        <v>31</v>
      </c>
      <c r="CA21" s="6">
        <f t="shared" si="14"/>
        <v>15</v>
      </c>
    </row>
    <row r="22" spans="1:79" s="6" customFormat="1" ht="12">
      <c r="A22" s="6" t="str">
        <f t="shared" si="0"/>
        <v>26820109T0006099099</v>
      </c>
      <c r="B22" s="62">
        <v>268201</v>
      </c>
      <c r="C22" s="62">
        <v>268201</v>
      </c>
      <c r="D22" s="62" t="s">
        <v>244</v>
      </c>
      <c r="E22" s="62" t="s">
        <v>176</v>
      </c>
      <c r="F22" s="62" t="s">
        <v>177</v>
      </c>
      <c r="G22" s="62" t="s">
        <v>245</v>
      </c>
      <c r="H22" s="62" t="s">
        <v>245</v>
      </c>
      <c r="I22" s="62" t="s">
        <v>103</v>
      </c>
      <c r="J22" s="62" t="s">
        <v>224</v>
      </c>
      <c r="K22" s="62" t="s">
        <v>224</v>
      </c>
      <c r="L22" s="62" t="s">
        <v>225</v>
      </c>
      <c r="M22" s="62" t="s">
        <v>181</v>
      </c>
      <c r="N22" s="62" t="s">
        <v>252</v>
      </c>
      <c r="O22" s="62" t="s">
        <v>253</v>
      </c>
      <c r="P22" s="62" t="s">
        <v>248</v>
      </c>
      <c r="Q22" s="62" t="s">
        <v>229</v>
      </c>
      <c r="R22" s="62">
        <v>969</v>
      </c>
      <c r="S22" s="62">
        <v>969</v>
      </c>
      <c r="T22" s="63">
        <v>44621</v>
      </c>
      <c r="U22" s="62" t="s">
        <v>185</v>
      </c>
      <c r="V22" s="64">
        <v>44571</v>
      </c>
      <c r="W22" s="64">
        <f t="shared" si="1"/>
        <v>44564</v>
      </c>
      <c r="X22" s="67">
        <f t="shared" si="2"/>
        <v>44586</v>
      </c>
      <c r="Y22" s="67">
        <v>44579</v>
      </c>
      <c r="Z22" s="62" t="s">
        <v>186</v>
      </c>
      <c r="AA22" s="62"/>
      <c r="AB22" s="62"/>
      <c r="AC22" s="62"/>
      <c r="AD22" s="62"/>
      <c r="AE22" s="62" t="s">
        <v>187</v>
      </c>
      <c r="AF22" s="62"/>
      <c r="AG22" s="62" t="s">
        <v>188</v>
      </c>
      <c r="AH22" s="65">
        <v>4</v>
      </c>
      <c r="AI22" s="65">
        <f t="shared" si="3"/>
        <v>3876</v>
      </c>
      <c r="AJ22" s="65" t="s">
        <v>189</v>
      </c>
      <c r="AK22" s="65"/>
      <c r="AL22" s="65"/>
      <c r="AM22" s="65"/>
      <c r="AN22" s="65"/>
      <c r="AO22" s="65"/>
      <c r="AP22" s="65" t="s">
        <v>190</v>
      </c>
      <c r="AQ22" s="65"/>
      <c r="AR22" s="65"/>
      <c r="AS22" s="65"/>
      <c r="AT22" s="65" t="s">
        <v>215</v>
      </c>
      <c r="AU22" s="65"/>
      <c r="AV22" s="65"/>
      <c r="AW22" s="65">
        <v>154054</v>
      </c>
      <c r="AX22" s="48" t="e">
        <f>VLOOKUP(A:A,'[4]Total Buy'!$A:$AV,48,0)</f>
        <v>#N/A</v>
      </c>
      <c r="AY22" s="49" t="str">
        <f t="shared" si="4"/>
        <v>09T0006099</v>
      </c>
      <c r="AZ22" s="50" t="s">
        <v>249</v>
      </c>
      <c r="BA22" s="65"/>
      <c r="BB22" s="65">
        <v>8.9</v>
      </c>
      <c r="BC22" s="65"/>
      <c r="BD22" s="49" t="str">
        <f t="shared" si="5"/>
        <v>09T0006099</v>
      </c>
      <c r="BE22" s="84" t="s">
        <v>75</v>
      </c>
      <c r="BF22" s="84"/>
      <c r="BG22" s="65"/>
      <c r="BH22" s="49" t="s">
        <v>97</v>
      </c>
      <c r="BI22" s="52" t="s">
        <v>195</v>
      </c>
      <c r="BJ22" s="65"/>
      <c r="BK22" s="65"/>
      <c r="BL22" s="54">
        <v>44440</v>
      </c>
      <c r="BM22" s="55"/>
      <c r="BN22" s="55">
        <v>44548</v>
      </c>
      <c r="BO22" s="55">
        <v>44530</v>
      </c>
      <c r="BP22" s="49">
        <v>107</v>
      </c>
      <c r="BQ22" s="49">
        <v>107</v>
      </c>
      <c r="BR22" s="49">
        <f t="shared" si="6"/>
        <v>0</v>
      </c>
      <c r="BS22" s="56">
        <f t="shared" si="7"/>
        <v>44582</v>
      </c>
      <c r="BT22" s="29">
        <f t="shared" si="8"/>
        <v>-2.1428571428571428</v>
      </c>
      <c r="BU22" s="29">
        <f t="shared" si="9"/>
        <v>3</v>
      </c>
      <c r="BV22" s="57">
        <f t="shared" si="10"/>
        <v>44564</v>
      </c>
      <c r="BW22" s="58">
        <f t="shared" si="11"/>
        <v>44579</v>
      </c>
      <c r="BX22" s="6" t="str">
        <f t="shared" si="12"/>
        <v>09T0006::099</v>
      </c>
      <c r="BY22" s="6" t="s">
        <v>233</v>
      </c>
      <c r="BZ22" s="6">
        <f t="shared" si="13"/>
        <v>31</v>
      </c>
      <c r="CA22" s="6">
        <f t="shared" si="14"/>
        <v>15</v>
      </c>
    </row>
    <row r="23" spans="1:79" s="6" customFormat="1" ht="12">
      <c r="A23" s="6" t="str">
        <f t="shared" si="0"/>
        <v>26820109T0006099099</v>
      </c>
      <c r="B23" s="62">
        <v>268201</v>
      </c>
      <c r="C23" s="62">
        <v>268201</v>
      </c>
      <c r="D23" s="62" t="s">
        <v>244</v>
      </c>
      <c r="E23" s="62" t="s">
        <v>176</v>
      </c>
      <c r="F23" s="62" t="s">
        <v>177</v>
      </c>
      <c r="G23" s="62" t="s">
        <v>245</v>
      </c>
      <c r="H23" s="62" t="s">
        <v>245</v>
      </c>
      <c r="I23" s="62" t="s">
        <v>103</v>
      </c>
      <c r="J23" s="62" t="s">
        <v>224</v>
      </c>
      <c r="K23" s="62" t="s">
        <v>224</v>
      </c>
      <c r="L23" s="62" t="s">
        <v>225</v>
      </c>
      <c r="M23" s="62" t="s">
        <v>181</v>
      </c>
      <c r="N23" s="62" t="s">
        <v>198</v>
      </c>
      <c r="O23" s="62" t="s">
        <v>254</v>
      </c>
      <c r="P23" s="62" t="s">
        <v>248</v>
      </c>
      <c r="Q23" s="62" t="s">
        <v>229</v>
      </c>
      <c r="R23" s="62">
        <v>593</v>
      </c>
      <c r="S23" s="62">
        <v>593</v>
      </c>
      <c r="T23" s="63">
        <v>44621</v>
      </c>
      <c r="U23" s="62" t="s">
        <v>185</v>
      </c>
      <c r="V23" s="64">
        <v>44571</v>
      </c>
      <c r="W23" s="64">
        <f t="shared" si="1"/>
        <v>44564</v>
      </c>
      <c r="X23" s="67">
        <f t="shared" si="2"/>
        <v>44586</v>
      </c>
      <c r="Y23" s="67">
        <v>44579</v>
      </c>
      <c r="Z23" s="62" t="s">
        <v>186</v>
      </c>
      <c r="AA23" s="62"/>
      <c r="AB23" s="62"/>
      <c r="AC23" s="62"/>
      <c r="AD23" s="62"/>
      <c r="AE23" s="62" t="s">
        <v>187</v>
      </c>
      <c r="AF23" s="62"/>
      <c r="AG23" s="62" t="s">
        <v>188</v>
      </c>
      <c r="AH23" s="65">
        <v>4</v>
      </c>
      <c r="AI23" s="65">
        <f t="shared" si="3"/>
        <v>2372</v>
      </c>
      <c r="AJ23" s="65" t="s">
        <v>189</v>
      </c>
      <c r="AK23" s="65"/>
      <c r="AL23" s="65"/>
      <c r="AM23" s="65"/>
      <c r="AN23" s="65"/>
      <c r="AO23" s="65"/>
      <c r="AP23" s="65" t="s">
        <v>190</v>
      </c>
      <c r="AQ23" s="65"/>
      <c r="AR23" s="65"/>
      <c r="AS23" s="65"/>
      <c r="AT23" s="65" t="s">
        <v>215</v>
      </c>
      <c r="AU23" s="65"/>
      <c r="AV23" s="65"/>
      <c r="AW23" s="65">
        <v>154054</v>
      </c>
      <c r="AX23" s="48" t="e">
        <f>VLOOKUP(A:A,'[4]Total Buy'!$A:$AV,48,0)</f>
        <v>#N/A</v>
      </c>
      <c r="AY23" s="49" t="str">
        <f t="shared" si="4"/>
        <v>09T0006099</v>
      </c>
      <c r="AZ23" s="50" t="s">
        <v>249</v>
      </c>
      <c r="BA23" s="65"/>
      <c r="BB23" s="65">
        <v>8.9</v>
      </c>
      <c r="BC23" s="65"/>
      <c r="BD23" s="49" t="str">
        <f t="shared" si="5"/>
        <v>09T0006099</v>
      </c>
      <c r="BE23" s="84" t="s">
        <v>75</v>
      </c>
      <c r="BF23" s="84"/>
      <c r="BG23" s="65"/>
      <c r="BH23" s="49" t="s">
        <v>97</v>
      </c>
      <c r="BI23" s="52" t="s">
        <v>195</v>
      </c>
      <c r="BJ23" s="65"/>
      <c r="BK23" s="65"/>
      <c r="BL23" s="54">
        <v>44440</v>
      </c>
      <c r="BM23" s="55"/>
      <c r="BN23" s="55">
        <v>44548</v>
      </c>
      <c r="BO23" s="55">
        <v>44530</v>
      </c>
      <c r="BP23" s="49">
        <v>107</v>
      </c>
      <c r="BQ23" s="49">
        <v>107</v>
      </c>
      <c r="BR23" s="49">
        <f t="shared" si="6"/>
        <v>0</v>
      </c>
      <c r="BS23" s="56">
        <f t="shared" si="7"/>
        <v>44582</v>
      </c>
      <c r="BT23" s="29">
        <f t="shared" si="8"/>
        <v>-2.1428571428571428</v>
      </c>
      <c r="BU23" s="29">
        <f t="shared" si="9"/>
        <v>3</v>
      </c>
      <c r="BV23" s="57">
        <f t="shared" si="10"/>
        <v>44564</v>
      </c>
      <c r="BW23" s="58">
        <f t="shared" si="11"/>
        <v>44579</v>
      </c>
      <c r="BX23" s="6" t="str">
        <f t="shared" si="12"/>
        <v>09T0006::099</v>
      </c>
      <c r="BY23" s="6" t="s">
        <v>233</v>
      </c>
      <c r="BZ23" s="6">
        <f t="shared" si="13"/>
        <v>31</v>
      </c>
      <c r="CA23" s="6">
        <f t="shared" si="14"/>
        <v>15</v>
      </c>
    </row>
    <row r="24" spans="1:79" s="6" customFormat="1" ht="12">
      <c r="A24" s="6" t="str">
        <f t="shared" si="0"/>
        <v>26820109T0006099099</v>
      </c>
      <c r="B24" s="62">
        <v>268201</v>
      </c>
      <c r="C24" s="62">
        <v>268201</v>
      </c>
      <c r="D24" s="62" t="s">
        <v>244</v>
      </c>
      <c r="E24" s="62" t="s">
        <v>176</v>
      </c>
      <c r="F24" s="62" t="s">
        <v>177</v>
      </c>
      <c r="G24" s="62" t="s">
        <v>245</v>
      </c>
      <c r="H24" s="62" t="s">
        <v>245</v>
      </c>
      <c r="I24" s="62" t="s">
        <v>103</v>
      </c>
      <c r="J24" s="62" t="s">
        <v>224</v>
      </c>
      <c r="K24" s="62" t="s">
        <v>224</v>
      </c>
      <c r="L24" s="62" t="s">
        <v>225</v>
      </c>
      <c r="M24" s="62" t="s">
        <v>181</v>
      </c>
      <c r="N24" s="62" t="s">
        <v>255</v>
      </c>
      <c r="O24" s="62" t="s">
        <v>256</v>
      </c>
      <c r="P24" s="62" t="s">
        <v>248</v>
      </c>
      <c r="Q24" s="62" t="s">
        <v>229</v>
      </c>
      <c r="R24" s="62">
        <v>132</v>
      </c>
      <c r="S24" s="62">
        <v>132</v>
      </c>
      <c r="T24" s="63">
        <v>44621</v>
      </c>
      <c r="U24" s="62" t="s">
        <v>185</v>
      </c>
      <c r="V24" s="64">
        <v>44571</v>
      </c>
      <c r="W24" s="64">
        <f t="shared" si="1"/>
        <v>44564</v>
      </c>
      <c r="X24" s="67">
        <f t="shared" si="2"/>
        <v>44586</v>
      </c>
      <c r="Y24" s="67">
        <v>44579</v>
      </c>
      <c r="Z24" s="62" t="s">
        <v>186</v>
      </c>
      <c r="AA24" s="62"/>
      <c r="AB24" s="62"/>
      <c r="AC24" s="62"/>
      <c r="AD24" s="62"/>
      <c r="AE24" s="62" t="s">
        <v>187</v>
      </c>
      <c r="AF24" s="62"/>
      <c r="AG24" s="62" t="s">
        <v>188</v>
      </c>
      <c r="AH24" s="65">
        <v>4</v>
      </c>
      <c r="AI24" s="65">
        <f t="shared" si="3"/>
        <v>528</v>
      </c>
      <c r="AJ24" s="65" t="s">
        <v>189</v>
      </c>
      <c r="AK24" s="65"/>
      <c r="AL24" s="65"/>
      <c r="AM24" s="65"/>
      <c r="AN24" s="65"/>
      <c r="AO24" s="65"/>
      <c r="AP24" s="65" t="s">
        <v>190</v>
      </c>
      <c r="AQ24" s="65"/>
      <c r="AR24" s="65"/>
      <c r="AS24" s="65"/>
      <c r="AT24" s="65" t="s">
        <v>215</v>
      </c>
      <c r="AU24" s="65"/>
      <c r="AV24" s="65"/>
      <c r="AW24" s="65">
        <v>154054</v>
      </c>
      <c r="AX24" s="48" t="e">
        <f>VLOOKUP(A:A,'[4]Total Buy'!$A:$AV,48,0)</f>
        <v>#N/A</v>
      </c>
      <c r="AY24" s="49" t="str">
        <f t="shared" si="4"/>
        <v>09T0006099</v>
      </c>
      <c r="AZ24" s="50" t="s">
        <v>249</v>
      </c>
      <c r="BA24" s="65"/>
      <c r="BB24" s="65">
        <v>8.9</v>
      </c>
      <c r="BC24" s="65"/>
      <c r="BD24" s="49" t="str">
        <f t="shared" si="5"/>
        <v>09T0006099</v>
      </c>
      <c r="BE24" s="84" t="s">
        <v>75</v>
      </c>
      <c r="BF24" s="84"/>
      <c r="BG24" s="65"/>
      <c r="BH24" s="49" t="s">
        <v>97</v>
      </c>
      <c r="BI24" s="52" t="s">
        <v>195</v>
      </c>
      <c r="BJ24" s="65"/>
      <c r="BK24" s="65"/>
      <c r="BL24" s="54">
        <v>44440</v>
      </c>
      <c r="BM24" s="55"/>
      <c r="BN24" s="55">
        <v>44548</v>
      </c>
      <c r="BO24" s="55">
        <v>44530</v>
      </c>
      <c r="BP24" s="49">
        <v>107</v>
      </c>
      <c r="BQ24" s="49">
        <v>107</v>
      </c>
      <c r="BR24" s="49">
        <f t="shared" si="6"/>
        <v>0</v>
      </c>
      <c r="BS24" s="56">
        <f t="shared" si="7"/>
        <v>44582</v>
      </c>
      <c r="BT24" s="29">
        <f t="shared" si="8"/>
        <v>-2.1428571428571428</v>
      </c>
      <c r="BU24" s="29">
        <f t="shared" si="9"/>
        <v>3</v>
      </c>
      <c r="BV24" s="57">
        <f t="shared" si="10"/>
        <v>44564</v>
      </c>
      <c r="BW24" s="58">
        <f t="shared" si="11"/>
        <v>44579</v>
      </c>
      <c r="BX24" s="6" t="str">
        <f t="shared" si="12"/>
        <v>09T0006::099</v>
      </c>
      <c r="BY24" s="6" t="s">
        <v>233</v>
      </c>
      <c r="BZ24" s="6">
        <f t="shared" si="13"/>
        <v>31</v>
      </c>
      <c r="CA24" s="6">
        <f t="shared" si="14"/>
        <v>15</v>
      </c>
    </row>
    <row r="25" spans="1:79" s="6" customFormat="1" ht="12">
      <c r="A25" s="6" t="str">
        <f t="shared" si="0"/>
        <v>26820109T0007099099</v>
      </c>
      <c r="B25" s="62">
        <v>268201</v>
      </c>
      <c r="C25" s="62">
        <v>268201</v>
      </c>
      <c r="D25" s="62" t="s">
        <v>244</v>
      </c>
      <c r="E25" s="62" t="s">
        <v>176</v>
      </c>
      <c r="F25" s="62" t="s">
        <v>177</v>
      </c>
      <c r="G25" s="62" t="s">
        <v>257</v>
      </c>
      <c r="H25" s="62" t="s">
        <v>257</v>
      </c>
      <c r="I25" s="62" t="s">
        <v>103</v>
      </c>
      <c r="J25" s="62" t="s">
        <v>224</v>
      </c>
      <c r="K25" s="62" t="s">
        <v>224</v>
      </c>
      <c r="L25" s="62" t="s">
        <v>225</v>
      </c>
      <c r="M25" s="62" t="s">
        <v>181</v>
      </c>
      <c r="N25" s="62" t="s">
        <v>246</v>
      </c>
      <c r="O25" s="62" t="s">
        <v>258</v>
      </c>
      <c r="P25" s="62" t="s">
        <v>248</v>
      </c>
      <c r="Q25" s="62" t="s">
        <v>229</v>
      </c>
      <c r="R25" s="62">
        <v>586</v>
      </c>
      <c r="S25" s="62">
        <v>586</v>
      </c>
      <c r="T25" s="63">
        <v>44621</v>
      </c>
      <c r="U25" s="62" t="s">
        <v>185</v>
      </c>
      <c r="V25" s="64">
        <v>44571</v>
      </c>
      <c r="W25" s="64">
        <f t="shared" si="1"/>
        <v>44564</v>
      </c>
      <c r="X25" s="67">
        <f t="shared" si="2"/>
        <v>44572</v>
      </c>
      <c r="Y25" s="67">
        <v>44565</v>
      </c>
      <c r="Z25" s="62" t="s">
        <v>186</v>
      </c>
      <c r="AA25" s="62"/>
      <c r="AB25" s="62"/>
      <c r="AC25" s="62"/>
      <c r="AD25" s="62"/>
      <c r="AE25" s="62" t="s">
        <v>187</v>
      </c>
      <c r="AF25" s="62"/>
      <c r="AG25" s="62" t="s">
        <v>188</v>
      </c>
      <c r="AH25" s="65">
        <v>4</v>
      </c>
      <c r="AI25" s="65">
        <f t="shared" si="3"/>
        <v>2344</v>
      </c>
      <c r="AJ25" s="65" t="s">
        <v>189</v>
      </c>
      <c r="AK25" s="65"/>
      <c r="AL25" s="65"/>
      <c r="AM25" s="65"/>
      <c r="AN25" s="65"/>
      <c r="AO25" s="65"/>
      <c r="AP25" s="65" t="s">
        <v>190</v>
      </c>
      <c r="AQ25" s="65"/>
      <c r="AR25" s="65"/>
      <c r="AS25" s="65"/>
      <c r="AT25" s="65" t="s">
        <v>191</v>
      </c>
      <c r="AU25" s="65"/>
      <c r="AV25" s="65"/>
      <c r="AW25" s="65">
        <v>154055</v>
      </c>
      <c r="AX25" s="48" t="e">
        <f>VLOOKUP(A:A,'[4]Total Buy'!$A:$AV,48,0)</f>
        <v>#N/A</v>
      </c>
      <c r="AY25" s="49" t="str">
        <f t="shared" si="4"/>
        <v>09T0007099</v>
      </c>
      <c r="AZ25" s="50" t="s">
        <v>249</v>
      </c>
      <c r="BA25" s="65"/>
      <c r="BB25" s="65">
        <v>7.8</v>
      </c>
      <c r="BC25" s="65"/>
      <c r="BD25" s="49" t="str">
        <f t="shared" si="5"/>
        <v>09T0007099</v>
      </c>
      <c r="BE25" s="84" t="s">
        <v>75</v>
      </c>
      <c r="BF25" s="84"/>
      <c r="BG25" s="65"/>
      <c r="BH25" s="49" t="s">
        <v>97</v>
      </c>
      <c r="BI25" s="52" t="s">
        <v>195</v>
      </c>
      <c r="BJ25" s="65"/>
      <c r="BK25" s="65"/>
      <c r="BL25" s="54">
        <v>44440</v>
      </c>
      <c r="BM25" s="55"/>
      <c r="BN25" s="55">
        <v>44525</v>
      </c>
      <c r="BO25" s="55"/>
      <c r="BP25" s="49">
        <v>84</v>
      </c>
      <c r="BQ25" s="49">
        <v>137</v>
      </c>
      <c r="BR25" s="49">
        <f t="shared" si="6"/>
        <v>53</v>
      </c>
      <c r="BS25" s="56">
        <f t="shared" si="7"/>
        <v>44612</v>
      </c>
      <c r="BT25" s="29">
        <f t="shared" si="8"/>
        <v>-0.14285714285714285</v>
      </c>
      <c r="BU25" s="29">
        <f t="shared" si="9"/>
        <v>47</v>
      </c>
      <c r="BV25" s="57">
        <f t="shared" si="10"/>
        <v>44564</v>
      </c>
      <c r="BW25" s="58">
        <f t="shared" si="11"/>
        <v>44565</v>
      </c>
      <c r="BX25" s="6" t="str">
        <f t="shared" si="12"/>
        <v>09T0007::099</v>
      </c>
      <c r="BZ25" s="6">
        <f t="shared" si="13"/>
        <v>40</v>
      </c>
      <c r="CA25" s="6">
        <f t="shared" si="14"/>
        <v>1</v>
      </c>
    </row>
    <row r="26" spans="1:79" s="6" customFormat="1" ht="12">
      <c r="A26" s="6" t="str">
        <f t="shared" si="0"/>
        <v>26820109T0007099099</v>
      </c>
      <c r="B26" s="62">
        <v>268201</v>
      </c>
      <c r="C26" s="62">
        <v>268201</v>
      </c>
      <c r="D26" s="62" t="s">
        <v>244</v>
      </c>
      <c r="E26" s="62" t="s">
        <v>176</v>
      </c>
      <c r="F26" s="62" t="s">
        <v>177</v>
      </c>
      <c r="G26" s="62" t="s">
        <v>257</v>
      </c>
      <c r="H26" s="62" t="s">
        <v>257</v>
      </c>
      <c r="I26" s="62" t="s">
        <v>103</v>
      </c>
      <c r="J26" s="62" t="s">
        <v>224</v>
      </c>
      <c r="K26" s="62" t="s">
        <v>224</v>
      </c>
      <c r="L26" s="62" t="s">
        <v>225</v>
      </c>
      <c r="M26" s="62" t="s">
        <v>181</v>
      </c>
      <c r="N26" s="62" t="s">
        <v>250</v>
      </c>
      <c r="O26" s="62" t="s">
        <v>259</v>
      </c>
      <c r="P26" s="62" t="s">
        <v>248</v>
      </c>
      <c r="Q26" s="62" t="s">
        <v>229</v>
      </c>
      <c r="R26" s="62">
        <v>2035</v>
      </c>
      <c r="S26" s="62">
        <v>2035</v>
      </c>
      <c r="T26" s="63">
        <v>44621</v>
      </c>
      <c r="U26" s="62" t="s">
        <v>185</v>
      </c>
      <c r="V26" s="64">
        <v>44571</v>
      </c>
      <c r="W26" s="64">
        <f t="shared" si="1"/>
        <v>44564</v>
      </c>
      <c r="X26" s="67">
        <f t="shared" si="2"/>
        <v>44572</v>
      </c>
      <c r="Y26" s="67">
        <v>44565</v>
      </c>
      <c r="Z26" s="62" t="s">
        <v>186</v>
      </c>
      <c r="AA26" s="62"/>
      <c r="AB26" s="62"/>
      <c r="AC26" s="62"/>
      <c r="AD26" s="62"/>
      <c r="AE26" s="62" t="s">
        <v>187</v>
      </c>
      <c r="AF26" s="62"/>
      <c r="AG26" s="62" t="s">
        <v>188</v>
      </c>
      <c r="AH26" s="65">
        <v>4</v>
      </c>
      <c r="AI26" s="65">
        <f t="shared" si="3"/>
        <v>8140</v>
      </c>
      <c r="AJ26" s="65" t="s">
        <v>189</v>
      </c>
      <c r="AK26" s="65"/>
      <c r="AL26" s="65"/>
      <c r="AM26" s="65"/>
      <c r="AN26" s="65"/>
      <c r="AO26" s="65"/>
      <c r="AP26" s="65" t="s">
        <v>190</v>
      </c>
      <c r="AQ26" s="65"/>
      <c r="AR26" s="65"/>
      <c r="AS26" s="65"/>
      <c r="AT26" s="65" t="s">
        <v>191</v>
      </c>
      <c r="AU26" s="65"/>
      <c r="AV26" s="65"/>
      <c r="AW26" s="65">
        <v>154055</v>
      </c>
      <c r="AX26" s="48" t="e">
        <f>VLOOKUP(A:A,'[4]Total Buy'!$A:$AV,48,0)</f>
        <v>#N/A</v>
      </c>
      <c r="AY26" s="49" t="str">
        <f t="shared" si="4"/>
        <v>09T0007099</v>
      </c>
      <c r="AZ26" s="50" t="s">
        <v>249</v>
      </c>
      <c r="BA26" s="65"/>
      <c r="BB26" s="65">
        <v>7.8</v>
      </c>
      <c r="BC26" s="65"/>
      <c r="BD26" s="49" t="str">
        <f t="shared" si="5"/>
        <v>09T0007099</v>
      </c>
      <c r="BE26" s="84" t="s">
        <v>75</v>
      </c>
      <c r="BF26" s="84"/>
      <c r="BG26" s="65"/>
      <c r="BH26" s="49" t="s">
        <v>97</v>
      </c>
      <c r="BI26" s="52" t="s">
        <v>195</v>
      </c>
      <c r="BJ26" s="65"/>
      <c r="BK26" s="65"/>
      <c r="BL26" s="54">
        <v>44440</v>
      </c>
      <c r="BM26" s="55"/>
      <c r="BN26" s="55">
        <v>44525</v>
      </c>
      <c r="BO26" s="55"/>
      <c r="BP26" s="49">
        <v>84</v>
      </c>
      <c r="BQ26" s="49">
        <v>137</v>
      </c>
      <c r="BR26" s="49">
        <f t="shared" si="6"/>
        <v>53</v>
      </c>
      <c r="BS26" s="56">
        <f t="shared" si="7"/>
        <v>44612</v>
      </c>
      <c r="BT26" s="29">
        <f t="shared" si="8"/>
        <v>-0.14285714285714285</v>
      </c>
      <c r="BU26" s="29">
        <f t="shared" si="9"/>
        <v>47</v>
      </c>
      <c r="BV26" s="57">
        <f t="shared" si="10"/>
        <v>44564</v>
      </c>
      <c r="BW26" s="58">
        <f t="shared" si="11"/>
        <v>44565</v>
      </c>
      <c r="BX26" s="6" t="str">
        <f t="shared" si="12"/>
        <v>09T0007::099</v>
      </c>
      <c r="BZ26" s="6">
        <f t="shared" si="13"/>
        <v>40</v>
      </c>
      <c r="CA26" s="6">
        <f t="shared" si="14"/>
        <v>1</v>
      </c>
    </row>
    <row r="27" spans="1:79" s="6" customFormat="1" ht="12.95" customHeight="1">
      <c r="A27" s="6" t="str">
        <f t="shared" si="0"/>
        <v>26820109T0007099099</v>
      </c>
      <c r="B27" s="62">
        <v>268201</v>
      </c>
      <c r="C27" s="62">
        <v>268201</v>
      </c>
      <c r="D27" s="62" t="s">
        <v>244</v>
      </c>
      <c r="E27" s="62" t="s">
        <v>176</v>
      </c>
      <c r="F27" s="62" t="s">
        <v>177</v>
      </c>
      <c r="G27" s="62" t="s">
        <v>257</v>
      </c>
      <c r="H27" s="62" t="s">
        <v>257</v>
      </c>
      <c r="I27" s="62" t="s">
        <v>103</v>
      </c>
      <c r="J27" s="62" t="s">
        <v>224</v>
      </c>
      <c r="K27" s="62" t="s">
        <v>224</v>
      </c>
      <c r="L27" s="62" t="s">
        <v>225</v>
      </c>
      <c r="M27" s="62" t="s">
        <v>181</v>
      </c>
      <c r="N27" s="62" t="s">
        <v>252</v>
      </c>
      <c r="O27" s="62" t="s">
        <v>260</v>
      </c>
      <c r="P27" s="62" t="s">
        <v>248</v>
      </c>
      <c r="Q27" s="62" t="s">
        <v>229</v>
      </c>
      <c r="R27" s="62">
        <v>1265</v>
      </c>
      <c r="S27" s="62">
        <v>1265</v>
      </c>
      <c r="T27" s="63">
        <v>44621</v>
      </c>
      <c r="U27" s="62" t="s">
        <v>185</v>
      </c>
      <c r="V27" s="64">
        <v>44571</v>
      </c>
      <c r="W27" s="64">
        <f t="shared" si="1"/>
        <v>44564</v>
      </c>
      <c r="X27" s="67">
        <f t="shared" si="2"/>
        <v>44572</v>
      </c>
      <c r="Y27" s="67">
        <v>44565</v>
      </c>
      <c r="Z27" s="62" t="s">
        <v>186</v>
      </c>
      <c r="AA27" s="62"/>
      <c r="AB27" s="62"/>
      <c r="AC27" s="62"/>
      <c r="AD27" s="62"/>
      <c r="AE27" s="62" t="s">
        <v>187</v>
      </c>
      <c r="AF27" s="62"/>
      <c r="AG27" s="62" t="s">
        <v>188</v>
      </c>
      <c r="AH27" s="65">
        <v>4</v>
      </c>
      <c r="AI27" s="65">
        <f t="shared" si="3"/>
        <v>5060</v>
      </c>
      <c r="AJ27" s="65" t="s">
        <v>189</v>
      </c>
      <c r="AK27" s="65"/>
      <c r="AL27" s="65"/>
      <c r="AM27" s="65"/>
      <c r="AN27" s="65"/>
      <c r="AO27" s="65"/>
      <c r="AP27" s="65" t="s">
        <v>190</v>
      </c>
      <c r="AQ27" s="65"/>
      <c r="AR27" s="65"/>
      <c r="AS27" s="65"/>
      <c r="AT27" s="65" t="s">
        <v>191</v>
      </c>
      <c r="AU27" s="65"/>
      <c r="AV27" s="65"/>
      <c r="AW27" s="65">
        <v>154055</v>
      </c>
      <c r="AX27" s="48" t="e">
        <f>VLOOKUP(A:A,'[4]Total Buy'!$A:$AV,48,0)</f>
        <v>#N/A</v>
      </c>
      <c r="AY27" s="49" t="str">
        <f t="shared" si="4"/>
        <v>09T0007099</v>
      </c>
      <c r="AZ27" s="50" t="s">
        <v>249</v>
      </c>
      <c r="BA27" s="65"/>
      <c r="BB27" s="65">
        <v>7.8</v>
      </c>
      <c r="BC27" s="65"/>
      <c r="BD27" s="49" t="str">
        <f t="shared" si="5"/>
        <v>09T0007099</v>
      </c>
      <c r="BE27" s="84" t="s">
        <v>75</v>
      </c>
      <c r="BF27" s="84"/>
      <c r="BG27" s="65"/>
      <c r="BH27" s="49" t="s">
        <v>97</v>
      </c>
      <c r="BI27" s="52" t="s">
        <v>195</v>
      </c>
      <c r="BJ27" s="65"/>
      <c r="BK27" s="65"/>
      <c r="BL27" s="54">
        <v>44440</v>
      </c>
      <c r="BM27" s="55"/>
      <c r="BN27" s="55">
        <v>44525</v>
      </c>
      <c r="BO27" s="55"/>
      <c r="BP27" s="49">
        <v>84</v>
      </c>
      <c r="BQ27" s="49">
        <v>137</v>
      </c>
      <c r="BR27" s="49">
        <f t="shared" si="6"/>
        <v>53</v>
      </c>
      <c r="BS27" s="56">
        <f t="shared" si="7"/>
        <v>44612</v>
      </c>
      <c r="BT27" s="29">
        <f t="shared" si="8"/>
        <v>-0.14285714285714285</v>
      </c>
      <c r="BU27" s="29">
        <f t="shared" si="9"/>
        <v>47</v>
      </c>
      <c r="BV27" s="57">
        <f t="shared" si="10"/>
        <v>44564</v>
      </c>
      <c r="BW27" s="58">
        <f t="shared" si="11"/>
        <v>44565</v>
      </c>
      <c r="BX27" s="6" t="str">
        <f t="shared" si="12"/>
        <v>09T0007::099</v>
      </c>
      <c r="BZ27" s="6">
        <f t="shared" si="13"/>
        <v>40</v>
      </c>
      <c r="CA27" s="6">
        <f t="shared" si="14"/>
        <v>1</v>
      </c>
    </row>
    <row r="28" spans="1:79" s="6" customFormat="1" ht="12.95" customHeight="1">
      <c r="A28" s="6" t="str">
        <f t="shared" si="0"/>
        <v>26820109T0007099099</v>
      </c>
      <c r="B28" s="62">
        <v>268201</v>
      </c>
      <c r="C28" s="62">
        <v>268201</v>
      </c>
      <c r="D28" s="62" t="s">
        <v>244</v>
      </c>
      <c r="E28" s="62" t="s">
        <v>176</v>
      </c>
      <c r="F28" s="62" t="s">
        <v>177</v>
      </c>
      <c r="G28" s="62" t="s">
        <v>257</v>
      </c>
      <c r="H28" s="62" t="s">
        <v>257</v>
      </c>
      <c r="I28" s="62" t="s">
        <v>103</v>
      </c>
      <c r="J28" s="62" t="s">
        <v>224</v>
      </c>
      <c r="K28" s="62" t="s">
        <v>224</v>
      </c>
      <c r="L28" s="62" t="s">
        <v>225</v>
      </c>
      <c r="M28" s="62" t="s">
        <v>181</v>
      </c>
      <c r="N28" s="62" t="s">
        <v>198</v>
      </c>
      <c r="O28" s="62" t="s">
        <v>261</v>
      </c>
      <c r="P28" s="62" t="s">
        <v>248</v>
      </c>
      <c r="Q28" s="62" t="s">
        <v>229</v>
      </c>
      <c r="R28" s="62">
        <v>850</v>
      </c>
      <c r="S28" s="62">
        <v>850</v>
      </c>
      <c r="T28" s="63">
        <v>44621</v>
      </c>
      <c r="U28" s="62" t="s">
        <v>185</v>
      </c>
      <c r="V28" s="64">
        <v>44571</v>
      </c>
      <c r="W28" s="64">
        <f t="shared" si="1"/>
        <v>44564</v>
      </c>
      <c r="X28" s="67">
        <f t="shared" si="2"/>
        <v>44572</v>
      </c>
      <c r="Y28" s="67">
        <v>44565</v>
      </c>
      <c r="Z28" s="62" t="s">
        <v>186</v>
      </c>
      <c r="AA28" s="62"/>
      <c r="AB28" s="62"/>
      <c r="AC28" s="62"/>
      <c r="AD28" s="62"/>
      <c r="AE28" s="62" t="s">
        <v>187</v>
      </c>
      <c r="AF28" s="62"/>
      <c r="AG28" s="62" t="s">
        <v>188</v>
      </c>
      <c r="AH28" s="65">
        <v>4</v>
      </c>
      <c r="AI28" s="65">
        <f t="shared" si="3"/>
        <v>3400</v>
      </c>
      <c r="AJ28" s="65" t="s">
        <v>189</v>
      </c>
      <c r="AK28" s="65"/>
      <c r="AL28" s="65"/>
      <c r="AM28" s="65"/>
      <c r="AN28" s="65"/>
      <c r="AO28" s="65"/>
      <c r="AP28" s="65" t="s">
        <v>190</v>
      </c>
      <c r="AQ28" s="65"/>
      <c r="AR28" s="65"/>
      <c r="AS28" s="65"/>
      <c r="AT28" s="65" t="s">
        <v>191</v>
      </c>
      <c r="AU28" s="65"/>
      <c r="AV28" s="65"/>
      <c r="AW28" s="65">
        <v>154055</v>
      </c>
      <c r="AX28" s="48" t="e">
        <f>VLOOKUP(A:A,'[4]Total Buy'!$A:$AV,48,0)</f>
        <v>#N/A</v>
      </c>
      <c r="AY28" s="49" t="str">
        <f t="shared" si="4"/>
        <v>09T0007099</v>
      </c>
      <c r="AZ28" s="50" t="s">
        <v>249</v>
      </c>
      <c r="BA28" s="65"/>
      <c r="BB28" s="65">
        <v>7.8</v>
      </c>
      <c r="BC28" s="65"/>
      <c r="BD28" s="49" t="str">
        <f t="shared" si="5"/>
        <v>09T0007099</v>
      </c>
      <c r="BE28" s="84" t="s">
        <v>75</v>
      </c>
      <c r="BF28" s="84"/>
      <c r="BG28" s="65"/>
      <c r="BH28" s="49" t="s">
        <v>97</v>
      </c>
      <c r="BI28" s="52" t="s">
        <v>195</v>
      </c>
      <c r="BJ28" s="65"/>
      <c r="BK28" s="65"/>
      <c r="BL28" s="54">
        <v>44440</v>
      </c>
      <c r="BM28" s="55"/>
      <c r="BN28" s="55">
        <v>44525</v>
      </c>
      <c r="BO28" s="55"/>
      <c r="BP28" s="49">
        <v>84</v>
      </c>
      <c r="BQ28" s="49">
        <v>137</v>
      </c>
      <c r="BR28" s="49">
        <f t="shared" si="6"/>
        <v>53</v>
      </c>
      <c r="BS28" s="56">
        <f t="shared" si="7"/>
        <v>44612</v>
      </c>
      <c r="BT28" s="29">
        <f t="shared" si="8"/>
        <v>-0.14285714285714285</v>
      </c>
      <c r="BU28" s="29">
        <f t="shared" si="9"/>
        <v>47</v>
      </c>
      <c r="BV28" s="57">
        <f t="shared" si="10"/>
        <v>44564</v>
      </c>
      <c r="BW28" s="58">
        <f t="shared" si="11"/>
        <v>44565</v>
      </c>
      <c r="BX28" s="6" t="str">
        <f t="shared" si="12"/>
        <v>09T0007::099</v>
      </c>
      <c r="BZ28" s="6">
        <f t="shared" si="13"/>
        <v>40</v>
      </c>
      <c r="CA28" s="6">
        <f t="shared" si="14"/>
        <v>1</v>
      </c>
    </row>
    <row r="29" spans="1:79" s="6" customFormat="1" ht="12.95" customHeight="1">
      <c r="A29" s="6">
        <v>30</v>
      </c>
      <c r="B29" s="62" t="s">
        <v>262</v>
      </c>
      <c r="C29" s="62" t="s">
        <v>263</v>
      </c>
      <c r="D29" s="85" t="s">
        <v>264</v>
      </c>
      <c r="E29" s="86">
        <v>44438.558749999997</v>
      </c>
      <c r="F29" s="62" t="s">
        <v>177</v>
      </c>
      <c r="G29" s="62" t="s">
        <v>257</v>
      </c>
      <c r="H29" s="62" t="s">
        <v>257</v>
      </c>
      <c r="I29" s="62" t="s">
        <v>103</v>
      </c>
      <c r="J29" s="62" t="s">
        <v>224</v>
      </c>
      <c r="K29" s="62" t="s">
        <v>224</v>
      </c>
      <c r="L29" s="62" t="s">
        <v>225</v>
      </c>
      <c r="M29" s="62" t="s">
        <v>181</v>
      </c>
      <c r="N29" s="62" t="s">
        <v>255</v>
      </c>
      <c r="O29" s="62" t="s">
        <v>265</v>
      </c>
      <c r="P29" s="62" t="s">
        <v>248</v>
      </c>
      <c r="Q29" s="62" t="s">
        <v>229</v>
      </c>
      <c r="R29" s="62">
        <v>571</v>
      </c>
      <c r="S29" s="62">
        <v>571</v>
      </c>
      <c r="T29" s="63">
        <v>44621</v>
      </c>
      <c r="U29" s="62" t="s">
        <v>185</v>
      </c>
      <c r="V29" s="64">
        <v>44571</v>
      </c>
      <c r="W29" s="64">
        <f t="shared" si="1"/>
        <v>44564</v>
      </c>
      <c r="X29" s="67">
        <f t="shared" si="2"/>
        <v>44572</v>
      </c>
      <c r="Y29" s="67">
        <v>44565</v>
      </c>
      <c r="Z29" s="62" t="s">
        <v>186</v>
      </c>
      <c r="AA29" s="62"/>
      <c r="AB29" s="62"/>
      <c r="AC29" s="62"/>
      <c r="AD29" s="62"/>
      <c r="AE29" s="62" t="s">
        <v>187</v>
      </c>
      <c r="AF29" s="62"/>
      <c r="AG29" s="62" t="s">
        <v>188</v>
      </c>
      <c r="AH29" s="65">
        <v>4</v>
      </c>
      <c r="AI29" s="65">
        <f t="shared" si="3"/>
        <v>2284</v>
      </c>
      <c r="AJ29" s="65" t="s">
        <v>189</v>
      </c>
      <c r="AK29" s="65"/>
      <c r="AL29" s="65"/>
      <c r="AM29" s="65"/>
      <c r="AN29" s="65"/>
      <c r="AO29" s="65"/>
      <c r="AP29" s="65" t="s">
        <v>190</v>
      </c>
      <c r="AQ29" s="65"/>
      <c r="AR29" s="65"/>
      <c r="AS29" s="65"/>
      <c r="AT29" s="65" t="s">
        <v>191</v>
      </c>
      <c r="AU29" s="65"/>
      <c r="AV29" s="65"/>
      <c r="AW29" s="65">
        <v>154055</v>
      </c>
      <c r="AX29" s="48" t="e">
        <f>VLOOKUP(A:A,'[4]Total Buy'!$A:$AV,48,0)</f>
        <v>#N/A</v>
      </c>
      <c r="AY29" s="49" t="str">
        <f t="shared" si="4"/>
        <v>09T0007099</v>
      </c>
      <c r="AZ29" s="50" t="s">
        <v>249</v>
      </c>
      <c r="BA29" s="65"/>
      <c r="BB29" s="65">
        <v>7.8</v>
      </c>
      <c r="BC29" s="65"/>
      <c r="BD29" s="49" t="str">
        <f t="shared" si="5"/>
        <v>09T0007099</v>
      </c>
      <c r="BE29" s="84" t="s">
        <v>75</v>
      </c>
      <c r="BF29" s="84"/>
      <c r="BG29" s="65"/>
      <c r="BH29" s="49" t="s">
        <v>97</v>
      </c>
      <c r="BI29" s="52" t="s">
        <v>195</v>
      </c>
      <c r="BJ29" s="65"/>
      <c r="BK29" s="65"/>
      <c r="BL29" s="54">
        <v>44440</v>
      </c>
      <c r="BM29" s="55"/>
      <c r="BN29" s="55">
        <v>44525</v>
      </c>
      <c r="BO29" s="55"/>
      <c r="BP29" s="49">
        <v>84</v>
      </c>
      <c r="BQ29" s="49">
        <v>137</v>
      </c>
      <c r="BR29" s="49">
        <f t="shared" si="6"/>
        <v>53</v>
      </c>
      <c r="BS29" s="56">
        <f t="shared" si="7"/>
        <v>44612</v>
      </c>
      <c r="BT29" s="29">
        <f t="shared" si="8"/>
        <v>-0.14285714285714285</v>
      </c>
      <c r="BU29" s="29">
        <f t="shared" si="9"/>
        <v>47</v>
      </c>
      <c r="BV29" s="57">
        <f t="shared" si="10"/>
        <v>44564</v>
      </c>
      <c r="BW29" s="58">
        <f t="shared" si="11"/>
        <v>44565</v>
      </c>
      <c r="BX29" s="6" t="str">
        <f t="shared" si="12"/>
        <v>09T0007::099</v>
      </c>
      <c r="BZ29" s="6">
        <f t="shared" si="13"/>
        <v>40</v>
      </c>
      <c r="CA29" s="6">
        <f t="shared" si="14"/>
        <v>1</v>
      </c>
    </row>
    <row r="30" spans="1:79" s="6" customFormat="1" ht="12">
      <c r="A30" s="6" t="str">
        <f t="shared" si="0"/>
        <v>26820109T3108CHS410</v>
      </c>
      <c r="B30" s="62">
        <v>268201</v>
      </c>
      <c r="C30" s="62">
        <v>268201</v>
      </c>
      <c r="D30" s="62" t="s">
        <v>244</v>
      </c>
      <c r="E30" s="62" t="s">
        <v>176</v>
      </c>
      <c r="F30" s="62" t="s">
        <v>177</v>
      </c>
      <c r="G30" s="62" t="s">
        <v>266</v>
      </c>
      <c r="H30" s="62" t="s">
        <v>266</v>
      </c>
      <c r="I30" s="62" t="s">
        <v>103</v>
      </c>
      <c r="J30" s="62" t="s">
        <v>267</v>
      </c>
      <c r="K30" s="62" t="s">
        <v>268</v>
      </c>
      <c r="L30" s="62" t="s">
        <v>269</v>
      </c>
      <c r="M30" s="62" t="s">
        <v>181</v>
      </c>
      <c r="N30" s="62" t="s">
        <v>226</v>
      </c>
      <c r="O30" s="62" t="s">
        <v>270</v>
      </c>
      <c r="P30" s="62" t="s">
        <v>248</v>
      </c>
      <c r="Q30" s="62" t="s">
        <v>229</v>
      </c>
      <c r="R30" s="62">
        <v>60</v>
      </c>
      <c r="S30" s="62">
        <v>60</v>
      </c>
      <c r="T30" s="63">
        <v>44621</v>
      </c>
      <c r="U30" s="62" t="s">
        <v>185</v>
      </c>
      <c r="V30" s="64">
        <v>44571</v>
      </c>
      <c r="W30" s="64">
        <f t="shared" si="1"/>
        <v>44564</v>
      </c>
      <c r="X30" s="67">
        <f t="shared" si="2"/>
        <v>44572</v>
      </c>
      <c r="Y30" s="67">
        <v>44565</v>
      </c>
      <c r="Z30" s="62" t="s">
        <v>186</v>
      </c>
      <c r="AA30" s="62"/>
      <c r="AB30" s="62"/>
      <c r="AC30" s="62"/>
      <c r="AD30" s="62"/>
      <c r="AE30" s="62" t="s">
        <v>187</v>
      </c>
      <c r="AF30" s="62"/>
      <c r="AG30" s="62" t="s">
        <v>188</v>
      </c>
      <c r="AH30" s="65">
        <v>1</v>
      </c>
      <c r="AI30" s="65">
        <f t="shared" si="3"/>
        <v>60</v>
      </c>
      <c r="AJ30" s="65" t="s">
        <v>189</v>
      </c>
      <c r="AK30" s="65"/>
      <c r="AL30" s="65"/>
      <c r="AM30" s="65"/>
      <c r="AN30" s="65"/>
      <c r="AO30" s="65"/>
      <c r="AP30" s="65" t="s">
        <v>190</v>
      </c>
      <c r="AQ30" s="65"/>
      <c r="AR30" s="65"/>
      <c r="AS30" s="65"/>
      <c r="AT30" s="65" t="s">
        <v>191</v>
      </c>
      <c r="AU30" s="65"/>
      <c r="AV30" s="65"/>
      <c r="AW30" s="65">
        <v>154053</v>
      </c>
      <c r="AX30" s="48" t="e">
        <f>VLOOKUP(A:A,'[4]Total Buy'!$A:$AV,48,0)</f>
        <v>#N/A</v>
      </c>
      <c r="AY30" s="49" t="str">
        <f t="shared" si="4"/>
        <v>09T3108410</v>
      </c>
      <c r="AZ30" s="50" t="s">
        <v>249</v>
      </c>
      <c r="BA30" s="65"/>
      <c r="BB30" s="65">
        <v>3.26</v>
      </c>
      <c r="BC30" s="65"/>
      <c r="BD30" s="49" t="str">
        <f t="shared" si="5"/>
        <v>09T3108410</v>
      </c>
      <c r="BE30" s="49" t="s">
        <v>73</v>
      </c>
      <c r="BF30" s="49"/>
      <c r="BG30" s="65"/>
      <c r="BH30" s="49" t="s">
        <v>97</v>
      </c>
      <c r="BI30" s="52" t="s">
        <v>195</v>
      </c>
      <c r="BJ30" s="65"/>
      <c r="BK30" s="65"/>
      <c r="BL30" s="54">
        <v>44440</v>
      </c>
      <c r="BM30" s="55"/>
      <c r="BN30" s="55">
        <v>44525</v>
      </c>
      <c r="BO30" s="55"/>
      <c r="BP30" s="49">
        <v>84</v>
      </c>
      <c r="BQ30" s="49">
        <v>84</v>
      </c>
      <c r="BR30" s="49">
        <f t="shared" si="6"/>
        <v>0</v>
      </c>
      <c r="BS30" s="56">
        <f t="shared" si="7"/>
        <v>44559</v>
      </c>
      <c r="BT30" s="29">
        <f t="shared" si="8"/>
        <v>-0.14285714285714285</v>
      </c>
      <c r="BU30" s="29">
        <f t="shared" si="9"/>
        <v>-6</v>
      </c>
      <c r="BV30" s="57">
        <f t="shared" si="10"/>
        <v>44564</v>
      </c>
      <c r="BW30" s="58">
        <f t="shared" si="11"/>
        <v>44565</v>
      </c>
      <c r="BX30" s="6" t="str">
        <f t="shared" si="12"/>
        <v>09T3108::410</v>
      </c>
      <c r="BZ30" s="6">
        <f t="shared" si="13"/>
        <v>40</v>
      </c>
      <c r="CA30" s="6">
        <f t="shared" si="14"/>
        <v>1</v>
      </c>
    </row>
    <row r="31" spans="1:79" s="6" customFormat="1" ht="12">
      <c r="A31" s="6" t="str">
        <f t="shared" si="0"/>
        <v>26820109T3108CHS410</v>
      </c>
      <c r="B31" s="62">
        <v>268201</v>
      </c>
      <c r="C31" s="62">
        <v>268201</v>
      </c>
      <c r="D31" s="62" t="s">
        <v>244</v>
      </c>
      <c r="E31" s="62" t="s">
        <v>176</v>
      </c>
      <c r="F31" s="62" t="s">
        <v>177</v>
      </c>
      <c r="G31" s="62" t="s">
        <v>266</v>
      </c>
      <c r="H31" s="62" t="s">
        <v>266</v>
      </c>
      <c r="I31" s="62" t="s">
        <v>103</v>
      </c>
      <c r="J31" s="62" t="s">
        <v>267</v>
      </c>
      <c r="K31" s="62" t="s">
        <v>268</v>
      </c>
      <c r="L31" s="62" t="s">
        <v>269</v>
      </c>
      <c r="M31" s="62" t="s">
        <v>181</v>
      </c>
      <c r="N31" s="62" t="s">
        <v>182</v>
      </c>
      <c r="O31" s="62" t="s">
        <v>271</v>
      </c>
      <c r="P31" s="62" t="s">
        <v>248</v>
      </c>
      <c r="Q31" s="62" t="s">
        <v>229</v>
      </c>
      <c r="R31" s="62">
        <v>231</v>
      </c>
      <c r="S31" s="62">
        <v>231</v>
      </c>
      <c r="T31" s="63">
        <v>44621</v>
      </c>
      <c r="U31" s="62" t="s">
        <v>185</v>
      </c>
      <c r="V31" s="64">
        <v>44571</v>
      </c>
      <c r="W31" s="64">
        <f t="shared" si="1"/>
        <v>44564</v>
      </c>
      <c r="X31" s="67">
        <f t="shared" si="2"/>
        <v>44572</v>
      </c>
      <c r="Y31" s="67">
        <v>44565</v>
      </c>
      <c r="Z31" s="62" t="s">
        <v>186</v>
      </c>
      <c r="AA31" s="62"/>
      <c r="AB31" s="62"/>
      <c r="AC31" s="62"/>
      <c r="AD31" s="62"/>
      <c r="AE31" s="62" t="s">
        <v>187</v>
      </c>
      <c r="AF31" s="62"/>
      <c r="AG31" s="62" t="s">
        <v>188</v>
      </c>
      <c r="AH31" s="65">
        <v>1</v>
      </c>
      <c r="AI31" s="65">
        <f t="shared" si="3"/>
        <v>231</v>
      </c>
      <c r="AJ31" s="65" t="s">
        <v>189</v>
      </c>
      <c r="AK31" s="65"/>
      <c r="AL31" s="65"/>
      <c r="AM31" s="65"/>
      <c r="AN31" s="65"/>
      <c r="AO31" s="65"/>
      <c r="AP31" s="65" t="s">
        <v>190</v>
      </c>
      <c r="AQ31" s="65"/>
      <c r="AR31" s="65"/>
      <c r="AS31" s="65"/>
      <c r="AT31" s="65" t="s">
        <v>191</v>
      </c>
      <c r="AU31" s="65"/>
      <c r="AV31" s="65"/>
      <c r="AW31" s="65">
        <v>154053</v>
      </c>
      <c r="AX31" s="48" t="e">
        <f>VLOOKUP(A:A,'[4]Total Buy'!$A:$AV,48,0)</f>
        <v>#N/A</v>
      </c>
      <c r="AY31" s="49" t="str">
        <f t="shared" si="4"/>
        <v>09T3108410</v>
      </c>
      <c r="AZ31" s="50" t="s">
        <v>249</v>
      </c>
      <c r="BA31" s="65"/>
      <c r="BB31" s="65">
        <v>3.26</v>
      </c>
      <c r="BC31" s="65"/>
      <c r="BD31" s="49" t="str">
        <f t="shared" si="5"/>
        <v>09T3108410</v>
      </c>
      <c r="BE31" s="49" t="s">
        <v>73</v>
      </c>
      <c r="BF31" s="49"/>
      <c r="BG31" s="65"/>
      <c r="BH31" s="49" t="s">
        <v>97</v>
      </c>
      <c r="BI31" s="52" t="s">
        <v>195</v>
      </c>
      <c r="BJ31" s="65"/>
      <c r="BK31" s="65"/>
      <c r="BL31" s="54">
        <v>44440</v>
      </c>
      <c r="BM31" s="55"/>
      <c r="BN31" s="55">
        <v>44525</v>
      </c>
      <c r="BO31" s="55"/>
      <c r="BP31" s="49">
        <v>84</v>
      </c>
      <c r="BQ31" s="49">
        <v>84</v>
      </c>
      <c r="BR31" s="49">
        <f t="shared" si="6"/>
        <v>0</v>
      </c>
      <c r="BS31" s="56">
        <f t="shared" si="7"/>
        <v>44559</v>
      </c>
      <c r="BT31" s="29">
        <f t="shared" si="8"/>
        <v>-0.14285714285714285</v>
      </c>
      <c r="BU31" s="29">
        <f t="shared" si="9"/>
        <v>-6</v>
      </c>
      <c r="BV31" s="57">
        <f t="shared" si="10"/>
        <v>44564</v>
      </c>
      <c r="BW31" s="58">
        <f t="shared" si="11"/>
        <v>44565</v>
      </c>
      <c r="BX31" s="6" t="str">
        <f t="shared" si="12"/>
        <v>09T3108::410</v>
      </c>
      <c r="BZ31" s="6">
        <f t="shared" si="13"/>
        <v>40</v>
      </c>
      <c r="CA31" s="6">
        <f t="shared" si="14"/>
        <v>1</v>
      </c>
    </row>
    <row r="32" spans="1:79" s="6" customFormat="1" ht="12">
      <c r="A32" s="6" t="str">
        <f t="shared" si="0"/>
        <v>26820109T3108CHS410</v>
      </c>
      <c r="B32" s="62">
        <v>268201</v>
      </c>
      <c r="C32" s="62">
        <v>268201</v>
      </c>
      <c r="D32" s="62" t="s">
        <v>244</v>
      </c>
      <c r="E32" s="62" t="s">
        <v>176</v>
      </c>
      <c r="F32" s="62" t="s">
        <v>177</v>
      </c>
      <c r="G32" s="62" t="s">
        <v>266</v>
      </c>
      <c r="H32" s="62" t="s">
        <v>266</v>
      </c>
      <c r="I32" s="62" t="s">
        <v>103</v>
      </c>
      <c r="J32" s="62" t="s">
        <v>267</v>
      </c>
      <c r="K32" s="62" t="s">
        <v>268</v>
      </c>
      <c r="L32" s="62" t="s">
        <v>269</v>
      </c>
      <c r="M32" s="62" t="s">
        <v>181</v>
      </c>
      <c r="N32" s="62" t="s">
        <v>196</v>
      </c>
      <c r="O32" s="62" t="s">
        <v>272</v>
      </c>
      <c r="P32" s="62" t="s">
        <v>248</v>
      </c>
      <c r="Q32" s="62" t="s">
        <v>229</v>
      </c>
      <c r="R32" s="62">
        <v>539</v>
      </c>
      <c r="S32" s="62">
        <v>539</v>
      </c>
      <c r="T32" s="63">
        <v>44621</v>
      </c>
      <c r="U32" s="62" t="s">
        <v>185</v>
      </c>
      <c r="V32" s="64">
        <v>44571</v>
      </c>
      <c r="W32" s="64">
        <f t="shared" si="1"/>
        <v>44564</v>
      </c>
      <c r="X32" s="67">
        <f t="shared" si="2"/>
        <v>44572</v>
      </c>
      <c r="Y32" s="67">
        <v>44565</v>
      </c>
      <c r="Z32" s="62" t="s">
        <v>186</v>
      </c>
      <c r="AA32" s="62"/>
      <c r="AB32" s="62"/>
      <c r="AC32" s="62"/>
      <c r="AD32" s="62"/>
      <c r="AE32" s="62" t="s">
        <v>187</v>
      </c>
      <c r="AF32" s="62"/>
      <c r="AG32" s="62" t="s">
        <v>188</v>
      </c>
      <c r="AH32" s="65">
        <v>1</v>
      </c>
      <c r="AI32" s="65">
        <f t="shared" si="3"/>
        <v>539</v>
      </c>
      <c r="AJ32" s="65" t="s">
        <v>189</v>
      </c>
      <c r="AK32" s="65"/>
      <c r="AL32" s="65"/>
      <c r="AM32" s="65"/>
      <c r="AN32" s="65"/>
      <c r="AO32" s="65"/>
      <c r="AP32" s="65" t="s">
        <v>190</v>
      </c>
      <c r="AQ32" s="65"/>
      <c r="AR32" s="65"/>
      <c r="AS32" s="65"/>
      <c r="AT32" s="65" t="s">
        <v>191</v>
      </c>
      <c r="AU32" s="65"/>
      <c r="AV32" s="65"/>
      <c r="AW32" s="65">
        <v>154053</v>
      </c>
      <c r="AX32" s="48" t="e">
        <f>VLOOKUP(A:A,'[4]Total Buy'!$A:$AV,48,0)</f>
        <v>#N/A</v>
      </c>
      <c r="AY32" s="49" t="str">
        <f t="shared" si="4"/>
        <v>09T3108410</v>
      </c>
      <c r="AZ32" s="50" t="s">
        <v>249</v>
      </c>
      <c r="BA32" s="65"/>
      <c r="BB32" s="65">
        <v>3.26</v>
      </c>
      <c r="BC32" s="65"/>
      <c r="BD32" s="49" t="str">
        <f t="shared" si="5"/>
        <v>09T3108410</v>
      </c>
      <c r="BE32" s="49" t="s">
        <v>73</v>
      </c>
      <c r="BF32" s="49"/>
      <c r="BG32" s="65"/>
      <c r="BH32" s="49" t="s">
        <v>97</v>
      </c>
      <c r="BI32" s="52" t="s">
        <v>195</v>
      </c>
      <c r="BJ32" s="65"/>
      <c r="BK32" s="65"/>
      <c r="BL32" s="54">
        <v>44440</v>
      </c>
      <c r="BM32" s="55"/>
      <c r="BN32" s="55">
        <v>44525</v>
      </c>
      <c r="BO32" s="55"/>
      <c r="BP32" s="49">
        <v>84</v>
      </c>
      <c r="BQ32" s="49">
        <v>84</v>
      </c>
      <c r="BR32" s="49">
        <f t="shared" si="6"/>
        <v>0</v>
      </c>
      <c r="BS32" s="56">
        <f t="shared" si="7"/>
        <v>44559</v>
      </c>
      <c r="BT32" s="29">
        <f t="shared" si="8"/>
        <v>-0.14285714285714285</v>
      </c>
      <c r="BU32" s="29">
        <f t="shared" si="9"/>
        <v>-6</v>
      </c>
      <c r="BV32" s="57">
        <f t="shared" si="10"/>
        <v>44564</v>
      </c>
      <c r="BW32" s="58">
        <f t="shared" si="11"/>
        <v>44565</v>
      </c>
      <c r="BX32" s="6" t="str">
        <f t="shared" si="12"/>
        <v>09T3108::410</v>
      </c>
      <c r="BZ32" s="6">
        <f t="shared" si="13"/>
        <v>40</v>
      </c>
      <c r="CA32" s="6">
        <f t="shared" si="14"/>
        <v>1</v>
      </c>
    </row>
    <row r="33" spans="1:79" s="6" customFormat="1" ht="12">
      <c r="A33" s="6" t="str">
        <f t="shared" si="0"/>
        <v>26820109T3108CHS410</v>
      </c>
      <c r="B33" s="62">
        <v>268201</v>
      </c>
      <c r="C33" s="62">
        <v>268201</v>
      </c>
      <c r="D33" s="62" t="s">
        <v>244</v>
      </c>
      <c r="E33" s="62" t="s">
        <v>176</v>
      </c>
      <c r="F33" s="62" t="s">
        <v>177</v>
      </c>
      <c r="G33" s="62" t="s">
        <v>266</v>
      </c>
      <c r="H33" s="62" t="s">
        <v>266</v>
      </c>
      <c r="I33" s="62" t="s">
        <v>103</v>
      </c>
      <c r="J33" s="62" t="s">
        <v>267</v>
      </c>
      <c r="K33" s="62" t="s">
        <v>268</v>
      </c>
      <c r="L33" s="62" t="s">
        <v>269</v>
      </c>
      <c r="M33" s="62" t="s">
        <v>181</v>
      </c>
      <c r="N33" s="62" t="s">
        <v>198</v>
      </c>
      <c r="O33" s="62" t="s">
        <v>273</v>
      </c>
      <c r="P33" s="62" t="s">
        <v>248</v>
      </c>
      <c r="Q33" s="62" t="s">
        <v>229</v>
      </c>
      <c r="R33" s="62">
        <v>683</v>
      </c>
      <c r="S33" s="62">
        <v>683</v>
      </c>
      <c r="T33" s="63">
        <v>44621</v>
      </c>
      <c r="U33" s="62" t="s">
        <v>185</v>
      </c>
      <c r="V33" s="64">
        <v>44571</v>
      </c>
      <c r="W33" s="64">
        <f t="shared" si="1"/>
        <v>44564</v>
      </c>
      <c r="X33" s="67">
        <f t="shared" si="2"/>
        <v>44572</v>
      </c>
      <c r="Y33" s="67">
        <v>44565</v>
      </c>
      <c r="Z33" s="62" t="s">
        <v>186</v>
      </c>
      <c r="AA33" s="62"/>
      <c r="AB33" s="62"/>
      <c r="AC33" s="62"/>
      <c r="AD33" s="62"/>
      <c r="AE33" s="62" t="s">
        <v>187</v>
      </c>
      <c r="AF33" s="62"/>
      <c r="AG33" s="62" t="s">
        <v>188</v>
      </c>
      <c r="AH33" s="65">
        <v>1</v>
      </c>
      <c r="AI33" s="65">
        <f t="shared" si="3"/>
        <v>683</v>
      </c>
      <c r="AJ33" s="65" t="s">
        <v>189</v>
      </c>
      <c r="AK33" s="65"/>
      <c r="AL33" s="65"/>
      <c r="AM33" s="65"/>
      <c r="AN33" s="65"/>
      <c r="AO33" s="65"/>
      <c r="AP33" s="65" t="s">
        <v>190</v>
      </c>
      <c r="AQ33" s="65"/>
      <c r="AR33" s="65"/>
      <c r="AS33" s="65"/>
      <c r="AT33" s="65" t="s">
        <v>191</v>
      </c>
      <c r="AU33" s="65"/>
      <c r="AV33" s="65"/>
      <c r="AW33" s="65">
        <v>154053</v>
      </c>
      <c r="AX33" s="48" t="e">
        <f>VLOOKUP(A:A,'[4]Total Buy'!$A:$AV,48,0)</f>
        <v>#N/A</v>
      </c>
      <c r="AY33" s="49" t="str">
        <f t="shared" si="4"/>
        <v>09T3108410</v>
      </c>
      <c r="AZ33" s="50" t="s">
        <v>249</v>
      </c>
      <c r="BA33" s="65"/>
      <c r="BB33" s="65">
        <v>3.26</v>
      </c>
      <c r="BC33" s="65"/>
      <c r="BD33" s="49" t="str">
        <f t="shared" si="5"/>
        <v>09T3108410</v>
      </c>
      <c r="BE33" s="49" t="s">
        <v>73</v>
      </c>
      <c r="BF33" s="49"/>
      <c r="BG33" s="65"/>
      <c r="BH33" s="49" t="s">
        <v>97</v>
      </c>
      <c r="BI33" s="52" t="s">
        <v>195</v>
      </c>
      <c r="BJ33" s="65"/>
      <c r="BK33" s="65"/>
      <c r="BL33" s="54">
        <v>44440</v>
      </c>
      <c r="BM33" s="55"/>
      <c r="BN33" s="55">
        <v>44525</v>
      </c>
      <c r="BO33" s="55"/>
      <c r="BP33" s="49">
        <v>84</v>
      </c>
      <c r="BQ33" s="49">
        <v>84</v>
      </c>
      <c r="BR33" s="49">
        <f t="shared" si="6"/>
        <v>0</v>
      </c>
      <c r="BS33" s="56">
        <f t="shared" si="7"/>
        <v>44559</v>
      </c>
      <c r="BT33" s="29">
        <f t="shared" si="8"/>
        <v>-0.14285714285714285</v>
      </c>
      <c r="BU33" s="29">
        <f t="shared" si="9"/>
        <v>-6</v>
      </c>
      <c r="BV33" s="57">
        <f t="shared" si="10"/>
        <v>44564</v>
      </c>
      <c r="BW33" s="58">
        <f t="shared" si="11"/>
        <v>44565</v>
      </c>
      <c r="BX33" s="6" t="str">
        <f t="shared" si="12"/>
        <v>09T3108::410</v>
      </c>
      <c r="BZ33" s="6">
        <f t="shared" si="13"/>
        <v>40</v>
      </c>
      <c r="CA33" s="6">
        <f t="shared" si="14"/>
        <v>1</v>
      </c>
    </row>
    <row r="34" spans="1:79" s="6" customFormat="1" ht="12">
      <c r="A34" s="6" t="str">
        <f t="shared" si="0"/>
        <v>26820109T3108CIX432</v>
      </c>
      <c r="B34" s="62">
        <v>268201</v>
      </c>
      <c r="C34" s="62">
        <v>268201</v>
      </c>
      <c r="D34" s="62" t="s">
        <v>244</v>
      </c>
      <c r="E34" s="62" t="s">
        <v>176</v>
      </c>
      <c r="F34" s="62" t="s">
        <v>177</v>
      </c>
      <c r="G34" s="62" t="s">
        <v>266</v>
      </c>
      <c r="H34" s="62" t="s">
        <v>266</v>
      </c>
      <c r="I34" s="62" t="s">
        <v>103</v>
      </c>
      <c r="J34" s="62" t="s">
        <v>274</v>
      </c>
      <c r="K34" s="62" t="s">
        <v>275</v>
      </c>
      <c r="L34" s="62" t="s">
        <v>276</v>
      </c>
      <c r="M34" s="62" t="s">
        <v>181</v>
      </c>
      <c r="N34" s="62" t="s">
        <v>226</v>
      </c>
      <c r="O34" s="62" t="s">
        <v>277</v>
      </c>
      <c r="P34" s="62" t="s">
        <v>248</v>
      </c>
      <c r="Q34" s="62" t="s">
        <v>229</v>
      </c>
      <c r="R34" s="62">
        <v>60</v>
      </c>
      <c r="S34" s="62">
        <v>60</v>
      </c>
      <c r="T34" s="63">
        <v>44621</v>
      </c>
      <c r="U34" s="62" t="s">
        <v>185</v>
      </c>
      <c r="V34" s="64">
        <v>44571</v>
      </c>
      <c r="W34" s="64">
        <f t="shared" si="1"/>
        <v>44564</v>
      </c>
      <c r="X34" s="67">
        <f t="shared" si="2"/>
        <v>44572</v>
      </c>
      <c r="Y34" s="67">
        <v>44565</v>
      </c>
      <c r="Z34" s="62" t="s">
        <v>186</v>
      </c>
      <c r="AA34" s="62"/>
      <c r="AB34" s="62"/>
      <c r="AC34" s="62"/>
      <c r="AD34" s="62"/>
      <c r="AE34" s="62" t="s">
        <v>187</v>
      </c>
      <c r="AF34" s="62"/>
      <c r="AG34" s="62" t="s">
        <v>188</v>
      </c>
      <c r="AH34" s="65">
        <v>1</v>
      </c>
      <c r="AI34" s="65">
        <f t="shared" si="3"/>
        <v>60</v>
      </c>
      <c r="AJ34" s="65" t="s">
        <v>189</v>
      </c>
      <c r="AK34" s="65"/>
      <c r="AL34" s="65"/>
      <c r="AM34" s="65"/>
      <c r="AN34" s="65"/>
      <c r="AO34" s="65"/>
      <c r="AP34" s="65" t="s">
        <v>190</v>
      </c>
      <c r="AQ34" s="65"/>
      <c r="AR34" s="65"/>
      <c r="AS34" s="65"/>
      <c r="AT34" s="65" t="s">
        <v>191</v>
      </c>
      <c r="AU34" s="65"/>
      <c r="AV34" s="65"/>
      <c r="AW34" s="65">
        <v>154053</v>
      </c>
      <c r="AX34" s="48" t="e">
        <f>VLOOKUP(A:A,'[4]Total Buy'!$A:$AV,48,0)</f>
        <v>#N/A</v>
      </c>
      <c r="AY34" s="49" t="str">
        <f t="shared" si="4"/>
        <v>09T3108432</v>
      </c>
      <c r="AZ34" s="50" t="s">
        <v>249</v>
      </c>
      <c r="BA34" s="65"/>
      <c r="BB34" s="65">
        <v>3.26</v>
      </c>
      <c r="BC34" s="65"/>
      <c r="BD34" s="49" t="str">
        <f t="shared" si="5"/>
        <v>09T3108432</v>
      </c>
      <c r="BE34" s="49" t="s">
        <v>73</v>
      </c>
      <c r="BF34" s="49"/>
      <c r="BG34" s="65"/>
      <c r="BH34" s="49" t="s">
        <v>97</v>
      </c>
      <c r="BI34" s="52" t="s">
        <v>195</v>
      </c>
      <c r="BJ34" s="65"/>
      <c r="BK34" s="65"/>
      <c r="BL34" s="54">
        <v>44440</v>
      </c>
      <c r="BM34" s="55"/>
      <c r="BN34" s="55">
        <v>44525</v>
      </c>
      <c r="BO34" s="55"/>
      <c r="BP34" s="49">
        <v>84</v>
      </c>
      <c r="BQ34" s="49">
        <v>84</v>
      </c>
      <c r="BR34" s="49">
        <f t="shared" si="6"/>
        <v>0</v>
      </c>
      <c r="BS34" s="56">
        <f t="shared" si="7"/>
        <v>44559</v>
      </c>
      <c r="BT34" s="29">
        <f t="shared" si="8"/>
        <v>-0.14285714285714285</v>
      </c>
      <c r="BU34" s="29">
        <f t="shared" si="9"/>
        <v>-6</v>
      </c>
      <c r="BV34" s="57">
        <f t="shared" si="10"/>
        <v>44564</v>
      </c>
      <c r="BW34" s="58">
        <f t="shared" si="11"/>
        <v>44565</v>
      </c>
      <c r="BX34" s="6" t="str">
        <f t="shared" si="12"/>
        <v>09T3108::432</v>
      </c>
      <c r="BZ34" s="6">
        <f t="shared" si="13"/>
        <v>40</v>
      </c>
      <c r="CA34" s="6">
        <f t="shared" si="14"/>
        <v>1</v>
      </c>
    </row>
    <row r="35" spans="1:79" s="6" customFormat="1" ht="12">
      <c r="A35" s="6" t="str">
        <f t="shared" ref="A35:A66" si="17">B35&amp;H35&amp;J35&amp;K35</f>
        <v>26820109T3108CIX432</v>
      </c>
      <c r="B35" s="62">
        <v>268201</v>
      </c>
      <c r="C35" s="62">
        <v>268201</v>
      </c>
      <c r="D35" s="62" t="s">
        <v>244</v>
      </c>
      <c r="E35" s="62" t="s">
        <v>176</v>
      </c>
      <c r="F35" s="62" t="s">
        <v>177</v>
      </c>
      <c r="G35" s="62" t="s">
        <v>266</v>
      </c>
      <c r="H35" s="62" t="s">
        <v>266</v>
      </c>
      <c r="I35" s="62" t="s">
        <v>103</v>
      </c>
      <c r="J35" s="62" t="s">
        <v>274</v>
      </c>
      <c r="K35" s="62" t="s">
        <v>275</v>
      </c>
      <c r="L35" s="62" t="s">
        <v>276</v>
      </c>
      <c r="M35" s="62" t="s">
        <v>181</v>
      </c>
      <c r="N35" s="62" t="s">
        <v>182</v>
      </c>
      <c r="O35" s="62" t="s">
        <v>278</v>
      </c>
      <c r="P35" s="62" t="s">
        <v>248</v>
      </c>
      <c r="Q35" s="62" t="s">
        <v>229</v>
      </c>
      <c r="R35" s="62">
        <v>362</v>
      </c>
      <c r="S35" s="62">
        <v>362</v>
      </c>
      <c r="T35" s="63">
        <v>44621</v>
      </c>
      <c r="U35" s="62" t="s">
        <v>185</v>
      </c>
      <c r="V35" s="64">
        <v>44571</v>
      </c>
      <c r="W35" s="64">
        <f t="shared" si="1"/>
        <v>44564</v>
      </c>
      <c r="X35" s="67">
        <f t="shared" si="2"/>
        <v>44572</v>
      </c>
      <c r="Y35" s="67">
        <v>44565</v>
      </c>
      <c r="Z35" s="62" t="s">
        <v>186</v>
      </c>
      <c r="AA35" s="62"/>
      <c r="AB35" s="62"/>
      <c r="AC35" s="62"/>
      <c r="AD35" s="62"/>
      <c r="AE35" s="62" t="s">
        <v>187</v>
      </c>
      <c r="AF35" s="62"/>
      <c r="AG35" s="62" t="s">
        <v>188</v>
      </c>
      <c r="AH35" s="65">
        <v>1</v>
      </c>
      <c r="AI35" s="65">
        <f t="shared" si="3"/>
        <v>362</v>
      </c>
      <c r="AJ35" s="65" t="s">
        <v>189</v>
      </c>
      <c r="AK35" s="65"/>
      <c r="AL35" s="65"/>
      <c r="AM35" s="65"/>
      <c r="AN35" s="65"/>
      <c r="AO35" s="65"/>
      <c r="AP35" s="65" t="s">
        <v>190</v>
      </c>
      <c r="AQ35" s="65"/>
      <c r="AR35" s="65"/>
      <c r="AS35" s="65"/>
      <c r="AT35" s="65" t="s">
        <v>191</v>
      </c>
      <c r="AU35" s="65"/>
      <c r="AV35" s="65"/>
      <c r="AW35" s="65">
        <v>154053</v>
      </c>
      <c r="AX35" s="48" t="e">
        <f>VLOOKUP(A:A,'[4]Total Buy'!$A:$AV,48,0)</f>
        <v>#N/A</v>
      </c>
      <c r="AY35" s="49" t="str">
        <f t="shared" si="4"/>
        <v>09T3108432</v>
      </c>
      <c r="AZ35" s="50" t="s">
        <v>249</v>
      </c>
      <c r="BA35" s="65"/>
      <c r="BB35" s="65">
        <v>3.26</v>
      </c>
      <c r="BC35" s="65"/>
      <c r="BD35" s="49" t="str">
        <f t="shared" si="5"/>
        <v>09T3108432</v>
      </c>
      <c r="BE35" s="49" t="s">
        <v>73</v>
      </c>
      <c r="BF35" s="49"/>
      <c r="BG35" s="65"/>
      <c r="BH35" s="49" t="s">
        <v>97</v>
      </c>
      <c r="BI35" s="52" t="s">
        <v>195</v>
      </c>
      <c r="BJ35" s="65"/>
      <c r="BK35" s="65"/>
      <c r="BL35" s="54">
        <v>44440</v>
      </c>
      <c r="BM35" s="55"/>
      <c r="BN35" s="55">
        <v>44525</v>
      </c>
      <c r="BO35" s="55"/>
      <c r="BP35" s="49">
        <v>84</v>
      </c>
      <c r="BQ35" s="49">
        <v>84</v>
      </c>
      <c r="BR35" s="49">
        <f t="shared" si="6"/>
        <v>0</v>
      </c>
      <c r="BS35" s="56">
        <f t="shared" si="7"/>
        <v>44559</v>
      </c>
      <c r="BT35" s="29">
        <f t="shared" si="8"/>
        <v>-0.14285714285714285</v>
      </c>
      <c r="BU35" s="29">
        <f t="shared" si="9"/>
        <v>-6</v>
      </c>
      <c r="BV35" s="57">
        <f t="shared" si="10"/>
        <v>44564</v>
      </c>
      <c r="BW35" s="58">
        <f t="shared" si="11"/>
        <v>44565</v>
      </c>
      <c r="BX35" s="6" t="str">
        <f t="shared" si="12"/>
        <v>09T3108::432</v>
      </c>
      <c r="BZ35" s="6">
        <f t="shared" si="13"/>
        <v>40</v>
      </c>
      <c r="CA35" s="6">
        <f t="shared" si="14"/>
        <v>1</v>
      </c>
    </row>
    <row r="36" spans="1:79" s="6" customFormat="1" ht="12">
      <c r="A36" s="6" t="str">
        <f t="shared" si="17"/>
        <v>26820109T3108CIX432</v>
      </c>
      <c r="B36" s="62">
        <v>268201</v>
      </c>
      <c r="C36" s="62">
        <v>268201</v>
      </c>
      <c r="D36" s="62" t="s">
        <v>244</v>
      </c>
      <c r="E36" s="62" t="s">
        <v>176</v>
      </c>
      <c r="F36" s="62" t="s">
        <v>177</v>
      </c>
      <c r="G36" s="62" t="s">
        <v>266</v>
      </c>
      <c r="H36" s="62" t="s">
        <v>266</v>
      </c>
      <c r="I36" s="62" t="s">
        <v>103</v>
      </c>
      <c r="J36" s="62" t="s">
        <v>274</v>
      </c>
      <c r="K36" s="62" t="s">
        <v>275</v>
      </c>
      <c r="L36" s="62" t="s">
        <v>276</v>
      </c>
      <c r="M36" s="62" t="s">
        <v>181</v>
      </c>
      <c r="N36" s="62" t="s">
        <v>196</v>
      </c>
      <c r="O36" s="62" t="s">
        <v>279</v>
      </c>
      <c r="P36" s="62" t="s">
        <v>248</v>
      </c>
      <c r="Q36" s="62" t="s">
        <v>229</v>
      </c>
      <c r="R36" s="62">
        <v>395</v>
      </c>
      <c r="S36" s="62">
        <v>395</v>
      </c>
      <c r="T36" s="63">
        <v>44621</v>
      </c>
      <c r="U36" s="62" t="s">
        <v>185</v>
      </c>
      <c r="V36" s="64">
        <v>44571</v>
      </c>
      <c r="W36" s="64">
        <f t="shared" si="1"/>
        <v>44564</v>
      </c>
      <c r="X36" s="67">
        <f t="shared" si="2"/>
        <v>44572</v>
      </c>
      <c r="Y36" s="67">
        <v>44565</v>
      </c>
      <c r="Z36" s="62" t="s">
        <v>186</v>
      </c>
      <c r="AA36" s="62"/>
      <c r="AB36" s="62"/>
      <c r="AC36" s="62"/>
      <c r="AD36" s="62"/>
      <c r="AE36" s="62" t="s">
        <v>187</v>
      </c>
      <c r="AF36" s="62"/>
      <c r="AG36" s="62" t="s">
        <v>188</v>
      </c>
      <c r="AH36" s="65">
        <v>1</v>
      </c>
      <c r="AI36" s="65">
        <f t="shared" si="3"/>
        <v>395</v>
      </c>
      <c r="AJ36" s="65" t="s">
        <v>189</v>
      </c>
      <c r="AK36" s="65"/>
      <c r="AL36" s="65"/>
      <c r="AM36" s="65"/>
      <c r="AN36" s="65"/>
      <c r="AO36" s="65"/>
      <c r="AP36" s="65" t="s">
        <v>190</v>
      </c>
      <c r="AQ36" s="65"/>
      <c r="AR36" s="65"/>
      <c r="AS36" s="65"/>
      <c r="AT36" s="65" t="s">
        <v>191</v>
      </c>
      <c r="AU36" s="65"/>
      <c r="AV36" s="65"/>
      <c r="AW36" s="65">
        <v>154053</v>
      </c>
      <c r="AX36" s="48" t="e">
        <f>VLOOKUP(A:A,'[4]Total Buy'!$A:$AV,48,0)</f>
        <v>#N/A</v>
      </c>
      <c r="AY36" s="49" t="str">
        <f t="shared" si="4"/>
        <v>09T3108432</v>
      </c>
      <c r="AZ36" s="50" t="s">
        <v>249</v>
      </c>
      <c r="BA36" s="65"/>
      <c r="BB36" s="65">
        <v>3.26</v>
      </c>
      <c r="BC36" s="65"/>
      <c r="BD36" s="49" t="str">
        <f t="shared" si="5"/>
        <v>09T3108432</v>
      </c>
      <c r="BE36" s="49" t="s">
        <v>73</v>
      </c>
      <c r="BF36" s="49"/>
      <c r="BG36" s="65"/>
      <c r="BH36" s="49" t="s">
        <v>97</v>
      </c>
      <c r="BI36" s="52" t="s">
        <v>195</v>
      </c>
      <c r="BJ36" s="65"/>
      <c r="BK36" s="65"/>
      <c r="BL36" s="54">
        <v>44440</v>
      </c>
      <c r="BM36" s="55"/>
      <c r="BN36" s="55">
        <v>44525</v>
      </c>
      <c r="BO36" s="55"/>
      <c r="BP36" s="49">
        <v>84</v>
      </c>
      <c r="BQ36" s="49">
        <v>84</v>
      </c>
      <c r="BR36" s="49">
        <f t="shared" si="6"/>
        <v>0</v>
      </c>
      <c r="BS36" s="56">
        <f t="shared" si="7"/>
        <v>44559</v>
      </c>
      <c r="BT36" s="29">
        <f t="shared" si="8"/>
        <v>-0.14285714285714285</v>
      </c>
      <c r="BU36" s="29">
        <f t="shared" si="9"/>
        <v>-6</v>
      </c>
      <c r="BV36" s="57">
        <f t="shared" si="10"/>
        <v>44564</v>
      </c>
      <c r="BW36" s="58">
        <f t="shared" si="11"/>
        <v>44565</v>
      </c>
      <c r="BX36" s="6" t="str">
        <f t="shared" si="12"/>
        <v>09T3108::432</v>
      </c>
      <c r="BZ36" s="6">
        <f t="shared" si="13"/>
        <v>40</v>
      </c>
      <c r="CA36" s="6">
        <f t="shared" si="14"/>
        <v>1</v>
      </c>
    </row>
    <row r="37" spans="1:79" s="6" customFormat="1" ht="12">
      <c r="A37" s="6" t="str">
        <f t="shared" si="17"/>
        <v>26820109T3108CIX432</v>
      </c>
      <c r="B37" s="62">
        <v>268201</v>
      </c>
      <c r="C37" s="62">
        <v>268201</v>
      </c>
      <c r="D37" s="62" t="s">
        <v>244</v>
      </c>
      <c r="E37" s="62" t="s">
        <v>176</v>
      </c>
      <c r="F37" s="62" t="s">
        <v>177</v>
      </c>
      <c r="G37" s="62" t="s">
        <v>266</v>
      </c>
      <c r="H37" s="62" t="s">
        <v>266</v>
      </c>
      <c r="I37" s="62" t="s">
        <v>103</v>
      </c>
      <c r="J37" s="62" t="s">
        <v>274</v>
      </c>
      <c r="K37" s="62" t="s">
        <v>275</v>
      </c>
      <c r="L37" s="62" t="s">
        <v>276</v>
      </c>
      <c r="M37" s="62" t="s">
        <v>181</v>
      </c>
      <c r="N37" s="62" t="s">
        <v>198</v>
      </c>
      <c r="O37" s="62" t="s">
        <v>280</v>
      </c>
      <c r="P37" s="62" t="s">
        <v>248</v>
      </c>
      <c r="Q37" s="62" t="s">
        <v>229</v>
      </c>
      <c r="R37" s="62">
        <v>329</v>
      </c>
      <c r="S37" s="62">
        <v>329</v>
      </c>
      <c r="T37" s="63">
        <v>44621</v>
      </c>
      <c r="U37" s="62" t="s">
        <v>185</v>
      </c>
      <c r="V37" s="64">
        <v>44571</v>
      </c>
      <c r="W37" s="64">
        <f t="shared" si="1"/>
        <v>44564</v>
      </c>
      <c r="X37" s="67">
        <f t="shared" si="2"/>
        <v>44572</v>
      </c>
      <c r="Y37" s="67">
        <v>44565</v>
      </c>
      <c r="Z37" s="62" t="s">
        <v>186</v>
      </c>
      <c r="AA37" s="62"/>
      <c r="AB37" s="62"/>
      <c r="AC37" s="62"/>
      <c r="AD37" s="62"/>
      <c r="AE37" s="62" t="s">
        <v>187</v>
      </c>
      <c r="AF37" s="62"/>
      <c r="AG37" s="62" t="s">
        <v>188</v>
      </c>
      <c r="AH37" s="65">
        <v>1</v>
      </c>
      <c r="AI37" s="65">
        <f t="shared" si="3"/>
        <v>329</v>
      </c>
      <c r="AJ37" s="65" t="s">
        <v>189</v>
      </c>
      <c r="AK37" s="65"/>
      <c r="AL37" s="65"/>
      <c r="AM37" s="65"/>
      <c r="AN37" s="65"/>
      <c r="AO37" s="65"/>
      <c r="AP37" s="65" t="s">
        <v>190</v>
      </c>
      <c r="AQ37" s="65"/>
      <c r="AR37" s="65"/>
      <c r="AS37" s="65"/>
      <c r="AT37" s="65" t="s">
        <v>191</v>
      </c>
      <c r="AU37" s="65"/>
      <c r="AV37" s="65"/>
      <c r="AW37" s="65">
        <v>154053</v>
      </c>
      <c r="AX37" s="48" t="e">
        <f>VLOOKUP(A:A,'[4]Total Buy'!$A:$AV,48,0)</f>
        <v>#N/A</v>
      </c>
      <c r="AY37" s="49" t="str">
        <f t="shared" si="4"/>
        <v>09T3108432</v>
      </c>
      <c r="AZ37" s="50" t="s">
        <v>249</v>
      </c>
      <c r="BA37" s="65"/>
      <c r="BB37" s="65">
        <v>3.26</v>
      </c>
      <c r="BC37" s="65"/>
      <c r="BD37" s="49" t="str">
        <f t="shared" si="5"/>
        <v>09T3108432</v>
      </c>
      <c r="BE37" s="49" t="s">
        <v>73</v>
      </c>
      <c r="BF37" s="49"/>
      <c r="BG37" s="65"/>
      <c r="BH37" s="49" t="s">
        <v>97</v>
      </c>
      <c r="BI37" s="52" t="s">
        <v>195</v>
      </c>
      <c r="BJ37" s="65"/>
      <c r="BK37" s="65"/>
      <c r="BL37" s="54">
        <v>44440</v>
      </c>
      <c r="BM37" s="55"/>
      <c r="BN37" s="55">
        <v>44525</v>
      </c>
      <c r="BO37" s="55"/>
      <c r="BP37" s="49">
        <v>84</v>
      </c>
      <c r="BQ37" s="49">
        <v>84</v>
      </c>
      <c r="BR37" s="49">
        <f t="shared" si="6"/>
        <v>0</v>
      </c>
      <c r="BS37" s="56">
        <f t="shared" si="7"/>
        <v>44559</v>
      </c>
      <c r="BT37" s="29">
        <f t="shared" si="8"/>
        <v>-0.14285714285714285</v>
      </c>
      <c r="BU37" s="29">
        <f t="shared" si="9"/>
        <v>-6</v>
      </c>
      <c r="BV37" s="57">
        <f t="shared" si="10"/>
        <v>44564</v>
      </c>
      <c r="BW37" s="58">
        <f t="shared" si="11"/>
        <v>44565</v>
      </c>
      <c r="BX37" s="6" t="str">
        <f t="shared" si="12"/>
        <v>09T3108::432</v>
      </c>
      <c r="BZ37" s="6">
        <f t="shared" si="13"/>
        <v>40</v>
      </c>
      <c r="CA37" s="6">
        <f t="shared" si="14"/>
        <v>1</v>
      </c>
    </row>
    <row r="38" spans="1:79" s="6" customFormat="1" ht="12">
      <c r="A38" s="6" t="str">
        <f t="shared" si="17"/>
        <v>26820109T3108P7A004</v>
      </c>
      <c r="B38" s="62">
        <v>268201</v>
      </c>
      <c r="C38" s="62">
        <v>268201</v>
      </c>
      <c r="D38" s="62" t="s">
        <v>244</v>
      </c>
      <c r="E38" s="62" t="s">
        <v>176</v>
      </c>
      <c r="F38" s="62" t="s">
        <v>177</v>
      </c>
      <c r="G38" s="62" t="s">
        <v>266</v>
      </c>
      <c r="H38" s="62" t="s">
        <v>266</v>
      </c>
      <c r="I38" s="62" t="s">
        <v>103</v>
      </c>
      <c r="J38" s="62" t="s">
        <v>281</v>
      </c>
      <c r="K38" s="62" t="s">
        <v>282</v>
      </c>
      <c r="L38" s="62" t="s">
        <v>283</v>
      </c>
      <c r="M38" s="62" t="s">
        <v>181</v>
      </c>
      <c r="N38" s="62" t="s">
        <v>182</v>
      </c>
      <c r="O38" s="62" t="s">
        <v>284</v>
      </c>
      <c r="P38" s="62" t="s">
        <v>248</v>
      </c>
      <c r="Q38" s="62" t="s">
        <v>229</v>
      </c>
      <c r="R38" s="62">
        <v>417</v>
      </c>
      <c r="S38" s="62">
        <v>417</v>
      </c>
      <c r="T38" s="63">
        <v>44621</v>
      </c>
      <c r="U38" s="62" t="s">
        <v>185</v>
      </c>
      <c r="V38" s="64">
        <v>44571</v>
      </c>
      <c r="W38" s="64">
        <f t="shared" si="1"/>
        <v>44564</v>
      </c>
      <c r="X38" s="67">
        <f t="shared" si="2"/>
        <v>44607</v>
      </c>
      <c r="Y38" s="67">
        <v>44600</v>
      </c>
      <c r="Z38" s="62" t="s">
        <v>186</v>
      </c>
      <c r="AA38" s="62"/>
      <c r="AB38" s="62"/>
      <c r="AC38" s="62"/>
      <c r="AD38" s="62"/>
      <c r="AE38" s="62" t="s">
        <v>187</v>
      </c>
      <c r="AF38" s="62"/>
      <c r="AG38" s="62" t="s">
        <v>188</v>
      </c>
      <c r="AH38" s="65">
        <v>1</v>
      </c>
      <c r="AI38" s="65">
        <f t="shared" si="3"/>
        <v>417</v>
      </c>
      <c r="AJ38" s="65" t="s">
        <v>189</v>
      </c>
      <c r="AK38" s="65"/>
      <c r="AL38" s="65"/>
      <c r="AM38" s="65"/>
      <c r="AN38" s="65"/>
      <c r="AO38" s="65"/>
      <c r="AP38" s="65" t="s">
        <v>190</v>
      </c>
      <c r="AQ38" s="65"/>
      <c r="AR38" s="65"/>
      <c r="AS38" s="65" t="s">
        <v>205</v>
      </c>
      <c r="AT38" s="65" t="s">
        <v>206</v>
      </c>
      <c r="AU38" s="65"/>
      <c r="AV38" s="65"/>
      <c r="AW38" s="65">
        <v>154052</v>
      </c>
      <c r="AX38" s="48" t="e">
        <f>VLOOKUP(A:A,'[4]Total Buy'!$A:$AV,48,0)</f>
        <v>#N/A</v>
      </c>
      <c r="AY38" s="49" t="str">
        <f t="shared" si="4"/>
        <v>09T3108004</v>
      </c>
      <c r="AZ38" s="50" t="s">
        <v>249</v>
      </c>
      <c r="BA38" s="65"/>
      <c r="BB38" s="65">
        <v>3.2800000000000002</v>
      </c>
      <c r="BC38" s="65"/>
      <c r="BD38" s="49" t="str">
        <f t="shared" si="5"/>
        <v>09T3108004</v>
      </c>
      <c r="BE38" s="49" t="s">
        <v>73</v>
      </c>
      <c r="BF38" s="49"/>
      <c r="BG38" s="65"/>
      <c r="BH38" s="49" t="s">
        <v>97</v>
      </c>
      <c r="BI38" s="52" t="s">
        <v>195</v>
      </c>
      <c r="BJ38" s="65"/>
      <c r="BK38" s="65"/>
      <c r="BL38" s="54">
        <v>44440</v>
      </c>
      <c r="BM38" s="55"/>
      <c r="BN38" s="55">
        <v>44575</v>
      </c>
      <c r="BO38" s="55">
        <v>44568</v>
      </c>
      <c r="BP38" s="49">
        <v>134</v>
      </c>
      <c r="BQ38" s="49">
        <v>119</v>
      </c>
      <c r="BR38" s="49">
        <f t="shared" si="6"/>
        <v>-15</v>
      </c>
      <c r="BS38" s="56">
        <f t="shared" si="7"/>
        <v>44594</v>
      </c>
      <c r="BT38" s="29">
        <f t="shared" si="8"/>
        <v>-5.1428571428571432</v>
      </c>
      <c r="BU38" s="29">
        <f t="shared" si="9"/>
        <v>-6</v>
      </c>
      <c r="BV38" s="57">
        <f t="shared" si="10"/>
        <v>44564</v>
      </c>
      <c r="BW38" s="58">
        <f t="shared" si="11"/>
        <v>44600</v>
      </c>
      <c r="BX38" s="6" t="str">
        <f t="shared" si="12"/>
        <v>09T3108::004</v>
      </c>
      <c r="BY38" s="6" t="s">
        <v>74</v>
      </c>
      <c r="BZ38" s="6">
        <f t="shared" si="13"/>
        <v>25</v>
      </c>
      <c r="CA38" s="6">
        <f t="shared" si="14"/>
        <v>36</v>
      </c>
    </row>
    <row r="39" spans="1:79" s="6" customFormat="1" ht="12">
      <c r="A39" s="6" t="str">
        <f t="shared" si="17"/>
        <v>26820109T3108P7A004</v>
      </c>
      <c r="B39" s="62">
        <v>268201</v>
      </c>
      <c r="C39" s="62">
        <v>268201</v>
      </c>
      <c r="D39" s="62" t="s">
        <v>244</v>
      </c>
      <c r="E39" s="62" t="s">
        <v>176</v>
      </c>
      <c r="F39" s="62" t="s">
        <v>177</v>
      </c>
      <c r="G39" s="62" t="s">
        <v>266</v>
      </c>
      <c r="H39" s="62" t="s">
        <v>266</v>
      </c>
      <c r="I39" s="62" t="s">
        <v>103</v>
      </c>
      <c r="J39" s="62" t="s">
        <v>281</v>
      </c>
      <c r="K39" s="62" t="s">
        <v>282</v>
      </c>
      <c r="L39" s="62" t="s">
        <v>283</v>
      </c>
      <c r="M39" s="62" t="s">
        <v>181</v>
      </c>
      <c r="N39" s="62" t="s">
        <v>196</v>
      </c>
      <c r="O39" s="62" t="s">
        <v>285</v>
      </c>
      <c r="P39" s="62" t="s">
        <v>248</v>
      </c>
      <c r="Q39" s="62" t="s">
        <v>229</v>
      </c>
      <c r="R39" s="62">
        <v>660</v>
      </c>
      <c r="S39" s="62">
        <v>660</v>
      </c>
      <c r="T39" s="63">
        <v>44621</v>
      </c>
      <c r="U39" s="62" t="s">
        <v>185</v>
      </c>
      <c r="V39" s="64">
        <v>44571</v>
      </c>
      <c r="W39" s="64">
        <f t="shared" si="1"/>
        <v>44564</v>
      </c>
      <c r="X39" s="67">
        <f t="shared" si="2"/>
        <v>44607</v>
      </c>
      <c r="Y39" s="67">
        <v>44600</v>
      </c>
      <c r="Z39" s="62" t="s">
        <v>186</v>
      </c>
      <c r="AA39" s="62"/>
      <c r="AB39" s="62"/>
      <c r="AC39" s="62"/>
      <c r="AD39" s="62"/>
      <c r="AE39" s="62" t="s">
        <v>187</v>
      </c>
      <c r="AF39" s="62"/>
      <c r="AG39" s="62" t="s">
        <v>188</v>
      </c>
      <c r="AH39" s="65">
        <v>1</v>
      </c>
      <c r="AI39" s="65">
        <f t="shared" si="3"/>
        <v>660</v>
      </c>
      <c r="AJ39" s="65" t="s">
        <v>189</v>
      </c>
      <c r="AK39" s="65"/>
      <c r="AL39" s="65"/>
      <c r="AM39" s="65"/>
      <c r="AN39" s="65"/>
      <c r="AO39" s="65"/>
      <c r="AP39" s="65" t="s">
        <v>190</v>
      </c>
      <c r="AQ39" s="65"/>
      <c r="AR39" s="65"/>
      <c r="AS39" s="65" t="s">
        <v>205</v>
      </c>
      <c r="AT39" s="65" t="s">
        <v>206</v>
      </c>
      <c r="AU39" s="65"/>
      <c r="AV39" s="65"/>
      <c r="AW39" s="65">
        <v>154052</v>
      </c>
      <c r="AX39" s="48" t="e">
        <f>VLOOKUP(A:A,'[4]Total Buy'!$A:$AV,48,0)</f>
        <v>#N/A</v>
      </c>
      <c r="AY39" s="49" t="str">
        <f t="shared" si="4"/>
        <v>09T3108004</v>
      </c>
      <c r="AZ39" s="50" t="s">
        <v>249</v>
      </c>
      <c r="BA39" s="65"/>
      <c r="BB39" s="65">
        <v>3.2800000000000002</v>
      </c>
      <c r="BC39" s="65"/>
      <c r="BD39" s="49" t="str">
        <f t="shared" si="5"/>
        <v>09T3108004</v>
      </c>
      <c r="BE39" s="49" t="s">
        <v>73</v>
      </c>
      <c r="BF39" s="49"/>
      <c r="BG39" s="65"/>
      <c r="BH39" s="49" t="s">
        <v>97</v>
      </c>
      <c r="BI39" s="52" t="s">
        <v>195</v>
      </c>
      <c r="BJ39" s="65"/>
      <c r="BK39" s="65"/>
      <c r="BL39" s="54">
        <v>44440</v>
      </c>
      <c r="BM39" s="55"/>
      <c r="BN39" s="55">
        <v>44575</v>
      </c>
      <c r="BO39" s="55">
        <v>44568</v>
      </c>
      <c r="BP39" s="49">
        <v>134</v>
      </c>
      <c r="BQ39" s="49">
        <v>119</v>
      </c>
      <c r="BR39" s="49">
        <f t="shared" si="6"/>
        <v>-15</v>
      </c>
      <c r="BS39" s="56">
        <f t="shared" si="7"/>
        <v>44594</v>
      </c>
      <c r="BT39" s="29">
        <f t="shared" si="8"/>
        <v>-5.1428571428571432</v>
      </c>
      <c r="BU39" s="29">
        <f t="shared" si="9"/>
        <v>-6</v>
      </c>
      <c r="BV39" s="57">
        <f t="shared" si="10"/>
        <v>44564</v>
      </c>
      <c r="BW39" s="58">
        <f t="shared" si="11"/>
        <v>44600</v>
      </c>
      <c r="BX39" s="6" t="str">
        <f t="shared" si="12"/>
        <v>09T3108::004</v>
      </c>
      <c r="BY39" s="6" t="s">
        <v>74</v>
      </c>
      <c r="BZ39" s="6">
        <f t="shared" si="13"/>
        <v>25</v>
      </c>
      <c r="CA39" s="6">
        <f t="shared" si="14"/>
        <v>36</v>
      </c>
    </row>
    <row r="40" spans="1:79" s="6" customFormat="1" ht="12">
      <c r="A40" s="6" t="str">
        <f t="shared" si="17"/>
        <v>26820109T3108P7A004</v>
      </c>
      <c r="B40" s="62">
        <v>268201</v>
      </c>
      <c r="C40" s="62">
        <v>268201</v>
      </c>
      <c r="D40" s="62" t="s">
        <v>244</v>
      </c>
      <c r="E40" s="62" t="s">
        <v>176</v>
      </c>
      <c r="F40" s="62" t="s">
        <v>177</v>
      </c>
      <c r="G40" s="62" t="s">
        <v>266</v>
      </c>
      <c r="H40" s="62" t="s">
        <v>266</v>
      </c>
      <c r="I40" s="62" t="s">
        <v>103</v>
      </c>
      <c r="J40" s="62" t="s">
        <v>281</v>
      </c>
      <c r="K40" s="62" t="s">
        <v>282</v>
      </c>
      <c r="L40" s="62" t="s">
        <v>283</v>
      </c>
      <c r="M40" s="62" t="s">
        <v>181</v>
      </c>
      <c r="N40" s="62" t="s">
        <v>198</v>
      </c>
      <c r="O40" s="62" t="s">
        <v>286</v>
      </c>
      <c r="P40" s="62" t="s">
        <v>248</v>
      </c>
      <c r="Q40" s="62" t="s">
        <v>229</v>
      </c>
      <c r="R40" s="62">
        <v>105</v>
      </c>
      <c r="S40" s="62">
        <v>105</v>
      </c>
      <c r="T40" s="63">
        <v>44621</v>
      </c>
      <c r="U40" s="62" t="s">
        <v>185</v>
      </c>
      <c r="V40" s="64">
        <v>44571</v>
      </c>
      <c r="W40" s="64">
        <f t="shared" si="1"/>
        <v>44564</v>
      </c>
      <c r="X40" s="67">
        <f t="shared" si="2"/>
        <v>44607</v>
      </c>
      <c r="Y40" s="67">
        <v>44600</v>
      </c>
      <c r="Z40" s="62" t="s">
        <v>186</v>
      </c>
      <c r="AA40" s="62"/>
      <c r="AB40" s="62"/>
      <c r="AC40" s="62"/>
      <c r="AD40" s="62"/>
      <c r="AE40" s="62" t="s">
        <v>187</v>
      </c>
      <c r="AF40" s="62"/>
      <c r="AG40" s="62" t="s">
        <v>188</v>
      </c>
      <c r="AH40" s="65">
        <v>1</v>
      </c>
      <c r="AI40" s="65">
        <f t="shared" si="3"/>
        <v>105</v>
      </c>
      <c r="AJ40" s="65" t="s">
        <v>189</v>
      </c>
      <c r="AK40" s="65"/>
      <c r="AL40" s="65"/>
      <c r="AM40" s="65"/>
      <c r="AN40" s="65"/>
      <c r="AO40" s="65"/>
      <c r="AP40" s="65" t="s">
        <v>190</v>
      </c>
      <c r="AQ40" s="65"/>
      <c r="AR40" s="65"/>
      <c r="AS40" s="65" t="s">
        <v>205</v>
      </c>
      <c r="AT40" s="65" t="s">
        <v>206</v>
      </c>
      <c r="AU40" s="65"/>
      <c r="AV40" s="65"/>
      <c r="AW40" s="65">
        <v>154052</v>
      </c>
      <c r="AX40" s="48" t="e">
        <f>VLOOKUP(A:A,'[4]Total Buy'!$A:$AV,48,0)</f>
        <v>#N/A</v>
      </c>
      <c r="AY40" s="49" t="str">
        <f t="shared" si="4"/>
        <v>09T3108004</v>
      </c>
      <c r="AZ40" s="50" t="s">
        <v>249</v>
      </c>
      <c r="BA40" s="65"/>
      <c r="BB40" s="65">
        <v>3.2800000000000002</v>
      </c>
      <c r="BC40" s="65"/>
      <c r="BD40" s="49" t="str">
        <f t="shared" si="5"/>
        <v>09T3108004</v>
      </c>
      <c r="BE40" s="49" t="s">
        <v>73</v>
      </c>
      <c r="BF40" s="49"/>
      <c r="BG40" s="65"/>
      <c r="BH40" s="49" t="s">
        <v>97</v>
      </c>
      <c r="BI40" s="52" t="s">
        <v>195</v>
      </c>
      <c r="BJ40" s="65"/>
      <c r="BK40" s="65"/>
      <c r="BL40" s="54">
        <v>44440</v>
      </c>
      <c r="BM40" s="55"/>
      <c r="BN40" s="55">
        <v>44575</v>
      </c>
      <c r="BO40" s="55">
        <v>44568</v>
      </c>
      <c r="BP40" s="49">
        <v>134</v>
      </c>
      <c r="BQ40" s="49">
        <v>119</v>
      </c>
      <c r="BR40" s="49">
        <f t="shared" si="6"/>
        <v>-15</v>
      </c>
      <c r="BS40" s="56">
        <f t="shared" si="7"/>
        <v>44594</v>
      </c>
      <c r="BT40" s="29">
        <f t="shared" si="8"/>
        <v>-5.1428571428571432</v>
      </c>
      <c r="BU40" s="29">
        <f t="shared" si="9"/>
        <v>-6</v>
      </c>
      <c r="BV40" s="57">
        <f t="shared" si="10"/>
        <v>44564</v>
      </c>
      <c r="BW40" s="58">
        <f t="shared" si="11"/>
        <v>44600</v>
      </c>
      <c r="BX40" s="6" t="str">
        <f t="shared" si="12"/>
        <v>09T3108::004</v>
      </c>
      <c r="BY40" s="6" t="s">
        <v>74</v>
      </c>
      <c r="BZ40" s="6">
        <f t="shared" si="13"/>
        <v>25</v>
      </c>
      <c r="CA40" s="6">
        <f t="shared" si="14"/>
        <v>36</v>
      </c>
    </row>
    <row r="41" spans="1:79" s="6" customFormat="1" ht="12">
      <c r="A41" s="6" t="str">
        <f t="shared" si="17"/>
        <v>26820109T3108XCN608</v>
      </c>
      <c r="B41" s="62">
        <v>268201</v>
      </c>
      <c r="C41" s="62">
        <v>268201</v>
      </c>
      <c r="D41" s="62" t="s">
        <v>244</v>
      </c>
      <c r="E41" s="62" t="s">
        <v>176</v>
      </c>
      <c r="F41" s="62" t="s">
        <v>177</v>
      </c>
      <c r="G41" s="62" t="s">
        <v>266</v>
      </c>
      <c r="H41" s="62" t="s">
        <v>266</v>
      </c>
      <c r="I41" s="62" t="s">
        <v>103</v>
      </c>
      <c r="J41" s="62" t="s">
        <v>287</v>
      </c>
      <c r="K41" s="62" t="s">
        <v>200</v>
      </c>
      <c r="L41" s="62" t="s">
        <v>288</v>
      </c>
      <c r="M41" s="62" t="s">
        <v>181</v>
      </c>
      <c r="N41" s="62" t="s">
        <v>182</v>
      </c>
      <c r="O41" s="62" t="s">
        <v>289</v>
      </c>
      <c r="P41" s="62" t="s">
        <v>248</v>
      </c>
      <c r="Q41" s="62" t="s">
        <v>229</v>
      </c>
      <c r="R41" s="62">
        <v>221</v>
      </c>
      <c r="S41" s="62">
        <v>221</v>
      </c>
      <c r="T41" s="63">
        <v>44621</v>
      </c>
      <c r="U41" s="62" t="s">
        <v>185</v>
      </c>
      <c r="V41" s="64">
        <v>44571</v>
      </c>
      <c r="W41" s="64">
        <f t="shared" si="1"/>
        <v>44564</v>
      </c>
      <c r="X41" s="67">
        <f t="shared" si="2"/>
        <v>44572</v>
      </c>
      <c r="Y41" s="67">
        <v>44565</v>
      </c>
      <c r="Z41" s="62" t="s">
        <v>186</v>
      </c>
      <c r="AA41" s="62"/>
      <c r="AB41" s="62"/>
      <c r="AC41" s="62"/>
      <c r="AD41" s="62"/>
      <c r="AE41" s="62" t="s">
        <v>187</v>
      </c>
      <c r="AF41" s="62"/>
      <c r="AG41" s="62" t="s">
        <v>188</v>
      </c>
      <c r="AH41" s="65">
        <v>1</v>
      </c>
      <c r="AI41" s="65">
        <f t="shared" si="3"/>
        <v>221</v>
      </c>
      <c r="AJ41" s="65" t="s">
        <v>189</v>
      </c>
      <c r="AK41" s="65"/>
      <c r="AL41" s="65"/>
      <c r="AM41" s="65"/>
      <c r="AN41" s="65"/>
      <c r="AO41" s="65"/>
      <c r="AP41" s="65" t="s">
        <v>190</v>
      </c>
      <c r="AQ41" s="65"/>
      <c r="AR41" s="65"/>
      <c r="AS41" s="65"/>
      <c r="AT41" s="65" t="s">
        <v>191</v>
      </c>
      <c r="AU41" s="65"/>
      <c r="AV41" s="65"/>
      <c r="AW41" s="65">
        <v>154053</v>
      </c>
      <c r="AX41" s="48" t="e">
        <f>VLOOKUP(A:A,'[4]Total Buy'!$A:$AV,48,0)</f>
        <v>#N/A</v>
      </c>
      <c r="AY41" s="49" t="str">
        <f t="shared" si="4"/>
        <v>09T3108608</v>
      </c>
      <c r="AZ41" s="50" t="s">
        <v>249</v>
      </c>
      <c r="BA41" s="65"/>
      <c r="BB41" s="65">
        <v>3.26</v>
      </c>
      <c r="BC41" s="65"/>
      <c r="BD41" s="49" t="str">
        <f t="shared" si="5"/>
        <v>09T3108608</v>
      </c>
      <c r="BE41" s="49" t="s">
        <v>73</v>
      </c>
      <c r="BF41" s="49"/>
      <c r="BG41" s="65"/>
      <c r="BH41" s="49" t="s">
        <v>97</v>
      </c>
      <c r="BI41" s="52" t="s">
        <v>195</v>
      </c>
      <c r="BJ41" s="65"/>
      <c r="BK41" s="65"/>
      <c r="BL41" s="54">
        <v>44440</v>
      </c>
      <c r="BM41" s="55"/>
      <c r="BN41" s="55">
        <v>44525</v>
      </c>
      <c r="BO41" s="55"/>
      <c r="BP41" s="49">
        <v>84</v>
      </c>
      <c r="BQ41" s="49">
        <v>84</v>
      </c>
      <c r="BR41" s="49">
        <f t="shared" si="6"/>
        <v>0</v>
      </c>
      <c r="BS41" s="56">
        <f t="shared" si="7"/>
        <v>44559</v>
      </c>
      <c r="BT41" s="29">
        <f t="shared" si="8"/>
        <v>-0.14285714285714285</v>
      </c>
      <c r="BU41" s="29">
        <f t="shared" si="9"/>
        <v>-6</v>
      </c>
      <c r="BV41" s="57">
        <f t="shared" si="10"/>
        <v>44564</v>
      </c>
      <c r="BW41" s="58">
        <f t="shared" si="11"/>
        <v>44565</v>
      </c>
      <c r="BX41" s="6" t="str">
        <f t="shared" si="12"/>
        <v>09T3108::608</v>
      </c>
      <c r="BZ41" s="6">
        <f t="shared" si="13"/>
        <v>40</v>
      </c>
      <c r="CA41" s="6">
        <f t="shared" si="14"/>
        <v>1</v>
      </c>
    </row>
    <row r="42" spans="1:79" s="6" customFormat="1" ht="12">
      <c r="A42" s="6" t="str">
        <f t="shared" si="17"/>
        <v>26820109T3108XCN608</v>
      </c>
      <c r="B42" s="62">
        <v>268201</v>
      </c>
      <c r="C42" s="62">
        <v>268201</v>
      </c>
      <c r="D42" s="62" t="s">
        <v>244</v>
      </c>
      <c r="E42" s="62" t="s">
        <v>176</v>
      </c>
      <c r="F42" s="62" t="s">
        <v>177</v>
      </c>
      <c r="G42" s="62" t="s">
        <v>266</v>
      </c>
      <c r="H42" s="62" t="s">
        <v>266</v>
      </c>
      <c r="I42" s="62" t="s">
        <v>103</v>
      </c>
      <c r="J42" s="62" t="s">
        <v>287</v>
      </c>
      <c r="K42" s="62" t="s">
        <v>200</v>
      </c>
      <c r="L42" s="62" t="s">
        <v>288</v>
      </c>
      <c r="M42" s="62" t="s">
        <v>181</v>
      </c>
      <c r="N42" s="62" t="s">
        <v>196</v>
      </c>
      <c r="O42" s="62" t="s">
        <v>290</v>
      </c>
      <c r="P42" s="62" t="s">
        <v>248</v>
      </c>
      <c r="Q42" s="62" t="s">
        <v>229</v>
      </c>
      <c r="R42" s="62">
        <v>109</v>
      </c>
      <c r="S42" s="62">
        <v>109</v>
      </c>
      <c r="T42" s="63">
        <v>44621</v>
      </c>
      <c r="U42" s="62" t="s">
        <v>185</v>
      </c>
      <c r="V42" s="64">
        <v>44571</v>
      </c>
      <c r="W42" s="64">
        <f t="shared" si="1"/>
        <v>44564</v>
      </c>
      <c r="X42" s="67">
        <f t="shared" si="2"/>
        <v>44572</v>
      </c>
      <c r="Y42" s="67">
        <v>44565</v>
      </c>
      <c r="Z42" s="62" t="s">
        <v>186</v>
      </c>
      <c r="AA42" s="62"/>
      <c r="AB42" s="62"/>
      <c r="AC42" s="62"/>
      <c r="AD42" s="62"/>
      <c r="AE42" s="62" t="s">
        <v>187</v>
      </c>
      <c r="AF42" s="62"/>
      <c r="AG42" s="62" t="s">
        <v>188</v>
      </c>
      <c r="AH42" s="65">
        <v>1</v>
      </c>
      <c r="AI42" s="65">
        <f t="shared" si="3"/>
        <v>109</v>
      </c>
      <c r="AJ42" s="65" t="s">
        <v>189</v>
      </c>
      <c r="AK42" s="65"/>
      <c r="AL42" s="65"/>
      <c r="AM42" s="65"/>
      <c r="AN42" s="65"/>
      <c r="AO42" s="65"/>
      <c r="AP42" s="65" t="s">
        <v>190</v>
      </c>
      <c r="AQ42" s="65"/>
      <c r="AR42" s="65"/>
      <c r="AS42" s="65"/>
      <c r="AT42" s="65" t="s">
        <v>191</v>
      </c>
      <c r="AU42" s="65"/>
      <c r="AV42" s="65"/>
      <c r="AW42" s="65">
        <v>154053</v>
      </c>
      <c r="AX42" s="48" t="e">
        <f>VLOOKUP(A:A,'[4]Total Buy'!$A:$AV,48,0)</f>
        <v>#N/A</v>
      </c>
      <c r="AY42" s="49" t="str">
        <f t="shared" si="4"/>
        <v>09T3108608</v>
      </c>
      <c r="AZ42" s="50" t="s">
        <v>249</v>
      </c>
      <c r="BA42" s="65"/>
      <c r="BB42" s="65">
        <v>3.26</v>
      </c>
      <c r="BC42" s="65"/>
      <c r="BD42" s="49" t="str">
        <f t="shared" si="5"/>
        <v>09T3108608</v>
      </c>
      <c r="BE42" s="49" t="s">
        <v>73</v>
      </c>
      <c r="BF42" s="49"/>
      <c r="BG42" s="65"/>
      <c r="BH42" s="49" t="s">
        <v>97</v>
      </c>
      <c r="BI42" s="52" t="s">
        <v>195</v>
      </c>
      <c r="BJ42" s="65"/>
      <c r="BK42" s="65"/>
      <c r="BL42" s="54">
        <v>44440</v>
      </c>
      <c r="BM42" s="55"/>
      <c r="BN42" s="55">
        <v>44525</v>
      </c>
      <c r="BO42" s="55"/>
      <c r="BP42" s="49">
        <v>84</v>
      </c>
      <c r="BQ42" s="49">
        <v>84</v>
      </c>
      <c r="BR42" s="49">
        <f t="shared" si="6"/>
        <v>0</v>
      </c>
      <c r="BS42" s="56">
        <f t="shared" si="7"/>
        <v>44559</v>
      </c>
      <c r="BT42" s="29">
        <f t="shared" si="8"/>
        <v>-0.14285714285714285</v>
      </c>
      <c r="BU42" s="29">
        <f t="shared" si="9"/>
        <v>-6</v>
      </c>
      <c r="BV42" s="57">
        <f t="shared" si="10"/>
        <v>44564</v>
      </c>
      <c r="BW42" s="58">
        <f t="shared" si="11"/>
        <v>44565</v>
      </c>
      <c r="BX42" s="6" t="str">
        <f t="shared" si="12"/>
        <v>09T3108::608</v>
      </c>
      <c r="BZ42" s="6">
        <f t="shared" si="13"/>
        <v>40</v>
      </c>
      <c r="CA42" s="6">
        <f t="shared" si="14"/>
        <v>1</v>
      </c>
    </row>
    <row r="43" spans="1:79" s="6" customFormat="1" ht="12">
      <c r="A43" s="6" t="str">
        <f t="shared" si="17"/>
        <v>26820109T3108XCN608</v>
      </c>
      <c r="B43" s="62">
        <v>268201</v>
      </c>
      <c r="C43" s="62">
        <v>268201</v>
      </c>
      <c r="D43" s="62" t="s">
        <v>244</v>
      </c>
      <c r="E43" s="62" t="s">
        <v>176</v>
      </c>
      <c r="F43" s="62" t="s">
        <v>177</v>
      </c>
      <c r="G43" s="62" t="s">
        <v>266</v>
      </c>
      <c r="H43" s="62" t="s">
        <v>266</v>
      </c>
      <c r="I43" s="62" t="s">
        <v>103</v>
      </c>
      <c r="J43" s="62" t="s">
        <v>287</v>
      </c>
      <c r="K43" s="62" t="s">
        <v>200</v>
      </c>
      <c r="L43" s="62" t="s">
        <v>288</v>
      </c>
      <c r="M43" s="62" t="s">
        <v>181</v>
      </c>
      <c r="N43" s="62" t="s">
        <v>198</v>
      </c>
      <c r="O43" s="62" t="s">
        <v>291</v>
      </c>
      <c r="P43" s="62" t="s">
        <v>248</v>
      </c>
      <c r="Q43" s="62" t="s">
        <v>229</v>
      </c>
      <c r="R43" s="62">
        <v>341</v>
      </c>
      <c r="S43" s="62">
        <v>341</v>
      </c>
      <c r="T43" s="63">
        <v>44621</v>
      </c>
      <c r="U43" s="62" t="s">
        <v>185</v>
      </c>
      <c r="V43" s="64">
        <v>44571</v>
      </c>
      <c r="W43" s="64">
        <f t="shared" si="1"/>
        <v>44564</v>
      </c>
      <c r="X43" s="67">
        <f t="shared" si="2"/>
        <v>44572</v>
      </c>
      <c r="Y43" s="67">
        <v>44565</v>
      </c>
      <c r="Z43" s="62" t="s">
        <v>186</v>
      </c>
      <c r="AA43" s="62"/>
      <c r="AB43" s="62"/>
      <c r="AC43" s="62"/>
      <c r="AD43" s="62"/>
      <c r="AE43" s="62" t="s">
        <v>187</v>
      </c>
      <c r="AF43" s="62"/>
      <c r="AG43" s="62" t="s">
        <v>188</v>
      </c>
      <c r="AH43" s="65">
        <v>1</v>
      </c>
      <c r="AI43" s="65">
        <f t="shared" si="3"/>
        <v>341</v>
      </c>
      <c r="AJ43" s="65" t="s">
        <v>189</v>
      </c>
      <c r="AK43" s="65"/>
      <c r="AL43" s="65"/>
      <c r="AM43" s="65"/>
      <c r="AN43" s="65"/>
      <c r="AO43" s="65"/>
      <c r="AP43" s="65" t="s">
        <v>190</v>
      </c>
      <c r="AQ43" s="65"/>
      <c r="AR43" s="65"/>
      <c r="AS43" s="65"/>
      <c r="AT43" s="65" t="s">
        <v>191</v>
      </c>
      <c r="AU43" s="65"/>
      <c r="AV43" s="65"/>
      <c r="AW43" s="65">
        <v>154053</v>
      </c>
      <c r="AX43" s="48" t="e">
        <f>VLOOKUP(A:A,'[4]Total Buy'!$A:$AV,48,0)</f>
        <v>#N/A</v>
      </c>
      <c r="AY43" s="49" t="str">
        <f t="shared" si="4"/>
        <v>09T3108608</v>
      </c>
      <c r="AZ43" s="50" t="s">
        <v>249</v>
      </c>
      <c r="BA43" s="65"/>
      <c r="BB43" s="65">
        <v>3.26</v>
      </c>
      <c r="BC43" s="65"/>
      <c r="BD43" s="49" t="str">
        <f t="shared" si="5"/>
        <v>09T3108608</v>
      </c>
      <c r="BE43" s="49" t="s">
        <v>73</v>
      </c>
      <c r="BF43" s="49"/>
      <c r="BG43" s="65"/>
      <c r="BH43" s="49" t="s">
        <v>97</v>
      </c>
      <c r="BI43" s="52" t="s">
        <v>195</v>
      </c>
      <c r="BJ43" s="65"/>
      <c r="BK43" s="65"/>
      <c r="BL43" s="54">
        <v>44440</v>
      </c>
      <c r="BM43" s="55"/>
      <c r="BN43" s="55">
        <v>44525</v>
      </c>
      <c r="BO43" s="55"/>
      <c r="BP43" s="49">
        <v>84</v>
      </c>
      <c r="BQ43" s="49">
        <v>84</v>
      </c>
      <c r="BR43" s="49">
        <f t="shared" si="6"/>
        <v>0</v>
      </c>
      <c r="BS43" s="56">
        <f t="shared" si="7"/>
        <v>44559</v>
      </c>
      <c r="BT43" s="29">
        <f t="shared" si="8"/>
        <v>-0.14285714285714285</v>
      </c>
      <c r="BU43" s="29">
        <f t="shared" si="9"/>
        <v>-6</v>
      </c>
      <c r="BV43" s="57">
        <f t="shared" si="10"/>
        <v>44564</v>
      </c>
      <c r="BW43" s="58">
        <f t="shared" si="11"/>
        <v>44565</v>
      </c>
      <c r="BX43" s="6" t="str">
        <f t="shared" si="12"/>
        <v>09T3108::608</v>
      </c>
      <c r="BZ43" s="6">
        <f t="shared" si="13"/>
        <v>40</v>
      </c>
      <c r="CA43" s="6">
        <f t="shared" si="14"/>
        <v>1</v>
      </c>
    </row>
    <row r="44" spans="1:79" s="6" customFormat="1" ht="12">
      <c r="A44" s="6" t="str">
        <f t="shared" si="17"/>
        <v>26820109T3255469469</v>
      </c>
      <c r="B44" s="62">
        <v>268201</v>
      </c>
      <c r="C44" s="62">
        <v>268201</v>
      </c>
      <c r="D44" s="62" t="s">
        <v>244</v>
      </c>
      <c r="E44" s="62" t="s">
        <v>176</v>
      </c>
      <c r="F44" s="62" t="s">
        <v>177</v>
      </c>
      <c r="G44" s="62" t="s">
        <v>292</v>
      </c>
      <c r="H44" s="62" t="s">
        <v>292</v>
      </c>
      <c r="I44" s="62" t="s">
        <v>98</v>
      </c>
      <c r="J44" s="62" t="s">
        <v>293</v>
      </c>
      <c r="K44" s="62" t="s">
        <v>293</v>
      </c>
      <c r="L44" s="62" t="s">
        <v>294</v>
      </c>
      <c r="M44" s="62" t="s">
        <v>181</v>
      </c>
      <c r="N44" s="62" t="s">
        <v>295</v>
      </c>
      <c r="O44" s="62" t="s">
        <v>296</v>
      </c>
      <c r="P44" s="62" t="s">
        <v>248</v>
      </c>
      <c r="Q44" s="62" t="s">
        <v>229</v>
      </c>
      <c r="R44" s="62">
        <v>261</v>
      </c>
      <c r="S44" s="62">
        <v>261</v>
      </c>
      <c r="T44" s="63">
        <v>44621</v>
      </c>
      <c r="U44" s="62" t="s">
        <v>185</v>
      </c>
      <c r="V44" s="64">
        <v>44571</v>
      </c>
      <c r="W44" s="64">
        <f t="shared" si="1"/>
        <v>44564</v>
      </c>
      <c r="X44" s="67">
        <f t="shared" si="2"/>
        <v>44571</v>
      </c>
      <c r="Y44" s="64">
        <v>44564</v>
      </c>
      <c r="Z44" s="62" t="s">
        <v>186</v>
      </c>
      <c r="AA44" s="62"/>
      <c r="AB44" s="62"/>
      <c r="AC44" s="62"/>
      <c r="AD44" s="62"/>
      <c r="AE44" s="62" t="s">
        <v>187</v>
      </c>
      <c r="AF44" s="62"/>
      <c r="AG44" s="62" t="s">
        <v>188</v>
      </c>
      <c r="AH44" s="65">
        <v>1</v>
      </c>
      <c r="AI44" s="65">
        <f t="shared" si="3"/>
        <v>261</v>
      </c>
      <c r="AJ44" s="65" t="s">
        <v>189</v>
      </c>
      <c r="AK44" s="65" t="s">
        <v>203</v>
      </c>
      <c r="AL44" s="65">
        <v>5263.4544770504144</v>
      </c>
      <c r="AM44" s="65">
        <v>7834.5467200000012</v>
      </c>
      <c r="AN44" s="65">
        <f>AM44/2261</f>
        <v>3.4650803715170282</v>
      </c>
      <c r="AO44" s="65" t="s">
        <v>204</v>
      </c>
      <c r="AP44" s="65" t="s">
        <v>297</v>
      </c>
      <c r="AQ44" s="65"/>
      <c r="AR44" s="65"/>
      <c r="AS44" s="65"/>
      <c r="AT44" s="65" t="s">
        <v>191</v>
      </c>
      <c r="AU44" s="65"/>
      <c r="AV44" s="65"/>
      <c r="AW44" s="65">
        <v>154047</v>
      </c>
      <c r="AX44" s="48" t="e">
        <f>VLOOKUP(A:A,'[4]Total Buy'!$A:$AV,48,0)</f>
        <v>#N/A</v>
      </c>
      <c r="AY44" s="49" t="str">
        <f t="shared" si="4"/>
        <v>09T3255469</v>
      </c>
      <c r="AZ44" s="50" t="s">
        <v>249</v>
      </c>
      <c r="BA44" s="65"/>
      <c r="BB44" s="65">
        <v>3.46</v>
      </c>
      <c r="BC44" s="65"/>
      <c r="BD44" s="49" t="str">
        <f t="shared" si="5"/>
        <v>09T3255469</v>
      </c>
      <c r="BE44" s="49" t="s">
        <v>92</v>
      </c>
      <c r="BF44" s="49"/>
      <c r="BG44" s="65"/>
      <c r="BH44" s="49" t="s">
        <v>99</v>
      </c>
      <c r="BI44" s="52" t="s">
        <v>195</v>
      </c>
      <c r="BJ44" s="65"/>
      <c r="BK44" s="65"/>
      <c r="BL44" s="54">
        <v>44440</v>
      </c>
      <c r="BM44" s="55">
        <v>44522</v>
      </c>
      <c r="BN44" s="55"/>
      <c r="BO44" s="55"/>
      <c r="BP44" s="49">
        <v>82</v>
      </c>
      <c r="BQ44" s="49">
        <v>77</v>
      </c>
      <c r="BR44" s="49">
        <f t="shared" si="6"/>
        <v>-5</v>
      </c>
      <c r="BS44" s="56">
        <f t="shared" si="7"/>
        <v>44552</v>
      </c>
      <c r="BT44" s="29">
        <f t="shared" si="8"/>
        <v>0</v>
      </c>
      <c r="BU44" s="29">
        <f t="shared" si="9"/>
        <v>-12</v>
      </c>
      <c r="BV44" s="57">
        <f t="shared" si="10"/>
        <v>44564</v>
      </c>
      <c r="BW44" s="58">
        <f t="shared" si="11"/>
        <v>44564</v>
      </c>
      <c r="BX44" s="6" t="str">
        <f t="shared" si="12"/>
        <v>09T3255::469</v>
      </c>
      <c r="BZ44" s="6">
        <f>Y44-BM44</f>
        <v>42</v>
      </c>
      <c r="CA44" s="6">
        <f t="shared" si="14"/>
        <v>0</v>
      </c>
    </row>
    <row r="45" spans="1:79" s="6" customFormat="1" ht="12">
      <c r="A45" s="6" t="str">
        <f t="shared" si="17"/>
        <v>26820109T3255608608</v>
      </c>
      <c r="B45" s="62">
        <v>268201</v>
      </c>
      <c r="C45" s="62">
        <v>268201</v>
      </c>
      <c r="D45" s="62" t="s">
        <v>244</v>
      </c>
      <c r="E45" s="62" t="s">
        <v>176</v>
      </c>
      <c r="F45" s="62" t="s">
        <v>177</v>
      </c>
      <c r="G45" s="62" t="s">
        <v>292</v>
      </c>
      <c r="H45" s="62" t="s">
        <v>292</v>
      </c>
      <c r="I45" s="62" t="s">
        <v>98</v>
      </c>
      <c r="J45" s="62" t="s">
        <v>200</v>
      </c>
      <c r="K45" s="62" t="s">
        <v>200</v>
      </c>
      <c r="L45" s="62" t="s">
        <v>201</v>
      </c>
      <c r="M45" s="62" t="s">
        <v>181</v>
      </c>
      <c r="N45" s="62" t="s">
        <v>182</v>
      </c>
      <c r="O45" s="62" t="s">
        <v>298</v>
      </c>
      <c r="P45" s="62" t="s">
        <v>248</v>
      </c>
      <c r="Q45" s="62" t="s">
        <v>229</v>
      </c>
      <c r="R45" s="62">
        <v>227</v>
      </c>
      <c r="S45" s="62">
        <v>227</v>
      </c>
      <c r="T45" s="63">
        <v>44621</v>
      </c>
      <c r="U45" s="62" t="s">
        <v>185</v>
      </c>
      <c r="V45" s="64">
        <v>44571</v>
      </c>
      <c r="W45" s="64">
        <f t="shared" si="1"/>
        <v>44564</v>
      </c>
      <c r="X45" s="67">
        <f t="shared" si="2"/>
        <v>44571</v>
      </c>
      <c r="Y45" s="64">
        <v>44564</v>
      </c>
      <c r="Z45" s="62" t="s">
        <v>186</v>
      </c>
      <c r="AA45" s="62"/>
      <c r="AB45" s="62"/>
      <c r="AC45" s="62"/>
      <c r="AD45" s="62"/>
      <c r="AE45" s="62" t="s">
        <v>187</v>
      </c>
      <c r="AF45" s="62"/>
      <c r="AG45" s="62" t="s">
        <v>188</v>
      </c>
      <c r="AH45" s="65">
        <v>1</v>
      </c>
      <c r="AI45" s="65">
        <f t="shared" si="3"/>
        <v>227</v>
      </c>
      <c r="AJ45" s="65" t="s">
        <v>189</v>
      </c>
      <c r="AK45" s="65" t="s">
        <v>203</v>
      </c>
      <c r="AL45" s="65">
        <v>7013.4544770504135</v>
      </c>
      <c r="AM45" s="65">
        <v>10439.38672</v>
      </c>
      <c r="AN45" s="65">
        <f>AM45/511</f>
        <v>20.429328219178082</v>
      </c>
      <c r="AO45" s="65" t="s">
        <v>204</v>
      </c>
      <c r="AP45" s="65" t="s">
        <v>297</v>
      </c>
      <c r="AQ45" s="65"/>
      <c r="AR45" s="65"/>
      <c r="AS45" s="65"/>
      <c r="AT45" s="65" t="s">
        <v>191</v>
      </c>
      <c r="AU45" s="65"/>
      <c r="AV45" s="65"/>
      <c r="AW45" s="65">
        <v>154047</v>
      </c>
      <c r="AX45" s="48" t="e">
        <f>VLOOKUP(A:A,'[4]Total Buy'!$A:$AV,48,0)</f>
        <v>#N/A</v>
      </c>
      <c r="AY45" s="49" t="str">
        <f t="shared" si="4"/>
        <v>09T3255608</v>
      </c>
      <c r="AZ45" s="50" t="s">
        <v>249</v>
      </c>
      <c r="BA45" s="65"/>
      <c r="BB45" s="65">
        <v>3.46</v>
      </c>
      <c r="BC45" s="65"/>
      <c r="BD45" s="49" t="str">
        <f t="shared" si="5"/>
        <v>09T3255608</v>
      </c>
      <c r="BE45" s="49" t="s">
        <v>92</v>
      </c>
      <c r="BF45" s="49"/>
      <c r="BG45" s="65"/>
      <c r="BH45" s="49" t="s">
        <v>99</v>
      </c>
      <c r="BI45" s="52" t="s">
        <v>195</v>
      </c>
      <c r="BJ45" s="65"/>
      <c r="BK45" s="65"/>
      <c r="BL45" s="54">
        <v>44440</v>
      </c>
      <c r="BM45" s="55">
        <v>44522</v>
      </c>
      <c r="BN45" s="55"/>
      <c r="BO45" s="55"/>
      <c r="BP45" s="49">
        <v>82</v>
      </c>
      <c r="BQ45" s="49">
        <v>77</v>
      </c>
      <c r="BR45" s="49">
        <f t="shared" si="6"/>
        <v>-5</v>
      </c>
      <c r="BS45" s="56">
        <f t="shared" si="7"/>
        <v>44552</v>
      </c>
      <c r="BT45" s="29">
        <f t="shared" si="8"/>
        <v>0</v>
      </c>
      <c r="BU45" s="29">
        <f t="shared" si="9"/>
        <v>-12</v>
      </c>
      <c r="BV45" s="57">
        <f t="shared" si="10"/>
        <v>44564</v>
      </c>
      <c r="BW45" s="58">
        <f t="shared" si="11"/>
        <v>44564</v>
      </c>
      <c r="BX45" s="6" t="str">
        <f t="shared" si="12"/>
        <v>09T3255::608</v>
      </c>
      <c r="BZ45" s="6">
        <f t="shared" ref="BZ45:BZ54" si="18">Y45-BM45</f>
        <v>42</v>
      </c>
      <c r="CA45" s="6">
        <f t="shared" si="14"/>
        <v>0</v>
      </c>
    </row>
    <row r="46" spans="1:79" s="6" customFormat="1" ht="12">
      <c r="A46" s="6" t="str">
        <f t="shared" si="17"/>
        <v>26820109T3255608608</v>
      </c>
      <c r="B46" s="62">
        <v>268201</v>
      </c>
      <c r="C46" s="62">
        <v>268201</v>
      </c>
      <c r="D46" s="62" t="s">
        <v>244</v>
      </c>
      <c r="E46" s="62" t="s">
        <v>176</v>
      </c>
      <c r="F46" s="62" t="s">
        <v>177</v>
      </c>
      <c r="G46" s="62" t="s">
        <v>292</v>
      </c>
      <c r="H46" s="62" t="s">
        <v>292</v>
      </c>
      <c r="I46" s="62" t="s">
        <v>98</v>
      </c>
      <c r="J46" s="62" t="s">
        <v>200</v>
      </c>
      <c r="K46" s="62" t="s">
        <v>200</v>
      </c>
      <c r="L46" s="62" t="s">
        <v>201</v>
      </c>
      <c r="M46" s="62" t="s">
        <v>181</v>
      </c>
      <c r="N46" s="62" t="s">
        <v>196</v>
      </c>
      <c r="O46" s="62" t="s">
        <v>299</v>
      </c>
      <c r="P46" s="62" t="s">
        <v>248</v>
      </c>
      <c r="Q46" s="62" t="s">
        <v>229</v>
      </c>
      <c r="R46" s="62">
        <v>224</v>
      </c>
      <c r="S46" s="62">
        <v>224</v>
      </c>
      <c r="T46" s="63">
        <v>44621</v>
      </c>
      <c r="U46" s="62" t="s">
        <v>185</v>
      </c>
      <c r="V46" s="64">
        <v>44571</v>
      </c>
      <c r="W46" s="64">
        <f t="shared" si="1"/>
        <v>44564</v>
      </c>
      <c r="X46" s="67">
        <f t="shared" si="2"/>
        <v>44571</v>
      </c>
      <c r="Y46" s="64">
        <v>44564</v>
      </c>
      <c r="Z46" s="62" t="s">
        <v>186</v>
      </c>
      <c r="AA46" s="62"/>
      <c r="AB46" s="62"/>
      <c r="AC46" s="62"/>
      <c r="AD46" s="62"/>
      <c r="AE46" s="62" t="s">
        <v>187</v>
      </c>
      <c r="AF46" s="62"/>
      <c r="AG46" s="62" t="s">
        <v>188</v>
      </c>
      <c r="AH46" s="65">
        <v>1</v>
      </c>
      <c r="AI46" s="65">
        <f t="shared" si="3"/>
        <v>224</v>
      </c>
      <c r="AJ46" s="65" t="s">
        <v>189</v>
      </c>
      <c r="AK46" s="65" t="s">
        <v>203</v>
      </c>
      <c r="AL46" s="65">
        <v>7013.4544770504135</v>
      </c>
      <c r="AM46" s="65">
        <v>10439.38672</v>
      </c>
      <c r="AN46" s="65">
        <f t="shared" ref="AN46:AN47" si="19">AM46/511</f>
        <v>20.429328219178082</v>
      </c>
      <c r="AO46" s="65" t="s">
        <v>204</v>
      </c>
      <c r="AP46" s="65" t="s">
        <v>297</v>
      </c>
      <c r="AQ46" s="65"/>
      <c r="AR46" s="65"/>
      <c r="AS46" s="65"/>
      <c r="AT46" s="65" t="s">
        <v>191</v>
      </c>
      <c r="AU46" s="65"/>
      <c r="AV46" s="65"/>
      <c r="AW46" s="65">
        <v>154047</v>
      </c>
      <c r="AX46" s="48" t="e">
        <f>VLOOKUP(A:A,'[4]Total Buy'!$A:$AV,48,0)</f>
        <v>#N/A</v>
      </c>
      <c r="AY46" s="49" t="str">
        <f t="shared" si="4"/>
        <v>09T3255608</v>
      </c>
      <c r="AZ46" s="50" t="s">
        <v>249</v>
      </c>
      <c r="BA46" s="65"/>
      <c r="BB46" s="65">
        <v>3.46</v>
      </c>
      <c r="BC46" s="65"/>
      <c r="BD46" s="49" t="str">
        <f t="shared" si="5"/>
        <v>09T3255608</v>
      </c>
      <c r="BE46" s="49" t="s">
        <v>92</v>
      </c>
      <c r="BF46" s="49"/>
      <c r="BG46" s="65"/>
      <c r="BH46" s="49" t="s">
        <v>99</v>
      </c>
      <c r="BI46" s="52" t="s">
        <v>195</v>
      </c>
      <c r="BJ46" s="65"/>
      <c r="BK46" s="65"/>
      <c r="BL46" s="54">
        <v>44440</v>
      </c>
      <c r="BM46" s="55">
        <v>44522</v>
      </c>
      <c r="BN46" s="55"/>
      <c r="BO46" s="55"/>
      <c r="BP46" s="49">
        <v>82</v>
      </c>
      <c r="BQ46" s="49">
        <v>77</v>
      </c>
      <c r="BR46" s="49">
        <f t="shared" si="6"/>
        <v>-5</v>
      </c>
      <c r="BS46" s="56">
        <f t="shared" si="7"/>
        <v>44552</v>
      </c>
      <c r="BT46" s="29">
        <f t="shared" si="8"/>
        <v>0</v>
      </c>
      <c r="BU46" s="29">
        <f t="shared" si="9"/>
        <v>-12</v>
      </c>
      <c r="BV46" s="57">
        <f t="shared" si="10"/>
        <v>44564</v>
      </c>
      <c r="BW46" s="58">
        <f t="shared" si="11"/>
        <v>44564</v>
      </c>
      <c r="BX46" s="6" t="str">
        <f t="shared" si="12"/>
        <v>09T3255::608</v>
      </c>
      <c r="BZ46" s="6">
        <f t="shared" si="18"/>
        <v>42</v>
      </c>
      <c r="CA46" s="6">
        <f t="shared" si="14"/>
        <v>0</v>
      </c>
    </row>
    <row r="47" spans="1:79" s="6" customFormat="1" ht="12">
      <c r="A47" s="6" t="str">
        <f t="shared" si="17"/>
        <v>26820109T3255608608</v>
      </c>
      <c r="B47" s="62">
        <v>268201</v>
      </c>
      <c r="C47" s="62">
        <v>268201</v>
      </c>
      <c r="D47" s="62" t="s">
        <v>244</v>
      </c>
      <c r="E47" s="62" t="s">
        <v>176</v>
      </c>
      <c r="F47" s="62" t="s">
        <v>177</v>
      </c>
      <c r="G47" s="62" t="s">
        <v>292</v>
      </c>
      <c r="H47" s="62" t="s">
        <v>292</v>
      </c>
      <c r="I47" s="62" t="s">
        <v>98</v>
      </c>
      <c r="J47" s="62" t="s">
        <v>200</v>
      </c>
      <c r="K47" s="62" t="s">
        <v>200</v>
      </c>
      <c r="L47" s="62" t="s">
        <v>201</v>
      </c>
      <c r="M47" s="62" t="s">
        <v>181</v>
      </c>
      <c r="N47" s="62" t="s">
        <v>295</v>
      </c>
      <c r="O47" s="62" t="s">
        <v>300</v>
      </c>
      <c r="P47" s="62" t="s">
        <v>248</v>
      </c>
      <c r="Q47" s="62" t="s">
        <v>229</v>
      </c>
      <c r="R47" s="62">
        <v>60</v>
      </c>
      <c r="S47" s="62">
        <v>60</v>
      </c>
      <c r="T47" s="63">
        <v>44621</v>
      </c>
      <c r="U47" s="62" t="s">
        <v>185</v>
      </c>
      <c r="V47" s="64">
        <v>44571</v>
      </c>
      <c r="W47" s="64">
        <f t="shared" si="1"/>
        <v>44564</v>
      </c>
      <c r="X47" s="67">
        <f t="shared" si="2"/>
        <v>44571</v>
      </c>
      <c r="Y47" s="64">
        <v>44564</v>
      </c>
      <c r="Z47" s="62" t="s">
        <v>186</v>
      </c>
      <c r="AA47" s="62"/>
      <c r="AB47" s="62"/>
      <c r="AC47" s="62"/>
      <c r="AD47" s="62"/>
      <c r="AE47" s="62" t="s">
        <v>187</v>
      </c>
      <c r="AF47" s="62"/>
      <c r="AG47" s="62" t="s">
        <v>188</v>
      </c>
      <c r="AH47" s="65">
        <v>1</v>
      </c>
      <c r="AI47" s="65">
        <f t="shared" si="3"/>
        <v>60</v>
      </c>
      <c r="AJ47" s="65" t="s">
        <v>189</v>
      </c>
      <c r="AK47" s="65" t="s">
        <v>203</v>
      </c>
      <c r="AL47" s="65">
        <v>7013.4544770504135</v>
      </c>
      <c r="AM47" s="65">
        <v>10439.38672</v>
      </c>
      <c r="AN47" s="65">
        <f t="shared" si="19"/>
        <v>20.429328219178082</v>
      </c>
      <c r="AO47" s="65" t="s">
        <v>204</v>
      </c>
      <c r="AP47" s="65" t="s">
        <v>297</v>
      </c>
      <c r="AQ47" s="65"/>
      <c r="AR47" s="65"/>
      <c r="AS47" s="65"/>
      <c r="AT47" s="65" t="s">
        <v>191</v>
      </c>
      <c r="AU47" s="65"/>
      <c r="AV47" s="65"/>
      <c r="AW47" s="65">
        <v>154047</v>
      </c>
      <c r="AX47" s="48" t="e">
        <f>VLOOKUP(A:A,'[4]Total Buy'!$A:$AV,48,0)</f>
        <v>#N/A</v>
      </c>
      <c r="AY47" s="49" t="str">
        <f t="shared" si="4"/>
        <v>09T3255608</v>
      </c>
      <c r="AZ47" s="50" t="s">
        <v>249</v>
      </c>
      <c r="BA47" s="65"/>
      <c r="BB47" s="65">
        <v>3.46</v>
      </c>
      <c r="BC47" s="65"/>
      <c r="BD47" s="49" t="str">
        <f t="shared" si="5"/>
        <v>09T3255608</v>
      </c>
      <c r="BE47" s="49" t="s">
        <v>92</v>
      </c>
      <c r="BF47" s="49"/>
      <c r="BG47" s="65"/>
      <c r="BH47" s="49" t="s">
        <v>99</v>
      </c>
      <c r="BI47" s="52" t="s">
        <v>195</v>
      </c>
      <c r="BJ47" s="65"/>
      <c r="BK47" s="65"/>
      <c r="BL47" s="54">
        <v>44440</v>
      </c>
      <c r="BM47" s="55">
        <v>44522</v>
      </c>
      <c r="BN47" s="55"/>
      <c r="BO47" s="55"/>
      <c r="BP47" s="49">
        <v>82</v>
      </c>
      <c r="BQ47" s="49">
        <v>77</v>
      </c>
      <c r="BR47" s="49">
        <f t="shared" si="6"/>
        <v>-5</v>
      </c>
      <c r="BS47" s="56">
        <f t="shared" si="7"/>
        <v>44552</v>
      </c>
      <c r="BT47" s="29">
        <f t="shared" si="8"/>
        <v>0</v>
      </c>
      <c r="BU47" s="29">
        <f t="shared" si="9"/>
        <v>-12</v>
      </c>
      <c r="BV47" s="57">
        <f t="shared" si="10"/>
        <v>44564</v>
      </c>
      <c r="BW47" s="58">
        <f t="shared" si="11"/>
        <v>44564</v>
      </c>
      <c r="BX47" s="6" t="str">
        <f t="shared" si="12"/>
        <v>09T3255::608</v>
      </c>
      <c r="BZ47" s="6">
        <f t="shared" si="18"/>
        <v>42</v>
      </c>
      <c r="CA47" s="6">
        <f t="shared" si="14"/>
        <v>0</v>
      </c>
    </row>
    <row r="48" spans="1:79" s="6" customFormat="1" ht="12">
      <c r="A48" s="6" t="str">
        <f t="shared" si="17"/>
        <v>26820109T3255410587</v>
      </c>
      <c r="B48" s="62">
        <v>268201</v>
      </c>
      <c r="C48" s="62">
        <v>268201</v>
      </c>
      <c r="D48" s="62" t="s">
        <v>244</v>
      </c>
      <c r="E48" s="62" t="s">
        <v>176</v>
      </c>
      <c r="F48" s="62" t="s">
        <v>177</v>
      </c>
      <c r="G48" s="62" t="s">
        <v>292</v>
      </c>
      <c r="H48" s="62" t="s">
        <v>292</v>
      </c>
      <c r="I48" s="62" t="s">
        <v>98</v>
      </c>
      <c r="J48" s="62" t="s">
        <v>268</v>
      </c>
      <c r="K48" s="62" t="s">
        <v>301</v>
      </c>
      <c r="L48" s="62" t="s">
        <v>302</v>
      </c>
      <c r="M48" s="62" t="s">
        <v>181</v>
      </c>
      <c r="N48" s="62" t="s">
        <v>182</v>
      </c>
      <c r="O48" s="62" t="s">
        <v>303</v>
      </c>
      <c r="P48" s="62" t="s">
        <v>248</v>
      </c>
      <c r="Q48" s="62" t="s">
        <v>229</v>
      </c>
      <c r="R48" s="62">
        <v>312</v>
      </c>
      <c r="S48" s="62">
        <v>312</v>
      </c>
      <c r="T48" s="63">
        <v>44621</v>
      </c>
      <c r="U48" s="62" t="s">
        <v>185</v>
      </c>
      <c r="V48" s="64">
        <v>44571</v>
      </c>
      <c r="W48" s="64">
        <f t="shared" si="1"/>
        <v>44564</v>
      </c>
      <c r="X48" s="67">
        <f t="shared" si="2"/>
        <v>44571</v>
      </c>
      <c r="Y48" s="64">
        <v>44564</v>
      </c>
      <c r="Z48" s="62" t="s">
        <v>186</v>
      </c>
      <c r="AA48" s="62"/>
      <c r="AB48" s="62"/>
      <c r="AC48" s="62"/>
      <c r="AD48" s="62"/>
      <c r="AE48" s="62" t="s">
        <v>187</v>
      </c>
      <c r="AF48" s="62"/>
      <c r="AG48" s="62" t="s">
        <v>188</v>
      </c>
      <c r="AH48" s="65">
        <v>1</v>
      </c>
      <c r="AI48" s="65">
        <f t="shared" si="3"/>
        <v>312</v>
      </c>
      <c r="AJ48" s="65" t="s">
        <v>189</v>
      </c>
      <c r="AK48" s="65" t="s">
        <v>203</v>
      </c>
      <c r="AL48" s="65">
        <v>3787.454477050414</v>
      </c>
      <c r="AM48" s="65">
        <v>5637.5502400000005</v>
      </c>
      <c r="AN48" s="65">
        <f>AM48/3737</f>
        <v>1.5085764624029971</v>
      </c>
      <c r="AO48" s="65" t="s">
        <v>204</v>
      </c>
      <c r="AP48" s="65" t="s">
        <v>297</v>
      </c>
      <c r="AQ48" s="65"/>
      <c r="AR48" s="65"/>
      <c r="AS48" s="65"/>
      <c r="AT48" s="65" t="s">
        <v>191</v>
      </c>
      <c r="AU48" s="65"/>
      <c r="AV48" s="65"/>
      <c r="AW48" s="65">
        <v>154047</v>
      </c>
      <c r="AX48" s="48" t="e">
        <f>VLOOKUP(A:A,'[4]Total Buy'!$A:$AV,48,0)</f>
        <v>#N/A</v>
      </c>
      <c r="AY48" s="49" t="str">
        <f t="shared" si="4"/>
        <v>09T3255587</v>
      </c>
      <c r="AZ48" s="50" t="s">
        <v>249</v>
      </c>
      <c r="BA48" s="65"/>
      <c r="BB48" s="65">
        <v>3.46</v>
      </c>
      <c r="BC48" s="65"/>
      <c r="BD48" s="49" t="str">
        <f t="shared" si="5"/>
        <v>09T3255587</v>
      </c>
      <c r="BE48" s="49" t="s">
        <v>92</v>
      </c>
      <c r="BF48" s="49"/>
      <c r="BG48" s="65"/>
      <c r="BH48" s="49" t="s">
        <v>99</v>
      </c>
      <c r="BI48" s="52" t="s">
        <v>195</v>
      </c>
      <c r="BJ48" s="65"/>
      <c r="BK48" s="65"/>
      <c r="BL48" s="54">
        <v>44440</v>
      </c>
      <c r="BM48" s="55">
        <v>44522</v>
      </c>
      <c r="BN48" s="55"/>
      <c r="BO48" s="55"/>
      <c r="BP48" s="49">
        <v>82</v>
      </c>
      <c r="BQ48" s="49">
        <v>77</v>
      </c>
      <c r="BR48" s="49">
        <f t="shared" si="6"/>
        <v>-5</v>
      </c>
      <c r="BS48" s="56">
        <f t="shared" si="7"/>
        <v>44552</v>
      </c>
      <c r="BT48" s="29">
        <f t="shared" si="8"/>
        <v>0</v>
      </c>
      <c r="BU48" s="29">
        <f t="shared" si="9"/>
        <v>-12</v>
      </c>
      <c r="BV48" s="57">
        <f t="shared" si="10"/>
        <v>44564</v>
      </c>
      <c r="BW48" s="58">
        <f t="shared" si="11"/>
        <v>44564</v>
      </c>
      <c r="BX48" s="6" t="str">
        <f t="shared" si="12"/>
        <v>09T3255::587</v>
      </c>
      <c r="BZ48" s="6">
        <f t="shared" si="18"/>
        <v>42</v>
      </c>
      <c r="CA48" s="6">
        <f t="shared" si="14"/>
        <v>0</v>
      </c>
    </row>
    <row r="49" spans="1:79" s="6" customFormat="1" ht="12">
      <c r="A49" s="6" t="str">
        <f t="shared" si="17"/>
        <v>26820109T3255410587</v>
      </c>
      <c r="B49" s="62">
        <v>268201</v>
      </c>
      <c r="C49" s="62">
        <v>268201</v>
      </c>
      <c r="D49" s="62" t="s">
        <v>244</v>
      </c>
      <c r="E49" s="62" t="s">
        <v>176</v>
      </c>
      <c r="F49" s="62" t="s">
        <v>177</v>
      </c>
      <c r="G49" s="62" t="s">
        <v>292</v>
      </c>
      <c r="H49" s="62" t="s">
        <v>292</v>
      </c>
      <c r="I49" s="62" t="s">
        <v>98</v>
      </c>
      <c r="J49" s="62" t="s">
        <v>268</v>
      </c>
      <c r="K49" s="62" t="s">
        <v>301</v>
      </c>
      <c r="L49" s="62" t="s">
        <v>302</v>
      </c>
      <c r="M49" s="62" t="s">
        <v>181</v>
      </c>
      <c r="N49" s="62" t="s">
        <v>196</v>
      </c>
      <c r="O49" s="62" t="s">
        <v>304</v>
      </c>
      <c r="P49" s="62" t="s">
        <v>248</v>
      </c>
      <c r="Q49" s="62" t="s">
        <v>229</v>
      </c>
      <c r="R49" s="62">
        <v>308</v>
      </c>
      <c r="S49" s="62">
        <v>308</v>
      </c>
      <c r="T49" s="63">
        <v>44621</v>
      </c>
      <c r="U49" s="62" t="s">
        <v>185</v>
      </c>
      <c r="V49" s="64">
        <v>44571</v>
      </c>
      <c r="W49" s="64">
        <f t="shared" si="1"/>
        <v>44564</v>
      </c>
      <c r="X49" s="67">
        <f t="shared" si="2"/>
        <v>44571</v>
      </c>
      <c r="Y49" s="64">
        <v>44564</v>
      </c>
      <c r="Z49" s="62" t="s">
        <v>186</v>
      </c>
      <c r="AA49" s="62"/>
      <c r="AB49" s="62"/>
      <c r="AC49" s="62"/>
      <c r="AD49" s="62"/>
      <c r="AE49" s="62" t="s">
        <v>187</v>
      </c>
      <c r="AF49" s="62"/>
      <c r="AG49" s="62" t="s">
        <v>188</v>
      </c>
      <c r="AH49" s="65">
        <v>1</v>
      </c>
      <c r="AI49" s="65">
        <f t="shared" si="3"/>
        <v>308</v>
      </c>
      <c r="AJ49" s="65" t="s">
        <v>189</v>
      </c>
      <c r="AK49" s="65" t="s">
        <v>203</v>
      </c>
      <c r="AL49" s="65">
        <v>3787.454477050414</v>
      </c>
      <c r="AM49" s="65">
        <v>5637.5502400000005</v>
      </c>
      <c r="AN49" s="65">
        <f t="shared" ref="AN49:AN50" si="20">AM49/3737</f>
        <v>1.5085764624029971</v>
      </c>
      <c r="AO49" s="65" t="s">
        <v>204</v>
      </c>
      <c r="AP49" s="65" t="s">
        <v>297</v>
      </c>
      <c r="AQ49" s="65"/>
      <c r="AR49" s="65"/>
      <c r="AS49" s="65"/>
      <c r="AT49" s="65" t="s">
        <v>191</v>
      </c>
      <c r="AU49" s="65"/>
      <c r="AV49" s="65"/>
      <c r="AW49" s="65">
        <v>154047</v>
      </c>
      <c r="AX49" s="48" t="e">
        <f>VLOOKUP(A:A,'[4]Total Buy'!$A:$AV,48,0)</f>
        <v>#N/A</v>
      </c>
      <c r="AY49" s="49" t="str">
        <f t="shared" si="4"/>
        <v>09T3255587</v>
      </c>
      <c r="AZ49" s="50" t="s">
        <v>249</v>
      </c>
      <c r="BA49" s="65"/>
      <c r="BB49" s="65">
        <v>3.46</v>
      </c>
      <c r="BC49" s="65"/>
      <c r="BD49" s="49" t="str">
        <f t="shared" si="5"/>
        <v>09T3255587</v>
      </c>
      <c r="BE49" s="49" t="s">
        <v>92</v>
      </c>
      <c r="BF49" s="49"/>
      <c r="BG49" s="65"/>
      <c r="BH49" s="49" t="s">
        <v>99</v>
      </c>
      <c r="BI49" s="52" t="s">
        <v>195</v>
      </c>
      <c r="BJ49" s="65"/>
      <c r="BK49" s="65"/>
      <c r="BL49" s="54">
        <v>44440</v>
      </c>
      <c r="BM49" s="55">
        <v>44522</v>
      </c>
      <c r="BN49" s="55"/>
      <c r="BO49" s="55"/>
      <c r="BP49" s="49">
        <v>82</v>
      </c>
      <c r="BQ49" s="49">
        <v>77</v>
      </c>
      <c r="BR49" s="49">
        <f t="shared" si="6"/>
        <v>-5</v>
      </c>
      <c r="BS49" s="56">
        <f t="shared" si="7"/>
        <v>44552</v>
      </c>
      <c r="BT49" s="29">
        <f t="shared" si="8"/>
        <v>0</v>
      </c>
      <c r="BU49" s="29">
        <f t="shared" si="9"/>
        <v>-12</v>
      </c>
      <c r="BV49" s="57">
        <f t="shared" si="10"/>
        <v>44564</v>
      </c>
      <c r="BW49" s="58">
        <f t="shared" si="11"/>
        <v>44564</v>
      </c>
      <c r="BX49" s="6" t="str">
        <f t="shared" si="12"/>
        <v>09T3255::587</v>
      </c>
      <c r="BZ49" s="6">
        <f t="shared" si="18"/>
        <v>42</v>
      </c>
      <c r="CA49" s="6">
        <f t="shared" si="14"/>
        <v>0</v>
      </c>
    </row>
    <row r="50" spans="1:79" s="6" customFormat="1" ht="12">
      <c r="A50" s="6" t="str">
        <f t="shared" si="17"/>
        <v>26820109T3255410587</v>
      </c>
      <c r="B50" s="62">
        <v>268201</v>
      </c>
      <c r="C50" s="62">
        <v>268201</v>
      </c>
      <c r="D50" s="62" t="s">
        <v>244</v>
      </c>
      <c r="E50" s="62" t="s">
        <v>176</v>
      </c>
      <c r="F50" s="62" t="s">
        <v>177</v>
      </c>
      <c r="G50" s="62" t="s">
        <v>292</v>
      </c>
      <c r="H50" s="62" t="s">
        <v>292</v>
      </c>
      <c r="I50" s="62" t="s">
        <v>98</v>
      </c>
      <c r="J50" s="62" t="s">
        <v>268</v>
      </c>
      <c r="K50" s="62" t="s">
        <v>301</v>
      </c>
      <c r="L50" s="62" t="s">
        <v>302</v>
      </c>
      <c r="M50" s="62" t="s">
        <v>181</v>
      </c>
      <c r="N50" s="62" t="s">
        <v>198</v>
      </c>
      <c r="O50" s="62" t="s">
        <v>305</v>
      </c>
      <c r="P50" s="62" t="s">
        <v>248</v>
      </c>
      <c r="Q50" s="62" t="s">
        <v>229</v>
      </c>
      <c r="R50" s="62">
        <v>117</v>
      </c>
      <c r="S50" s="62">
        <v>117</v>
      </c>
      <c r="T50" s="63">
        <v>44621</v>
      </c>
      <c r="U50" s="62" t="s">
        <v>185</v>
      </c>
      <c r="V50" s="64">
        <v>44571</v>
      </c>
      <c r="W50" s="64">
        <f t="shared" si="1"/>
        <v>44564</v>
      </c>
      <c r="X50" s="67">
        <f t="shared" si="2"/>
        <v>44571</v>
      </c>
      <c r="Y50" s="64">
        <v>44564</v>
      </c>
      <c r="Z50" s="62" t="s">
        <v>186</v>
      </c>
      <c r="AA50" s="62"/>
      <c r="AB50" s="62"/>
      <c r="AC50" s="62"/>
      <c r="AD50" s="62"/>
      <c r="AE50" s="62" t="s">
        <v>187</v>
      </c>
      <c r="AF50" s="62"/>
      <c r="AG50" s="62" t="s">
        <v>188</v>
      </c>
      <c r="AH50" s="65">
        <v>1</v>
      </c>
      <c r="AI50" s="65">
        <f t="shared" si="3"/>
        <v>117</v>
      </c>
      <c r="AJ50" s="65" t="s">
        <v>189</v>
      </c>
      <c r="AK50" s="65" t="s">
        <v>203</v>
      </c>
      <c r="AL50" s="65">
        <v>3787.454477050414</v>
      </c>
      <c r="AM50" s="65">
        <v>5637.5502400000005</v>
      </c>
      <c r="AN50" s="65">
        <f t="shared" si="20"/>
        <v>1.5085764624029971</v>
      </c>
      <c r="AO50" s="65" t="s">
        <v>204</v>
      </c>
      <c r="AP50" s="65" t="s">
        <v>297</v>
      </c>
      <c r="AQ50" s="65"/>
      <c r="AR50" s="65"/>
      <c r="AS50" s="65"/>
      <c r="AT50" s="65" t="s">
        <v>191</v>
      </c>
      <c r="AU50" s="65"/>
      <c r="AV50" s="65"/>
      <c r="AW50" s="65">
        <v>154047</v>
      </c>
      <c r="AX50" s="48" t="e">
        <f>VLOOKUP(A:A,'[4]Total Buy'!$A:$AV,48,0)</f>
        <v>#N/A</v>
      </c>
      <c r="AY50" s="49" t="str">
        <f t="shared" si="4"/>
        <v>09T3255587</v>
      </c>
      <c r="AZ50" s="50" t="s">
        <v>249</v>
      </c>
      <c r="BA50" s="65"/>
      <c r="BB50" s="65">
        <v>3.46</v>
      </c>
      <c r="BC50" s="65"/>
      <c r="BD50" s="49" t="str">
        <f t="shared" si="5"/>
        <v>09T3255587</v>
      </c>
      <c r="BE50" s="49" t="s">
        <v>92</v>
      </c>
      <c r="BF50" s="49"/>
      <c r="BG50" s="65"/>
      <c r="BH50" s="49" t="s">
        <v>99</v>
      </c>
      <c r="BI50" s="52" t="s">
        <v>195</v>
      </c>
      <c r="BJ50" s="65"/>
      <c r="BK50" s="65"/>
      <c r="BL50" s="54">
        <v>44440</v>
      </c>
      <c r="BM50" s="55">
        <v>44522</v>
      </c>
      <c r="BN50" s="55"/>
      <c r="BO50" s="55"/>
      <c r="BP50" s="49">
        <v>82</v>
      </c>
      <c r="BQ50" s="49">
        <v>77</v>
      </c>
      <c r="BR50" s="49">
        <f t="shared" si="6"/>
        <v>-5</v>
      </c>
      <c r="BS50" s="56">
        <f t="shared" si="7"/>
        <v>44552</v>
      </c>
      <c r="BT50" s="29">
        <f t="shared" si="8"/>
        <v>0</v>
      </c>
      <c r="BU50" s="29">
        <f t="shared" si="9"/>
        <v>-12</v>
      </c>
      <c r="BV50" s="57">
        <f t="shared" si="10"/>
        <v>44564</v>
      </c>
      <c r="BW50" s="58">
        <f t="shared" si="11"/>
        <v>44564</v>
      </c>
      <c r="BX50" s="6" t="str">
        <f t="shared" si="12"/>
        <v>09T3255::587</v>
      </c>
      <c r="BZ50" s="6">
        <f t="shared" si="18"/>
        <v>42</v>
      </c>
      <c r="CA50" s="6">
        <f t="shared" si="14"/>
        <v>0</v>
      </c>
    </row>
    <row r="51" spans="1:79" s="6" customFormat="1" ht="12">
      <c r="A51" s="6" t="str">
        <f t="shared" si="17"/>
        <v>26820109T3257F1S435</v>
      </c>
      <c r="B51" s="62">
        <v>268201</v>
      </c>
      <c r="C51" s="62">
        <v>268201</v>
      </c>
      <c r="D51" s="62" t="s">
        <v>244</v>
      </c>
      <c r="E51" s="62" t="s">
        <v>176</v>
      </c>
      <c r="F51" s="62" t="s">
        <v>177</v>
      </c>
      <c r="G51" s="62" t="s">
        <v>306</v>
      </c>
      <c r="H51" s="62" t="s">
        <v>306</v>
      </c>
      <c r="I51" s="62" t="s">
        <v>98</v>
      </c>
      <c r="J51" s="62" t="s">
        <v>307</v>
      </c>
      <c r="K51" s="62" t="s">
        <v>308</v>
      </c>
      <c r="L51" s="62" t="s">
        <v>309</v>
      </c>
      <c r="M51" s="62" t="s">
        <v>181</v>
      </c>
      <c r="N51" s="62" t="s">
        <v>226</v>
      </c>
      <c r="O51" s="62" t="s">
        <v>310</v>
      </c>
      <c r="P51" s="62" t="s">
        <v>248</v>
      </c>
      <c r="Q51" s="62" t="s">
        <v>229</v>
      </c>
      <c r="R51" s="62">
        <v>84</v>
      </c>
      <c r="S51" s="62">
        <v>84</v>
      </c>
      <c r="T51" s="63">
        <v>44621</v>
      </c>
      <c r="U51" s="62" t="s">
        <v>185</v>
      </c>
      <c r="V51" s="64">
        <v>44571</v>
      </c>
      <c r="W51" s="64">
        <f t="shared" si="1"/>
        <v>44564</v>
      </c>
      <c r="X51" s="67">
        <f t="shared" si="2"/>
        <v>44571</v>
      </c>
      <c r="Y51" s="64">
        <v>44564</v>
      </c>
      <c r="Z51" s="62" t="s">
        <v>186</v>
      </c>
      <c r="AA51" s="62"/>
      <c r="AB51" s="62"/>
      <c r="AC51" s="62"/>
      <c r="AD51" s="62"/>
      <c r="AE51" s="62" t="s">
        <v>187</v>
      </c>
      <c r="AF51" s="62"/>
      <c r="AG51" s="62" t="s">
        <v>188</v>
      </c>
      <c r="AH51" s="65">
        <v>1</v>
      </c>
      <c r="AI51" s="65">
        <f t="shared" si="3"/>
        <v>84</v>
      </c>
      <c r="AJ51" s="65" t="s">
        <v>189</v>
      </c>
      <c r="AK51" s="65" t="s">
        <v>203</v>
      </c>
      <c r="AL51" s="65">
        <v>2304.781790820166</v>
      </c>
      <c r="AM51" s="65">
        <v>3216.2077500000005</v>
      </c>
      <c r="AN51" s="65">
        <f>AM51/705</f>
        <v>4.5619968085106386</v>
      </c>
      <c r="AO51" s="65" t="s">
        <v>204</v>
      </c>
      <c r="AP51" s="65" t="s">
        <v>297</v>
      </c>
      <c r="AQ51" s="65"/>
      <c r="AR51" s="65"/>
      <c r="AS51" s="65"/>
      <c r="AT51" s="65" t="s">
        <v>191</v>
      </c>
      <c r="AU51" s="65"/>
      <c r="AV51" s="65"/>
      <c r="AW51" s="65">
        <v>154048</v>
      </c>
      <c r="AX51" s="48" t="e">
        <f>VLOOKUP(A:A,'[4]Total Buy'!$A:$AV,48,0)</f>
        <v>#N/A</v>
      </c>
      <c r="AY51" s="49" t="str">
        <f t="shared" si="4"/>
        <v>09T3257435</v>
      </c>
      <c r="AZ51" s="50" t="s">
        <v>249</v>
      </c>
      <c r="BA51" s="65"/>
      <c r="BB51" s="65">
        <v>3.31</v>
      </c>
      <c r="BC51" s="65"/>
      <c r="BD51" s="49" t="str">
        <f t="shared" si="5"/>
        <v>09T3257435</v>
      </c>
      <c r="BE51" s="49" t="s">
        <v>92</v>
      </c>
      <c r="BF51" s="49"/>
      <c r="BG51" s="65"/>
      <c r="BH51" s="49" t="s">
        <v>99</v>
      </c>
      <c r="BI51" s="52" t="s">
        <v>195</v>
      </c>
      <c r="BJ51" s="65"/>
      <c r="BK51" s="65"/>
      <c r="BL51" s="54">
        <v>44440</v>
      </c>
      <c r="BM51" s="55">
        <v>44526</v>
      </c>
      <c r="BN51" s="55"/>
      <c r="BO51" s="55">
        <v>44519</v>
      </c>
      <c r="BP51" s="49">
        <v>85</v>
      </c>
      <c r="BQ51" s="49">
        <v>86</v>
      </c>
      <c r="BR51" s="49">
        <f t="shared" si="6"/>
        <v>1</v>
      </c>
      <c r="BS51" s="56">
        <f t="shared" si="7"/>
        <v>44561</v>
      </c>
      <c r="BT51" s="29">
        <f t="shared" si="8"/>
        <v>0</v>
      </c>
      <c r="BU51" s="29">
        <f t="shared" si="9"/>
        <v>-3</v>
      </c>
      <c r="BV51" s="57">
        <f t="shared" si="10"/>
        <v>44564</v>
      </c>
      <c r="BW51" s="58">
        <f t="shared" si="11"/>
        <v>44564</v>
      </c>
      <c r="BX51" s="6" t="str">
        <f t="shared" si="12"/>
        <v>09T3257::435</v>
      </c>
      <c r="BY51" s="6" t="s">
        <v>91</v>
      </c>
      <c r="BZ51" s="6">
        <f t="shared" si="18"/>
        <v>38</v>
      </c>
      <c r="CA51" s="6">
        <f t="shared" si="14"/>
        <v>0</v>
      </c>
    </row>
    <row r="52" spans="1:79" s="6" customFormat="1" ht="12">
      <c r="A52" s="6" t="str">
        <f t="shared" si="17"/>
        <v>26820109T3257F1S435</v>
      </c>
      <c r="B52" s="62">
        <v>268201</v>
      </c>
      <c r="C52" s="62">
        <v>268201</v>
      </c>
      <c r="D52" s="62" t="s">
        <v>244</v>
      </c>
      <c r="E52" s="62" t="s">
        <v>176</v>
      </c>
      <c r="F52" s="62" t="s">
        <v>177</v>
      </c>
      <c r="G52" s="62" t="s">
        <v>306</v>
      </c>
      <c r="H52" s="62" t="s">
        <v>306</v>
      </c>
      <c r="I52" s="62" t="s">
        <v>98</v>
      </c>
      <c r="J52" s="62" t="s">
        <v>307</v>
      </c>
      <c r="K52" s="62" t="s">
        <v>308</v>
      </c>
      <c r="L52" s="62" t="s">
        <v>309</v>
      </c>
      <c r="M52" s="62" t="s">
        <v>181</v>
      </c>
      <c r="N52" s="62" t="s">
        <v>182</v>
      </c>
      <c r="O52" s="62" t="s">
        <v>311</v>
      </c>
      <c r="P52" s="62" t="s">
        <v>248</v>
      </c>
      <c r="Q52" s="62" t="s">
        <v>229</v>
      </c>
      <c r="R52" s="62">
        <v>136</v>
      </c>
      <c r="S52" s="62">
        <v>136</v>
      </c>
      <c r="T52" s="63">
        <v>44621</v>
      </c>
      <c r="U52" s="62" t="s">
        <v>185</v>
      </c>
      <c r="V52" s="64">
        <v>44571</v>
      </c>
      <c r="W52" s="64">
        <f t="shared" si="1"/>
        <v>44564</v>
      </c>
      <c r="X52" s="67">
        <f t="shared" si="2"/>
        <v>44571</v>
      </c>
      <c r="Y52" s="64">
        <v>44564</v>
      </c>
      <c r="Z52" s="62" t="s">
        <v>186</v>
      </c>
      <c r="AA52" s="62"/>
      <c r="AB52" s="62"/>
      <c r="AC52" s="62"/>
      <c r="AD52" s="62"/>
      <c r="AE52" s="62" t="s">
        <v>187</v>
      </c>
      <c r="AF52" s="62"/>
      <c r="AG52" s="62" t="s">
        <v>188</v>
      </c>
      <c r="AH52" s="65">
        <v>1</v>
      </c>
      <c r="AI52" s="65">
        <f t="shared" si="3"/>
        <v>136</v>
      </c>
      <c r="AJ52" s="65" t="s">
        <v>189</v>
      </c>
      <c r="AK52" s="65" t="s">
        <v>203</v>
      </c>
      <c r="AL52" s="65">
        <v>2304.781790820166</v>
      </c>
      <c r="AM52" s="65">
        <v>3216.2077500000005</v>
      </c>
      <c r="AN52" s="65">
        <f t="shared" ref="AN52:AN54" si="21">AM52/705</f>
        <v>4.5619968085106386</v>
      </c>
      <c r="AO52" s="65" t="s">
        <v>204</v>
      </c>
      <c r="AP52" s="65" t="s">
        <v>297</v>
      </c>
      <c r="AQ52" s="65"/>
      <c r="AR52" s="65"/>
      <c r="AS52" s="65"/>
      <c r="AT52" s="65" t="s">
        <v>191</v>
      </c>
      <c r="AU52" s="65"/>
      <c r="AV52" s="65"/>
      <c r="AW52" s="65">
        <v>154048</v>
      </c>
      <c r="AX52" s="48" t="e">
        <f>VLOOKUP(A:A,'[4]Total Buy'!$A:$AV,48,0)</f>
        <v>#N/A</v>
      </c>
      <c r="AY52" s="49" t="str">
        <f t="shared" si="4"/>
        <v>09T3257435</v>
      </c>
      <c r="AZ52" s="50" t="s">
        <v>249</v>
      </c>
      <c r="BA52" s="65"/>
      <c r="BB52" s="65">
        <v>3.31</v>
      </c>
      <c r="BC52" s="65"/>
      <c r="BD52" s="49" t="str">
        <f t="shared" si="5"/>
        <v>09T3257435</v>
      </c>
      <c r="BE52" s="49" t="s">
        <v>92</v>
      </c>
      <c r="BF52" s="49"/>
      <c r="BG52" s="65"/>
      <c r="BH52" s="49" t="s">
        <v>99</v>
      </c>
      <c r="BI52" s="52" t="s">
        <v>195</v>
      </c>
      <c r="BJ52" s="65"/>
      <c r="BK52" s="65"/>
      <c r="BL52" s="54">
        <v>44440</v>
      </c>
      <c r="BM52" s="55">
        <v>44526</v>
      </c>
      <c r="BN52" s="55"/>
      <c r="BO52" s="55">
        <v>44519</v>
      </c>
      <c r="BP52" s="49">
        <v>85</v>
      </c>
      <c r="BQ52" s="49">
        <v>86</v>
      </c>
      <c r="BR52" s="49">
        <f t="shared" si="6"/>
        <v>1</v>
      </c>
      <c r="BS52" s="56">
        <f t="shared" si="7"/>
        <v>44561</v>
      </c>
      <c r="BT52" s="29">
        <f t="shared" si="8"/>
        <v>0</v>
      </c>
      <c r="BU52" s="29">
        <f t="shared" si="9"/>
        <v>-3</v>
      </c>
      <c r="BV52" s="57">
        <f t="shared" si="10"/>
        <v>44564</v>
      </c>
      <c r="BW52" s="58">
        <f t="shared" si="11"/>
        <v>44564</v>
      </c>
      <c r="BX52" s="6" t="str">
        <f t="shared" si="12"/>
        <v>09T3257::435</v>
      </c>
      <c r="BY52" s="6" t="s">
        <v>91</v>
      </c>
      <c r="BZ52" s="6">
        <f t="shared" si="18"/>
        <v>38</v>
      </c>
      <c r="CA52" s="6">
        <f t="shared" si="14"/>
        <v>0</v>
      </c>
    </row>
    <row r="53" spans="1:79" s="6" customFormat="1" ht="12">
      <c r="A53" s="6" t="str">
        <f t="shared" si="17"/>
        <v>26820109T3257F1S435</v>
      </c>
      <c r="B53" s="62">
        <v>268201</v>
      </c>
      <c r="C53" s="62">
        <v>268201</v>
      </c>
      <c r="D53" s="62" t="s">
        <v>244</v>
      </c>
      <c r="E53" s="62" t="s">
        <v>176</v>
      </c>
      <c r="F53" s="62" t="s">
        <v>177</v>
      </c>
      <c r="G53" s="62" t="s">
        <v>306</v>
      </c>
      <c r="H53" s="62" t="s">
        <v>306</v>
      </c>
      <c r="I53" s="62" t="s">
        <v>98</v>
      </c>
      <c r="J53" s="62" t="s">
        <v>307</v>
      </c>
      <c r="K53" s="62" t="s">
        <v>308</v>
      </c>
      <c r="L53" s="62" t="s">
        <v>309</v>
      </c>
      <c r="M53" s="62" t="s">
        <v>181</v>
      </c>
      <c r="N53" s="62" t="s">
        <v>196</v>
      </c>
      <c r="O53" s="62" t="s">
        <v>312</v>
      </c>
      <c r="P53" s="62" t="s">
        <v>248</v>
      </c>
      <c r="Q53" s="62" t="s">
        <v>229</v>
      </c>
      <c r="R53" s="62">
        <v>150</v>
      </c>
      <c r="S53" s="62">
        <v>150</v>
      </c>
      <c r="T53" s="63">
        <v>44621</v>
      </c>
      <c r="U53" s="62" t="s">
        <v>185</v>
      </c>
      <c r="V53" s="64">
        <v>44571</v>
      </c>
      <c r="W53" s="64">
        <f t="shared" si="1"/>
        <v>44564</v>
      </c>
      <c r="X53" s="67">
        <f t="shared" si="2"/>
        <v>44571</v>
      </c>
      <c r="Y53" s="64">
        <v>44564</v>
      </c>
      <c r="Z53" s="62" t="s">
        <v>186</v>
      </c>
      <c r="AA53" s="62"/>
      <c r="AB53" s="62"/>
      <c r="AC53" s="62"/>
      <c r="AD53" s="62"/>
      <c r="AE53" s="62" t="s">
        <v>187</v>
      </c>
      <c r="AF53" s="62"/>
      <c r="AG53" s="62" t="s">
        <v>188</v>
      </c>
      <c r="AH53" s="65">
        <v>1</v>
      </c>
      <c r="AI53" s="65">
        <f t="shared" si="3"/>
        <v>150</v>
      </c>
      <c r="AJ53" s="65" t="s">
        <v>189</v>
      </c>
      <c r="AK53" s="65" t="s">
        <v>203</v>
      </c>
      <c r="AL53" s="65">
        <v>2304.781790820166</v>
      </c>
      <c r="AM53" s="65">
        <v>3216.2077500000005</v>
      </c>
      <c r="AN53" s="65">
        <f t="shared" si="21"/>
        <v>4.5619968085106386</v>
      </c>
      <c r="AO53" s="65" t="s">
        <v>204</v>
      </c>
      <c r="AP53" s="65" t="s">
        <v>297</v>
      </c>
      <c r="AQ53" s="65"/>
      <c r="AR53" s="65"/>
      <c r="AS53" s="65"/>
      <c r="AT53" s="65" t="s">
        <v>191</v>
      </c>
      <c r="AU53" s="65"/>
      <c r="AV53" s="65"/>
      <c r="AW53" s="65">
        <v>154048</v>
      </c>
      <c r="AX53" s="48" t="e">
        <f>VLOOKUP(A:A,'[4]Total Buy'!$A:$AV,48,0)</f>
        <v>#N/A</v>
      </c>
      <c r="AY53" s="49" t="str">
        <f t="shared" si="4"/>
        <v>09T3257435</v>
      </c>
      <c r="AZ53" s="50" t="s">
        <v>249</v>
      </c>
      <c r="BA53" s="65"/>
      <c r="BB53" s="65">
        <v>3.31</v>
      </c>
      <c r="BC53" s="65"/>
      <c r="BD53" s="49" t="str">
        <f t="shared" si="5"/>
        <v>09T3257435</v>
      </c>
      <c r="BE53" s="49" t="s">
        <v>92</v>
      </c>
      <c r="BF53" s="49"/>
      <c r="BG53" s="65"/>
      <c r="BH53" s="49" t="s">
        <v>99</v>
      </c>
      <c r="BI53" s="52" t="s">
        <v>195</v>
      </c>
      <c r="BJ53" s="65"/>
      <c r="BK53" s="65"/>
      <c r="BL53" s="54">
        <v>44440</v>
      </c>
      <c r="BM53" s="55">
        <v>44526</v>
      </c>
      <c r="BN53" s="55"/>
      <c r="BO53" s="55">
        <v>44519</v>
      </c>
      <c r="BP53" s="49">
        <v>85</v>
      </c>
      <c r="BQ53" s="49">
        <v>86</v>
      </c>
      <c r="BR53" s="49">
        <f t="shared" si="6"/>
        <v>1</v>
      </c>
      <c r="BS53" s="56">
        <f t="shared" si="7"/>
        <v>44561</v>
      </c>
      <c r="BT53" s="29">
        <f t="shared" si="8"/>
        <v>0</v>
      </c>
      <c r="BU53" s="29">
        <f t="shared" si="9"/>
        <v>-3</v>
      </c>
      <c r="BV53" s="57">
        <f t="shared" si="10"/>
        <v>44564</v>
      </c>
      <c r="BW53" s="58">
        <f t="shared" si="11"/>
        <v>44564</v>
      </c>
      <c r="BX53" s="6" t="str">
        <f t="shared" si="12"/>
        <v>09T3257::435</v>
      </c>
      <c r="BY53" s="6" t="s">
        <v>91</v>
      </c>
      <c r="BZ53" s="6">
        <f t="shared" si="18"/>
        <v>38</v>
      </c>
      <c r="CA53" s="6">
        <f t="shared" si="14"/>
        <v>0</v>
      </c>
    </row>
    <row r="54" spans="1:79" s="6" customFormat="1" ht="12">
      <c r="A54" s="6" t="str">
        <f t="shared" si="17"/>
        <v>26820109T3257F1S435</v>
      </c>
      <c r="B54" s="62">
        <v>268201</v>
      </c>
      <c r="C54" s="62">
        <v>268201</v>
      </c>
      <c r="D54" s="62" t="s">
        <v>244</v>
      </c>
      <c r="E54" s="62" t="s">
        <v>176</v>
      </c>
      <c r="F54" s="62" t="s">
        <v>177</v>
      </c>
      <c r="G54" s="62" t="s">
        <v>306</v>
      </c>
      <c r="H54" s="62" t="s">
        <v>306</v>
      </c>
      <c r="I54" s="62" t="s">
        <v>98</v>
      </c>
      <c r="J54" s="62" t="s">
        <v>307</v>
      </c>
      <c r="K54" s="62" t="s">
        <v>308</v>
      </c>
      <c r="L54" s="62" t="s">
        <v>309</v>
      </c>
      <c r="M54" s="62" t="s">
        <v>181</v>
      </c>
      <c r="N54" s="62" t="s">
        <v>198</v>
      </c>
      <c r="O54" s="62" t="s">
        <v>313</v>
      </c>
      <c r="P54" s="62" t="s">
        <v>248</v>
      </c>
      <c r="Q54" s="62" t="s">
        <v>229</v>
      </c>
      <c r="R54" s="62">
        <v>335</v>
      </c>
      <c r="S54" s="62">
        <v>335</v>
      </c>
      <c r="T54" s="63">
        <v>44621</v>
      </c>
      <c r="U54" s="62" t="s">
        <v>185</v>
      </c>
      <c r="V54" s="64">
        <v>44571</v>
      </c>
      <c r="W54" s="64">
        <f t="shared" si="1"/>
        <v>44564</v>
      </c>
      <c r="X54" s="67">
        <f t="shared" si="2"/>
        <v>44571</v>
      </c>
      <c r="Y54" s="64">
        <v>44564</v>
      </c>
      <c r="Z54" s="62" t="s">
        <v>186</v>
      </c>
      <c r="AA54" s="62"/>
      <c r="AB54" s="62"/>
      <c r="AC54" s="62"/>
      <c r="AD54" s="62"/>
      <c r="AE54" s="62" t="s">
        <v>187</v>
      </c>
      <c r="AF54" s="62"/>
      <c r="AG54" s="62" t="s">
        <v>188</v>
      </c>
      <c r="AH54" s="65">
        <v>1</v>
      </c>
      <c r="AI54" s="65">
        <f t="shared" si="3"/>
        <v>335</v>
      </c>
      <c r="AJ54" s="65" t="s">
        <v>189</v>
      </c>
      <c r="AK54" s="65" t="s">
        <v>203</v>
      </c>
      <c r="AL54" s="65">
        <v>2304.781790820166</v>
      </c>
      <c r="AM54" s="65">
        <v>3216.2077500000005</v>
      </c>
      <c r="AN54" s="65">
        <f t="shared" si="21"/>
        <v>4.5619968085106386</v>
      </c>
      <c r="AO54" s="65" t="s">
        <v>204</v>
      </c>
      <c r="AP54" s="65" t="s">
        <v>297</v>
      </c>
      <c r="AQ54" s="65"/>
      <c r="AR54" s="65"/>
      <c r="AS54" s="65"/>
      <c r="AT54" s="65" t="s">
        <v>191</v>
      </c>
      <c r="AU54" s="65"/>
      <c r="AV54" s="65"/>
      <c r="AW54" s="65">
        <v>154048</v>
      </c>
      <c r="AX54" s="48" t="e">
        <f>VLOOKUP(A:A,'[4]Total Buy'!$A:$AV,48,0)</f>
        <v>#N/A</v>
      </c>
      <c r="AY54" s="49" t="str">
        <f t="shared" si="4"/>
        <v>09T3257435</v>
      </c>
      <c r="AZ54" s="50" t="s">
        <v>249</v>
      </c>
      <c r="BA54" s="65"/>
      <c r="BB54" s="65">
        <v>3.31</v>
      </c>
      <c r="BC54" s="65"/>
      <c r="BD54" s="49" t="str">
        <f t="shared" si="5"/>
        <v>09T3257435</v>
      </c>
      <c r="BE54" s="49" t="s">
        <v>92</v>
      </c>
      <c r="BF54" s="49"/>
      <c r="BG54" s="65"/>
      <c r="BH54" s="49" t="s">
        <v>99</v>
      </c>
      <c r="BI54" s="52" t="s">
        <v>195</v>
      </c>
      <c r="BJ54" s="65"/>
      <c r="BK54" s="65"/>
      <c r="BL54" s="54">
        <v>44440</v>
      </c>
      <c r="BM54" s="55">
        <v>44526</v>
      </c>
      <c r="BN54" s="55"/>
      <c r="BO54" s="55">
        <v>44519</v>
      </c>
      <c r="BP54" s="49">
        <v>85</v>
      </c>
      <c r="BQ54" s="49">
        <v>86</v>
      </c>
      <c r="BR54" s="49">
        <f t="shared" si="6"/>
        <v>1</v>
      </c>
      <c r="BS54" s="56">
        <f t="shared" si="7"/>
        <v>44561</v>
      </c>
      <c r="BT54" s="29">
        <f t="shared" si="8"/>
        <v>0</v>
      </c>
      <c r="BU54" s="29">
        <f t="shared" si="9"/>
        <v>-3</v>
      </c>
      <c r="BV54" s="57">
        <f t="shared" si="10"/>
        <v>44564</v>
      </c>
      <c r="BW54" s="58">
        <f t="shared" si="11"/>
        <v>44564</v>
      </c>
      <c r="BX54" s="6" t="str">
        <f t="shared" si="12"/>
        <v>09T3257::435</v>
      </c>
      <c r="BY54" s="6" t="s">
        <v>91</v>
      </c>
      <c r="BZ54" s="6">
        <f t="shared" si="18"/>
        <v>38</v>
      </c>
      <c r="CA54" s="6">
        <f t="shared" si="14"/>
        <v>0</v>
      </c>
    </row>
    <row r="55" spans="1:79" s="6" customFormat="1" ht="12">
      <c r="A55" s="6" t="str">
        <f t="shared" si="17"/>
        <v>26820109T3281YC7100</v>
      </c>
      <c r="B55" s="62">
        <v>268201</v>
      </c>
      <c r="C55" s="62">
        <v>268201</v>
      </c>
      <c r="D55" s="62" t="s">
        <v>244</v>
      </c>
      <c r="E55" s="62" t="s">
        <v>176</v>
      </c>
      <c r="F55" s="62" t="s">
        <v>177</v>
      </c>
      <c r="G55" s="62" t="s">
        <v>314</v>
      </c>
      <c r="H55" s="62" t="s">
        <v>314</v>
      </c>
      <c r="I55" s="62" t="s">
        <v>100</v>
      </c>
      <c r="J55" s="62" t="s">
        <v>315</v>
      </c>
      <c r="K55" s="62" t="s">
        <v>237</v>
      </c>
      <c r="L55" s="62" t="s">
        <v>316</v>
      </c>
      <c r="M55" s="62" t="s">
        <v>181</v>
      </c>
      <c r="N55" s="62" t="s">
        <v>226</v>
      </c>
      <c r="O55" s="62" t="s">
        <v>317</v>
      </c>
      <c r="P55" s="62" t="s">
        <v>248</v>
      </c>
      <c r="Q55" s="62" t="s">
        <v>229</v>
      </c>
      <c r="R55" s="62">
        <v>116</v>
      </c>
      <c r="S55" s="62">
        <v>116</v>
      </c>
      <c r="T55" s="63">
        <v>44621</v>
      </c>
      <c r="U55" s="62" t="s">
        <v>185</v>
      </c>
      <c r="V55" s="64">
        <v>44571</v>
      </c>
      <c r="W55" s="64">
        <f t="shared" si="1"/>
        <v>44564</v>
      </c>
      <c r="X55" s="67">
        <f t="shared" si="2"/>
        <v>44578</v>
      </c>
      <c r="Y55" s="67">
        <v>44571</v>
      </c>
      <c r="Z55" s="62" t="s">
        <v>186</v>
      </c>
      <c r="AA55" s="62"/>
      <c r="AB55" s="62"/>
      <c r="AC55" s="62"/>
      <c r="AD55" s="62"/>
      <c r="AE55" s="62" t="s">
        <v>187</v>
      </c>
      <c r="AF55" s="62"/>
      <c r="AG55" s="62" t="s">
        <v>188</v>
      </c>
      <c r="AH55" s="65">
        <v>1</v>
      </c>
      <c r="AI55" s="65">
        <f t="shared" si="3"/>
        <v>116</v>
      </c>
      <c r="AJ55" s="65" t="s">
        <v>189</v>
      </c>
      <c r="AK55" s="65"/>
      <c r="AL55" s="65"/>
      <c r="AM55" s="65"/>
      <c r="AN55" s="65"/>
      <c r="AO55" s="65"/>
      <c r="AP55" s="65" t="s">
        <v>318</v>
      </c>
      <c r="AQ55" s="65"/>
      <c r="AR55" s="65"/>
      <c r="AS55" s="65"/>
      <c r="AT55" s="65" t="s">
        <v>215</v>
      </c>
      <c r="AU55" s="65"/>
      <c r="AV55" s="65"/>
      <c r="AW55" s="65">
        <v>154049</v>
      </c>
      <c r="AX55" s="48" t="e">
        <f>VLOOKUP(A:A,'[4]Total Buy'!$A:$AV,48,0)</f>
        <v>#N/A</v>
      </c>
      <c r="AY55" s="49" t="str">
        <f t="shared" si="4"/>
        <v>09T3281100</v>
      </c>
      <c r="AZ55" s="50" t="s">
        <v>249</v>
      </c>
      <c r="BA55" s="65"/>
      <c r="BB55" s="65">
        <v>7.21</v>
      </c>
      <c r="BC55" s="65"/>
      <c r="BD55" s="49" t="str">
        <f t="shared" si="5"/>
        <v>09T3281100</v>
      </c>
      <c r="BE55" s="49" t="s">
        <v>71</v>
      </c>
      <c r="BF55" s="49"/>
      <c r="BG55" s="65"/>
      <c r="BH55" s="49" t="s">
        <v>97</v>
      </c>
      <c r="BI55" s="52" t="s">
        <v>195</v>
      </c>
      <c r="BJ55" s="65"/>
      <c r="BK55" s="65"/>
      <c r="BL55" s="54">
        <v>44440</v>
      </c>
      <c r="BM55" s="55">
        <v>44531</v>
      </c>
      <c r="BN55" s="55"/>
      <c r="BO55" s="55"/>
      <c r="BP55" s="49">
        <v>94</v>
      </c>
      <c r="BQ55" s="49">
        <v>94</v>
      </c>
      <c r="BR55" s="49">
        <f t="shared" si="6"/>
        <v>0</v>
      </c>
      <c r="BS55" s="56">
        <f t="shared" si="7"/>
        <v>44569</v>
      </c>
      <c r="BT55" s="29">
        <f t="shared" si="8"/>
        <v>-1</v>
      </c>
      <c r="BU55" s="29">
        <f t="shared" si="9"/>
        <v>-2</v>
      </c>
      <c r="BV55" s="57">
        <f t="shared" si="10"/>
        <v>44564</v>
      </c>
      <c r="BW55" s="58">
        <f t="shared" si="11"/>
        <v>44571</v>
      </c>
      <c r="BX55" s="6" t="str">
        <f t="shared" si="12"/>
        <v>09T3281::100</v>
      </c>
      <c r="BY55" s="6" t="s">
        <v>72</v>
      </c>
      <c r="BZ55" s="6">
        <f>Y55-BM55</f>
        <v>40</v>
      </c>
      <c r="CA55" s="6">
        <f t="shared" si="14"/>
        <v>7</v>
      </c>
    </row>
    <row r="56" spans="1:79" s="6" customFormat="1" ht="12">
      <c r="A56" s="6" t="str">
        <f t="shared" si="17"/>
        <v>26820109T3281YC7100</v>
      </c>
      <c r="B56" s="62">
        <v>268201</v>
      </c>
      <c r="C56" s="62">
        <v>268201</v>
      </c>
      <c r="D56" s="62" t="s">
        <v>244</v>
      </c>
      <c r="E56" s="62" t="s">
        <v>176</v>
      </c>
      <c r="F56" s="62" t="s">
        <v>177</v>
      </c>
      <c r="G56" s="62" t="s">
        <v>314</v>
      </c>
      <c r="H56" s="62" t="s">
        <v>314</v>
      </c>
      <c r="I56" s="62" t="s">
        <v>100</v>
      </c>
      <c r="J56" s="62" t="s">
        <v>315</v>
      </c>
      <c r="K56" s="62" t="s">
        <v>237</v>
      </c>
      <c r="L56" s="62" t="s">
        <v>316</v>
      </c>
      <c r="M56" s="62" t="s">
        <v>181</v>
      </c>
      <c r="N56" s="62" t="s">
        <v>182</v>
      </c>
      <c r="O56" s="62" t="s">
        <v>319</v>
      </c>
      <c r="P56" s="62" t="s">
        <v>248</v>
      </c>
      <c r="Q56" s="62" t="s">
        <v>229</v>
      </c>
      <c r="R56" s="62">
        <v>328</v>
      </c>
      <c r="S56" s="62">
        <v>328</v>
      </c>
      <c r="T56" s="63">
        <v>44621</v>
      </c>
      <c r="U56" s="62" t="s">
        <v>185</v>
      </c>
      <c r="V56" s="64">
        <v>44571</v>
      </c>
      <c r="W56" s="64">
        <f t="shared" si="1"/>
        <v>44564</v>
      </c>
      <c r="X56" s="67">
        <f t="shared" si="2"/>
        <v>44578</v>
      </c>
      <c r="Y56" s="67">
        <v>44571</v>
      </c>
      <c r="Z56" s="62" t="s">
        <v>186</v>
      </c>
      <c r="AA56" s="62"/>
      <c r="AB56" s="62"/>
      <c r="AC56" s="62"/>
      <c r="AD56" s="62"/>
      <c r="AE56" s="62" t="s">
        <v>187</v>
      </c>
      <c r="AF56" s="62"/>
      <c r="AG56" s="62" t="s">
        <v>188</v>
      </c>
      <c r="AH56" s="65">
        <v>1</v>
      </c>
      <c r="AI56" s="65">
        <f t="shared" si="3"/>
        <v>328</v>
      </c>
      <c r="AJ56" s="65" t="s">
        <v>189</v>
      </c>
      <c r="AK56" s="65"/>
      <c r="AL56" s="65"/>
      <c r="AM56" s="65"/>
      <c r="AN56" s="65"/>
      <c r="AO56" s="65"/>
      <c r="AP56" s="65" t="s">
        <v>318</v>
      </c>
      <c r="AQ56" s="65"/>
      <c r="AR56" s="65"/>
      <c r="AS56" s="65"/>
      <c r="AT56" s="65" t="s">
        <v>215</v>
      </c>
      <c r="AU56" s="65"/>
      <c r="AV56" s="65"/>
      <c r="AW56" s="65">
        <v>154049</v>
      </c>
      <c r="AX56" s="48" t="e">
        <f>VLOOKUP(A:A,'[4]Total Buy'!$A:$AV,48,0)</f>
        <v>#N/A</v>
      </c>
      <c r="AY56" s="49" t="str">
        <f t="shared" si="4"/>
        <v>09T3281100</v>
      </c>
      <c r="AZ56" s="50" t="s">
        <v>249</v>
      </c>
      <c r="BA56" s="65"/>
      <c r="BB56" s="65">
        <v>7.21</v>
      </c>
      <c r="BC56" s="65"/>
      <c r="BD56" s="49" t="str">
        <f t="shared" si="5"/>
        <v>09T3281100</v>
      </c>
      <c r="BE56" s="49" t="s">
        <v>71</v>
      </c>
      <c r="BF56" s="49"/>
      <c r="BG56" s="65"/>
      <c r="BH56" s="49" t="s">
        <v>97</v>
      </c>
      <c r="BI56" s="52" t="s">
        <v>195</v>
      </c>
      <c r="BJ56" s="65"/>
      <c r="BK56" s="65"/>
      <c r="BL56" s="54">
        <v>44440</v>
      </c>
      <c r="BM56" s="55">
        <v>44531</v>
      </c>
      <c r="BN56" s="55"/>
      <c r="BO56" s="55"/>
      <c r="BP56" s="49">
        <v>94</v>
      </c>
      <c r="BQ56" s="49">
        <v>94</v>
      </c>
      <c r="BR56" s="49">
        <f t="shared" si="6"/>
        <v>0</v>
      </c>
      <c r="BS56" s="56">
        <f t="shared" si="7"/>
        <v>44569</v>
      </c>
      <c r="BT56" s="29">
        <f t="shared" si="8"/>
        <v>-1</v>
      </c>
      <c r="BU56" s="29">
        <f t="shared" si="9"/>
        <v>-2</v>
      </c>
      <c r="BV56" s="57">
        <f t="shared" si="10"/>
        <v>44564</v>
      </c>
      <c r="BW56" s="58">
        <f t="shared" si="11"/>
        <v>44571</v>
      </c>
      <c r="BX56" s="6" t="str">
        <f t="shared" si="12"/>
        <v>09T3281::100</v>
      </c>
      <c r="BY56" s="6" t="s">
        <v>72</v>
      </c>
      <c r="BZ56" s="6">
        <f t="shared" ref="BZ56:BZ58" si="22">Y56-BM56</f>
        <v>40</v>
      </c>
      <c r="CA56" s="6">
        <f t="shared" si="14"/>
        <v>7</v>
      </c>
    </row>
    <row r="57" spans="1:79" s="6" customFormat="1" ht="12">
      <c r="A57" s="6" t="str">
        <f t="shared" si="17"/>
        <v>26820109T3281YC7100</v>
      </c>
      <c r="B57" s="62">
        <v>268201</v>
      </c>
      <c r="C57" s="62">
        <v>268201</v>
      </c>
      <c r="D57" s="62" t="s">
        <v>244</v>
      </c>
      <c r="E57" s="62" t="s">
        <v>176</v>
      </c>
      <c r="F57" s="62" t="s">
        <v>177</v>
      </c>
      <c r="G57" s="62" t="s">
        <v>314</v>
      </c>
      <c r="H57" s="62" t="s">
        <v>314</v>
      </c>
      <c r="I57" s="62" t="s">
        <v>100</v>
      </c>
      <c r="J57" s="62" t="s">
        <v>315</v>
      </c>
      <c r="K57" s="62" t="s">
        <v>237</v>
      </c>
      <c r="L57" s="62" t="s">
        <v>316</v>
      </c>
      <c r="M57" s="62" t="s">
        <v>181</v>
      </c>
      <c r="N57" s="62" t="s">
        <v>196</v>
      </c>
      <c r="O57" s="62" t="s">
        <v>320</v>
      </c>
      <c r="P57" s="62" t="s">
        <v>248</v>
      </c>
      <c r="Q57" s="62" t="s">
        <v>229</v>
      </c>
      <c r="R57" s="62">
        <v>439</v>
      </c>
      <c r="S57" s="62">
        <v>439</v>
      </c>
      <c r="T57" s="63">
        <v>44621</v>
      </c>
      <c r="U57" s="62" t="s">
        <v>185</v>
      </c>
      <c r="V57" s="64">
        <v>44571</v>
      </c>
      <c r="W57" s="64">
        <f t="shared" si="1"/>
        <v>44564</v>
      </c>
      <c r="X57" s="67">
        <f t="shared" si="2"/>
        <v>44578</v>
      </c>
      <c r="Y57" s="67">
        <v>44571</v>
      </c>
      <c r="Z57" s="62" t="s">
        <v>186</v>
      </c>
      <c r="AA57" s="62"/>
      <c r="AB57" s="62"/>
      <c r="AC57" s="62"/>
      <c r="AD57" s="62"/>
      <c r="AE57" s="62" t="s">
        <v>187</v>
      </c>
      <c r="AF57" s="62"/>
      <c r="AG57" s="62" t="s">
        <v>188</v>
      </c>
      <c r="AH57" s="65">
        <v>1</v>
      </c>
      <c r="AI57" s="65">
        <f t="shared" si="3"/>
        <v>439</v>
      </c>
      <c r="AJ57" s="65" t="s">
        <v>189</v>
      </c>
      <c r="AK57" s="65"/>
      <c r="AL57" s="65"/>
      <c r="AM57" s="65"/>
      <c r="AN57" s="65"/>
      <c r="AO57" s="65"/>
      <c r="AP57" s="65" t="s">
        <v>318</v>
      </c>
      <c r="AQ57" s="65"/>
      <c r="AR57" s="65"/>
      <c r="AS57" s="65"/>
      <c r="AT57" s="65" t="s">
        <v>215</v>
      </c>
      <c r="AU57" s="65"/>
      <c r="AV57" s="65"/>
      <c r="AW57" s="65">
        <v>154049</v>
      </c>
      <c r="AX57" s="48" t="e">
        <f>VLOOKUP(A:A,'[4]Total Buy'!$A:$AV,48,0)</f>
        <v>#N/A</v>
      </c>
      <c r="AY57" s="49" t="str">
        <f t="shared" si="4"/>
        <v>09T3281100</v>
      </c>
      <c r="AZ57" s="50" t="s">
        <v>249</v>
      </c>
      <c r="BA57" s="65"/>
      <c r="BB57" s="65">
        <v>7.21</v>
      </c>
      <c r="BC57" s="65"/>
      <c r="BD57" s="49" t="str">
        <f t="shared" si="5"/>
        <v>09T3281100</v>
      </c>
      <c r="BE57" s="49" t="s">
        <v>71</v>
      </c>
      <c r="BF57" s="49"/>
      <c r="BG57" s="65"/>
      <c r="BH57" s="49" t="s">
        <v>97</v>
      </c>
      <c r="BI57" s="52" t="s">
        <v>195</v>
      </c>
      <c r="BJ57" s="65"/>
      <c r="BK57" s="65"/>
      <c r="BL57" s="54">
        <v>44440</v>
      </c>
      <c r="BM57" s="55">
        <v>44531</v>
      </c>
      <c r="BN57" s="55"/>
      <c r="BO57" s="55"/>
      <c r="BP57" s="49">
        <v>94</v>
      </c>
      <c r="BQ57" s="49">
        <v>94</v>
      </c>
      <c r="BR57" s="49">
        <f t="shared" si="6"/>
        <v>0</v>
      </c>
      <c r="BS57" s="56">
        <f t="shared" si="7"/>
        <v>44569</v>
      </c>
      <c r="BT57" s="29">
        <f t="shared" si="8"/>
        <v>-1</v>
      </c>
      <c r="BU57" s="29">
        <f t="shared" si="9"/>
        <v>-2</v>
      </c>
      <c r="BV57" s="57">
        <f t="shared" si="10"/>
        <v>44564</v>
      </c>
      <c r="BW57" s="58">
        <f t="shared" si="11"/>
        <v>44571</v>
      </c>
      <c r="BX57" s="6" t="str">
        <f t="shared" si="12"/>
        <v>09T3281::100</v>
      </c>
      <c r="BY57" s="6" t="s">
        <v>72</v>
      </c>
      <c r="BZ57" s="6">
        <f t="shared" si="22"/>
        <v>40</v>
      </c>
      <c r="CA57" s="6">
        <f t="shared" si="14"/>
        <v>7</v>
      </c>
    </row>
    <row r="58" spans="1:79" s="6" customFormat="1" ht="12">
      <c r="A58" s="6" t="str">
        <f t="shared" si="17"/>
        <v>26820109T3281YC7100</v>
      </c>
      <c r="B58" s="62">
        <v>268201</v>
      </c>
      <c r="C58" s="62">
        <v>268201</v>
      </c>
      <c r="D58" s="62" t="s">
        <v>244</v>
      </c>
      <c r="E58" s="62" t="s">
        <v>176</v>
      </c>
      <c r="F58" s="62" t="s">
        <v>177</v>
      </c>
      <c r="G58" s="62" t="s">
        <v>314</v>
      </c>
      <c r="H58" s="62" t="s">
        <v>314</v>
      </c>
      <c r="I58" s="62" t="s">
        <v>100</v>
      </c>
      <c r="J58" s="62" t="s">
        <v>315</v>
      </c>
      <c r="K58" s="62" t="s">
        <v>237</v>
      </c>
      <c r="L58" s="62" t="s">
        <v>316</v>
      </c>
      <c r="M58" s="62" t="s">
        <v>181</v>
      </c>
      <c r="N58" s="62" t="s">
        <v>198</v>
      </c>
      <c r="O58" s="62" t="s">
        <v>321</v>
      </c>
      <c r="P58" s="62" t="s">
        <v>248</v>
      </c>
      <c r="Q58" s="62" t="s">
        <v>229</v>
      </c>
      <c r="R58" s="62">
        <v>115</v>
      </c>
      <c r="S58" s="62">
        <v>115</v>
      </c>
      <c r="T58" s="63">
        <v>44621</v>
      </c>
      <c r="U58" s="62" t="s">
        <v>185</v>
      </c>
      <c r="V58" s="64">
        <v>44571</v>
      </c>
      <c r="W58" s="64">
        <f t="shared" si="1"/>
        <v>44564</v>
      </c>
      <c r="X58" s="67">
        <f t="shared" si="2"/>
        <v>44578</v>
      </c>
      <c r="Y58" s="67">
        <v>44571</v>
      </c>
      <c r="Z58" s="62" t="s">
        <v>186</v>
      </c>
      <c r="AA58" s="62"/>
      <c r="AB58" s="62"/>
      <c r="AC58" s="62"/>
      <c r="AD58" s="62"/>
      <c r="AE58" s="62" t="s">
        <v>187</v>
      </c>
      <c r="AF58" s="62"/>
      <c r="AG58" s="62" t="s">
        <v>188</v>
      </c>
      <c r="AH58" s="65">
        <v>1</v>
      </c>
      <c r="AI58" s="65">
        <f t="shared" si="3"/>
        <v>115</v>
      </c>
      <c r="AJ58" s="65" t="s">
        <v>189</v>
      </c>
      <c r="AK58" s="65"/>
      <c r="AL58" s="65"/>
      <c r="AM58" s="65"/>
      <c r="AN58" s="65"/>
      <c r="AO58" s="65"/>
      <c r="AP58" s="65" t="s">
        <v>318</v>
      </c>
      <c r="AQ58" s="65"/>
      <c r="AR58" s="65"/>
      <c r="AS58" s="65"/>
      <c r="AT58" s="65" t="s">
        <v>215</v>
      </c>
      <c r="AU58" s="65"/>
      <c r="AV58" s="65"/>
      <c r="AW58" s="65">
        <v>154049</v>
      </c>
      <c r="AX58" s="48" t="e">
        <f>VLOOKUP(A:A,'[4]Total Buy'!$A:$AV,48,0)</f>
        <v>#N/A</v>
      </c>
      <c r="AY58" s="49" t="str">
        <f t="shared" si="4"/>
        <v>09T3281100</v>
      </c>
      <c r="AZ58" s="50" t="s">
        <v>249</v>
      </c>
      <c r="BA58" s="65"/>
      <c r="BB58" s="65">
        <v>7.21</v>
      </c>
      <c r="BC58" s="65"/>
      <c r="BD58" s="49" t="str">
        <f t="shared" si="5"/>
        <v>09T3281100</v>
      </c>
      <c r="BE58" s="49" t="s">
        <v>71</v>
      </c>
      <c r="BF58" s="49"/>
      <c r="BG58" s="65"/>
      <c r="BH58" s="49" t="s">
        <v>97</v>
      </c>
      <c r="BI58" s="52" t="s">
        <v>195</v>
      </c>
      <c r="BJ58" s="65"/>
      <c r="BK58" s="65"/>
      <c r="BL58" s="54">
        <v>44440</v>
      </c>
      <c r="BM58" s="55">
        <v>44531</v>
      </c>
      <c r="BN58" s="55"/>
      <c r="BO58" s="55"/>
      <c r="BP58" s="49">
        <v>94</v>
      </c>
      <c r="BQ58" s="49">
        <v>94</v>
      </c>
      <c r="BR58" s="49">
        <f t="shared" si="6"/>
        <v>0</v>
      </c>
      <c r="BS58" s="56">
        <f t="shared" si="7"/>
        <v>44569</v>
      </c>
      <c r="BT58" s="29">
        <f t="shared" si="8"/>
        <v>-1</v>
      </c>
      <c r="BU58" s="29">
        <f t="shared" si="9"/>
        <v>-2</v>
      </c>
      <c r="BV58" s="57">
        <f t="shared" si="10"/>
        <v>44564</v>
      </c>
      <c r="BW58" s="58">
        <f t="shared" si="11"/>
        <v>44571</v>
      </c>
      <c r="BX58" s="6" t="str">
        <f t="shared" si="12"/>
        <v>09T3281::100</v>
      </c>
      <c r="BY58" s="6" t="s">
        <v>72</v>
      </c>
      <c r="BZ58" s="6">
        <f t="shared" si="22"/>
        <v>40</v>
      </c>
      <c r="CA58" s="6">
        <f t="shared" si="14"/>
        <v>7</v>
      </c>
    </row>
    <row r="59" spans="1:79" s="6" customFormat="1" ht="12">
      <c r="A59" s="6" t="str">
        <f t="shared" si="17"/>
        <v>26820109T3281YC7100</v>
      </c>
      <c r="B59" s="62">
        <v>268201</v>
      </c>
      <c r="C59" s="62">
        <v>268201</v>
      </c>
      <c r="D59" s="62" t="s">
        <v>244</v>
      </c>
      <c r="E59" s="62" t="s">
        <v>176</v>
      </c>
      <c r="F59" s="62" t="s">
        <v>177</v>
      </c>
      <c r="G59" s="62" t="s">
        <v>314</v>
      </c>
      <c r="H59" s="62" t="s">
        <v>314</v>
      </c>
      <c r="I59" s="62" t="s">
        <v>100</v>
      </c>
      <c r="J59" s="62" t="s">
        <v>315</v>
      </c>
      <c r="K59" s="62" t="s">
        <v>237</v>
      </c>
      <c r="L59" s="62" t="s">
        <v>316</v>
      </c>
      <c r="M59" s="62" t="s">
        <v>181</v>
      </c>
      <c r="N59" s="62" t="s">
        <v>295</v>
      </c>
      <c r="O59" s="62" t="s">
        <v>322</v>
      </c>
      <c r="P59" s="62" t="s">
        <v>248</v>
      </c>
      <c r="Q59" s="62" t="s">
        <v>229</v>
      </c>
      <c r="R59" s="62">
        <v>107</v>
      </c>
      <c r="S59" s="62">
        <v>107</v>
      </c>
      <c r="T59" s="63">
        <v>44621</v>
      </c>
      <c r="U59" s="62" t="s">
        <v>185</v>
      </c>
      <c r="V59" s="64">
        <v>44571</v>
      </c>
      <c r="W59" s="64">
        <f t="shared" si="1"/>
        <v>44564</v>
      </c>
      <c r="X59" s="67">
        <f t="shared" si="2"/>
        <v>44578</v>
      </c>
      <c r="Y59" s="67">
        <v>44571</v>
      </c>
      <c r="Z59" s="62" t="s">
        <v>186</v>
      </c>
      <c r="AA59" s="62"/>
      <c r="AB59" s="62"/>
      <c r="AC59" s="62"/>
      <c r="AD59" s="62"/>
      <c r="AE59" s="62" t="s">
        <v>187</v>
      </c>
      <c r="AF59" s="62"/>
      <c r="AG59" s="62" t="s">
        <v>188</v>
      </c>
      <c r="AH59" s="65">
        <v>1</v>
      </c>
      <c r="AI59" s="65">
        <f t="shared" si="3"/>
        <v>107</v>
      </c>
      <c r="AJ59" s="65" t="s">
        <v>189</v>
      </c>
      <c r="AK59" s="65"/>
      <c r="AL59" s="65"/>
      <c r="AM59" s="65"/>
      <c r="AN59" s="65"/>
      <c r="AO59" s="65"/>
      <c r="AP59" s="65" t="s">
        <v>318</v>
      </c>
      <c r="AQ59" s="65"/>
      <c r="AR59" s="65"/>
      <c r="AS59" s="65"/>
      <c r="AT59" s="65" t="s">
        <v>215</v>
      </c>
      <c r="AU59" s="65"/>
      <c r="AV59" s="65"/>
      <c r="AW59" s="65">
        <v>154049</v>
      </c>
      <c r="AX59" s="48" t="e">
        <f>VLOOKUP(A:A,'[4]Total Buy'!$A:$AV,48,0)</f>
        <v>#N/A</v>
      </c>
      <c r="AY59" s="49" t="str">
        <f t="shared" si="4"/>
        <v>09T3281100</v>
      </c>
      <c r="AZ59" s="50" t="s">
        <v>249</v>
      </c>
      <c r="BA59" s="65"/>
      <c r="BB59" s="65">
        <v>7.21</v>
      </c>
      <c r="BC59" s="65"/>
      <c r="BD59" s="49" t="str">
        <f t="shared" si="5"/>
        <v>09T3281100</v>
      </c>
      <c r="BE59" s="49" t="s">
        <v>71</v>
      </c>
      <c r="BF59" s="49"/>
      <c r="BG59" s="65"/>
      <c r="BH59" s="49" t="s">
        <v>97</v>
      </c>
      <c r="BI59" s="52" t="s">
        <v>195</v>
      </c>
      <c r="BJ59" s="65"/>
      <c r="BK59" s="65"/>
      <c r="BL59" s="54">
        <v>44440</v>
      </c>
      <c r="BM59" s="55">
        <v>44531</v>
      </c>
      <c r="BN59" s="55"/>
      <c r="BO59" s="55"/>
      <c r="BP59" s="49">
        <v>94</v>
      </c>
      <c r="BQ59" s="49">
        <v>94</v>
      </c>
      <c r="BR59" s="49">
        <f t="shared" si="6"/>
        <v>0</v>
      </c>
      <c r="BS59" s="56">
        <f t="shared" si="7"/>
        <v>44569</v>
      </c>
      <c r="BT59" s="29">
        <f t="shared" si="8"/>
        <v>-1</v>
      </c>
      <c r="BU59" s="29">
        <f t="shared" si="9"/>
        <v>-2</v>
      </c>
      <c r="BV59" s="57">
        <f t="shared" si="10"/>
        <v>44564</v>
      </c>
      <c r="BW59" s="58">
        <f t="shared" si="11"/>
        <v>44571</v>
      </c>
      <c r="BX59" s="6" t="str">
        <f t="shared" si="12"/>
        <v>09T3281::100</v>
      </c>
      <c r="BY59" s="6" t="s">
        <v>72</v>
      </c>
      <c r="BZ59" s="6">
        <f>Y59-BM59</f>
        <v>40</v>
      </c>
      <c r="CA59" s="6">
        <f t="shared" si="14"/>
        <v>7</v>
      </c>
    </row>
    <row r="60" spans="1:79" s="6" customFormat="1" ht="12">
      <c r="A60" s="6" t="str">
        <f t="shared" si="17"/>
        <v>26820109T3283CHS410</v>
      </c>
      <c r="B60" s="62">
        <v>268201</v>
      </c>
      <c r="C60" s="62">
        <v>268201</v>
      </c>
      <c r="D60" s="62" t="s">
        <v>244</v>
      </c>
      <c r="E60" s="62" t="s">
        <v>176</v>
      </c>
      <c r="F60" s="62" t="s">
        <v>177</v>
      </c>
      <c r="G60" s="62" t="s">
        <v>323</v>
      </c>
      <c r="H60" s="62" t="s">
        <v>323</v>
      </c>
      <c r="I60" s="62" t="s">
        <v>100</v>
      </c>
      <c r="J60" s="62" t="s">
        <v>267</v>
      </c>
      <c r="K60" s="62" t="s">
        <v>268</v>
      </c>
      <c r="L60" s="62" t="s">
        <v>269</v>
      </c>
      <c r="M60" s="62" t="s">
        <v>181</v>
      </c>
      <c r="N60" s="62" t="s">
        <v>226</v>
      </c>
      <c r="O60" s="62" t="s">
        <v>324</v>
      </c>
      <c r="P60" s="62" t="s">
        <v>248</v>
      </c>
      <c r="Q60" s="62" t="s">
        <v>229</v>
      </c>
      <c r="R60" s="62">
        <v>221</v>
      </c>
      <c r="S60" s="62">
        <v>221</v>
      </c>
      <c r="T60" s="63">
        <v>44621</v>
      </c>
      <c r="U60" s="62" t="s">
        <v>185</v>
      </c>
      <c r="V60" s="64">
        <v>44571</v>
      </c>
      <c r="W60" s="64">
        <f t="shared" si="1"/>
        <v>44564</v>
      </c>
      <c r="X60" s="67">
        <f t="shared" si="2"/>
        <v>44571</v>
      </c>
      <c r="Y60" s="67">
        <v>44564</v>
      </c>
      <c r="Z60" s="62" t="s">
        <v>186</v>
      </c>
      <c r="AA60" s="62"/>
      <c r="AB60" s="62"/>
      <c r="AC60" s="62"/>
      <c r="AD60" s="62"/>
      <c r="AE60" s="62" t="s">
        <v>187</v>
      </c>
      <c r="AF60" s="62"/>
      <c r="AG60" s="62" t="s">
        <v>188</v>
      </c>
      <c r="AH60" s="65">
        <v>1</v>
      </c>
      <c r="AI60" s="65">
        <f t="shared" si="3"/>
        <v>221</v>
      </c>
      <c r="AJ60" s="65" t="s">
        <v>189</v>
      </c>
      <c r="AK60" s="65" t="s">
        <v>203</v>
      </c>
      <c r="AL60" s="65">
        <v>4503.7417923691219</v>
      </c>
      <c r="AM60" s="65">
        <v>944.08336200000008</v>
      </c>
      <c r="AN60" s="65">
        <f>AM60/829</f>
        <v>1.1388219083232811</v>
      </c>
      <c r="AO60" s="65" t="s">
        <v>204</v>
      </c>
      <c r="AP60" s="65" t="s">
        <v>318</v>
      </c>
      <c r="AQ60" s="65"/>
      <c r="AR60" s="65"/>
      <c r="AS60" s="65"/>
      <c r="AT60" s="65" t="s">
        <v>191</v>
      </c>
      <c r="AU60" s="65"/>
      <c r="AV60" s="65"/>
      <c r="AW60" s="65">
        <v>154050</v>
      </c>
      <c r="AX60" s="48" t="e">
        <f>VLOOKUP(A:A,'[4]Total Buy'!$A:$AV,48,0)</f>
        <v>#N/A</v>
      </c>
      <c r="AY60" s="49" t="str">
        <f t="shared" si="4"/>
        <v>09T3283410</v>
      </c>
      <c r="AZ60" s="50" t="s">
        <v>249</v>
      </c>
      <c r="BA60" s="65"/>
      <c r="BB60" s="65">
        <v>5.3900000000000006</v>
      </c>
      <c r="BC60" s="65"/>
      <c r="BD60" s="49" t="str">
        <f t="shared" si="5"/>
        <v>09T3283410</v>
      </c>
      <c r="BE60" s="49" t="s">
        <v>69</v>
      </c>
      <c r="BF60" s="49"/>
      <c r="BG60" s="65"/>
      <c r="BH60" s="49" t="s">
        <v>101</v>
      </c>
      <c r="BI60" s="52" t="s">
        <v>195</v>
      </c>
      <c r="BJ60" s="65"/>
      <c r="BK60" s="65"/>
      <c r="BL60" s="54">
        <v>44440</v>
      </c>
      <c r="BM60" s="55">
        <v>44531</v>
      </c>
      <c r="BN60" s="55"/>
      <c r="BO60" s="55"/>
      <c r="BP60" s="49">
        <v>94</v>
      </c>
      <c r="BQ60" s="49">
        <v>94</v>
      </c>
      <c r="BR60" s="49">
        <f t="shared" si="6"/>
        <v>0</v>
      </c>
      <c r="BS60" s="56">
        <f t="shared" si="7"/>
        <v>44569</v>
      </c>
      <c r="BT60" s="29">
        <f t="shared" si="8"/>
        <v>0</v>
      </c>
      <c r="BU60" s="29">
        <f t="shared" si="9"/>
        <v>5</v>
      </c>
      <c r="BV60" s="57">
        <f t="shared" si="10"/>
        <v>44564</v>
      </c>
      <c r="BW60" s="58">
        <f t="shared" si="11"/>
        <v>44564</v>
      </c>
      <c r="BX60" s="6" t="str">
        <f t="shared" si="12"/>
        <v>09T3283::410</v>
      </c>
      <c r="BZ60" s="6">
        <f>Y60-BM60</f>
        <v>33</v>
      </c>
      <c r="CA60" s="6">
        <f t="shared" si="14"/>
        <v>0</v>
      </c>
    </row>
    <row r="61" spans="1:79" s="6" customFormat="1" ht="12">
      <c r="A61" s="6" t="str">
        <f t="shared" si="17"/>
        <v>26820109T3283CHS410</v>
      </c>
      <c r="B61" s="62">
        <v>268201</v>
      </c>
      <c r="C61" s="62">
        <v>268201</v>
      </c>
      <c r="D61" s="62" t="s">
        <v>244</v>
      </c>
      <c r="E61" s="62" t="s">
        <v>176</v>
      </c>
      <c r="F61" s="62" t="s">
        <v>177</v>
      </c>
      <c r="G61" s="62" t="s">
        <v>323</v>
      </c>
      <c r="H61" s="62" t="s">
        <v>323</v>
      </c>
      <c r="I61" s="62" t="s">
        <v>100</v>
      </c>
      <c r="J61" s="62" t="s">
        <v>267</v>
      </c>
      <c r="K61" s="62" t="s">
        <v>268</v>
      </c>
      <c r="L61" s="62" t="s">
        <v>269</v>
      </c>
      <c r="M61" s="62" t="s">
        <v>181</v>
      </c>
      <c r="N61" s="62" t="s">
        <v>182</v>
      </c>
      <c r="O61" s="62" t="s">
        <v>325</v>
      </c>
      <c r="P61" s="62" t="s">
        <v>248</v>
      </c>
      <c r="Q61" s="62" t="s">
        <v>229</v>
      </c>
      <c r="R61" s="62">
        <v>212</v>
      </c>
      <c r="S61" s="62">
        <v>212</v>
      </c>
      <c r="T61" s="63">
        <v>44621</v>
      </c>
      <c r="U61" s="62" t="s">
        <v>185</v>
      </c>
      <c r="V61" s="64">
        <v>44571</v>
      </c>
      <c r="W61" s="64">
        <f t="shared" si="1"/>
        <v>44564</v>
      </c>
      <c r="X61" s="67">
        <f t="shared" si="2"/>
        <v>44571</v>
      </c>
      <c r="Y61" s="67">
        <v>44564</v>
      </c>
      <c r="Z61" s="62" t="s">
        <v>186</v>
      </c>
      <c r="AA61" s="62"/>
      <c r="AB61" s="62"/>
      <c r="AC61" s="62"/>
      <c r="AD61" s="62"/>
      <c r="AE61" s="62" t="s">
        <v>187</v>
      </c>
      <c r="AF61" s="62"/>
      <c r="AG61" s="62" t="s">
        <v>188</v>
      </c>
      <c r="AH61" s="65">
        <v>1</v>
      </c>
      <c r="AI61" s="65">
        <f t="shared" si="3"/>
        <v>212</v>
      </c>
      <c r="AJ61" s="65" t="s">
        <v>189</v>
      </c>
      <c r="AK61" s="65" t="s">
        <v>203</v>
      </c>
      <c r="AL61" s="65">
        <v>4503.7417923691219</v>
      </c>
      <c r="AM61" s="65">
        <v>944.08336200000008</v>
      </c>
      <c r="AN61" s="65">
        <f t="shared" ref="AN61:AN63" si="23">AM61/829</f>
        <v>1.1388219083232811</v>
      </c>
      <c r="AO61" s="65" t="s">
        <v>204</v>
      </c>
      <c r="AP61" s="65" t="s">
        <v>318</v>
      </c>
      <c r="AQ61" s="65"/>
      <c r="AR61" s="65"/>
      <c r="AS61" s="65"/>
      <c r="AT61" s="65" t="s">
        <v>191</v>
      </c>
      <c r="AU61" s="65"/>
      <c r="AV61" s="65"/>
      <c r="AW61" s="65">
        <v>154050</v>
      </c>
      <c r="AX61" s="48" t="e">
        <f>VLOOKUP(A:A,'[4]Total Buy'!$A:$AV,48,0)</f>
        <v>#N/A</v>
      </c>
      <c r="AY61" s="49" t="str">
        <f t="shared" si="4"/>
        <v>09T3283410</v>
      </c>
      <c r="AZ61" s="50" t="s">
        <v>249</v>
      </c>
      <c r="BA61" s="65"/>
      <c r="BB61" s="65">
        <v>5.3900000000000006</v>
      </c>
      <c r="BC61" s="65"/>
      <c r="BD61" s="49" t="str">
        <f t="shared" si="5"/>
        <v>09T3283410</v>
      </c>
      <c r="BE61" s="49" t="s">
        <v>69</v>
      </c>
      <c r="BF61" s="49"/>
      <c r="BG61" s="65"/>
      <c r="BH61" s="49" t="s">
        <v>101</v>
      </c>
      <c r="BI61" s="52" t="s">
        <v>195</v>
      </c>
      <c r="BJ61" s="65"/>
      <c r="BK61" s="65"/>
      <c r="BL61" s="54">
        <v>44440</v>
      </c>
      <c r="BM61" s="55">
        <v>44531</v>
      </c>
      <c r="BN61" s="55"/>
      <c r="BO61" s="55"/>
      <c r="BP61" s="49">
        <v>94</v>
      </c>
      <c r="BQ61" s="49">
        <v>94</v>
      </c>
      <c r="BR61" s="49">
        <f t="shared" si="6"/>
        <v>0</v>
      </c>
      <c r="BS61" s="56">
        <f t="shared" si="7"/>
        <v>44569</v>
      </c>
      <c r="BT61" s="29">
        <f t="shared" si="8"/>
        <v>0</v>
      </c>
      <c r="BU61" s="29">
        <f t="shared" si="9"/>
        <v>5</v>
      </c>
      <c r="BV61" s="57">
        <f t="shared" si="10"/>
        <v>44564</v>
      </c>
      <c r="BW61" s="58">
        <f t="shared" si="11"/>
        <v>44564</v>
      </c>
      <c r="BX61" s="6" t="str">
        <f t="shared" si="12"/>
        <v>09T3283::410</v>
      </c>
      <c r="BZ61" s="6">
        <f t="shared" ref="BZ61:BZ63" si="24">Y61-BM61</f>
        <v>33</v>
      </c>
      <c r="CA61" s="6">
        <f t="shared" si="14"/>
        <v>0</v>
      </c>
    </row>
    <row r="62" spans="1:79" s="6" customFormat="1" ht="12">
      <c r="A62" s="6" t="str">
        <f t="shared" si="17"/>
        <v>26820109T3283CHS410</v>
      </c>
      <c r="B62" s="62">
        <v>268201</v>
      </c>
      <c r="C62" s="62">
        <v>268201</v>
      </c>
      <c r="D62" s="62" t="s">
        <v>244</v>
      </c>
      <c r="E62" s="62" t="s">
        <v>176</v>
      </c>
      <c r="F62" s="62" t="s">
        <v>177</v>
      </c>
      <c r="G62" s="62" t="s">
        <v>323</v>
      </c>
      <c r="H62" s="62" t="s">
        <v>323</v>
      </c>
      <c r="I62" s="62" t="s">
        <v>100</v>
      </c>
      <c r="J62" s="62" t="s">
        <v>267</v>
      </c>
      <c r="K62" s="62" t="s">
        <v>268</v>
      </c>
      <c r="L62" s="62" t="s">
        <v>269</v>
      </c>
      <c r="M62" s="62" t="s">
        <v>181</v>
      </c>
      <c r="N62" s="62" t="s">
        <v>196</v>
      </c>
      <c r="O62" s="62" t="s">
        <v>326</v>
      </c>
      <c r="P62" s="62" t="s">
        <v>248</v>
      </c>
      <c r="Q62" s="62" t="s">
        <v>229</v>
      </c>
      <c r="R62" s="62">
        <v>301</v>
      </c>
      <c r="S62" s="62">
        <v>301</v>
      </c>
      <c r="T62" s="63">
        <v>44621</v>
      </c>
      <c r="U62" s="62" t="s">
        <v>185</v>
      </c>
      <c r="V62" s="64">
        <v>44571</v>
      </c>
      <c r="W62" s="64">
        <f t="shared" si="1"/>
        <v>44564</v>
      </c>
      <c r="X62" s="67">
        <f t="shared" si="2"/>
        <v>44571</v>
      </c>
      <c r="Y62" s="67">
        <v>44564</v>
      </c>
      <c r="Z62" s="62" t="s">
        <v>186</v>
      </c>
      <c r="AA62" s="62"/>
      <c r="AB62" s="62"/>
      <c r="AC62" s="62"/>
      <c r="AD62" s="62"/>
      <c r="AE62" s="62" t="s">
        <v>187</v>
      </c>
      <c r="AF62" s="62"/>
      <c r="AG62" s="62" t="s">
        <v>188</v>
      </c>
      <c r="AH62" s="65">
        <v>1</v>
      </c>
      <c r="AI62" s="65">
        <f t="shared" si="3"/>
        <v>301</v>
      </c>
      <c r="AJ62" s="65" t="s">
        <v>189</v>
      </c>
      <c r="AK62" s="65" t="s">
        <v>203</v>
      </c>
      <c r="AL62" s="65">
        <v>4503.7417923691219</v>
      </c>
      <c r="AM62" s="65">
        <v>944.08336200000008</v>
      </c>
      <c r="AN62" s="65">
        <f t="shared" si="23"/>
        <v>1.1388219083232811</v>
      </c>
      <c r="AO62" s="65" t="s">
        <v>204</v>
      </c>
      <c r="AP62" s="65" t="s">
        <v>318</v>
      </c>
      <c r="AQ62" s="65"/>
      <c r="AR62" s="65"/>
      <c r="AS62" s="65"/>
      <c r="AT62" s="65" t="s">
        <v>191</v>
      </c>
      <c r="AU62" s="65"/>
      <c r="AV62" s="65"/>
      <c r="AW62" s="65">
        <v>154050</v>
      </c>
      <c r="AX62" s="48" t="e">
        <f>VLOOKUP(A:A,'[4]Total Buy'!$A:$AV,48,0)</f>
        <v>#N/A</v>
      </c>
      <c r="AY62" s="49" t="str">
        <f t="shared" si="4"/>
        <v>09T3283410</v>
      </c>
      <c r="AZ62" s="50" t="s">
        <v>249</v>
      </c>
      <c r="BA62" s="65"/>
      <c r="BB62" s="65">
        <v>5.3900000000000006</v>
      </c>
      <c r="BC62" s="65"/>
      <c r="BD62" s="49" t="str">
        <f t="shared" si="5"/>
        <v>09T3283410</v>
      </c>
      <c r="BE62" s="49" t="s">
        <v>69</v>
      </c>
      <c r="BF62" s="49"/>
      <c r="BG62" s="65"/>
      <c r="BH62" s="49" t="s">
        <v>101</v>
      </c>
      <c r="BI62" s="52" t="s">
        <v>195</v>
      </c>
      <c r="BJ62" s="65"/>
      <c r="BK62" s="65"/>
      <c r="BL62" s="54">
        <v>44440</v>
      </c>
      <c r="BM62" s="55">
        <v>44531</v>
      </c>
      <c r="BN62" s="55"/>
      <c r="BO62" s="55"/>
      <c r="BP62" s="49">
        <v>94</v>
      </c>
      <c r="BQ62" s="49">
        <v>94</v>
      </c>
      <c r="BR62" s="49">
        <f t="shared" si="6"/>
        <v>0</v>
      </c>
      <c r="BS62" s="56">
        <f t="shared" si="7"/>
        <v>44569</v>
      </c>
      <c r="BT62" s="29">
        <f t="shared" si="8"/>
        <v>0</v>
      </c>
      <c r="BU62" s="29">
        <f t="shared" si="9"/>
        <v>5</v>
      </c>
      <c r="BV62" s="57">
        <f t="shared" si="10"/>
        <v>44564</v>
      </c>
      <c r="BW62" s="58">
        <f t="shared" si="11"/>
        <v>44564</v>
      </c>
      <c r="BX62" s="6" t="str">
        <f t="shared" si="12"/>
        <v>09T3283::410</v>
      </c>
      <c r="BZ62" s="6">
        <f t="shared" si="24"/>
        <v>33</v>
      </c>
      <c r="CA62" s="6">
        <f t="shared" si="14"/>
        <v>0</v>
      </c>
    </row>
    <row r="63" spans="1:79" s="6" customFormat="1" ht="12">
      <c r="A63" s="6" t="str">
        <f t="shared" si="17"/>
        <v>26820109T3283CHS410</v>
      </c>
      <c r="B63" s="62">
        <v>268201</v>
      </c>
      <c r="C63" s="62">
        <v>268201</v>
      </c>
      <c r="D63" s="62" t="s">
        <v>244</v>
      </c>
      <c r="E63" s="62" t="s">
        <v>176</v>
      </c>
      <c r="F63" s="62" t="s">
        <v>177</v>
      </c>
      <c r="G63" s="62" t="s">
        <v>323</v>
      </c>
      <c r="H63" s="62" t="s">
        <v>323</v>
      </c>
      <c r="I63" s="62" t="s">
        <v>100</v>
      </c>
      <c r="J63" s="62" t="s">
        <v>267</v>
      </c>
      <c r="K63" s="62" t="s">
        <v>268</v>
      </c>
      <c r="L63" s="62" t="s">
        <v>269</v>
      </c>
      <c r="M63" s="62" t="s">
        <v>181</v>
      </c>
      <c r="N63" s="62" t="s">
        <v>295</v>
      </c>
      <c r="O63" s="62" t="s">
        <v>327</v>
      </c>
      <c r="P63" s="62" t="s">
        <v>248</v>
      </c>
      <c r="Q63" s="62" t="s">
        <v>229</v>
      </c>
      <c r="R63" s="62">
        <v>95</v>
      </c>
      <c r="S63" s="62">
        <v>95</v>
      </c>
      <c r="T63" s="63">
        <v>44621</v>
      </c>
      <c r="U63" s="62" t="s">
        <v>185</v>
      </c>
      <c r="V63" s="64">
        <v>44571</v>
      </c>
      <c r="W63" s="64">
        <f t="shared" si="1"/>
        <v>44564</v>
      </c>
      <c r="X63" s="67">
        <f t="shared" si="2"/>
        <v>44571</v>
      </c>
      <c r="Y63" s="67">
        <v>44564</v>
      </c>
      <c r="Z63" s="62" t="s">
        <v>186</v>
      </c>
      <c r="AA63" s="62"/>
      <c r="AB63" s="62"/>
      <c r="AC63" s="62"/>
      <c r="AD63" s="62"/>
      <c r="AE63" s="62" t="s">
        <v>187</v>
      </c>
      <c r="AF63" s="62"/>
      <c r="AG63" s="62" t="s">
        <v>188</v>
      </c>
      <c r="AH63" s="65">
        <v>1</v>
      </c>
      <c r="AI63" s="65">
        <f t="shared" si="3"/>
        <v>95</v>
      </c>
      <c r="AJ63" s="65" t="s">
        <v>189</v>
      </c>
      <c r="AK63" s="65" t="s">
        <v>203</v>
      </c>
      <c r="AL63" s="65">
        <v>4503.7417923691219</v>
      </c>
      <c r="AM63" s="65">
        <v>944.08336200000008</v>
      </c>
      <c r="AN63" s="65">
        <f t="shared" si="23"/>
        <v>1.1388219083232811</v>
      </c>
      <c r="AO63" s="65" t="s">
        <v>204</v>
      </c>
      <c r="AP63" s="65" t="s">
        <v>318</v>
      </c>
      <c r="AQ63" s="65"/>
      <c r="AR63" s="65"/>
      <c r="AS63" s="65"/>
      <c r="AT63" s="65" t="s">
        <v>191</v>
      </c>
      <c r="AU63" s="65"/>
      <c r="AV63" s="65"/>
      <c r="AW63" s="65">
        <v>154050</v>
      </c>
      <c r="AX63" s="48" t="e">
        <f>VLOOKUP(A:A,'[4]Total Buy'!$A:$AV,48,0)</f>
        <v>#N/A</v>
      </c>
      <c r="AY63" s="49" t="str">
        <f t="shared" si="4"/>
        <v>09T3283410</v>
      </c>
      <c r="AZ63" s="50" t="s">
        <v>249</v>
      </c>
      <c r="BA63" s="65"/>
      <c r="BB63" s="65">
        <v>5.3900000000000006</v>
      </c>
      <c r="BC63" s="65"/>
      <c r="BD63" s="49" t="str">
        <f t="shared" si="5"/>
        <v>09T3283410</v>
      </c>
      <c r="BE63" s="49" t="s">
        <v>69</v>
      </c>
      <c r="BF63" s="49"/>
      <c r="BG63" s="65"/>
      <c r="BH63" s="49" t="s">
        <v>101</v>
      </c>
      <c r="BI63" s="52" t="s">
        <v>195</v>
      </c>
      <c r="BJ63" s="65"/>
      <c r="BK63" s="65"/>
      <c r="BL63" s="54">
        <v>44440</v>
      </c>
      <c r="BM63" s="55">
        <v>44531</v>
      </c>
      <c r="BN63" s="55"/>
      <c r="BO63" s="55"/>
      <c r="BP63" s="49">
        <v>94</v>
      </c>
      <c r="BQ63" s="49">
        <v>94</v>
      </c>
      <c r="BR63" s="49">
        <f t="shared" si="6"/>
        <v>0</v>
      </c>
      <c r="BS63" s="56">
        <f t="shared" si="7"/>
        <v>44569</v>
      </c>
      <c r="BT63" s="29">
        <f t="shared" si="8"/>
        <v>0</v>
      </c>
      <c r="BU63" s="29">
        <f t="shared" si="9"/>
        <v>5</v>
      </c>
      <c r="BV63" s="57">
        <f t="shared" si="10"/>
        <v>44564</v>
      </c>
      <c r="BW63" s="58">
        <f t="shared" si="11"/>
        <v>44564</v>
      </c>
      <c r="BX63" s="6" t="str">
        <f t="shared" si="12"/>
        <v>09T3283::410</v>
      </c>
      <c r="BZ63" s="6">
        <f t="shared" si="24"/>
        <v>33</v>
      </c>
      <c r="CA63" s="6">
        <f t="shared" si="14"/>
        <v>0</v>
      </c>
    </row>
    <row r="64" spans="1:79" s="6" customFormat="1" ht="12">
      <c r="A64" s="6" t="str">
        <f t="shared" si="17"/>
        <v>26820109T3349UB1001</v>
      </c>
      <c r="B64" s="62">
        <v>268201</v>
      </c>
      <c r="C64" s="62">
        <v>268201</v>
      </c>
      <c r="D64" s="62" t="s">
        <v>244</v>
      </c>
      <c r="E64" s="62" t="s">
        <v>176</v>
      </c>
      <c r="F64" s="62" t="s">
        <v>177</v>
      </c>
      <c r="G64" s="62" t="s">
        <v>328</v>
      </c>
      <c r="H64" s="62" t="s">
        <v>328</v>
      </c>
      <c r="I64" s="62" t="s">
        <v>104</v>
      </c>
      <c r="J64" s="62" t="s">
        <v>329</v>
      </c>
      <c r="K64" s="62" t="s">
        <v>179</v>
      </c>
      <c r="L64" s="62" t="s">
        <v>330</v>
      </c>
      <c r="M64" s="62" t="s">
        <v>181</v>
      </c>
      <c r="N64" s="62" t="s">
        <v>198</v>
      </c>
      <c r="O64" s="62" t="s">
        <v>331</v>
      </c>
      <c r="P64" s="62" t="s">
        <v>248</v>
      </c>
      <c r="Q64" s="62" t="s">
        <v>229</v>
      </c>
      <c r="R64" s="62">
        <v>60</v>
      </c>
      <c r="S64" s="62">
        <v>60</v>
      </c>
      <c r="T64" s="63">
        <v>44621</v>
      </c>
      <c r="U64" s="62" t="s">
        <v>185</v>
      </c>
      <c r="V64" s="64">
        <v>44571</v>
      </c>
      <c r="W64" s="64">
        <f t="shared" si="1"/>
        <v>44564</v>
      </c>
      <c r="X64" s="67">
        <f t="shared" si="2"/>
        <v>44572</v>
      </c>
      <c r="Y64" s="67">
        <v>44565</v>
      </c>
      <c r="Z64" s="62" t="s">
        <v>186</v>
      </c>
      <c r="AA64" s="62"/>
      <c r="AB64" s="62"/>
      <c r="AC64" s="62"/>
      <c r="AD64" s="62"/>
      <c r="AE64" s="62" t="s">
        <v>187</v>
      </c>
      <c r="AF64" s="62"/>
      <c r="AG64" s="62" t="s">
        <v>188</v>
      </c>
      <c r="AH64" s="65">
        <v>3</v>
      </c>
      <c r="AI64" s="65">
        <f t="shared" si="3"/>
        <v>180</v>
      </c>
      <c r="AJ64" s="65" t="s">
        <v>189</v>
      </c>
      <c r="AK64" s="65" t="s">
        <v>203</v>
      </c>
      <c r="AL64" s="65">
        <v>1277.6764491874849</v>
      </c>
      <c r="AM64" s="65">
        <v>1111.51846</v>
      </c>
      <c r="AN64" s="65">
        <f>AM64/60</f>
        <v>18.525307666666667</v>
      </c>
      <c r="AO64" s="65" t="s">
        <v>204</v>
      </c>
      <c r="AP64" s="65" t="s">
        <v>190</v>
      </c>
      <c r="AQ64" s="65"/>
      <c r="AR64" s="65"/>
      <c r="AS64" s="65"/>
      <c r="AT64" s="65" t="s">
        <v>191</v>
      </c>
      <c r="AU64" s="65"/>
      <c r="AV64" s="65"/>
      <c r="AW64" s="65">
        <v>154061</v>
      </c>
      <c r="AX64" s="48" t="e">
        <f>VLOOKUP(A:A,'[4]Total Buy'!$A:$AV,48,0)</f>
        <v>#N/A</v>
      </c>
      <c r="AY64" s="49" t="str">
        <f t="shared" si="4"/>
        <v>09T3349001</v>
      </c>
      <c r="AZ64" s="50" t="s">
        <v>249</v>
      </c>
      <c r="BA64" s="65"/>
      <c r="BB64" s="65">
        <v>6.84</v>
      </c>
      <c r="BC64" s="65"/>
      <c r="BD64" s="49" t="str">
        <f t="shared" si="5"/>
        <v>09T3349001</v>
      </c>
      <c r="BE64" s="84" t="s">
        <v>81</v>
      </c>
      <c r="BF64" s="84"/>
      <c r="BG64" s="65"/>
      <c r="BH64" s="49" t="s">
        <v>97</v>
      </c>
      <c r="BI64" s="52" t="s">
        <v>195</v>
      </c>
      <c r="BJ64" s="65"/>
      <c r="BK64" s="65"/>
      <c r="BL64" s="54">
        <v>44440</v>
      </c>
      <c r="BM64" s="55"/>
      <c r="BN64" s="55">
        <v>44525</v>
      </c>
      <c r="BO64" s="55"/>
      <c r="BP64" s="49">
        <v>84</v>
      </c>
      <c r="BQ64" s="49">
        <v>98</v>
      </c>
      <c r="BR64" s="49">
        <f t="shared" si="6"/>
        <v>14</v>
      </c>
      <c r="BS64" s="56">
        <f t="shared" si="7"/>
        <v>44573</v>
      </c>
      <c r="BT64" s="29">
        <f t="shared" si="8"/>
        <v>-0.14285714285714285</v>
      </c>
      <c r="BU64" s="29">
        <f t="shared" si="9"/>
        <v>8</v>
      </c>
      <c r="BV64" s="57">
        <f t="shared" si="10"/>
        <v>44564</v>
      </c>
      <c r="BW64" s="58">
        <f t="shared" si="11"/>
        <v>44565</v>
      </c>
      <c r="BX64" s="6" t="str">
        <f t="shared" si="12"/>
        <v>09T3349::001</v>
      </c>
      <c r="BZ64" s="6">
        <f t="shared" si="13"/>
        <v>40</v>
      </c>
      <c r="CA64" s="6">
        <f t="shared" si="14"/>
        <v>1</v>
      </c>
    </row>
    <row r="65" spans="1:79" s="6" customFormat="1" ht="12">
      <c r="A65" s="6" t="str">
        <f t="shared" si="17"/>
        <v>26820109T3351001001</v>
      </c>
      <c r="B65" s="62">
        <v>268201</v>
      </c>
      <c r="C65" s="62">
        <v>268201</v>
      </c>
      <c r="D65" s="62" t="s">
        <v>244</v>
      </c>
      <c r="E65" s="62" t="s">
        <v>176</v>
      </c>
      <c r="F65" s="62" t="s">
        <v>177</v>
      </c>
      <c r="G65" s="62" t="s">
        <v>332</v>
      </c>
      <c r="H65" s="62" t="s">
        <v>332</v>
      </c>
      <c r="I65" s="62" t="s">
        <v>104</v>
      </c>
      <c r="J65" s="62" t="s">
        <v>179</v>
      </c>
      <c r="K65" s="62" t="s">
        <v>179</v>
      </c>
      <c r="L65" s="62" t="s">
        <v>180</v>
      </c>
      <c r="M65" s="62" t="s">
        <v>181</v>
      </c>
      <c r="N65" s="62" t="s">
        <v>196</v>
      </c>
      <c r="O65" s="62" t="s">
        <v>333</v>
      </c>
      <c r="P65" s="62" t="s">
        <v>248</v>
      </c>
      <c r="Q65" s="62" t="s">
        <v>229</v>
      </c>
      <c r="R65" s="62">
        <v>676</v>
      </c>
      <c r="S65" s="62">
        <v>676</v>
      </c>
      <c r="T65" s="63">
        <v>44621</v>
      </c>
      <c r="U65" s="62" t="s">
        <v>185</v>
      </c>
      <c r="V65" s="64">
        <v>44571</v>
      </c>
      <c r="W65" s="64">
        <f t="shared" si="1"/>
        <v>44564</v>
      </c>
      <c r="X65" s="67">
        <f t="shared" si="2"/>
        <v>44207</v>
      </c>
      <c r="Y65" s="67">
        <v>44200</v>
      </c>
      <c r="Z65" s="62" t="s">
        <v>186</v>
      </c>
      <c r="AA65" s="62"/>
      <c r="AB65" s="62"/>
      <c r="AC65" s="62"/>
      <c r="AD65" s="62"/>
      <c r="AE65" s="62" t="s">
        <v>187</v>
      </c>
      <c r="AF65" s="62"/>
      <c r="AG65" s="62" t="s">
        <v>188</v>
      </c>
      <c r="AH65" s="65">
        <v>3</v>
      </c>
      <c r="AI65" s="65">
        <f t="shared" si="3"/>
        <v>2028</v>
      </c>
      <c r="AJ65" s="65" t="s">
        <v>189</v>
      </c>
      <c r="AK65" s="65"/>
      <c r="AL65" s="65"/>
      <c r="AM65" s="65"/>
      <c r="AN65" s="65"/>
      <c r="AO65" s="65"/>
      <c r="AP65" s="65" t="s">
        <v>190</v>
      </c>
      <c r="AQ65" s="65">
        <f>BB65</f>
        <v>6.42</v>
      </c>
      <c r="AR65" s="65">
        <f>AQ65+AN65</f>
        <v>6.42</v>
      </c>
      <c r="AS65" s="65"/>
      <c r="AT65" s="65"/>
      <c r="AU65" s="65"/>
      <c r="AV65" s="65"/>
      <c r="AW65" s="92">
        <v>154243</v>
      </c>
      <c r="AX65" s="48" t="e">
        <f>VLOOKUP(A:A,'[4]Total Buy'!$A:$AV,48,0)</f>
        <v>#N/A</v>
      </c>
      <c r="AY65" s="49" t="str">
        <f t="shared" si="4"/>
        <v>09T3351001</v>
      </c>
      <c r="AZ65" s="50" t="s">
        <v>249</v>
      </c>
      <c r="BA65" s="65"/>
      <c r="BB65" s="65">
        <v>6.42</v>
      </c>
      <c r="BC65" s="65"/>
      <c r="BD65" s="49" t="str">
        <f t="shared" si="5"/>
        <v>09T3351001</v>
      </c>
      <c r="BE65" s="84" t="s">
        <v>77</v>
      </c>
      <c r="BF65" s="84"/>
      <c r="BG65" s="65"/>
      <c r="BH65" s="49" t="s">
        <v>99</v>
      </c>
      <c r="BI65" s="52" t="s">
        <v>195</v>
      </c>
      <c r="BJ65" s="65"/>
      <c r="BK65" s="65"/>
      <c r="BL65" s="54">
        <v>44440</v>
      </c>
      <c r="BM65" s="55"/>
      <c r="BN65" s="55"/>
      <c r="BO65" s="55"/>
      <c r="BP65" s="49" t="e">
        <v>#N/A</v>
      </c>
      <c r="BQ65" s="49" t="e">
        <v>#N/A</v>
      </c>
      <c r="BR65" s="49" t="e">
        <f t="shared" si="6"/>
        <v>#N/A</v>
      </c>
      <c r="BS65" s="56" t="e">
        <f t="shared" si="7"/>
        <v>#N/A</v>
      </c>
      <c r="BT65" s="29">
        <f t="shared" si="8"/>
        <v>52</v>
      </c>
      <c r="BU65" s="29" t="e">
        <f t="shared" si="9"/>
        <v>#N/A</v>
      </c>
      <c r="BV65" s="57">
        <f t="shared" si="10"/>
        <v>44564</v>
      </c>
      <c r="BW65" s="58">
        <f t="shared" si="11"/>
        <v>44200</v>
      </c>
      <c r="BX65" s="6" t="str">
        <f t="shared" si="12"/>
        <v>09T3351::001</v>
      </c>
      <c r="BY65" s="6" t="s">
        <v>80</v>
      </c>
      <c r="BZ65" s="6">
        <f t="shared" si="13"/>
        <v>44200</v>
      </c>
      <c r="CA65" s="6">
        <f t="shared" si="14"/>
        <v>-364</v>
      </c>
    </row>
    <row r="66" spans="1:79" s="6" customFormat="1" ht="12">
      <c r="A66" s="6" t="str">
        <f t="shared" si="17"/>
        <v>26820109T3351001001</v>
      </c>
      <c r="B66" s="62">
        <v>268201</v>
      </c>
      <c r="C66" s="62">
        <v>268201</v>
      </c>
      <c r="D66" s="62" t="s">
        <v>244</v>
      </c>
      <c r="E66" s="62" t="s">
        <v>176</v>
      </c>
      <c r="F66" s="62" t="s">
        <v>177</v>
      </c>
      <c r="G66" s="62" t="s">
        <v>332</v>
      </c>
      <c r="H66" s="62" t="s">
        <v>332</v>
      </c>
      <c r="I66" s="62" t="s">
        <v>104</v>
      </c>
      <c r="J66" s="62" t="s">
        <v>179</v>
      </c>
      <c r="K66" s="62" t="s">
        <v>179</v>
      </c>
      <c r="L66" s="62" t="s">
        <v>180</v>
      </c>
      <c r="M66" s="62" t="s">
        <v>181</v>
      </c>
      <c r="N66" s="62" t="s">
        <v>198</v>
      </c>
      <c r="O66" s="62" t="s">
        <v>334</v>
      </c>
      <c r="P66" s="62" t="s">
        <v>248</v>
      </c>
      <c r="Q66" s="62" t="s">
        <v>229</v>
      </c>
      <c r="R66" s="62">
        <v>747</v>
      </c>
      <c r="S66" s="62">
        <v>747</v>
      </c>
      <c r="T66" s="63">
        <v>44621</v>
      </c>
      <c r="U66" s="62" t="s">
        <v>185</v>
      </c>
      <c r="V66" s="64">
        <v>44571</v>
      </c>
      <c r="W66" s="64">
        <f t="shared" si="1"/>
        <v>44564</v>
      </c>
      <c r="X66" s="67">
        <f t="shared" si="2"/>
        <v>44207</v>
      </c>
      <c r="Y66" s="67">
        <v>44200</v>
      </c>
      <c r="Z66" s="62" t="s">
        <v>186</v>
      </c>
      <c r="AA66" s="62"/>
      <c r="AB66" s="62"/>
      <c r="AC66" s="62"/>
      <c r="AD66" s="62"/>
      <c r="AE66" s="62" t="s">
        <v>187</v>
      </c>
      <c r="AF66" s="62"/>
      <c r="AG66" s="62" t="s">
        <v>188</v>
      </c>
      <c r="AH66" s="65">
        <v>3</v>
      </c>
      <c r="AI66" s="65">
        <f t="shared" si="3"/>
        <v>2241</v>
      </c>
      <c r="AJ66" s="65" t="s">
        <v>189</v>
      </c>
      <c r="AK66" s="65"/>
      <c r="AL66" s="65"/>
      <c r="AM66" s="65"/>
      <c r="AN66" s="65"/>
      <c r="AO66" s="65"/>
      <c r="AP66" s="65" t="s">
        <v>190</v>
      </c>
      <c r="AQ66" s="65">
        <f t="shared" ref="AQ66:AQ73" si="25">BB66</f>
        <v>6.42</v>
      </c>
      <c r="AR66" s="65">
        <f t="shared" ref="AR66:AR73" si="26">AQ66+AN66</f>
        <v>6.42</v>
      </c>
      <c r="AS66" s="65"/>
      <c r="AT66" s="65"/>
      <c r="AU66" s="65"/>
      <c r="AV66" s="65"/>
      <c r="AW66" s="92">
        <v>154243</v>
      </c>
      <c r="AX66" s="48" t="e">
        <f>VLOOKUP(A:A,'[4]Total Buy'!$A:$AV,48,0)</f>
        <v>#N/A</v>
      </c>
      <c r="AY66" s="49" t="str">
        <f t="shared" si="4"/>
        <v>09T3351001</v>
      </c>
      <c r="AZ66" s="50" t="s">
        <v>249</v>
      </c>
      <c r="BA66" s="65"/>
      <c r="BB66" s="65">
        <v>6.42</v>
      </c>
      <c r="BC66" s="65"/>
      <c r="BD66" s="49" t="str">
        <f t="shared" si="5"/>
        <v>09T3351001</v>
      </c>
      <c r="BE66" s="84" t="s">
        <v>77</v>
      </c>
      <c r="BF66" s="84"/>
      <c r="BG66" s="65"/>
      <c r="BH66" s="49" t="s">
        <v>99</v>
      </c>
      <c r="BI66" s="52" t="s">
        <v>195</v>
      </c>
      <c r="BJ66" s="65"/>
      <c r="BK66" s="65"/>
      <c r="BL66" s="54">
        <v>44440</v>
      </c>
      <c r="BM66" s="55"/>
      <c r="BN66" s="55"/>
      <c r="BO66" s="55"/>
      <c r="BP66" s="49" t="e">
        <v>#N/A</v>
      </c>
      <c r="BQ66" s="49" t="e">
        <v>#N/A</v>
      </c>
      <c r="BR66" s="49" t="e">
        <f t="shared" si="6"/>
        <v>#N/A</v>
      </c>
      <c r="BS66" s="56" t="e">
        <f t="shared" si="7"/>
        <v>#N/A</v>
      </c>
      <c r="BT66" s="29">
        <f t="shared" si="8"/>
        <v>52</v>
      </c>
      <c r="BU66" s="29" t="e">
        <f t="shared" si="9"/>
        <v>#N/A</v>
      </c>
      <c r="BV66" s="57">
        <f t="shared" si="10"/>
        <v>44564</v>
      </c>
      <c r="BW66" s="58">
        <f t="shared" si="11"/>
        <v>44200</v>
      </c>
      <c r="BX66" s="6" t="str">
        <f t="shared" si="12"/>
        <v>09T3351::001</v>
      </c>
      <c r="BY66" s="6" t="s">
        <v>80</v>
      </c>
      <c r="BZ66" s="6">
        <f t="shared" si="13"/>
        <v>44200</v>
      </c>
      <c r="CA66" s="6">
        <f t="shared" si="14"/>
        <v>-364</v>
      </c>
    </row>
    <row r="67" spans="1:79" s="6" customFormat="1" ht="12">
      <c r="A67" s="6" t="str">
        <f t="shared" ref="A67:A98" si="27">B67&amp;H67&amp;J67&amp;K67</f>
        <v>26820109T3351001001</v>
      </c>
      <c r="B67" s="62">
        <v>268201</v>
      </c>
      <c r="C67" s="62">
        <v>268201</v>
      </c>
      <c r="D67" s="62" t="s">
        <v>244</v>
      </c>
      <c r="E67" s="62" t="s">
        <v>176</v>
      </c>
      <c r="F67" s="62" t="s">
        <v>177</v>
      </c>
      <c r="G67" s="62" t="s">
        <v>332</v>
      </c>
      <c r="H67" s="62" t="s">
        <v>332</v>
      </c>
      <c r="I67" s="62" t="s">
        <v>104</v>
      </c>
      <c r="J67" s="62" t="s">
        <v>179</v>
      </c>
      <c r="K67" s="62" t="s">
        <v>179</v>
      </c>
      <c r="L67" s="62" t="s">
        <v>180</v>
      </c>
      <c r="M67" s="62" t="s">
        <v>181</v>
      </c>
      <c r="N67" s="62" t="s">
        <v>295</v>
      </c>
      <c r="O67" s="62" t="s">
        <v>335</v>
      </c>
      <c r="P67" s="62" t="s">
        <v>248</v>
      </c>
      <c r="Q67" s="62" t="s">
        <v>229</v>
      </c>
      <c r="R67" s="62">
        <v>95</v>
      </c>
      <c r="S67" s="62">
        <v>95</v>
      </c>
      <c r="T67" s="63">
        <v>44621</v>
      </c>
      <c r="U67" s="62" t="s">
        <v>185</v>
      </c>
      <c r="V67" s="64">
        <v>44571</v>
      </c>
      <c r="W67" s="64">
        <f t="shared" si="1"/>
        <v>44564</v>
      </c>
      <c r="X67" s="67">
        <f t="shared" si="2"/>
        <v>44207</v>
      </c>
      <c r="Y67" s="67">
        <v>44200</v>
      </c>
      <c r="Z67" s="62" t="s">
        <v>186</v>
      </c>
      <c r="AA67" s="62"/>
      <c r="AB67" s="62"/>
      <c r="AC67" s="62"/>
      <c r="AD67" s="62"/>
      <c r="AE67" s="62" t="s">
        <v>187</v>
      </c>
      <c r="AF67" s="62"/>
      <c r="AG67" s="62" t="s">
        <v>188</v>
      </c>
      <c r="AH67" s="65">
        <v>3</v>
      </c>
      <c r="AI67" s="65">
        <f t="shared" si="3"/>
        <v>285</v>
      </c>
      <c r="AJ67" s="65" t="s">
        <v>189</v>
      </c>
      <c r="AK67" s="65"/>
      <c r="AL67" s="65"/>
      <c r="AM67" s="65"/>
      <c r="AN67" s="65"/>
      <c r="AO67" s="65"/>
      <c r="AP67" s="65" t="s">
        <v>190</v>
      </c>
      <c r="AQ67" s="65">
        <f t="shared" si="25"/>
        <v>6.42</v>
      </c>
      <c r="AR67" s="65">
        <f t="shared" si="26"/>
        <v>6.42</v>
      </c>
      <c r="AS67" s="65"/>
      <c r="AT67" s="65"/>
      <c r="AU67" s="65"/>
      <c r="AV67" s="65"/>
      <c r="AW67" s="92">
        <v>154243</v>
      </c>
      <c r="AX67" s="48" t="e">
        <f>VLOOKUP(A:A,'[4]Total Buy'!$A:$AV,48,0)</f>
        <v>#N/A</v>
      </c>
      <c r="AY67" s="49" t="str">
        <f t="shared" si="4"/>
        <v>09T3351001</v>
      </c>
      <c r="AZ67" s="50" t="s">
        <v>249</v>
      </c>
      <c r="BA67" s="65"/>
      <c r="BB67" s="65">
        <v>6.42</v>
      </c>
      <c r="BC67" s="65"/>
      <c r="BD67" s="49" t="str">
        <f t="shared" si="5"/>
        <v>09T3351001</v>
      </c>
      <c r="BE67" s="84" t="s">
        <v>77</v>
      </c>
      <c r="BF67" s="84"/>
      <c r="BG67" s="65"/>
      <c r="BH67" s="49" t="s">
        <v>99</v>
      </c>
      <c r="BI67" s="52" t="s">
        <v>195</v>
      </c>
      <c r="BJ67" s="65"/>
      <c r="BK67" s="65"/>
      <c r="BL67" s="54">
        <v>44440</v>
      </c>
      <c r="BM67" s="55"/>
      <c r="BN67" s="55"/>
      <c r="BO67" s="55"/>
      <c r="BP67" s="49" t="e">
        <v>#N/A</v>
      </c>
      <c r="BQ67" s="49" t="e">
        <v>#N/A</v>
      </c>
      <c r="BR67" s="49" t="e">
        <f t="shared" si="6"/>
        <v>#N/A</v>
      </c>
      <c r="BS67" s="56" t="e">
        <f t="shared" si="7"/>
        <v>#N/A</v>
      </c>
      <c r="BT67" s="29">
        <f t="shared" si="8"/>
        <v>52</v>
      </c>
      <c r="BU67" s="29" t="e">
        <f t="shared" si="9"/>
        <v>#N/A</v>
      </c>
      <c r="BV67" s="57">
        <f t="shared" si="10"/>
        <v>44564</v>
      </c>
      <c r="BW67" s="58">
        <f t="shared" si="11"/>
        <v>44200</v>
      </c>
      <c r="BX67" s="6" t="str">
        <f t="shared" si="12"/>
        <v>09T3351::001</v>
      </c>
      <c r="BY67" s="6" t="s">
        <v>80</v>
      </c>
      <c r="BZ67" s="6">
        <f t="shared" si="13"/>
        <v>44200</v>
      </c>
      <c r="CA67" s="6">
        <f t="shared" si="14"/>
        <v>-364</v>
      </c>
    </row>
    <row r="68" spans="1:79" s="6" customFormat="1" ht="12">
      <c r="A68" s="6" t="str">
        <f t="shared" si="27"/>
        <v>26820109T3351608608</v>
      </c>
      <c r="B68" s="62">
        <v>268201</v>
      </c>
      <c r="C68" s="62">
        <v>268201</v>
      </c>
      <c r="D68" s="62" t="s">
        <v>244</v>
      </c>
      <c r="E68" s="62" t="s">
        <v>176</v>
      </c>
      <c r="F68" s="62" t="s">
        <v>177</v>
      </c>
      <c r="G68" s="62" t="s">
        <v>332</v>
      </c>
      <c r="H68" s="62" t="s">
        <v>332</v>
      </c>
      <c r="I68" s="62" t="s">
        <v>104</v>
      </c>
      <c r="J68" s="62" t="s">
        <v>200</v>
      </c>
      <c r="K68" s="62" t="s">
        <v>200</v>
      </c>
      <c r="L68" s="62" t="s">
        <v>201</v>
      </c>
      <c r="M68" s="62" t="s">
        <v>181</v>
      </c>
      <c r="N68" s="62" t="s">
        <v>196</v>
      </c>
      <c r="O68" s="62" t="s">
        <v>336</v>
      </c>
      <c r="P68" s="62" t="s">
        <v>248</v>
      </c>
      <c r="Q68" s="62" t="s">
        <v>229</v>
      </c>
      <c r="R68" s="62">
        <v>60</v>
      </c>
      <c r="S68" s="62">
        <v>60</v>
      </c>
      <c r="T68" s="63">
        <v>44621</v>
      </c>
      <c r="U68" s="62" t="s">
        <v>185</v>
      </c>
      <c r="V68" s="64">
        <v>44571</v>
      </c>
      <c r="W68" s="64">
        <f t="shared" ref="W68:W131" si="28">V68-7</f>
        <v>44564</v>
      </c>
      <c r="X68" s="67">
        <f t="shared" ref="X68:X131" si="29">Y68+7</f>
        <v>44207</v>
      </c>
      <c r="Y68" s="67">
        <v>44200</v>
      </c>
      <c r="Z68" s="62" t="s">
        <v>186</v>
      </c>
      <c r="AA68" s="62"/>
      <c r="AB68" s="62"/>
      <c r="AC68" s="62"/>
      <c r="AD68" s="62"/>
      <c r="AE68" s="62" t="s">
        <v>187</v>
      </c>
      <c r="AF68" s="62"/>
      <c r="AG68" s="62" t="s">
        <v>188</v>
      </c>
      <c r="AH68" s="65">
        <v>3</v>
      </c>
      <c r="AI68" s="65">
        <f t="shared" ref="AI68:AI131" si="30">AH68*S68</f>
        <v>180</v>
      </c>
      <c r="AJ68" s="65" t="s">
        <v>189</v>
      </c>
      <c r="AK68" s="65" t="s">
        <v>203</v>
      </c>
      <c r="AL68" s="65">
        <v>4579.6186742694226</v>
      </c>
      <c r="AM68" s="65">
        <v>4155.8125399999999</v>
      </c>
      <c r="AN68" s="65">
        <f>AM68/1265</f>
        <v>3.2852273043478259</v>
      </c>
      <c r="AO68" s="65"/>
      <c r="AP68" s="65" t="s">
        <v>190</v>
      </c>
      <c r="AQ68" s="65">
        <f t="shared" si="25"/>
        <v>6.58</v>
      </c>
      <c r="AR68" s="91">
        <f t="shared" si="26"/>
        <v>9.865227304347826</v>
      </c>
      <c r="AS68" s="65"/>
      <c r="AT68" s="65"/>
      <c r="AU68" s="65"/>
      <c r="AV68" s="65"/>
      <c r="AW68" s="92">
        <v>154243</v>
      </c>
      <c r="AX68" s="48" t="e">
        <f>VLOOKUP(A:A,'[4]Total Buy'!$A:$AV,48,0)</f>
        <v>#N/A</v>
      </c>
      <c r="AY68" s="49" t="str">
        <f t="shared" ref="AY68:AY131" si="31">G68&amp;K68</f>
        <v>09T3351608</v>
      </c>
      <c r="AZ68" s="50" t="s">
        <v>249</v>
      </c>
      <c r="BA68" s="65"/>
      <c r="BB68" s="65">
        <v>6.58</v>
      </c>
      <c r="BC68" s="65"/>
      <c r="BD68" s="49" t="str">
        <f t="shared" ref="BD68:BD131" si="32">G68&amp;K68</f>
        <v>09T3351608</v>
      </c>
      <c r="BE68" s="84" t="s">
        <v>77</v>
      </c>
      <c r="BF68" s="84"/>
      <c r="BG68" s="65"/>
      <c r="BH68" s="49" t="s">
        <v>99</v>
      </c>
      <c r="BI68" s="52" t="s">
        <v>195</v>
      </c>
      <c r="BJ68" s="65"/>
      <c r="BK68" s="65"/>
      <c r="BL68" s="54">
        <v>44440</v>
      </c>
      <c r="BM68" s="55"/>
      <c r="BN68" s="55"/>
      <c r="BO68" s="55"/>
      <c r="BP68" s="49" t="e">
        <v>#N/A</v>
      </c>
      <c r="BQ68" s="49" t="e">
        <v>#N/A</v>
      </c>
      <c r="BR68" s="49" t="e">
        <f t="shared" ref="BR68:BR131" si="33">BQ68-BP68</f>
        <v>#N/A</v>
      </c>
      <c r="BS68" s="56" t="e">
        <f t="shared" ref="BS68:BS131" si="34">BL68+BQ68+35</f>
        <v>#N/A</v>
      </c>
      <c r="BT68" s="29">
        <f t="shared" ref="BT68:BT131" si="35">(BV68-BW68)/7</f>
        <v>52</v>
      </c>
      <c r="BU68" s="29" t="e">
        <f t="shared" ref="BU68:BU131" si="36">BS68-BW68</f>
        <v>#N/A</v>
      </c>
      <c r="BV68" s="57">
        <f t="shared" ref="BV68:BV131" si="37">W68</f>
        <v>44564</v>
      </c>
      <c r="BW68" s="58">
        <f t="shared" ref="BW68:BW131" si="38">Y68</f>
        <v>44200</v>
      </c>
      <c r="BX68" s="6" t="str">
        <f t="shared" ref="BX68:BX131" si="39">CONCATENATE(G68,"::",K68)</f>
        <v>09T3351::608</v>
      </c>
      <c r="BY68" s="6" t="s">
        <v>80</v>
      </c>
      <c r="BZ68" s="6">
        <f t="shared" ref="BZ68:BZ131" si="40">Y68-BN68</f>
        <v>44200</v>
      </c>
      <c r="CA68" s="6">
        <f t="shared" ref="CA68:CA131" si="41">Y68-W68</f>
        <v>-364</v>
      </c>
    </row>
    <row r="69" spans="1:79" s="6" customFormat="1" ht="12">
      <c r="A69" s="6" t="str">
        <f t="shared" si="27"/>
        <v>26820109T3351608608</v>
      </c>
      <c r="B69" s="62">
        <v>268201</v>
      </c>
      <c r="C69" s="62">
        <v>268201</v>
      </c>
      <c r="D69" s="62" t="s">
        <v>244</v>
      </c>
      <c r="E69" s="62" t="s">
        <v>176</v>
      </c>
      <c r="F69" s="62" t="s">
        <v>177</v>
      </c>
      <c r="G69" s="62" t="s">
        <v>332</v>
      </c>
      <c r="H69" s="62" t="s">
        <v>332</v>
      </c>
      <c r="I69" s="62" t="s">
        <v>104</v>
      </c>
      <c r="J69" s="62" t="s">
        <v>200</v>
      </c>
      <c r="K69" s="62" t="s">
        <v>200</v>
      </c>
      <c r="L69" s="62" t="s">
        <v>201</v>
      </c>
      <c r="M69" s="62" t="s">
        <v>181</v>
      </c>
      <c r="N69" s="62" t="s">
        <v>198</v>
      </c>
      <c r="O69" s="62" t="s">
        <v>337</v>
      </c>
      <c r="P69" s="62" t="s">
        <v>248</v>
      </c>
      <c r="Q69" s="62" t="s">
        <v>229</v>
      </c>
      <c r="R69" s="62">
        <v>1133</v>
      </c>
      <c r="S69" s="62">
        <v>1133</v>
      </c>
      <c r="T69" s="63">
        <v>44621</v>
      </c>
      <c r="U69" s="62" t="s">
        <v>185</v>
      </c>
      <c r="V69" s="64">
        <v>44571</v>
      </c>
      <c r="W69" s="64">
        <f t="shared" si="28"/>
        <v>44564</v>
      </c>
      <c r="X69" s="67">
        <f t="shared" si="29"/>
        <v>44207</v>
      </c>
      <c r="Y69" s="67">
        <v>44200</v>
      </c>
      <c r="Z69" s="62" t="s">
        <v>186</v>
      </c>
      <c r="AA69" s="62"/>
      <c r="AB69" s="62"/>
      <c r="AC69" s="62"/>
      <c r="AD69" s="62"/>
      <c r="AE69" s="62" t="s">
        <v>187</v>
      </c>
      <c r="AF69" s="62"/>
      <c r="AG69" s="62" t="s">
        <v>188</v>
      </c>
      <c r="AH69" s="65">
        <v>3</v>
      </c>
      <c r="AI69" s="65">
        <f t="shared" si="30"/>
        <v>3399</v>
      </c>
      <c r="AJ69" s="65" t="s">
        <v>189</v>
      </c>
      <c r="AK69" s="65" t="s">
        <v>203</v>
      </c>
      <c r="AL69" s="65">
        <v>4579.6186742694226</v>
      </c>
      <c r="AM69" s="65">
        <v>4155.8125399999999</v>
      </c>
      <c r="AN69" s="65">
        <f t="shared" ref="AN69:AN70" si="42">AM69/1265</f>
        <v>3.2852273043478259</v>
      </c>
      <c r="AO69" s="65"/>
      <c r="AP69" s="65" t="s">
        <v>190</v>
      </c>
      <c r="AQ69" s="65">
        <f t="shared" si="25"/>
        <v>6.58</v>
      </c>
      <c r="AR69" s="91">
        <f t="shared" si="26"/>
        <v>9.865227304347826</v>
      </c>
      <c r="AS69" s="65"/>
      <c r="AT69" s="65"/>
      <c r="AU69" s="65"/>
      <c r="AV69" s="65"/>
      <c r="AW69" s="92">
        <v>154243</v>
      </c>
      <c r="AX69" s="48" t="e">
        <f>VLOOKUP(A:A,'[4]Total Buy'!$A:$AV,48,0)</f>
        <v>#N/A</v>
      </c>
      <c r="AY69" s="49" t="str">
        <f t="shared" si="31"/>
        <v>09T3351608</v>
      </c>
      <c r="AZ69" s="50" t="s">
        <v>249</v>
      </c>
      <c r="BA69" s="65"/>
      <c r="BB69" s="65">
        <v>6.58</v>
      </c>
      <c r="BC69" s="65"/>
      <c r="BD69" s="49" t="str">
        <f t="shared" si="32"/>
        <v>09T3351608</v>
      </c>
      <c r="BE69" s="84" t="s">
        <v>77</v>
      </c>
      <c r="BF69" s="84"/>
      <c r="BG69" s="65"/>
      <c r="BH69" s="49" t="s">
        <v>99</v>
      </c>
      <c r="BI69" s="52" t="s">
        <v>195</v>
      </c>
      <c r="BJ69" s="65"/>
      <c r="BK69" s="65"/>
      <c r="BL69" s="54">
        <v>44440</v>
      </c>
      <c r="BM69" s="55"/>
      <c r="BN69" s="55"/>
      <c r="BO69" s="55"/>
      <c r="BP69" s="49" t="e">
        <v>#N/A</v>
      </c>
      <c r="BQ69" s="49" t="e">
        <v>#N/A</v>
      </c>
      <c r="BR69" s="49" t="e">
        <f t="shared" si="33"/>
        <v>#N/A</v>
      </c>
      <c r="BS69" s="56" t="e">
        <f t="shared" si="34"/>
        <v>#N/A</v>
      </c>
      <c r="BT69" s="29">
        <f t="shared" si="35"/>
        <v>52</v>
      </c>
      <c r="BU69" s="29" t="e">
        <f t="shared" si="36"/>
        <v>#N/A</v>
      </c>
      <c r="BV69" s="57">
        <f t="shared" si="37"/>
        <v>44564</v>
      </c>
      <c r="BW69" s="58">
        <f t="shared" si="38"/>
        <v>44200</v>
      </c>
      <c r="BX69" s="6" t="str">
        <f t="shared" si="39"/>
        <v>09T3351::608</v>
      </c>
      <c r="BY69" s="6" t="s">
        <v>80</v>
      </c>
      <c r="BZ69" s="6">
        <f t="shared" si="40"/>
        <v>44200</v>
      </c>
      <c r="CA69" s="6">
        <f t="shared" si="41"/>
        <v>-364</v>
      </c>
    </row>
    <row r="70" spans="1:79" s="6" customFormat="1" ht="12">
      <c r="A70" s="6" t="str">
        <f t="shared" si="27"/>
        <v>26820109T3351608608</v>
      </c>
      <c r="B70" s="62">
        <v>268201</v>
      </c>
      <c r="C70" s="62">
        <v>268201</v>
      </c>
      <c r="D70" s="62" t="s">
        <v>244</v>
      </c>
      <c r="E70" s="62" t="s">
        <v>176</v>
      </c>
      <c r="F70" s="62" t="s">
        <v>177</v>
      </c>
      <c r="G70" s="62" t="s">
        <v>332</v>
      </c>
      <c r="H70" s="62" t="s">
        <v>332</v>
      </c>
      <c r="I70" s="62" t="s">
        <v>104</v>
      </c>
      <c r="J70" s="62" t="s">
        <v>200</v>
      </c>
      <c r="K70" s="62" t="s">
        <v>200</v>
      </c>
      <c r="L70" s="62" t="s">
        <v>201</v>
      </c>
      <c r="M70" s="62" t="s">
        <v>181</v>
      </c>
      <c r="N70" s="62" t="s">
        <v>295</v>
      </c>
      <c r="O70" s="62" t="s">
        <v>338</v>
      </c>
      <c r="P70" s="62" t="s">
        <v>248</v>
      </c>
      <c r="Q70" s="62" t="s">
        <v>229</v>
      </c>
      <c r="R70" s="62">
        <v>72</v>
      </c>
      <c r="S70" s="62">
        <v>72</v>
      </c>
      <c r="T70" s="63">
        <v>44621</v>
      </c>
      <c r="U70" s="62" t="s">
        <v>185</v>
      </c>
      <c r="V70" s="64">
        <v>44571</v>
      </c>
      <c r="W70" s="64">
        <f t="shared" si="28"/>
        <v>44564</v>
      </c>
      <c r="X70" s="67">
        <f t="shared" si="29"/>
        <v>44207</v>
      </c>
      <c r="Y70" s="67">
        <v>44200</v>
      </c>
      <c r="Z70" s="62" t="s">
        <v>186</v>
      </c>
      <c r="AA70" s="62"/>
      <c r="AB70" s="62"/>
      <c r="AC70" s="62"/>
      <c r="AD70" s="62"/>
      <c r="AE70" s="62" t="s">
        <v>187</v>
      </c>
      <c r="AF70" s="62"/>
      <c r="AG70" s="62" t="s">
        <v>188</v>
      </c>
      <c r="AH70" s="65">
        <v>3</v>
      </c>
      <c r="AI70" s="65">
        <f t="shared" si="30"/>
        <v>216</v>
      </c>
      <c r="AJ70" s="65" t="s">
        <v>189</v>
      </c>
      <c r="AK70" s="65" t="s">
        <v>203</v>
      </c>
      <c r="AL70" s="65">
        <v>4579.6186742694226</v>
      </c>
      <c r="AM70" s="65">
        <v>4155.8125399999999</v>
      </c>
      <c r="AN70" s="65">
        <f t="shared" si="42"/>
        <v>3.2852273043478259</v>
      </c>
      <c r="AO70" s="65"/>
      <c r="AP70" s="65" t="s">
        <v>190</v>
      </c>
      <c r="AQ70" s="65">
        <f t="shared" si="25"/>
        <v>6.58</v>
      </c>
      <c r="AR70" s="91">
        <f t="shared" si="26"/>
        <v>9.865227304347826</v>
      </c>
      <c r="AS70" s="65"/>
      <c r="AT70" s="65"/>
      <c r="AU70" s="65"/>
      <c r="AV70" s="65"/>
      <c r="AW70" s="92">
        <v>154243</v>
      </c>
      <c r="AX70" s="48" t="e">
        <f>VLOOKUP(A:A,'[4]Total Buy'!$A:$AV,48,0)</f>
        <v>#N/A</v>
      </c>
      <c r="AY70" s="49" t="str">
        <f t="shared" si="31"/>
        <v>09T3351608</v>
      </c>
      <c r="AZ70" s="50" t="s">
        <v>249</v>
      </c>
      <c r="BA70" s="65"/>
      <c r="BB70" s="65">
        <v>6.58</v>
      </c>
      <c r="BC70" s="65"/>
      <c r="BD70" s="49" t="str">
        <f t="shared" si="32"/>
        <v>09T3351608</v>
      </c>
      <c r="BE70" s="84" t="s">
        <v>77</v>
      </c>
      <c r="BF70" s="84"/>
      <c r="BG70" s="65"/>
      <c r="BH70" s="49" t="s">
        <v>99</v>
      </c>
      <c r="BI70" s="52" t="s">
        <v>195</v>
      </c>
      <c r="BJ70" s="65"/>
      <c r="BK70" s="65"/>
      <c r="BL70" s="54">
        <v>44440</v>
      </c>
      <c r="BM70" s="55"/>
      <c r="BN70" s="55"/>
      <c r="BO70" s="55"/>
      <c r="BP70" s="49" t="e">
        <v>#N/A</v>
      </c>
      <c r="BQ70" s="49" t="e">
        <v>#N/A</v>
      </c>
      <c r="BR70" s="49" t="e">
        <f t="shared" si="33"/>
        <v>#N/A</v>
      </c>
      <c r="BS70" s="56" t="e">
        <f t="shared" si="34"/>
        <v>#N/A</v>
      </c>
      <c r="BT70" s="29">
        <f t="shared" si="35"/>
        <v>52</v>
      </c>
      <c r="BU70" s="29" t="e">
        <f t="shared" si="36"/>
        <v>#N/A</v>
      </c>
      <c r="BV70" s="57">
        <f t="shared" si="37"/>
        <v>44564</v>
      </c>
      <c r="BW70" s="58">
        <f t="shared" si="38"/>
        <v>44200</v>
      </c>
      <c r="BX70" s="6" t="str">
        <f t="shared" si="39"/>
        <v>09T3351::608</v>
      </c>
      <c r="BY70" s="6" t="s">
        <v>80</v>
      </c>
      <c r="BZ70" s="6">
        <f t="shared" si="40"/>
        <v>44200</v>
      </c>
      <c r="CA70" s="6">
        <f t="shared" si="41"/>
        <v>-364</v>
      </c>
    </row>
    <row r="71" spans="1:79" s="6" customFormat="1" ht="12">
      <c r="A71" s="6" t="str">
        <f t="shared" si="27"/>
        <v>26820109T3351464464</v>
      </c>
      <c r="B71" s="62">
        <v>268201</v>
      </c>
      <c r="C71" s="62">
        <v>268201</v>
      </c>
      <c r="D71" s="62" t="s">
        <v>244</v>
      </c>
      <c r="E71" s="62" t="s">
        <v>176</v>
      </c>
      <c r="F71" s="62" t="s">
        <v>177</v>
      </c>
      <c r="G71" s="62" t="s">
        <v>332</v>
      </c>
      <c r="H71" s="62" t="s">
        <v>332</v>
      </c>
      <c r="I71" s="62" t="s">
        <v>104</v>
      </c>
      <c r="J71" s="62" t="s">
        <v>339</v>
      </c>
      <c r="K71" s="62" t="s">
        <v>339</v>
      </c>
      <c r="L71" s="62" t="s">
        <v>340</v>
      </c>
      <c r="M71" s="62" t="s">
        <v>181</v>
      </c>
      <c r="N71" s="62" t="s">
        <v>226</v>
      </c>
      <c r="O71" s="62" t="s">
        <v>341</v>
      </c>
      <c r="P71" s="62" t="s">
        <v>248</v>
      </c>
      <c r="Q71" s="62" t="s">
        <v>229</v>
      </c>
      <c r="R71" s="62">
        <v>218</v>
      </c>
      <c r="S71" s="62">
        <v>218</v>
      </c>
      <c r="T71" s="63">
        <v>44621</v>
      </c>
      <c r="U71" s="62" t="s">
        <v>185</v>
      </c>
      <c r="V71" s="64">
        <v>44571</v>
      </c>
      <c r="W71" s="64">
        <f t="shared" si="28"/>
        <v>44564</v>
      </c>
      <c r="X71" s="67">
        <f t="shared" si="29"/>
        <v>44207</v>
      </c>
      <c r="Y71" s="67">
        <v>44200</v>
      </c>
      <c r="Z71" s="62" t="s">
        <v>186</v>
      </c>
      <c r="AA71" s="62"/>
      <c r="AB71" s="62"/>
      <c r="AC71" s="62"/>
      <c r="AD71" s="62"/>
      <c r="AE71" s="62" t="s">
        <v>187</v>
      </c>
      <c r="AF71" s="62"/>
      <c r="AG71" s="62" t="s">
        <v>188</v>
      </c>
      <c r="AH71" s="65">
        <v>3</v>
      </c>
      <c r="AI71" s="65">
        <f t="shared" si="30"/>
        <v>654</v>
      </c>
      <c r="AJ71" s="65" t="s">
        <v>189</v>
      </c>
      <c r="AK71" s="65" t="s">
        <v>203</v>
      </c>
      <c r="AL71" s="65">
        <v>873.83891660726999</v>
      </c>
      <c r="AM71" s="65">
        <v>1034.7406239999998</v>
      </c>
      <c r="AN71" s="65">
        <f>AM71/1268</f>
        <v>0.81604150157728694</v>
      </c>
      <c r="AO71" s="65"/>
      <c r="AP71" s="65" t="s">
        <v>190</v>
      </c>
      <c r="AQ71" s="65">
        <f t="shared" si="25"/>
        <v>6.42</v>
      </c>
      <c r="AR71" s="91">
        <f t="shared" si="26"/>
        <v>7.2360415015772865</v>
      </c>
      <c r="AS71" s="65"/>
      <c r="AT71" s="65"/>
      <c r="AU71" s="65"/>
      <c r="AV71" s="65"/>
      <c r="AW71" s="92">
        <v>154243</v>
      </c>
      <c r="AX71" s="48" t="e">
        <f>VLOOKUP(A:A,'[4]Total Buy'!$A:$AV,48,0)</f>
        <v>#N/A</v>
      </c>
      <c r="AY71" s="49" t="str">
        <f t="shared" si="31"/>
        <v>09T3351464</v>
      </c>
      <c r="AZ71" s="50" t="s">
        <v>249</v>
      </c>
      <c r="BA71" s="65"/>
      <c r="BB71" s="65">
        <v>6.42</v>
      </c>
      <c r="BC71" s="65"/>
      <c r="BD71" s="49" t="str">
        <f t="shared" si="32"/>
        <v>09T3351464</v>
      </c>
      <c r="BE71" s="84" t="s">
        <v>77</v>
      </c>
      <c r="BF71" s="84"/>
      <c r="BG71" s="65"/>
      <c r="BH71" s="49" t="s">
        <v>99</v>
      </c>
      <c r="BI71" s="52" t="s">
        <v>195</v>
      </c>
      <c r="BJ71" s="65"/>
      <c r="BK71" s="65"/>
      <c r="BL71" s="54">
        <v>44440</v>
      </c>
      <c r="BM71" s="55"/>
      <c r="BN71" s="55"/>
      <c r="BO71" s="55"/>
      <c r="BP71" s="49" t="e">
        <v>#N/A</v>
      </c>
      <c r="BQ71" s="49" t="e">
        <v>#N/A</v>
      </c>
      <c r="BR71" s="49" t="e">
        <f t="shared" si="33"/>
        <v>#N/A</v>
      </c>
      <c r="BS71" s="56" t="e">
        <f t="shared" si="34"/>
        <v>#N/A</v>
      </c>
      <c r="BT71" s="29">
        <f t="shared" si="35"/>
        <v>52</v>
      </c>
      <c r="BU71" s="29" t="e">
        <f t="shared" si="36"/>
        <v>#N/A</v>
      </c>
      <c r="BV71" s="57">
        <f t="shared" si="37"/>
        <v>44564</v>
      </c>
      <c r="BW71" s="58">
        <f t="shared" si="38"/>
        <v>44200</v>
      </c>
      <c r="BX71" s="6" t="str">
        <f t="shared" si="39"/>
        <v>09T3351::464</v>
      </c>
      <c r="BY71" s="6" t="s">
        <v>80</v>
      </c>
      <c r="BZ71" s="6">
        <f t="shared" si="40"/>
        <v>44200</v>
      </c>
      <c r="CA71" s="6">
        <f t="shared" si="41"/>
        <v>-364</v>
      </c>
    </row>
    <row r="72" spans="1:79" s="6" customFormat="1" ht="12">
      <c r="A72" s="6" t="str">
        <f t="shared" si="27"/>
        <v>26820109T3351464464</v>
      </c>
      <c r="B72" s="62">
        <v>268201</v>
      </c>
      <c r="C72" s="62">
        <v>268201</v>
      </c>
      <c r="D72" s="62" t="s">
        <v>244</v>
      </c>
      <c r="E72" s="62" t="s">
        <v>176</v>
      </c>
      <c r="F72" s="62" t="s">
        <v>177</v>
      </c>
      <c r="G72" s="62" t="s">
        <v>332</v>
      </c>
      <c r="H72" s="62" t="s">
        <v>332</v>
      </c>
      <c r="I72" s="62" t="s">
        <v>104</v>
      </c>
      <c r="J72" s="62" t="s">
        <v>339</v>
      </c>
      <c r="K72" s="62" t="s">
        <v>339</v>
      </c>
      <c r="L72" s="62" t="s">
        <v>340</v>
      </c>
      <c r="M72" s="62" t="s">
        <v>181</v>
      </c>
      <c r="N72" s="62" t="s">
        <v>196</v>
      </c>
      <c r="O72" s="62" t="s">
        <v>342</v>
      </c>
      <c r="P72" s="62" t="s">
        <v>248</v>
      </c>
      <c r="Q72" s="62" t="s">
        <v>229</v>
      </c>
      <c r="R72" s="62">
        <v>461</v>
      </c>
      <c r="S72" s="62">
        <v>461</v>
      </c>
      <c r="T72" s="63">
        <v>44621</v>
      </c>
      <c r="U72" s="62" t="s">
        <v>185</v>
      </c>
      <c r="V72" s="64">
        <v>44571</v>
      </c>
      <c r="W72" s="64">
        <f t="shared" si="28"/>
        <v>44564</v>
      </c>
      <c r="X72" s="67">
        <f t="shared" si="29"/>
        <v>44207</v>
      </c>
      <c r="Y72" s="67">
        <v>44200</v>
      </c>
      <c r="Z72" s="62" t="s">
        <v>186</v>
      </c>
      <c r="AA72" s="62"/>
      <c r="AB72" s="62"/>
      <c r="AC72" s="62"/>
      <c r="AD72" s="62"/>
      <c r="AE72" s="62" t="s">
        <v>187</v>
      </c>
      <c r="AF72" s="62"/>
      <c r="AG72" s="62" t="s">
        <v>188</v>
      </c>
      <c r="AH72" s="65">
        <v>3</v>
      </c>
      <c r="AI72" s="65">
        <f t="shared" si="30"/>
        <v>1383</v>
      </c>
      <c r="AJ72" s="65" t="s">
        <v>189</v>
      </c>
      <c r="AK72" s="65" t="s">
        <v>203</v>
      </c>
      <c r="AL72" s="65">
        <v>873.83891660726999</v>
      </c>
      <c r="AM72" s="65">
        <v>1034.7406239999998</v>
      </c>
      <c r="AN72" s="65">
        <f t="shared" ref="AN72:AN73" si="43">AM72/1268</f>
        <v>0.81604150157728694</v>
      </c>
      <c r="AO72" s="65"/>
      <c r="AP72" s="65" t="s">
        <v>190</v>
      </c>
      <c r="AQ72" s="65">
        <f t="shared" si="25"/>
        <v>6.42</v>
      </c>
      <c r="AR72" s="91">
        <f t="shared" si="26"/>
        <v>7.2360415015772865</v>
      </c>
      <c r="AS72" s="65"/>
      <c r="AT72" s="65"/>
      <c r="AU72" s="65"/>
      <c r="AV72" s="65"/>
      <c r="AW72" s="92">
        <v>154243</v>
      </c>
      <c r="AX72" s="48" t="e">
        <f>VLOOKUP(A:A,'[4]Total Buy'!$A:$AV,48,0)</f>
        <v>#N/A</v>
      </c>
      <c r="AY72" s="49" t="str">
        <f t="shared" si="31"/>
        <v>09T3351464</v>
      </c>
      <c r="AZ72" s="50" t="s">
        <v>249</v>
      </c>
      <c r="BA72" s="65"/>
      <c r="BB72" s="65">
        <v>6.42</v>
      </c>
      <c r="BC72" s="65"/>
      <c r="BD72" s="49" t="str">
        <f t="shared" si="32"/>
        <v>09T3351464</v>
      </c>
      <c r="BE72" s="84" t="s">
        <v>77</v>
      </c>
      <c r="BF72" s="84"/>
      <c r="BG72" s="65"/>
      <c r="BH72" s="49" t="s">
        <v>99</v>
      </c>
      <c r="BI72" s="52" t="s">
        <v>195</v>
      </c>
      <c r="BJ72" s="65"/>
      <c r="BK72" s="65"/>
      <c r="BL72" s="54">
        <v>44440</v>
      </c>
      <c r="BM72" s="55"/>
      <c r="BN72" s="55"/>
      <c r="BO72" s="55"/>
      <c r="BP72" s="49" t="e">
        <v>#N/A</v>
      </c>
      <c r="BQ72" s="49" t="e">
        <v>#N/A</v>
      </c>
      <c r="BR72" s="49" t="e">
        <f t="shared" si="33"/>
        <v>#N/A</v>
      </c>
      <c r="BS72" s="56" t="e">
        <f t="shared" si="34"/>
        <v>#N/A</v>
      </c>
      <c r="BT72" s="29">
        <f t="shared" si="35"/>
        <v>52</v>
      </c>
      <c r="BU72" s="29" t="e">
        <f t="shared" si="36"/>
        <v>#N/A</v>
      </c>
      <c r="BV72" s="57">
        <f t="shared" si="37"/>
        <v>44564</v>
      </c>
      <c r="BW72" s="58">
        <f t="shared" si="38"/>
        <v>44200</v>
      </c>
      <c r="BX72" s="6" t="str">
        <f t="shared" si="39"/>
        <v>09T3351::464</v>
      </c>
      <c r="BY72" s="6" t="s">
        <v>80</v>
      </c>
      <c r="BZ72" s="6">
        <f t="shared" si="40"/>
        <v>44200</v>
      </c>
      <c r="CA72" s="6">
        <f t="shared" si="41"/>
        <v>-364</v>
      </c>
    </row>
    <row r="73" spans="1:79" s="6" customFormat="1" ht="12">
      <c r="A73" s="6" t="str">
        <f t="shared" si="27"/>
        <v>26820109T3351464464</v>
      </c>
      <c r="B73" s="62">
        <v>268201</v>
      </c>
      <c r="C73" s="62">
        <v>268201</v>
      </c>
      <c r="D73" s="62" t="s">
        <v>244</v>
      </c>
      <c r="E73" s="62" t="s">
        <v>176</v>
      </c>
      <c r="F73" s="62" t="s">
        <v>177</v>
      </c>
      <c r="G73" s="62" t="s">
        <v>332</v>
      </c>
      <c r="H73" s="62" t="s">
        <v>332</v>
      </c>
      <c r="I73" s="62" t="s">
        <v>104</v>
      </c>
      <c r="J73" s="62" t="s">
        <v>339</v>
      </c>
      <c r="K73" s="62" t="s">
        <v>339</v>
      </c>
      <c r="L73" s="62" t="s">
        <v>340</v>
      </c>
      <c r="M73" s="62" t="s">
        <v>181</v>
      </c>
      <c r="N73" s="62" t="s">
        <v>198</v>
      </c>
      <c r="O73" s="62" t="s">
        <v>343</v>
      </c>
      <c r="P73" s="62" t="s">
        <v>248</v>
      </c>
      <c r="Q73" s="62" t="s">
        <v>229</v>
      </c>
      <c r="R73" s="62">
        <v>589</v>
      </c>
      <c r="S73" s="62">
        <v>589</v>
      </c>
      <c r="T73" s="63">
        <v>44621</v>
      </c>
      <c r="U73" s="62" t="s">
        <v>185</v>
      </c>
      <c r="V73" s="64">
        <v>44571</v>
      </c>
      <c r="W73" s="64">
        <f t="shared" si="28"/>
        <v>44564</v>
      </c>
      <c r="X73" s="67">
        <f t="shared" si="29"/>
        <v>44207</v>
      </c>
      <c r="Y73" s="67">
        <v>44200</v>
      </c>
      <c r="Z73" s="62" t="s">
        <v>186</v>
      </c>
      <c r="AA73" s="62"/>
      <c r="AB73" s="62"/>
      <c r="AC73" s="62"/>
      <c r="AD73" s="62"/>
      <c r="AE73" s="62" t="s">
        <v>187</v>
      </c>
      <c r="AF73" s="62"/>
      <c r="AG73" s="62" t="s">
        <v>188</v>
      </c>
      <c r="AH73" s="65">
        <v>3</v>
      </c>
      <c r="AI73" s="65">
        <f t="shared" si="30"/>
        <v>1767</v>
      </c>
      <c r="AJ73" s="65" t="s">
        <v>189</v>
      </c>
      <c r="AK73" s="65" t="s">
        <v>203</v>
      </c>
      <c r="AL73" s="65">
        <v>873.83891660726999</v>
      </c>
      <c r="AM73" s="65">
        <v>1034.7406239999998</v>
      </c>
      <c r="AN73" s="65">
        <f t="shared" si="43"/>
        <v>0.81604150157728694</v>
      </c>
      <c r="AO73" s="65"/>
      <c r="AP73" s="65" t="s">
        <v>190</v>
      </c>
      <c r="AQ73" s="65">
        <f t="shared" si="25"/>
        <v>6.42</v>
      </c>
      <c r="AR73" s="91">
        <f t="shared" si="26"/>
        <v>7.2360415015772865</v>
      </c>
      <c r="AS73" s="65"/>
      <c r="AT73" s="65"/>
      <c r="AU73" s="65"/>
      <c r="AV73" s="65"/>
      <c r="AW73" s="92">
        <v>154243</v>
      </c>
      <c r="AX73" s="48" t="e">
        <f>VLOOKUP(A:A,'[4]Total Buy'!$A:$AV,48,0)</f>
        <v>#N/A</v>
      </c>
      <c r="AY73" s="49" t="str">
        <f t="shared" si="31"/>
        <v>09T3351464</v>
      </c>
      <c r="AZ73" s="50" t="s">
        <v>249</v>
      </c>
      <c r="BA73" s="65"/>
      <c r="BB73" s="65">
        <v>6.42</v>
      </c>
      <c r="BC73" s="65"/>
      <c r="BD73" s="49" t="str">
        <f t="shared" si="32"/>
        <v>09T3351464</v>
      </c>
      <c r="BE73" s="84" t="s">
        <v>77</v>
      </c>
      <c r="BF73" s="84"/>
      <c r="BG73" s="65"/>
      <c r="BH73" s="49" t="s">
        <v>99</v>
      </c>
      <c r="BI73" s="52" t="s">
        <v>195</v>
      </c>
      <c r="BJ73" s="65"/>
      <c r="BK73" s="65"/>
      <c r="BL73" s="54">
        <v>44440</v>
      </c>
      <c r="BM73" s="55"/>
      <c r="BN73" s="55"/>
      <c r="BO73" s="55"/>
      <c r="BP73" s="49" t="e">
        <v>#N/A</v>
      </c>
      <c r="BQ73" s="49" t="e">
        <v>#N/A</v>
      </c>
      <c r="BR73" s="49" t="e">
        <f t="shared" si="33"/>
        <v>#N/A</v>
      </c>
      <c r="BS73" s="56" t="e">
        <f t="shared" si="34"/>
        <v>#N/A</v>
      </c>
      <c r="BT73" s="29">
        <f t="shared" si="35"/>
        <v>52</v>
      </c>
      <c r="BU73" s="29" t="e">
        <f t="shared" si="36"/>
        <v>#N/A</v>
      </c>
      <c r="BV73" s="57">
        <f t="shared" si="37"/>
        <v>44564</v>
      </c>
      <c r="BW73" s="58">
        <f t="shared" si="38"/>
        <v>44200</v>
      </c>
      <c r="BX73" s="6" t="str">
        <f t="shared" si="39"/>
        <v>09T3351::464</v>
      </c>
      <c r="BY73" s="6" t="s">
        <v>80</v>
      </c>
      <c r="BZ73" s="6">
        <f t="shared" si="40"/>
        <v>44200</v>
      </c>
      <c r="CA73" s="6">
        <f t="shared" si="41"/>
        <v>-364</v>
      </c>
    </row>
    <row r="74" spans="1:79" s="6" customFormat="1" ht="12">
      <c r="A74" s="6" t="str">
        <f t="shared" si="27"/>
        <v>26820109T3490001001</v>
      </c>
      <c r="B74" s="62">
        <v>268201</v>
      </c>
      <c r="C74" s="62">
        <v>268201</v>
      </c>
      <c r="D74" s="62" t="s">
        <v>244</v>
      </c>
      <c r="E74" s="62" t="s">
        <v>176</v>
      </c>
      <c r="F74" s="62" t="s">
        <v>177</v>
      </c>
      <c r="G74" s="62" t="s">
        <v>344</v>
      </c>
      <c r="H74" s="62" t="s">
        <v>344</v>
      </c>
      <c r="I74" s="62" t="s">
        <v>105</v>
      </c>
      <c r="J74" s="62" t="s">
        <v>179</v>
      </c>
      <c r="K74" s="62" t="s">
        <v>179</v>
      </c>
      <c r="L74" s="62" t="s">
        <v>180</v>
      </c>
      <c r="M74" s="62" t="s">
        <v>181</v>
      </c>
      <c r="N74" s="62" t="s">
        <v>295</v>
      </c>
      <c r="O74" s="62" t="s">
        <v>345</v>
      </c>
      <c r="P74" s="62" t="s">
        <v>248</v>
      </c>
      <c r="Q74" s="62" t="s">
        <v>229</v>
      </c>
      <c r="R74" s="62">
        <v>73</v>
      </c>
      <c r="S74" s="62">
        <v>73</v>
      </c>
      <c r="T74" s="63">
        <v>44621</v>
      </c>
      <c r="U74" s="62" t="s">
        <v>185</v>
      </c>
      <c r="V74" s="64">
        <v>44571</v>
      </c>
      <c r="W74" s="64">
        <f t="shared" si="28"/>
        <v>44564</v>
      </c>
      <c r="X74" s="67">
        <f t="shared" si="29"/>
        <v>44572</v>
      </c>
      <c r="Y74" s="67">
        <v>44565</v>
      </c>
      <c r="Z74" s="62" t="s">
        <v>186</v>
      </c>
      <c r="AA74" s="62"/>
      <c r="AB74" s="62"/>
      <c r="AC74" s="62"/>
      <c r="AD74" s="62"/>
      <c r="AE74" s="62" t="s">
        <v>187</v>
      </c>
      <c r="AF74" s="62"/>
      <c r="AG74" s="62" t="s">
        <v>188</v>
      </c>
      <c r="AH74" s="65">
        <v>3</v>
      </c>
      <c r="AI74" s="65">
        <f t="shared" si="30"/>
        <v>219</v>
      </c>
      <c r="AJ74" s="65" t="s">
        <v>189</v>
      </c>
      <c r="AK74" s="65" t="s">
        <v>203</v>
      </c>
      <c r="AL74" s="65">
        <v>153.69523713973379</v>
      </c>
      <c r="AM74" s="65">
        <v>140.44720105999994</v>
      </c>
      <c r="AN74" s="65">
        <f>AM74/818</f>
        <v>0.17169584481662584</v>
      </c>
      <c r="AO74" s="65" t="s">
        <v>204</v>
      </c>
      <c r="AP74" s="65" t="s">
        <v>190</v>
      </c>
      <c r="AQ74" s="65"/>
      <c r="AR74" s="65"/>
      <c r="AS74" s="65"/>
      <c r="AT74" s="65" t="s">
        <v>191</v>
      </c>
      <c r="AU74" s="65"/>
      <c r="AV74" s="65"/>
      <c r="AW74" s="65">
        <v>154066</v>
      </c>
      <c r="AX74" s="48" t="e">
        <f>VLOOKUP(A:A,'[4]Total Buy'!$A:$AV,48,0)</f>
        <v>#N/A</v>
      </c>
      <c r="AY74" s="49" t="str">
        <f t="shared" si="31"/>
        <v>09T3490001</v>
      </c>
      <c r="AZ74" s="50" t="s">
        <v>249</v>
      </c>
      <c r="BA74" s="65"/>
      <c r="BB74" s="65">
        <v>8.34</v>
      </c>
      <c r="BC74" s="65"/>
      <c r="BD74" s="49" t="str">
        <f t="shared" si="32"/>
        <v>09T3490001</v>
      </c>
      <c r="BE74" s="84" t="s">
        <v>84</v>
      </c>
      <c r="BF74" s="84"/>
      <c r="BG74" s="65"/>
      <c r="BH74" s="49" t="s">
        <v>102</v>
      </c>
      <c r="BI74" s="52" t="s">
        <v>195</v>
      </c>
      <c r="BJ74" s="65"/>
      <c r="BK74" s="65"/>
      <c r="BL74" s="54">
        <v>44440</v>
      </c>
      <c r="BM74" s="55"/>
      <c r="BN74" s="55">
        <v>44525</v>
      </c>
      <c r="BO74" s="55"/>
      <c r="BP74" s="49">
        <v>84</v>
      </c>
      <c r="BQ74" s="49">
        <v>98</v>
      </c>
      <c r="BR74" s="49">
        <f t="shared" si="33"/>
        <v>14</v>
      </c>
      <c r="BS74" s="56">
        <f t="shared" si="34"/>
        <v>44573</v>
      </c>
      <c r="BT74" s="29">
        <f t="shared" si="35"/>
        <v>-0.14285714285714285</v>
      </c>
      <c r="BU74" s="29">
        <f t="shared" si="36"/>
        <v>8</v>
      </c>
      <c r="BV74" s="57">
        <f t="shared" si="37"/>
        <v>44564</v>
      </c>
      <c r="BW74" s="58">
        <f t="shared" si="38"/>
        <v>44565</v>
      </c>
      <c r="BX74" s="6" t="str">
        <f t="shared" si="39"/>
        <v>09T3490::001</v>
      </c>
      <c r="BZ74" s="6">
        <f t="shared" si="40"/>
        <v>40</v>
      </c>
      <c r="CA74" s="6">
        <f t="shared" si="41"/>
        <v>1</v>
      </c>
    </row>
    <row r="75" spans="1:79" s="6" customFormat="1" ht="12">
      <c r="A75" s="6" t="str">
        <f t="shared" si="27"/>
        <v>26820109T3490499499</v>
      </c>
      <c r="B75" s="62">
        <v>268201</v>
      </c>
      <c r="C75" s="62">
        <v>268201</v>
      </c>
      <c r="D75" s="62" t="s">
        <v>244</v>
      </c>
      <c r="E75" s="62" t="s">
        <v>176</v>
      </c>
      <c r="F75" s="62" t="s">
        <v>177</v>
      </c>
      <c r="G75" s="62" t="s">
        <v>344</v>
      </c>
      <c r="H75" s="62" t="s">
        <v>344</v>
      </c>
      <c r="I75" s="62" t="s">
        <v>105</v>
      </c>
      <c r="J75" s="62" t="s">
        <v>346</v>
      </c>
      <c r="K75" s="62" t="s">
        <v>346</v>
      </c>
      <c r="L75" s="62" t="s">
        <v>347</v>
      </c>
      <c r="M75" s="62" t="s">
        <v>181</v>
      </c>
      <c r="N75" s="62" t="s">
        <v>196</v>
      </c>
      <c r="O75" s="62" t="s">
        <v>348</v>
      </c>
      <c r="P75" s="62" t="s">
        <v>248</v>
      </c>
      <c r="Q75" s="62" t="s">
        <v>229</v>
      </c>
      <c r="R75" s="62">
        <v>67</v>
      </c>
      <c r="S75" s="62">
        <v>67</v>
      </c>
      <c r="T75" s="63">
        <v>44621</v>
      </c>
      <c r="U75" s="62" t="s">
        <v>185</v>
      </c>
      <c r="V75" s="64">
        <v>44571</v>
      </c>
      <c r="W75" s="64">
        <f t="shared" si="28"/>
        <v>44564</v>
      </c>
      <c r="X75" s="67">
        <f t="shared" si="29"/>
        <v>44572</v>
      </c>
      <c r="Y75" s="67">
        <v>44565</v>
      </c>
      <c r="Z75" s="62" t="s">
        <v>186</v>
      </c>
      <c r="AA75" s="62"/>
      <c r="AB75" s="62"/>
      <c r="AC75" s="62"/>
      <c r="AD75" s="62"/>
      <c r="AE75" s="62" t="s">
        <v>187</v>
      </c>
      <c r="AF75" s="62"/>
      <c r="AG75" s="62" t="s">
        <v>188</v>
      </c>
      <c r="AH75" s="65">
        <v>3</v>
      </c>
      <c r="AI75" s="65">
        <f t="shared" si="30"/>
        <v>201</v>
      </c>
      <c r="AJ75" s="65" t="s">
        <v>189</v>
      </c>
      <c r="AK75" s="65" t="s">
        <v>203</v>
      </c>
      <c r="AL75" s="65">
        <v>1892.5302352899373</v>
      </c>
      <c r="AM75" s="65">
        <v>5186.5002040299996</v>
      </c>
      <c r="AN75" s="65">
        <f>AM75/237</f>
        <v>21.883967105611813</v>
      </c>
      <c r="AO75" s="65" t="s">
        <v>204</v>
      </c>
      <c r="AP75" s="65" t="s">
        <v>190</v>
      </c>
      <c r="AQ75" s="65"/>
      <c r="AR75" s="65"/>
      <c r="AS75" s="65"/>
      <c r="AT75" s="65" t="s">
        <v>191</v>
      </c>
      <c r="AU75" s="65"/>
      <c r="AV75" s="65"/>
      <c r="AW75" s="65">
        <v>154066</v>
      </c>
      <c r="AX75" s="48" t="e">
        <f>VLOOKUP(A:A,'[4]Total Buy'!$A:$AV,48,0)</f>
        <v>#N/A</v>
      </c>
      <c r="AY75" s="49" t="str">
        <f t="shared" si="31"/>
        <v>09T3490499</v>
      </c>
      <c r="AZ75" s="50" t="s">
        <v>249</v>
      </c>
      <c r="BA75" s="65"/>
      <c r="BB75" s="65">
        <v>8.34</v>
      </c>
      <c r="BC75" s="65"/>
      <c r="BD75" s="49" t="str">
        <f t="shared" si="32"/>
        <v>09T3490499</v>
      </c>
      <c r="BE75" s="84" t="s">
        <v>84</v>
      </c>
      <c r="BF75" s="84"/>
      <c r="BG75" s="65"/>
      <c r="BH75" s="49" t="s">
        <v>102</v>
      </c>
      <c r="BI75" s="52" t="s">
        <v>195</v>
      </c>
      <c r="BJ75" s="65"/>
      <c r="BK75" s="65"/>
      <c r="BL75" s="54">
        <v>44440</v>
      </c>
      <c r="BM75" s="55"/>
      <c r="BN75" s="55">
        <v>44525</v>
      </c>
      <c r="BO75" s="55"/>
      <c r="BP75" s="49">
        <v>84</v>
      </c>
      <c r="BQ75" s="49">
        <v>98</v>
      </c>
      <c r="BR75" s="49">
        <f t="shared" si="33"/>
        <v>14</v>
      </c>
      <c r="BS75" s="56">
        <f t="shared" si="34"/>
        <v>44573</v>
      </c>
      <c r="BT75" s="29">
        <f t="shared" si="35"/>
        <v>-0.14285714285714285</v>
      </c>
      <c r="BU75" s="29">
        <f t="shared" si="36"/>
        <v>8</v>
      </c>
      <c r="BV75" s="57">
        <f t="shared" si="37"/>
        <v>44564</v>
      </c>
      <c r="BW75" s="58">
        <f t="shared" si="38"/>
        <v>44565</v>
      </c>
      <c r="BX75" s="6" t="str">
        <f t="shared" si="39"/>
        <v>09T3490::499</v>
      </c>
      <c r="BZ75" s="6">
        <f t="shared" si="40"/>
        <v>40</v>
      </c>
      <c r="CA75" s="6">
        <f t="shared" si="41"/>
        <v>1</v>
      </c>
    </row>
    <row r="76" spans="1:79" s="6" customFormat="1" ht="12">
      <c r="A76" s="6" t="str">
        <f t="shared" si="27"/>
        <v>26820109T3490100100</v>
      </c>
      <c r="B76" s="62">
        <v>268201</v>
      </c>
      <c r="C76" s="62">
        <v>268201</v>
      </c>
      <c r="D76" s="62" t="s">
        <v>244</v>
      </c>
      <c r="E76" s="62" t="s">
        <v>176</v>
      </c>
      <c r="F76" s="62" t="s">
        <v>177</v>
      </c>
      <c r="G76" s="62" t="s">
        <v>344</v>
      </c>
      <c r="H76" s="62" t="s">
        <v>344</v>
      </c>
      <c r="I76" s="62" t="s">
        <v>105</v>
      </c>
      <c r="J76" s="62" t="s">
        <v>237</v>
      </c>
      <c r="K76" s="62" t="s">
        <v>237</v>
      </c>
      <c r="L76" s="62" t="s">
        <v>238</v>
      </c>
      <c r="M76" s="62" t="s">
        <v>181</v>
      </c>
      <c r="N76" s="62" t="s">
        <v>182</v>
      </c>
      <c r="O76" s="62" t="s">
        <v>349</v>
      </c>
      <c r="P76" s="62" t="s">
        <v>248</v>
      </c>
      <c r="Q76" s="62" t="s">
        <v>229</v>
      </c>
      <c r="R76" s="62">
        <v>60</v>
      </c>
      <c r="S76" s="62">
        <v>60</v>
      </c>
      <c r="T76" s="63">
        <v>44621</v>
      </c>
      <c r="U76" s="62" t="s">
        <v>185</v>
      </c>
      <c r="V76" s="64">
        <v>44571</v>
      </c>
      <c r="W76" s="64">
        <f t="shared" si="28"/>
        <v>44564</v>
      </c>
      <c r="X76" s="67">
        <f t="shared" si="29"/>
        <v>44572</v>
      </c>
      <c r="Y76" s="67">
        <v>44565</v>
      </c>
      <c r="Z76" s="62" t="s">
        <v>186</v>
      </c>
      <c r="AA76" s="62"/>
      <c r="AB76" s="62"/>
      <c r="AC76" s="62"/>
      <c r="AD76" s="62"/>
      <c r="AE76" s="62" t="s">
        <v>187</v>
      </c>
      <c r="AF76" s="62"/>
      <c r="AG76" s="62" t="s">
        <v>188</v>
      </c>
      <c r="AH76" s="65">
        <v>3</v>
      </c>
      <c r="AI76" s="65">
        <f t="shared" si="30"/>
        <v>180</v>
      </c>
      <c r="AJ76" s="65" t="s">
        <v>189</v>
      </c>
      <c r="AK76" s="65" t="s">
        <v>203</v>
      </c>
      <c r="AL76" s="65">
        <v>1730.1655620141673</v>
      </c>
      <c r="AM76" s="65">
        <v>1581.0308444</v>
      </c>
      <c r="AN76" s="65">
        <f>AM76/120</f>
        <v>13.175257036666666</v>
      </c>
      <c r="AO76" s="65" t="s">
        <v>204</v>
      </c>
      <c r="AP76" s="65" t="s">
        <v>190</v>
      </c>
      <c r="AQ76" s="65"/>
      <c r="AR76" s="65"/>
      <c r="AS76" s="65"/>
      <c r="AT76" s="65" t="s">
        <v>191</v>
      </c>
      <c r="AU76" s="65"/>
      <c r="AV76" s="65"/>
      <c r="AW76" s="65">
        <v>154066</v>
      </c>
      <c r="AX76" s="48" t="e">
        <f>VLOOKUP(A:A,'[4]Total Buy'!$A:$AV,48,0)</f>
        <v>#N/A</v>
      </c>
      <c r="AY76" s="49" t="str">
        <f t="shared" si="31"/>
        <v>09T3490100</v>
      </c>
      <c r="AZ76" s="50" t="s">
        <v>249</v>
      </c>
      <c r="BA76" s="65"/>
      <c r="BB76" s="65">
        <v>8.34</v>
      </c>
      <c r="BC76" s="65"/>
      <c r="BD76" s="49" t="str">
        <f t="shared" si="32"/>
        <v>09T3490100</v>
      </c>
      <c r="BE76" s="84" t="s">
        <v>84</v>
      </c>
      <c r="BF76" s="84"/>
      <c r="BG76" s="65"/>
      <c r="BH76" s="49" t="s">
        <v>102</v>
      </c>
      <c r="BI76" s="52" t="s">
        <v>195</v>
      </c>
      <c r="BJ76" s="65"/>
      <c r="BK76" s="65"/>
      <c r="BL76" s="54">
        <v>44440</v>
      </c>
      <c r="BM76" s="55"/>
      <c r="BN76" s="55">
        <v>44525</v>
      </c>
      <c r="BO76" s="55"/>
      <c r="BP76" s="49">
        <v>84</v>
      </c>
      <c r="BQ76" s="49">
        <v>98</v>
      </c>
      <c r="BR76" s="49">
        <f t="shared" si="33"/>
        <v>14</v>
      </c>
      <c r="BS76" s="56">
        <f t="shared" si="34"/>
        <v>44573</v>
      </c>
      <c r="BT76" s="29">
        <f t="shared" si="35"/>
        <v>-0.14285714285714285</v>
      </c>
      <c r="BU76" s="29">
        <f t="shared" si="36"/>
        <v>8</v>
      </c>
      <c r="BV76" s="57">
        <f t="shared" si="37"/>
        <v>44564</v>
      </c>
      <c r="BW76" s="58">
        <f t="shared" si="38"/>
        <v>44565</v>
      </c>
      <c r="BX76" s="6" t="str">
        <f t="shared" si="39"/>
        <v>09T3490::100</v>
      </c>
      <c r="BZ76" s="6">
        <f t="shared" si="40"/>
        <v>40</v>
      </c>
      <c r="CA76" s="6">
        <f t="shared" si="41"/>
        <v>1</v>
      </c>
    </row>
    <row r="77" spans="1:79" s="6" customFormat="1" ht="12">
      <c r="A77" s="6" t="str">
        <f t="shared" si="27"/>
        <v>26820109T3490100100</v>
      </c>
      <c r="B77" s="62">
        <v>268201</v>
      </c>
      <c r="C77" s="62">
        <v>268201</v>
      </c>
      <c r="D77" s="62" t="s">
        <v>244</v>
      </c>
      <c r="E77" s="62" t="s">
        <v>176</v>
      </c>
      <c r="F77" s="62" t="s">
        <v>177</v>
      </c>
      <c r="G77" s="62" t="s">
        <v>344</v>
      </c>
      <c r="H77" s="62" t="s">
        <v>344</v>
      </c>
      <c r="I77" s="62" t="s">
        <v>105</v>
      </c>
      <c r="J77" s="62" t="s">
        <v>237</v>
      </c>
      <c r="K77" s="62" t="s">
        <v>237</v>
      </c>
      <c r="L77" s="62" t="s">
        <v>238</v>
      </c>
      <c r="M77" s="62" t="s">
        <v>181</v>
      </c>
      <c r="N77" s="62" t="s">
        <v>198</v>
      </c>
      <c r="O77" s="62" t="s">
        <v>350</v>
      </c>
      <c r="P77" s="62" t="s">
        <v>248</v>
      </c>
      <c r="Q77" s="62" t="s">
        <v>229</v>
      </c>
      <c r="R77" s="62">
        <v>60</v>
      </c>
      <c r="S77" s="62">
        <v>60</v>
      </c>
      <c r="T77" s="63">
        <v>44621</v>
      </c>
      <c r="U77" s="62" t="s">
        <v>185</v>
      </c>
      <c r="V77" s="64">
        <v>44571</v>
      </c>
      <c r="W77" s="64">
        <f t="shared" si="28"/>
        <v>44564</v>
      </c>
      <c r="X77" s="67">
        <f t="shared" si="29"/>
        <v>44572</v>
      </c>
      <c r="Y77" s="67">
        <v>44565</v>
      </c>
      <c r="Z77" s="62" t="s">
        <v>186</v>
      </c>
      <c r="AA77" s="62"/>
      <c r="AB77" s="62"/>
      <c r="AC77" s="62"/>
      <c r="AD77" s="62"/>
      <c r="AE77" s="62" t="s">
        <v>187</v>
      </c>
      <c r="AF77" s="62"/>
      <c r="AG77" s="62" t="s">
        <v>188</v>
      </c>
      <c r="AH77" s="65">
        <v>3</v>
      </c>
      <c r="AI77" s="65">
        <f t="shared" si="30"/>
        <v>180</v>
      </c>
      <c r="AJ77" s="65" t="s">
        <v>189</v>
      </c>
      <c r="AK77" s="65" t="s">
        <v>203</v>
      </c>
      <c r="AL77" s="65">
        <v>1730.1655620141673</v>
      </c>
      <c r="AM77" s="65">
        <v>1581.0308444</v>
      </c>
      <c r="AN77" s="65">
        <f>AM77/120</f>
        <v>13.175257036666666</v>
      </c>
      <c r="AO77" s="65" t="s">
        <v>204</v>
      </c>
      <c r="AP77" s="65" t="s">
        <v>190</v>
      </c>
      <c r="AQ77" s="65"/>
      <c r="AR77" s="65"/>
      <c r="AS77" s="65"/>
      <c r="AT77" s="65" t="s">
        <v>191</v>
      </c>
      <c r="AU77" s="65"/>
      <c r="AV77" s="65"/>
      <c r="AW77" s="65">
        <v>154066</v>
      </c>
      <c r="AX77" s="48" t="e">
        <f>VLOOKUP(A:A,'[4]Total Buy'!$A:$AV,48,0)</f>
        <v>#N/A</v>
      </c>
      <c r="AY77" s="49" t="str">
        <f t="shared" si="31"/>
        <v>09T3490100</v>
      </c>
      <c r="AZ77" s="50" t="s">
        <v>249</v>
      </c>
      <c r="BA77" s="65"/>
      <c r="BB77" s="65">
        <v>8.34</v>
      </c>
      <c r="BC77" s="65"/>
      <c r="BD77" s="49" t="str">
        <f t="shared" si="32"/>
        <v>09T3490100</v>
      </c>
      <c r="BE77" s="84" t="s">
        <v>84</v>
      </c>
      <c r="BF77" s="84"/>
      <c r="BG77" s="65"/>
      <c r="BH77" s="49" t="s">
        <v>102</v>
      </c>
      <c r="BI77" s="52" t="s">
        <v>195</v>
      </c>
      <c r="BJ77" s="65"/>
      <c r="BK77" s="65"/>
      <c r="BL77" s="54">
        <v>44440</v>
      </c>
      <c r="BM77" s="55"/>
      <c r="BN77" s="55">
        <v>44525</v>
      </c>
      <c r="BO77" s="55"/>
      <c r="BP77" s="49">
        <v>84</v>
      </c>
      <c r="BQ77" s="49">
        <v>98</v>
      </c>
      <c r="BR77" s="49">
        <f t="shared" si="33"/>
        <v>14</v>
      </c>
      <c r="BS77" s="56">
        <f t="shared" si="34"/>
        <v>44573</v>
      </c>
      <c r="BT77" s="29">
        <f t="shared" si="35"/>
        <v>-0.14285714285714285</v>
      </c>
      <c r="BU77" s="29">
        <f t="shared" si="36"/>
        <v>8</v>
      </c>
      <c r="BV77" s="57">
        <f t="shared" si="37"/>
        <v>44564</v>
      </c>
      <c r="BW77" s="58">
        <f t="shared" si="38"/>
        <v>44565</v>
      </c>
      <c r="BX77" s="6" t="str">
        <f t="shared" si="39"/>
        <v>09T3490::100</v>
      </c>
      <c r="BZ77" s="6">
        <f t="shared" si="40"/>
        <v>40</v>
      </c>
      <c r="CA77" s="6">
        <f t="shared" si="41"/>
        <v>1</v>
      </c>
    </row>
    <row r="78" spans="1:79" s="6" customFormat="1" ht="12">
      <c r="A78" s="6" t="str">
        <f t="shared" si="27"/>
        <v>26820109T3492001001</v>
      </c>
      <c r="B78" s="62">
        <v>268201</v>
      </c>
      <c r="C78" s="62">
        <v>268201</v>
      </c>
      <c r="D78" s="62" t="s">
        <v>244</v>
      </c>
      <c r="E78" s="62" t="s">
        <v>176</v>
      </c>
      <c r="F78" s="62" t="s">
        <v>177</v>
      </c>
      <c r="G78" s="62" t="s">
        <v>351</v>
      </c>
      <c r="H78" s="62" t="s">
        <v>351</v>
      </c>
      <c r="I78" s="62" t="s">
        <v>105</v>
      </c>
      <c r="J78" s="62" t="s">
        <v>179</v>
      </c>
      <c r="K78" s="62" t="s">
        <v>179</v>
      </c>
      <c r="L78" s="62" t="s">
        <v>180</v>
      </c>
      <c r="M78" s="62" t="s">
        <v>181</v>
      </c>
      <c r="N78" s="62" t="s">
        <v>182</v>
      </c>
      <c r="O78" s="62" t="s">
        <v>352</v>
      </c>
      <c r="P78" s="62" t="s">
        <v>248</v>
      </c>
      <c r="Q78" s="62" t="s">
        <v>229</v>
      </c>
      <c r="R78" s="62">
        <v>60</v>
      </c>
      <c r="S78" s="62">
        <v>60</v>
      </c>
      <c r="T78" s="63">
        <v>44621</v>
      </c>
      <c r="U78" s="62" t="s">
        <v>185</v>
      </c>
      <c r="V78" s="64">
        <v>44571</v>
      </c>
      <c r="W78" s="64">
        <f t="shared" si="28"/>
        <v>44564</v>
      </c>
      <c r="X78" s="67">
        <f t="shared" si="29"/>
        <v>44572</v>
      </c>
      <c r="Y78" s="67">
        <v>44565</v>
      </c>
      <c r="Z78" s="62" t="s">
        <v>186</v>
      </c>
      <c r="AA78" s="62"/>
      <c r="AB78" s="62"/>
      <c r="AC78" s="62"/>
      <c r="AD78" s="62"/>
      <c r="AE78" s="62" t="s">
        <v>187</v>
      </c>
      <c r="AF78" s="62"/>
      <c r="AG78" s="62" t="s">
        <v>188</v>
      </c>
      <c r="AH78" s="65">
        <v>3</v>
      </c>
      <c r="AI78" s="65">
        <f t="shared" si="30"/>
        <v>180</v>
      </c>
      <c r="AJ78" s="65" t="s">
        <v>189</v>
      </c>
      <c r="AK78" s="65" t="s">
        <v>203</v>
      </c>
      <c r="AL78" s="65">
        <v>200.00861152137776</v>
      </c>
      <c r="AM78" s="65">
        <v>140.44720105999994</v>
      </c>
      <c r="AN78" s="65">
        <f t="shared" ref="AN78:AN80" si="44">AM78/818</f>
        <v>0.17169584481662584</v>
      </c>
      <c r="AO78" s="65" t="s">
        <v>204</v>
      </c>
      <c r="AP78" s="65" t="s">
        <v>190</v>
      </c>
      <c r="AQ78" s="65"/>
      <c r="AR78" s="65"/>
      <c r="AS78" s="65"/>
      <c r="AT78" s="65" t="s">
        <v>191</v>
      </c>
      <c r="AU78" s="65"/>
      <c r="AV78" s="65"/>
      <c r="AW78" s="65">
        <v>154066</v>
      </c>
      <c r="AX78" s="48" t="e">
        <f>VLOOKUP(A:A,'[4]Total Buy'!$A:$AV,48,0)</f>
        <v>#N/A</v>
      </c>
      <c r="AY78" s="49" t="str">
        <f t="shared" si="31"/>
        <v>09T3492001</v>
      </c>
      <c r="AZ78" s="50" t="s">
        <v>249</v>
      </c>
      <c r="BA78" s="65"/>
      <c r="BB78" s="65">
        <v>8.52</v>
      </c>
      <c r="BC78" s="65"/>
      <c r="BD78" s="49" t="str">
        <f t="shared" si="32"/>
        <v>09T3492001</v>
      </c>
      <c r="BE78" s="49" t="s">
        <v>83</v>
      </c>
      <c r="BF78" s="49"/>
      <c r="BG78" s="65"/>
      <c r="BH78" s="49" t="s">
        <v>102</v>
      </c>
      <c r="BI78" s="52" t="s">
        <v>195</v>
      </c>
      <c r="BJ78" s="65"/>
      <c r="BK78" s="65"/>
      <c r="BL78" s="54">
        <v>44440</v>
      </c>
      <c r="BM78" s="55"/>
      <c r="BN78" s="55">
        <v>44525</v>
      </c>
      <c r="BO78" s="55"/>
      <c r="BP78" s="49">
        <v>84</v>
      </c>
      <c r="BQ78" s="49">
        <v>98</v>
      </c>
      <c r="BR78" s="49">
        <f t="shared" si="33"/>
        <v>14</v>
      </c>
      <c r="BS78" s="56">
        <f t="shared" si="34"/>
        <v>44573</v>
      </c>
      <c r="BT78" s="29">
        <f t="shared" si="35"/>
        <v>-0.14285714285714285</v>
      </c>
      <c r="BU78" s="29">
        <f t="shared" si="36"/>
        <v>8</v>
      </c>
      <c r="BV78" s="57">
        <f t="shared" si="37"/>
        <v>44564</v>
      </c>
      <c r="BW78" s="58">
        <f t="shared" si="38"/>
        <v>44565</v>
      </c>
      <c r="BX78" s="6" t="str">
        <f t="shared" si="39"/>
        <v>09T3492::001</v>
      </c>
      <c r="BZ78" s="6">
        <f t="shared" si="40"/>
        <v>40</v>
      </c>
      <c r="CA78" s="6">
        <f t="shared" si="41"/>
        <v>1</v>
      </c>
    </row>
    <row r="79" spans="1:79" s="6" customFormat="1" ht="12">
      <c r="A79" s="6" t="str">
        <f t="shared" si="27"/>
        <v>26820109T3492001001</v>
      </c>
      <c r="B79" s="62">
        <v>268201</v>
      </c>
      <c r="C79" s="62">
        <v>268201</v>
      </c>
      <c r="D79" s="62" t="s">
        <v>244</v>
      </c>
      <c r="E79" s="62" t="s">
        <v>176</v>
      </c>
      <c r="F79" s="62" t="s">
        <v>177</v>
      </c>
      <c r="G79" s="62" t="s">
        <v>351</v>
      </c>
      <c r="H79" s="62" t="s">
        <v>351</v>
      </c>
      <c r="I79" s="62" t="s">
        <v>105</v>
      </c>
      <c r="J79" s="62" t="s">
        <v>179</v>
      </c>
      <c r="K79" s="62" t="s">
        <v>179</v>
      </c>
      <c r="L79" s="62" t="s">
        <v>180</v>
      </c>
      <c r="M79" s="62" t="s">
        <v>181</v>
      </c>
      <c r="N79" s="62" t="s">
        <v>196</v>
      </c>
      <c r="O79" s="62" t="s">
        <v>353</v>
      </c>
      <c r="P79" s="62" t="s">
        <v>248</v>
      </c>
      <c r="Q79" s="62" t="s">
        <v>229</v>
      </c>
      <c r="R79" s="62">
        <v>125</v>
      </c>
      <c r="S79" s="62">
        <v>125</v>
      </c>
      <c r="T79" s="63">
        <v>44621</v>
      </c>
      <c r="U79" s="62" t="s">
        <v>185</v>
      </c>
      <c r="V79" s="64">
        <v>44571</v>
      </c>
      <c r="W79" s="64">
        <f t="shared" si="28"/>
        <v>44564</v>
      </c>
      <c r="X79" s="67">
        <f t="shared" si="29"/>
        <v>44572</v>
      </c>
      <c r="Y79" s="67">
        <v>44565</v>
      </c>
      <c r="Z79" s="62" t="s">
        <v>186</v>
      </c>
      <c r="AA79" s="62"/>
      <c r="AB79" s="62"/>
      <c r="AC79" s="62"/>
      <c r="AD79" s="62"/>
      <c r="AE79" s="62" t="s">
        <v>187</v>
      </c>
      <c r="AF79" s="62"/>
      <c r="AG79" s="62" t="s">
        <v>188</v>
      </c>
      <c r="AH79" s="65">
        <v>3</v>
      </c>
      <c r="AI79" s="65">
        <f t="shared" si="30"/>
        <v>375</v>
      </c>
      <c r="AJ79" s="65" t="s">
        <v>189</v>
      </c>
      <c r="AK79" s="65" t="s">
        <v>203</v>
      </c>
      <c r="AL79" s="65">
        <v>200.00861152137776</v>
      </c>
      <c r="AM79" s="65">
        <v>140.44720105999994</v>
      </c>
      <c r="AN79" s="65">
        <f t="shared" si="44"/>
        <v>0.17169584481662584</v>
      </c>
      <c r="AO79" s="65" t="s">
        <v>204</v>
      </c>
      <c r="AP79" s="65" t="s">
        <v>190</v>
      </c>
      <c r="AQ79" s="65"/>
      <c r="AR79" s="65"/>
      <c r="AS79" s="65"/>
      <c r="AT79" s="65" t="s">
        <v>191</v>
      </c>
      <c r="AU79" s="65"/>
      <c r="AV79" s="65"/>
      <c r="AW79" s="65">
        <v>154066</v>
      </c>
      <c r="AX79" s="48" t="e">
        <f>VLOOKUP(A:A,'[4]Total Buy'!$A:$AV,48,0)</f>
        <v>#N/A</v>
      </c>
      <c r="AY79" s="49" t="str">
        <f t="shared" si="31"/>
        <v>09T3492001</v>
      </c>
      <c r="AZ79" s="50" t="s">
        <v>249</v>
      </c>
      <c r="BA79" s="65"/>
      <c r="BB79" s="65">
        <v>8.52</v>
      </c>
      <c r="BC79" s="65"/>
      <c r="BD79" s="49" t="str">
        <f t="shared" si="32"/>
        <v>09T3492001</v>
      </c>
      <c r="BE79" s="49" t="s">
        <v>83</v>
      </c>
      <c r="BF79" s="49"/>
      <c r="BG79" s="65"/>
      <c r="BH79" s="49" t="s">
        <v>102</v>
      </c>
      <c r="BI79" s="52" t="s">
        <v>195</v>
      </c>
      <c r="BJ79" s="65"/>
      <c r="BK79" s="65"/>
      <c r="BL79" s="54">
        <v>44440</v>
      </c>
      <c r="BM79" s="55"/>
      <c r="BN79" s="55">
        <v>44525</v>
      </c>
      <c r="BO79" s="55"/>
      <c r="BP79" s="49">
        <v>84</v>
      </c>
      <c r="BQ79" s="49">
        <v>98</v>
      </c>
      <c r="BR79" s="49">
        <f t="shared" si="33"/>
        <v>14</v>
      </c>
      <c r="BS79" s="56">
        <f t="shared" si="34"/>
        <v>44573</v>
      </c>
      <c r="BT79" s="29">
        <f t="shared" si="35"/>
        <v>-0.14285714285714285</v>
      </c>
      <c r="BU79" s="29">
        <f t="shared" si="36"/>
        <v>8</v>
      </c>
      <c r="BV79" s="57">
        <f t="shared" si="37"/>
        <v>44564</v>
      </c>
      <c r="BW79" s="58">
        <f t="shared" si="38"/>
        <v>44565</v>
      </c>
      <c r="BX79" s="6" t="str">
        <f t="shared" si="39"/>
        <v>09T3492::001</v>
      </c>
      <c r="BZ79" s="6">
        <f t="shared" si="40"/>
        <v>40</v>
      </c>
      <c r="CA79" s="6">
        <f t="shared" si="41"/>
        <v>1</v>
      </c>
    </row>
    <row r="80" spans="1:79" s="6" customFormat="1" ht="12">
      <c r="A80" s="6" t="str">
        <f t="shared" si="27"/>
        <v>26820109T3492001001</v>
      </c>
      <c r="B80" s="62">
        <v>268201</v>
      </c>
      <c r="C80" s="62">
        <v>268201</v>
      </c>
      <c r="D80" s="62" t="s">
        <v>244</v>
      </c>
      <c r="E80" s="62" t="s">
        <v>176</v>
      </c>
      <c r="F80" s="62" t="s">
        <v>177</v>
      </c>
      <c r="G80" s="62" t="s">
        <v>351</v>
      </c>
      <c r="H80" s="62" t="s">
        <v>351</v>
      </c>
      <c r="I80" s="62" t="s">
        <v>105</v>
      </c>
      <c r="J80" s="62" t="s">
        <v>179</v>
      </c>
      <c r="K80" s="62" t="s">
        <v>179</v>
      </c>
      <c r="L80" s="62" t="s">
        <v>180</v>
      </c>
      <c r="M80" s="62" t="s">
        <v>181</v>
      </c>
      <c r="N80" s="62" t="s">
        <v>295</v>
      </c>
      <c r="O80" s="62" t="s">
        <v>354</v>
      </c>
      <c r="P80" s="62" t="s">
        <v>248</v>
      </c>
      <c r="Q80" s="62" t="s">
        <v>229</v>
      </c>
      <c r="R80" s="62">
        <v>60</v>
      </c>
      <c r="S80" s="62">
        <v>60</v>
      </c>
      <c r="T80" s="63">
        <v>44621</v>
      </c>
      <c r="U80" s="62" t="s">
        <v>185</v>
      </c>
      <c r="V80" s="64">
        <v>44571</v>
      </c>
      <c r="W80" s="64">
        <f t="shared" si="28"/>
        <v>44564</v>
      </c>
      <c r="X80" s="67">
        <f t="shared" si="29"/>
        <v>44572</v>
      </c>
      <c r="Y80" s="67">
        <v>44565</v>
      </c>
      <c r="Z80" s="62" t="s">
        <v>186</v>
      </c>
      <c r="AA80" s="62"/>
      <c r="AB80" s="62"/>
      <c r="AC80" s="62"/>
      <c r="AD80" s="62"/>
      <c r="AE80" s="62" t="s">
        <v>187</v>
      </c>
      <c r="AF80" s="62"/>
      <c r="AG80" s="62" t="s">
        <v>188</v>
      </c>
      <c r="AH80" s="65">
        <v>3</v>
      </c>
      <c r="AI80" s="65">
        <f t="shared" si="30"/>
        <v>180</v>
      </c>
      <c r="AJ80" s="65" t="s">
        <v>189</v>
      </c>
      <c r="AK80" s="65" t="s">
        <v>203</v>
      </c>
      <c r="AL80" s="65">
        <v>200.00861152137776</v>
      </c>
      <c r="AM80" s="65">
        <v>140.44720105999994</v>
      </c>
      <c r="AN80" s="65">
        <f t="shared" si="44"/>
        <v>0.17169584481662584</v>
      </c>
      <c r="AO80" s="65" t="s">
        <v>204</v>
      </c>
      <c r="AP80" s="65" t="s">
        <v>190</v>
      </c>
      <c r="AQ80" s="65"/>
      <c r="AR80" s="65"/>
      <c r="AS80" s="65"/>
      <c r="AT80" s="65" t="s">
        <v>191</v>
      </c>
      <c r="AU80" s="65"/>
      <c r="AV80" s="65"/>
      <c r="AW80" s="65">
        <v>154066</v>
      </c>
      <c r="AX80" s="48" t="e">
        <f>VLOOKUP(A:A,'[4]Total Buy'!$A:$AV,48,0)</f>
        <v>#N/A</v>
      </c>
      <c r="AY80" s="49" t="str">
        <f t="shared" si="31"/>
        <v>09T3492001</v>
      </c>
      <c r="AZ80" s="50" t="s">
        <v>249</v>
      </c>
      <c r="BA80" s="65"/>
      <c r="BB80" s="65">
        <v>8.52</v>
      </c>
      <c r="BC80" s="65"/>
      <c r="BD80" s="49" t="str">
        <f t="shared" si="32"/>
        <v>09T3492001</v>
      </c>
      <c r="BE80" s="49" t="s">
        <v>83</v>
      </c>
      <c r="BF80" s="49"/>
      <c r="BG80" s="65"/>
      <c r="BH80" s="49" t="s">
        <v>102</v>
      </c>
      <c r="BI80" s="52" t="s">
        <v>195</v>
      </c>
      <c r="BJ80" s="65"/>
      <c r="BK80" s="65"/>
      <c r="BL80" s="54">
        <v>44440</v>
      </c>
      <c r="BM80" s="55"/>
      <c r="BN80" s="55">
        <v>44525</v>
      </c>
      <c r="BO80" s="55"/>
      <c r="BP80" s="49">
        <v>84</v>
      </c>
      <c r="BQ80" s="49">
        <v>98</v>
      </c>
      <c r="BR80" s="49">
        <f t="shared" si="33"/>
        <v>14</v>
      </c>
      <c r="BS80" s="56">
        <f t="shared" si="34"/>
        <v>44573</v>
      </c>
      <c r="BT80" s="29">
        <f t="shared" si="35"/>
        <v>-0.14285714285714285</v>
      </c>
      <c r="BU80" s="29">
        <f t="shared" si="36"/>
        <v>8</v>
      </c>
      <c r="BV80" s="57">
        <f t="shared" si="37"/>
        <v>44564</v>
      </c>
      <c r="BW80" s="58">
        <f t="shared" si="38"/>
        <v>44565</v>
      </c>
      <c r="BX80" s="6" t="str">
        <f t="shared" si="39"/>
        <v>09T3492::001</v>
      </c>
      <c r="BZ80" s="6">
        <f t="shared" si="40"/>
        <v>40</v>
      </c>
      <c r="CA80" s="6">
        <f t="shared" si="41"/>
        <v>1</v>
      </c>
    </row>
    <row r="81" spans="1:79" s="6" customFormat="1" ht="12">
      <c r="A81" s="6" t="str">
        <f t="shared" si="27"/>
        <v>26820109T3492499499</v>
      </c>
      <c r="B81" s="62">
        <v>268201</v>
      </c>
      <c r="C81" s="62">
        <v>268201</v>
      </c>
      <c r="D81" s="62" t="s">
        <v>244</v>
      </c>
      <c r="E81" s="62" t="s">
        <v>176</v>
      </c>
      <c r="F81" s="62" t="s">
        <v>177</v>
      </c>
      <c r="G81" s="62" t="s">
        <v>351</v>
      </c>
      <c r="H81" s="62" t="s">
        <v>351</v>
      </c>
      <c r="I81" s="62" t="s">
        <v>105</v>
      </c>
      <c r="J81" s="62" t="s">
        <v>346</v>
      </c>
      <c r="K81" s="62" t="s">
        <v>346</v>
      </c>
      <c r="L81" s="62" t="s">
        <v>347</v>
      </c>
      <c r="M81" s="62" t="s">
        <v>181</v>
      </c>
      <c r="N81" s="62" t="s">
        <v>182</v>
      </c>
      <c r="O81" s="62" t="s">
        <v>355</v>
      </c>
      <c r="P81" s="62" t="s">
        <v>248</v>
      </c>
      <c r="Q81" s="62" t="s">
        <v>229</v>
      </c>
      <c r="R81" s="62">
        <v>93</v>
      </c>
      <c r="S81" s="62">
        <v>93</v>
      </c>
      <c r="T81" s="63">
        <v>44621</v>
      </c>
      <c r="U81" s="62" t="s">
        <v>185</v>
      </c>
      <c r="V81" s="64">
        <v>44571</v>
      </c>
      <c r="W81" s="64">
        <f t="shared" si="28"/>
        <v>44564</v>
      </c>
      <c r="X81" s="67">
        <f t="shared" si="29"/>
        <v>44572</v>
      </c>
      <c r="Y81" s="67">
        <v>44565</v>
      </c>
      <c r="Z81" s="62" t="s">
        <v>186</v>
      </c>
      <c r="AA81" s="62"/>
      <c r="AB81" s="62"/>
      <c r="AC81" s="62"/>
      <c r="AD81" s="62"/>
      <c r="AE81" s="62" t="s">
        <v>187</v>
      </c>
      <c r="AF81" s="62"/>
      <c r="AG81" s="62" t="s">
        <v>188</v>
      </c>
      <c r="AH81" s="65">
        <v>3</v>
      </c>
      <c r="AI81" s="65">
        <f t="shared" si="30"/>
        <v>279</v>
      </c>
      <c r="AJ81" s="65" t="s">
        <v>189</v>
      </c>
      <c r="AK81" s="65" t="s">
        <v>203</v>
      </c>
      <c r="AL81" s="65">
        <v>2462.8111558097849</v>
      </c>
      <c r="AM81" s="65">
        <v>5186.5002040299996</v>
      </c>
      <c r="AN81" s="65">
        <f t="shared" ref="AN81:AN82" si="45">AM81/237</f>
        <v>21.883967105611813</v>
      </c>
      <c r="AO81" s="65" t="s">
        <v>204</v>
      </c>
      <c r="AP81" s="65" t="s">
        <v>190</v>
      </c>
      <c r="AQ81" s="65"/>
      <c r="AR81" s="65"/>
      <c r="AS81" s="65"/>
      <c r="AT81" s="65" t="s">
        <v>191</v>
      </c>
      <c r="AU81" s="65"/>
      <c r="AV81" s="65"/>
      <c r="AW81" s="65">
        <v>154066</v>
      </c>
      <c r="AX81" s="48" t="e">
        <f>VLOOKUP(A:A,'[4]Total Buy'!$A:$AV,48,0)</f>
        <v>#N/A</v>
      </c>
      <c r="AY81" s="49" t="str">
        <f t="shared" si="31"/>
        <v>09T3492499</v>
      </c>
      <c r="AZ81" s="50" t="s">
        <v>249</v>
      </c>
      <c r="BA81" s="65"/>
      <c r="BB81" s="65">
        <v>8.52</v>
      </c>
      <c r="BC81" s="65"/>
      <c r="BD81" s="49" t="str">
        <f t="shared" si="32"/>
        <v>09T3492499</v>
      </c>
      <c r="BE81" s="49" t="s">
        <v>83</v>
      </c>
      <c r="BF81" s="49"/>
      <c r="BG81" s="65"/>
      <c r="BH81" s="49" t="s">
        <v>102</v>
      </c>
      <c r="BI81" s="52" t="s">
        <v>195</v>
      </c>
      <c r="BJ81" s="65"/>
      <c r="BK81" s="65"/>
      <c r="BL81" s="54">
        <v>44440</v>
      </c>
      <c r="BM81" s="55"/>
      <c r="BN81" s="55">
        <v>44525</v>
      </c>
      <c r="BO81" s="55"/>
      <c r="BP81" s="49">
        <v>84</v>
      </c>
      <c r="BQ81" s="49">
        <v>98</v>
      </c>
      <c r="BR81" s="49">
        <f t="shared" si="33"/>
        <v>14</v>
      </c>
      <c r="BS81" s="56">
        <f t="shared" si="34"/>
        <v>44573</v>
      </c>
      <c r="BT81" s="29">
        <f t="shared" si="35"/>
        <v>-0.14285714285714285</v>
      </c>
      <c r="BU81" s="29">
        <f t="shared" si="36"/>
        <v>8</v>
      </c>
      <c r="BV81" s="57">
        <f t="shared" si="37"/>
        <v>44564</v>
      </c>
      <c r="BW81" s="58">
        <f t="shared" si="38"/>
        <v>44565</v>
      </c>
      <c r="BX81" s="6" t="str">
        <f t="shared" si="39"/>
        <v>09T3492::499</v>
      </c>
      <c r="BZ81" s="6">
        <f t="shared" si="40"/>
        <v>40</v>
      </c>
      <c r="CA81" s="6">
        <f t="shared" si="41"/>
        <v>1</v>
      </c>
    </row>
    <row r="82" spans="1:79" s="6" customFormat="1" ht="12">
      <c r="A82" s="6" t="str">
        <f t="shared" si="27"/>
        <v>26820109T3492499499</v>
      </c>
      <c r="B82" s="62">
        <v>268201</v>
      </c>
      <c r="C82" s="62">
        <v>268201</v>
      </c>
      <c r="D82" s="62" t="s">
        <v>244</v>
      </c>
      <c r="E82" s="62" t="s">
        <v>176</v>
      </c>
      <c r="F82" s="62" t="s">
        <v>177</v>
      </c>
      <c r="G82" s="62" t="s">
        <v>351</v>
      </c>
      <c r="H82" s="62" t="s">
        <v>351</v>
      </c>
      <c r="I82" s="62" t="s">
        <v>105</v>
      </c>
      <c r="J82" s="62" t="s">
        <v>346</v>
      </c>
      <c r="K82" s="62" t="s">
        <v>346</v>
      </c>
      <c r="L82" s="62" t="s">
        <v>347</v>
      </c>
      <c r="M82" s="62" t="s">
        <v>181</v>
      </c>
      <c r="N82" s="62" t="s">
        <v>196</v>
      </c>
      <c r="O82" s="62" t="s">
        <v>356</v>
      </c>
      <c r="P82" s="62" t="s">
        <v>248</v>
      </c>
      <c r="Q82" s="62" t="s">
        <v>229</v>
      </c>
      <c r="R82" s="62">
        <v>77</v>
      </c>
      <c r="S82" s="62">
        <v>77</v>
      </c>
      <c r="T82" s="63">
        <v>44621</v>
      </c>
      <c r="U82" s="62" t="s">
        <v>185</v>
      </c>
      <c r="V82" s="64">
        <v>44571</v>
      </c>
      <c r="W82" s="64">
        <f t="shared" si="28"/>
        <v>44564</v>
      </c>
      <c r="X82" s="67">
        <f t="shared" si="29"/>
        <v>44572</v>
      </c>
      <c r="Y82" s="67">
        <v>44565</v>
      </c>
      <c r="Z82" s="62" t="s">
        <v>186</v>
      </c>
      <c r="AA82" s="62"/>
      <c r="AB82" s="62"/>
      <c r="AC82" s="62"/>
      <c r="AD82" s="62"/>
      <c r="AE82" s="62" t="s">
        <v>187</v>
      </c>
      <c r="AF82" s="62"/>
      <c r="AG82" s="62" t="s">
        <v>188</v>
      </c>
      <c r="AH82" s="65">
        <v>3</v>
      </c>
      <c r="AI82" s="65">
        <f t="shared" si="30"/>
        <v>231</v>
      </c>
      <c r="AJ82" s="65" t="s">
        <v>189</v>
      </c>
      <c r="AK82" s="65" t="s">
        <v>203</v>
      </c>
      <c r="AL82" s="65">
        <v>2462.8111558097849</v>
      </c>
      <c r="AM82" s="65">
        <v>5186.5002040299996</v>
      </c>
      <c r="AN82" s="65">
        <f t="shared" si="45"/>
        <v>21.883967105611813</v>
      </c>
      <c r="AO82" s="65" t="s">
        <v>204</v>
      </c>
      <c r="AP82" s="65" t="s">
        <v>190</v>
      </c>
      <c r="AQ82" s="65"/>
      <c r="AR82" s="65"/>
      <c r="AS82" s="65"/>
      <c r="AT82" s="65" t="s">
        <v>191</v>
      </c>
      <c r="AU82" s="65"/>
      <c r="AV82" s="65"/>
      <c r="AW82" s="65">
        <v>154066</v>
      </c>
      <c r="AX82" s="48" t="e">
        <f>VLOOKUP(A:A,'[4]Total Buy'!$A:$AV,48,0)</f>
        <v>#N/A</v>
      </c>
      <c r="AY82" s="49" t="str">
        <f t="shared" si="31"/>
        <v>09T3492499</v>
      </c>
      <c r="AZ82" s="50" t="s">
        <v>249</v>
      </c>
      <c r="BA82" s="65"/>
      <c r="BB82" s="65">
        <v>8.52</v>
      </c>
      <c r="BC82" s="65"/>
      <c r="BD82" s="49" t="str">
        <f t="shared" si="32"/>
        <v>09T3492499</v>
      </c>
      <c r="BE82" s="49" t="s">
        <v>83</v>
      </c>
      <c r="BF82" s="49"/>
      <c r="BG82" s="65"/>
      <c r="BH82" s="49" t="s">
        <v>102</v>
      </c>
      <c r="BI82" s="52" t="s">
        <v>195</v>
      </c>
      <c r="BJ82" s="65"/>
      <c r="BK82" s="65"/>
      <c r="BL82" s="54">
        <v>44440</v>
      </c>
      <c r="BM82" s="55"/>
      <c r="BN82" s="55">
        <v>44525</v>
      </c>
      <c r="BO82" s="55"/>
      <c r="BP82" s="49">
        <v>84</v>
      </c>
      <c r="BQ82" s="49">
        <v>98</v>
      </c>
      <c r="BR82" s="49">
        <f t="shared" si="33"/>
        <v>14</v>
      </c>
      <c r="BS82" s="56">
        <f t="shared" si="34"/>
        <v>44573</v>
      </c>
      <c r="BT82" s="29">
        <f t="shared" si="35"/>
        <v>-0.14285714285714285</v>
      </c>
      <c r="BU82" s="29">
        <f t="shared" si="36"/>
        <v>8</v>
      </c>
      <c r="BV82" s="57">
        <f t="shared" si="37"/>
        <v>44564</v>
      </c>
      <c r="BW82" s="58">
        <f t="shared" si="38"/>
        <v>44565</v>
      </c>
      <c r="BX82" s="6" t="str">
        <f t="shared" si="39"/>
        <v>09T3492::499</v>
      </c>
      <c r="BZ82" s="6">
        <f t="shared" si="40"/>
        <v>40</v>
      </c>
      <c r="CA82" s="6">
        <f t="shared" si="41"/>
        <v>1</v>
      </c>
    </row>
    <row r="83" spans="1:79" s="6" customFormat="1" ht="12">
      <c r="A83" s="6" t="str">
        <f t="shared" si="27"/>
        <v>26820109T3741608608</v>
      </c>
      <c r="B83" s="62">
        <v>268201</v>
      </c>
      <c r="C83" s="62">
        <v>268201</v>
      </c>
      <c r="D83" s="62" t="s">
        <v>244</v>
      </c>
      <c r="E83" s="62" t="s">
        <v>176</v>
      </c>
      <c r="F83" s="62" t="s">
        <v>177</v>
      </c>
      <c r="G83" s="62" t="s">
        <v>357</v>
      </c>
      <c r="H83" s="62" t="s">
        <v>357</v>
      </c>
      <c r="I83" s="62" t="s">
        <v>100</v>
      </c>
      <c r="J83" s="62" t="s">
        <v>200</v>
      </c>
      <c r="K83" s="62" t="s">
        <v>200</v>
      </c>
      <c r="L83" s="62" t="s">
        <v>201</v>
      </c>
      <c r="M83" s="62" t="s">
        <v>181</v>
      </c>
      <c r="N83" s="62" t="s">
        <v>182</v>
      </c>
      <c r="O83" s="62" t="s">
        <v>358</v>
      </c>
      <c r="P83" s="62" t="s">
        <v>248</v>
      </c>
      <c r="Q83" s="62" t="s">
        <v>229</v>
      </c>
      <c r="R83" s="62">
        <v>239</v>
      </c>
      <c r="S83" s="62">
        <v>239</v>
      </c>
      <c r="T83" s="63">
        <v>44621</v>
      </c>
      <c r="U83" s="62" t="s">
        <v>185</v>
      </c>
      <c r="V83" s="64">
        <v>44571</v>
      </c>
      <c r="W83" s="64">
        <f t="shared" si="28"/>
        <v>44564</v>
      </c>
      <c r="X83" s="67">
        <f t="shared" si="29"/>
        <v>44572</v>
      </c>
      <c r="Y83" s="67">
        <v>44565</v>
      </c>
      <c r="Z83" s="62" t="s">
        <v>186</v>
      </c>
      <c r="AA83" s="62"/>
      <c r="AB83" s="62"/>
      <c r="AC83" s="62"/>
      <c r="AD83" s="62"/>
      <c r="AE83" s="62" t="s">
        <v>187</v>
      </c>
      <c r="AF83" s="62"/>
      <c r="AG83" s="62" t="s">
        <v>188</v>
      </c>
      <c r="AH83" s="65">
        <v>4</v>
      </c>
      <c r="AI83" s="65">
        <f t="shared" si="30"/>
        <v>956</v>
      </c>
      <c r="AJ83" s="65" t="s">
        <v>189</v>
      </c>
      <c r="AK83" s="65" t="s">
        <v>203</v>
      </c>
      <c r="AL83" s="65">
        <v>1167.016393442623</v>
      </c>
      <c r="AM83" s="65">
        <v>2179.84</v>
      </c>
      <c r="AN83" s="65">
        <f>AM83/323</f>
        <v>6.7487306501547994</v>
      </c>
      <c r="AO83" s="65" t="s">
        <v>359</v>
      </c>
      <c r="AP83" s="65" t="s">
        <v>190</v>
      </c>
      <c r="AQ83" s="65"/>
      <c r="AR83" s="65"/>
      <c r="AS83" s="65"/>
      <c r="AT83" s="65" t="s">
        <v>191</v>
      </c>
      <c r="AU83" s="65"/>
      <c r="AV83" s="65"/>
      <c r="AW83" s="65">
        <v>154051</v>
      </c>
      <c r="AX83" s="48" t="e">
        <f>VLOOKUP(A:A,'[4]Total Buy'!$A:$AV,48,0)</f>
        <v>#N/A</v>
      </c>
      <c r="AY83" s="49" t="str">
        <f t="shared" si="31"/>
        <v>09T3741608</v>
      </c>
      <c r="AZ83" s="50" t="s">
        <v>249</v>
      </c>
      <c r="BA83" s="65"/>
      <c r="BB83" s="65">
        <v>8.56</v>
      </c>
      <c r="BC83" s="65"/>
      <c r="BD83" s="49" t="str">
        <f t="shared" si="32"/>
        <v>09T3741608</v>
      </c>
      <c r="BE83" s="49" t="s">
        <v>82</v>
      </c>
      <c r="BF83" s="49"/>
      <c r="BG83" s="65"/>
      <c r="BH83" s="49" t="s">
        <v>102</v>
      </c>
      <c r="BI83" s="52" t="s">
        <v>195</v>
      </c>
      <c r="BJ83" s="65"/>
      <c r="BK83" s="65"/>
      <c r="BL83" s="54">
        <v>44440</v>
      </c>
      <c r="BM83" s="55"/>
      <c r="BN83" s="55">
        <v>44525</v>
      </c>
      <c r="BO83" s="55"/>
      <c r="BP83" s="49">
        <v>84</v>
      </c>
      <c r="BQ83" s="49">
        <v>98</v>
      </c>
      <c r="BR83" s="49">
        <f t="shared" si="33"/>
        <v>14</v>
      </c>
      <c r="BS83" s="56">
        <f t="shared" si="34"/>
        <v>44573</v>
      </c>
      <c r="BT83" s="29">
        <f t="shared" si="35"/>
        <v>-0.14285714285714285</v>
      </c>
      <c r="BU83" s="29">
        <f t="shared" si="36"/>
        <v>8</v>
      </c>
      <c r="BV83" s="57">
        <f t="shared" si="37"/>
        <v>44564</v>
      </c>
      <c r="BW83" s="58">
        <f t="shared" si="38"/>
        <v>44565</v>
      </c>
      <c r="BX83" s="6" t="str">
        <f t="shared" si="39"/>
        <v>09T3741::608</v>
      </c>
      <c r="BZ83" s="6">
        <f t="shared" si="40"/>
        <v>40</v>
      </c>
      <c r="CA83" s="6">
        <f t="shared" si="41"/>
        <v>1</v>
      </c>
    </row>
    <row r="84" spans="1:79" s="6" customFormat="1" ht="12">
      <c r="A84" s="6" t="str">
        <f t="shared" si="27"/>
        <v>26820109T3741608608</v>
      </c>
      <c r="B84" s="62">
        <v>268201</v>
      </c>
      <c r="C84" s="62">
        <v>268201</v>
      </c>
      <c r="D84" s="62" t="s">
        <v>244</v>
      </c>
      <c r="E84" s="62" t="s">
        <v>176</v>
      </c>
      <c r="F84" s="62" t="s">
        <v>177</v>
      </c>
      <c r="G84" s="62" t="s">
        <v>357</v>
      </c>
      <c r="H84" s="62" t="s">
        <v>357</v>
      </c>
      <c r="I84" s="62" t="s">
        <v>100</v>
      </c>
      <c r="J84" s="62" t="s">
        <v>200</v>
      </c>
      <c r="K84" s="62" t="s">
        <v>200</v>
      </c>
      <c r="L84" s="62" t="s">
        <v>201</v>
      </c>
      <c r="M84" s="62" t="s">
        <v>181</v>
      </c>
      <c r="N84" s="62" t="s">
        <v>196</v>
      </c>
      <c r="O84" s="62" t="s">
        <v>360</v>
      </c>
      <c r="P84" s="62" t="s">
        <v>248</v>
      </c>
      <c r="Q84" s="62" t="s">
        <v>229</v>
      </c>
      <c r="R84" s="62">
        <v>84</v>
      </c>
      <c r="S84" s="62">
        <v>84</v>
      </c>
      <c r="T84" s="63">
        <v>44621</v>
      </c>
      <c r="U84" s="62" t="s">
        <v>185</v>
      </c>
      <c r="V84" s="64">
        <v>44571</v>
      </c>
      <c r="W84" s="64">
        <f t="shared" si="28"/>
        <v>44564</v>
      </c>
      <c r="X84" s="67">
        <f t="shared" si="29"/>
        <v>44572</v>
      </c>
      <c r="Y84" s="67">
        <v>44565</v>
      </c>
      <c r="Z84" s="62" t="s">
        <v>186</v>
      </c>
      <c r="AA84" s="62"/>
      <c r="AB84" s="62"/>
      <c r="AC84" s="62"/>
      <c r="AD84" s="62"/>
      <c r="AE84" s="62" t="s">
        <v>187</v>
      </c>
      <c r="AF84" s="62"/>
      <c r="AG84" s="62" t="s">
        <v>188</v>
      </c>
      <c r="AH84" s="65">
        <v>4</v>
      </c>
      <c r="AI84" s="65">
        <f t="shared" si="30"/>
        <v>336</v>
      </c>
      <c r="AJ84" s="65" t="s">
        <v>189</v>
      </c>
      <c r="AK84" s="65" t="s">
        <v>203</v>
      </c>
      <c r="AL84" s="65">
        <v>1167.016393442623</v>
      </c>
      <c r="AM84" s="65">
        <v>2179.84</v>
      </c>
      <c r="AN84" s="65">
        <f>AM84/323</f>
        <v>6.7487306501547994</v>
      </c>
      <c r="AO84" s="65" t="s">
        <v>359</v>
      </c>
      <c r="AP84" s="65" t="s">
        <v>190</v>
      </c>
      <c r="AQ84" s="65"/>
      <c r="AR84" s="65"/>
      <c r="AS84" s="65"/>
      <c r="AT84" s="65" t="s">
        <v>191</v>
      </c>
      <c r="AU84" s="65"/>
      <c r="AV84" s="65"/>
      <c r="AW84" s="65">
        <v>154051</v>
      </c>
      <c r="AX84" s="48" t="e">
        <f>VLOOKUP(A:A,'[4]Total Buy'!$A:$AV,48,0)</f>
        <v>#N/A</v>
      </c>
      <c r="AY84" s="49" t="str">
        <f t="shared" si="31"/>
        <v>09T3741608</v>
      </c>
      <c r="AZ84" s="50" t="s">
        <v>249</v>
      </c>
      <c r="BA84" s="65"/>
      <c r="BB84" s="65">
        <v>8.56</v>
      </c>
      <c r="BC84" s="65"/>
      <c r="BD84" s="49" t="str">
        <f t="shared" si="32"/>
        <v>09T3741608</v>
      </c>
      <c r="BE84" s="49" t="s">
        <v>82</v>
      </c>
      <c r="BF84" s="49"/>
      <c r="BG84" s="65"/>
      <c r="BH84" s="49" t="s">
        <v>102</v>
      </c>
      <c r="BI84" s="52" t="s">
        <v>195</v>
      </c>
      <c r="BJ84" s="65"/>
      <c r="BK84" s="65"/>
      <c r="BL84" s="54">
        <v>44440</v>
      </c>
      <c r="BM84" s="55"/>
      <c r="BN84" s="55">
        <v>44525</v>
      </c>
      <c r="BO84" s="55"/>
      <c r="BP84" s="49">
        <v>84</v>
      </c>
      <c r="BQ84" s="49">
        <v>98</v>
      </c>
      <c r="BR84" s="49">
        <f t="shared" si="33"/>
        <v>14</v>
      </c>
      <c r="BS84" s="56">
        <f t="shared" si="34"/>
        <v>44573</v>
      </c>
      <c r="BT84" s="29">
        <f t="shared" si="35"/>
        <v>-0.14285714285714285</v>
      </c>
      <c r="BU84" s="29">
        <f t="shared" si="36"/>
        <v>8</v>
      </c>
      <c r="BV84" s="57">
        <f t="shared" si="37"/>
        <v>44564</v>
      </c>
      <c r="BW84" s="58">
        <f t="shared" si="38"/>
        <v>44565</v>
      </c>
      <c r="BX84" s="6" t="str">
        <f t="shared" si="39"/>
        <v>09T3741::608</v>
      </c>
      <c r="BZ84" s="6">
        <f t="shared" si="40"/>
        <v>40</v>
      </c>
      <c r="CA84" s="6">
        <f t="shared" si="41"/>
        <v>1</v>
      </c>
    </row>
    <row r="85" spans="1:79" s="6" customFormat="1" ht="12">
      <c r="A85" s="6" t="str">
        <f t="shared" si="27"/>
        <v>26820109T4144001001</v>
      </c>
      <c r="B85" s="62">
        <v>268201</v>
      </c>
      <c r="C85" s="62">
        <v>268201</v>
      </c>
      <c r="D85" s="62" t="s">
        <v>244</v>
      </c>
      <c r="E85" s="62" t="s">
        <v>176</v>
      </c>
      <c r="F85" s="62" t="s">
        <v>177</v>
      </c>
      <c r="G85" s="62" t="s">
        <v>361</v>
      </c>
      <c r="H85" s="62" t="s">
        <v>361</v>
      </c>
      <c r="I85" s="62" t="s">
        <v>104</v>
      </c>
      <c r="J85" s="62" t="s">
        <v>179</v>
      </c>
      <c r="K85" s="62" t="s">
        <v>179</v>
      </c>
      <c r="L85" s="62" t="s">
        <v>180</v>
      </c>
      <c r="M85" s="62" t="s">
        <v>181</v>
      </c>
      <c r="N85" s="62" t="s">
        <v>226</v>
      </c>
      <c r="O85" s="62" t="s">
        <v>362</v>
      </c>
      <c r="P85" s="62" t="s">
        <v>248</v>
      </c>
      <c r="Q85" s="62" t="s">
        <v>229</v>
      </c>
      <c r="R85" s="62">
        <v>70</v>
      </c>
      <c r="S85" s="62">
        <v>70</v>
      </c>
      <c r="T85" s="63">
        <v>44621</v>
      </c>
      <c r="U85" s="62" t="s">
        <v>185</v>
      </c>
      <c r="V85" s="64">
        <v>44571</v>
      </c>
      <c r="W85" s="64">
        <f t="shared" si="28"/>
        <v>44564</v>
      </c>
      <c r="X85" s="67">
        <f t="shared" si="29"/>
        <v>44572</v>
      </c>
      <c r="Y85" s="67">
        <v>44565</v>
      </c>
      <c r="Z85" s="62" t="s">
        <v>186</v>
      </c>
      <c r="AA85" s="62"/>
      <c r="AB85" s="62"/>
      <c r="AC85" s="62"/>
      <c r="AD85" s="62"/>
      <c r="AE85" s="62" t="s">
        <v>187</v>
      </c>
      <c r="AF85" s="62"/>
      <c r="AG85" s="62" t="s">
        <v>188</v>
      </c>
      <c r="AH85" s="65">
        <v>3</v>
      </c>
      <c r="AI85" s="65">
        <f t="shared" si="30"/>
        <v>210</v>
      </c>
      <c r="AJ85" s="65" t="s">
        <v>189</v>
      </c>
      <c r="AK85" s="65"/>
      <c r="AL85" s="65"/>
      <c r="AM85" s="65"/>
      <c r="AN85" s="65"/>
      <c r="AO85" s="65"/>
      <c r="AP85" s="65" t="s">
        <v>190</v>
      </c>
      <c r="AQ85" s="65"/>
      <c r="AR85" s="65"/>
      <c r="AS85" s="65"/>
      <c r="AT85" s="65" t="s">
        <v>191</v>
      </c>
      <c r="AU85" s="65"/>
      <c r="AV85" s="65"/>
      <c r="AW85" s="65">
        <v>154062</v>
      </c>
      <c r="AX85" s="48" t="e">
        <f>VLOOKUP(A:A,'[4]Total Buy'!$A:$AV,48,0)</f>
        <v>#N/A</v>
      </c>
      <c r="AY85" s="49" t="str">
        <f t="shared" si="31"/>
        <v>09T4144001</v>
      </c>
      <c r="AZ85" s="50" t="s">
        <v>249</v>
      </c>
      <c r="BA85" s="65"/>
      <c r="BB85" s="65">
        <v>6.84</v>
      </c>
      <c r="BC85" s="65"/>
      <c r="BD85" s="49" t="str">
        <f t="shared" si="32"/>
        <v>09T4144001</v>
      </c>
      <c r="BE85" s="84" t="s">
        <v>81</v>
      </c>
      <c r="BF85" s="84"/>
      <c r="BG85" s="65"/>
      <c r="BH85" s="49" t="s">
        <v>97</v>
      </c>
      <c r="BI85" s="52" t="s">
        <v>195</v>
      </c>
      <c r="BJ85" s="65"/>
      <c r="BK85" s="65"/>
      <c r="BL85" s="54">
        <v>44440</v>
      </c>
      <c r="BM85" s="55"/>
      <c r="BN85" s="55">
        <v>44525</v>
      </c>
      <c r="BO85" s="55"/>
      <c r="BP85" s="49">
        <v>84</v>
      </c>
      <c r="BQ85" s="49">
        <v>98</v>
      </c>
      <c r="BR85" s="49">
        <f t="shared" si="33"/>
        <v>14</v>
      </c>
      <c r="BS85" s="56">
        <f t="shared" si="34"/>
        <v>44573</v>
      </c>
      <c r="BT85" s="29">
        <f t="shared" si="35"/>
        <v>-0.14285714285714285</v>
      </c>
      <c r="BU85" s="29">
        <f t="shared" si="36"/>
        <v>8</v>
      </c>
      <c r="BV85" s="57">
        <f t="shared" si="37"/>
        <v>44564</v>
      </c>
      <c r="BW85" s="58">
        <f t="shared" si="38"/>
        <v>44565</v>
      </c>
      <c r="BX85" s="6" t="str">
        <f t="shared" si="39"/>
        <v>09T4144::001</v>
      </c>
      <c r="BZ85" s="6">
        <f t="shared" si="40"/>
        <v>40</v>
      </c>
      <c r="CA85" s="6">
        <f t="shared" si="41"/>
        <v>1</v>
      </c>
    </row>
    <row r="86" spans="1:79" s="6" customFormat="1" ht="12">
      <c r="A86" s="6" t="str">
        <f t="shared" si="27"/>
        <v>26820109T4144001001</v>
      </c>
      <c r="B86" s="62">
        <v>268201</v>
      </c>
      <c r="C86" s="62">
        <v>268201</v>
      </c>
      <c r="D86" s="62" t="s">
        <v>244</v>
      </c>
      <c r="E86" s="62" t="s">
        <v>176</v>
      </c>
      <c r="F86" s="62" t="s">
        <v>177</v>
      </c>
      <c r="G86" s="62" t="s">
        <v>361</v>
      </c>
      <c r="H86" s="62" t="s">
        <v>361</v>
      </c>
      <c r="I86" s="62" t="s">
        <v>104</v>
      </c>
      <c r="J86" s="62" t="s">
        <v>179</v>
      </c>
      <c r="K86" s="62" t="s">
        <v>179</v>
      </c>
      <c r="L86" s="62" t="s">
        <v>180</v>
      </c>
      <c r="M86" s="62" t="s">
        <v>181</v>
      </c>
      <c r="N86" s="62" t="s">
        <v>182</v>
      </c>
      <c r="O86" s="62" t="s">
        <v>363</v>
      </c>
      <c r="P86" s="62" t="s">
        <v>248</v>
      </c>
      <c r="Q86" s="62" t="s">
        <v>229</v>
      </c>
      <c r="R86" s="62">
        <v>255</v>
      </c>
      <c r="S86" s="62">
        <v>255</v>
      </c>
      <c r="T86" s="63">
        <v>44621</v>
      </c>
      <c r="U86" s="62" t="s">
        <v>185</v>
      </c>
      <c r="V86" s="64">
        <v>44571</v>
      </c>
      <c r="W86" s="64">
        <f t="shared" si="28"/>
        <v>44564</v>
      </c>
      <c r="X86" s="67">
        <f t="shared" si="29"/>
        <v>44572</v>
      </c>
      <c r="Y86" s="67">
        <v>44565</v>
      </c>
      <c r="Z86" s="62" t="s">
        <v>186</v>
      </c>
      <c r="AA86" s="62"/>
      <c r="AB86" s="62"/>
      <c r="AC86" s="62"/>
      <c r="AD86" s="62"/>
      <c r="AE86" s="62" t="s">
        <v>187</v>
      </c>
      <c r="AF86" s="62"/>
      <c r="AG86" s="62" t="s">
        <v>188</v>
      </c>
      <c r="AH86" s="65">
        <v>3</v>
      </c>
      <c r="AI86" s="65">
        <f t="shared" si="30"/>
        <v>765</v>
      </c>
      <c r="AJ86" s="65" t="s">
        <v>189</v>
      </c>
      <c r="AK86" s="65"/>
      <c r="AL86" s="65"/>
      <c r="AM86" s="65"/>
      <c r="AN86" s="65"/>
      <c r="AO86" s="65"/>
      <c r="AP86" s="65" t="s">
        <v>190</v>
      </c>
      <c r="AQ86" s="65"/>
      <c r="AR86" s="65"/>
      <c r="AS86" s="65"/>
      <c r="AT86" s="65" t="s">
        <v>191</v>
      </c>
      <c r="AU86" s="65"/>
      <c r="AV86" s="65"/>
      <c r="AW86" s="65">
        <v>154062</v>
      </c>
      <c r="AX86" s="48" t="e">
        <f>VLOOKUP(A:A,'[4]Total Buy'!$A:$AV,48,0)</f>
        <v>#N/A</v>
      </c>
      <c r="AY86" s="49" t="str">
        <f t="shared" si="31"/>
        <v>09T4144001</v>
      </c>
      <c r="AZ86" s="50" t="s">
        <v>249</v>
      </c>
      <c r="BA86" s="65"/>
      <c r="BB86" s="65">
        <v>6.84</v>
      </c>
      <c r="BC86" s="65"/>
      <c r="BD86" s="49" t="str">
        <f t="shared" si="32"/>
        <v>09T4144001</v>
      </c>
      <c r="BE86" s="84" t="s">
        <v>81</v>
      </c>
      <c r="BF86" s="84"/>
      <c r="BG86" s="65"/>
      <c r="BH86" s="49" t="s">
        <v>97</v>
      </c>
      <c r="BI86" s="52" t="s">
        <v>195</v>
      </c>
      <c r="BJ86" s="65"/>
      <c r="BK86" s="65"/>
      <c r="BL86" s="54">
        <v>44440</v>
      </c>
      <c r="BM86" s="55"/>
      <c r="BN86" s="55">
        <v>44525</v>
      </c>
      <c r="BO86" s="55"/>
      <c r="BP86" s="49">
        <v>84</v>
      </c>
      <c r="BQ86" s="49">
        <v>98</v>
      </c>
      <c r="BR86" s="49">
        <f t="shared" si="33"/>
        <v>14</v>
      </c>
      <c r="BS86" s="56">
        <f t="shared" si="34"/>
        <v>44573</v>
      </c>
      <c r="BT86" s="29">
        <f t="shared" si="35"/>
        <v>-0.14285714285714285</v>
      </c>
      <c r="BU86" s="29">
        <f t="shared" si="36"/>
        <v>8</v>
      </c>
      <c r="BV86" s="57">
        <f t="shared" si="37"/>
        <v>44564</v>
      </c>
      <c r="BW86" s="58">
        <f t="shared" si="38"/>
        <v>44565</v>
      </c>
      <c r="BX86" s="6" t="str">
        <f t="shared" si="39"/>
        <v>09T4144::001</v>
      </c>
      <c r="BZ86" s="6">
        <f t="shared" si="40"/>
        <v>40</v>
      </c>
      <c r="CA86" s="6">
        <f t="shared" si="41"/>
        <v>1</v>
      </c>
    </row>
    <row r="87" spans="1:79" s="6" customFormat="1" ht="12">
      <c r="A87" s="6" t="str">
        <f t="shared" si="27"/>
        <v>26820109T4144001001</v>
      </c>
      <c r="B87" s="62">
        <v>268201</v>
      </c>
      <c r="C87" s="62">
        <v>268201</v>
      </c>
      <c r="D87" s="62" t="s">
        <v>244</v>
      </c>
      <c r="E87" s="62" t="s">
        <v>176</v>
      </c>
      <c r="F87" s="62" t="s">
        <v>177</v>
      </c>
      <c r="G87" s="62" t="s">
        <v>361</v>
      </c>
      <c r="H87" s="62" t="s">
        <v>361</v>
      </c>
      <c r="I87" s="62" t="s">
        <v>104</v>
      </c>
      <c r="J87" s="62" t="s">
        <v>179</v>
      </c>
      <c r="K87" s="62" t="s">
        <v>179</v>
      </c>
      <c r="L87" s="62" t="s">
        <v>180</v>
      </c>
      <c r="M87" s="62" t="s">
        <v>181</v>
      </c>
      <c r="N87" s="62" t="s">
        <v>196</v>
      </c>
      <c r="O87" s="62" t="s">
        <v>364</v>
      </c>
      <c r="P87" s="62" t="s">
        <v>248</v>
      </c>
      <c r="Q87" s="62" t="s">
        <v>229</v>
      </c>
      <c r="R87" s="62">
        <v>187</v>
      </c>
      <c r="S87" s="62">
        <v>187</v>
      </c>
      <c r="T87" s="63">
        <v>44621</v>
      </c>
      <c r="U87" s="62" t="s">
        <v>185</v>
      </c>
      <c r="V87" s="64">
        <v>44571</v>
      </c>
      <c r="W87" s="64">
        <f t="shared" si="28"/>
        <v>44564</v>
      </c>
      <c r="X87" s="67">
        <f t="shared" si="29"/>
        <v>44572</v>
      </c>
      <c r="Y87" s="67">
        <v>44565</v>
      </c>
      <c r="Z87" s="62" t="s">
        <v>186</v>
      </c>
      <c r="AA87" s="62"/>
      <c r="AB87" s="62"/>
      <c r="AC87" s="62"/>
      <c r="AD87" s="62"/>
      <c r="AE87" s="62" t="s">
        <v>187</v>
      </c>
      <c r="AF87" s="62"/>
      <c r="AG87" s="62" t="s">
        <v>188</v>
      </c>
      <c r="AH87" s="65">
        <v>3</v>
      </c>
      <c r="AI87" s="65">
        <f t="shared" si="30"/>
        <v>561</v>
      </c>
      <c r="AJ87" s="65" t="s">
        <v>189</v>
      </c>
      <c r="AK87" s="65"/>
      <c r="AL87" s="65"/>
      <c r="AM87" s="65"/>
      <c r="AN87" s="65"/>
      <c r="AO87" s="65"/>
      <c r="AP87" s="65" t="s">
        <v>190</v>
      </c>
      <c r="AQ87" s="65"/>
      <c r="AR87" s="65"/>
      <c r="AS87" s="65"/>
      <c r="AT87" s="65" t="s">
        <v>191</v>
      </c>
      <c r="AU87" s="65"/>
      <c r="AV87" s="65"/>
      <c r="AW87" s="65">
        <v>154062</v>
      </c>
      <c r="AX87" s="48" t="e">
        <f>VLOOKUP(A:A,'[4]Total Buy'!$A:$AV,48,0)</f>
        <v>#N/A</v>
      </c>
      <c r="AY87" s="49" t="str">
        <f t="shared" si="31"/>
        <v>09T4144001</v>
      </c>
      <c r="AZ87" s="50" t="s">
        <v>249</v>
      </c>
      <c r="BA87" s="65"/>
      <c r="BB87" s="65">
        <v>6.84</v>
      </c>
      <c r="BC87" s="65"/>
      <c r="BD87" s="49" t="str">
        <f t="shared" si="32"/>
        <v>09T4144001</v>
      </c>
      <c r="BE87" s="84" t="s">
        <v>81</v>
      </c>
      <c r="BF87" s="84"/>
      <c r="BG87" s="65"/>
      <c r="BH87" s="49" t="s">
        <v>97</v>
      </c>
      <c r="BI87" s="52" t="s">
        <v>195</v>
      </c>
      <c r="BJ87" s="65"/>
      <c r="BK87" s="65"/>
      <c r="BL87" s="54">
        <v>44440</v>
      </c>
      <c r="BM87" s="55"/>
      <c r="BN87" s="55">
        <v>44525</v>
      </c>
      <c r="BO87" s="55"/>
      <c r="BP87" s="49">
        <v>84</v>
      </c>
      <c r="BQ87" s="49">
        <v>98</v>
      </c>
      <c r="BR87" s="49">
        <f t="shared" si="33"/>
        <v>14</v>
      </c>
      <c r="BS87" s="56">
        <f t="shared" si="34"/>
        <v>44573</v>
      </c>
      <c r="BT87" s="29">
        <f t="shared" si="35"/>
        <v>-0.14285714285714285</v>
      </c>
      <c r="BU87" s="29">
        <f t="shared" si="36"/>
        <v>8</v>
      </c>
      <c r="BV87" s="57">
        <f t="shared" si="37"/>
        <v>44564</v>
      </c>
      <c r="BW87" s="58">
        <f t="shared" si="38"/>
        <v>44565</v>
      </c>
      <c r="BX87" s="6" t="str">
        <f t="shared" si="39"/>
        <v>09T4144::001</v>
      </c>
      <c r="BZ87" s="6">
        <f t="shared" si="40"/>
        <v>40</v>
      </c>
      <c r="CA87" s="6">
        <f t="shared" si="41"/>
        <v>1</v>
      </c>
    </row>
    <row r="88" spans="1:79" s="6" customFormat="1" ht="12">
      <c r="A88" s="6" t="str">
        <f t="shared" si="27"/>
        <v>26820109T4144001001</v>
      </c>
      <c r="B88" s="62">
        <v>268201</v>
      </c>
      <c r="C88" s="62">
        <v>268201</v>
      </c>
      <c r="D88" s="62" t="s">
        <v>244</v>
      </c>
      <c r="E88" s="62" t="s">
        <v>176</v>
      </c>
      <c r="F88" s="62" t="s">
        <v>177</v>
      </c>
      <c r="G88" s="62" t="s">
        <v>361</v>
      </c>
      <c r="H88" s="62" t="s">
        <v>361</v>
      </c>
      <c r="I88" s="62" t="s">
        <v>104</v>
      </c>
      <c r="J88" s="62" t="s">
        <v>179</v>
      </c>
      <c r="K88" s="62" t="s">
        <v>179</v>
      </c>
      <c r="L88" s="62" t="s">
        <v>180</v>
      </c>
      <c r="M88" s="62" t="s">
        <v>181</v>
      </c>
      <c r="N88" s="62" t="s">
        <v>198</v>
      </c>
      <c r="O88" s="62" t="s">
        <v>365</v>
      </c>
      <c r="P88" s="62" t="s">
        <v>248</v>
      </c>
      <c r="Q88" s="62" t="s">
        <v>229</v>
      </c>
      <c r="R88" s="62">
        <v>62</v>
      </c>
      <c r="S88" s="62">
        <v>62</v>
      </c>
      <c r="T88" s="63">
        <v>44621</v>
      </c>
      <c r="U88" s="62" t="s">
        <v>185</v>
      </c>
      <c r="V88" s="64">
        <v>44571</v>
      </c>
      <c r="W88" s="64">
        <f t="shared" si="28"/>
        <v>44564</v>
      </c>
      <c r="X88" s="67">
        <f t="shared" si="29"/>
        <v>44572</v>
      </c>
      <c r="Y88" s="67">
        <v>44565</v>
      </c>
      <c r="Z88" s="62" t="s">
        <v>186</v>
      </c>
      <c r="AA88" s="62"/>
      <c r="AB88" s="62"/>
      <c r="AC88" s="62"/>
      <c r="AD88" s="62"/>
      <c r="AE88" s="62" t="s">
        <v>187</v>
      </c>
      <c r="AF88" s="62"/>
      <c r="AG88" s="62" t="s">
        <v>188</v>
      </c>
      <c r="AH88" s="65">
        <v>3</v>
      </c>
      <c r="AI88" s="65">
        <f t="shared" si="30"/>
        <v>186</v>
      </c>
      <c r="AJ88" s="65" t="s">
        <v>189</v>
      </c>
      <c r="AK88" s="65"/>
      <c r="AL88" s="65"/>
      <c r="AM88" s="65"/>
      <c r="AN88" s="65"/>
      <c r="AO88" s="65"/>
      <c r="AP88" s="65" t="s">
        <v>190</v>
      </c>
      <c r="AQ88" s="65"/>
      <c r="AR88" s="65"/>
      <c r="AS88" s="65"/>
      <c r="AT88" s="65" t="s">
        <v>191</v>
      </c>
      <c r="AU88" s="65"/>
      <c r="AV88" s="65"/>
      <c r="AW88" s="65">
        <v>154062</v>
      </c>
      <c r="AX88" s="48" t="e">
        <f>VLOOKUP(A:A,'[4]Total Buy'!$A:$AV,48,0)</f>
        <v>#N/A</v>
      </c>
      <c r="AY88" s="49" t="str">
        <f t="shared" si="31"/>
        <v>09T4144001</v>
      </c>
      <c r="AZ88" s="50" t="s">
        <v>249</v>
      </c>
      <c r="BA88" s="65"/>
      <c r="BB88" s="65">
        <v>6.84</v>
      </c>
      <c r="BC88" s="65"/>
      <c r="BD88" s="49" t="str">
        <f t="shared" si="32"/>
        <v>09T4144001</v>
      </c>
      <c r="BE88" s="84" t="s">
        <v>81</v>
      </c>
      <c r="BF88" s="84"/>
      <c r="BG88" s="65"/>
      <c r="BH88" s="49" t="s">
        <v>97</v>
      </c>
      <c r="BI88" s="52" t="s">
        <v>195</v>
      </c>
      <c r="BJ88" s="65"/>
      <c r="BK88" s="65"/>
      <c r="BL88" s="54">
        <v>44440</v>
      </c>
      <c r="BM88" s="55"/>
      <c r="BN88" s="55">
        <v>44525</v>
      </c>
      <c r="BO88" s="55"/>
      <c r="BP88" s="49">
        <v>84</v>
      </c>
      <c r="BQ88" s="49">
        <v>98</v>
      </c>
      <c r="BR88" s="49">
        <f t="shared" si="33"/>
        <v>14</v>
      </c>
      <c r="BS88" s="56">
        <f t="shared" si="34"/>
        <v>44573</v>
      </c>
      <c r="BT88" s="29">
        <f t="shared" si="35"/>
        <v>-0.14285714285714285</v>
      </c>
      <c r="BU88" s="29">
        <f t="shared" si="36"/>
        <v>8</v>
      </c>
      <c r="BV88" s="57">
        <f t="shared" si="37"/>
        <v>44564</v>
      </c>
      <c r="BW88" s="58">
        <f t="shared" si="38"/>
        <v>44565</v>
      </c>
      <c r="BX88" s="6" t="str">
        <f t="shared" si="39"/>
        <v>09T4144::001</v>
      </c>
      <c r="BZ88" s="6">
        <f t="shared" si="40"/>
        <v>40</v>
      </c>
      <c r="CA88" s="6">
        <f t="shared" si="41"/>
        <v>1</v>
      </c>
    </row>
    <row r="89" spans="1:79" s="6" customFormat="1" ht="12">
      <c r="A89" s="6" t="str">
        <f t="shared" si="27"/>
        <v>26820109T4144001001</v>
      </c>
      <c r="B89" s="62">
        <v>268201</v>
      </c>
      <c r="C89" s="62">
        <v>268201</v>
      </c>
      <c r="D89" s="62" t="s">
        <v>244</v>
      </c>
      <c r="E89" s="62" t="s">
        <v>176</v>
      </c>
      <c r="F89" s="62" t="s">
        <v>177</v>
      </c>
      <c r="G89" s="62" t="s">
        <v>361</v>
      </c>
      <c r="H89" s="62" t="s">
        <v>361</v>
      </c>
      <c r="I89" s="62" t="s">
        <v>104</v>
      </c>
      <c r="J89" s="62" t="s">
        <v>179</v>
      </c>
      <c r="K89" s="62" t="s">
        <v>179</v>
      </c>
      <c r="L89" s="62" t="s">
        <v>180</v>
      </c>
      <c r="M89" s="62" t="s">
        <v>181</v>
      </c>
      <c r="N89" s="62" t="s">
        <v>295</v>
      </c>
      <c r="O89" s="62" t="s">
        <v>366</v>
      </c>
      <c r="P89" s="62" t="s">
        <v>248</v>
      </c>
      <c r="Q89" s="62" t="s">
        <v>229</v>
      </c>
      <c r="R89" s="62">
        <v>60</v>
      </c>
      <c r="S89" s="62">
        <v>60</v>
      </c>
      <c r="T89" s="63">
        <v>44621</v>
      </c>
      <c r="U89" s="62" t="s">
        <v>185</v>
      </c>
      <c r="V89" s="64">
        <v>44571</v>
      </c>
      <c r="W89" s="64">
        <f t="shared" si="28"/>
        <v>44564</v>
      </c>
      <c r="X89" s="67">
        <f t="shared" si="29"/>
        <v>44572</v>
      </c>
      <c r="Y89" s="67">
        <v>44565</v>
      </c>
      <c r="Z89" s="62" t="s">
        <v>186</v>
      </c>
      <c r="AA89" s="62"/>
      <c r="AB89" s="62"/>
      <c r="AC89" s="62"/>
      <c r="AD89" s="62"/>
      <c r="AE89" s="62" t="s">
        <v>187</v>
      </c>
      <c r="AF89" s="62"/>
      <c r="AG89" s="62" t="s">
        <v>188</v>
      </c>
      <c r="AH89" s="65">
        <v>3</v>
      </c>
      <c r="AI89" s="65">
        <f t="shared" si="30"/>
        <v>180</v>
      </c>
      <c r="AJ89" s="65" t="s">
        <v>189</v>
      </c>
      <c r="AK89" s="65"/>
      <c r="AL89" s="65"/>
      <c r="AM89" s="65"/>
      <c r="AN89" s="65"/>
      <c r="AO89" s="65"/>
      <c r="AP89" s="65" t="s">
        <v>190</v>
      </c>
      <c r="AQ89" s="65"/>
      <c r="AR89" s="65"/>
      <c r="AS89" s="65"/>
      <c r="AT89" s="65" t="s">
        <v>191</v>
      </c>
      <c r="AU89" s="65"/>
      <c r="AV89" s="65"/>
      <c r="AW89" s="65">
        <v>154062</v>
      </c>
      <c r="AX89" s="48" t="e">
        <f>VLOOKUP(A:A,'[4]Total Buy'!$A:$AV,48,0)</f>
        <v>#N/A</v>
      </c>
      <c r="AY89" s="49" t="str">
        <f t="shared" si="31"/>
        <v>09T4144001</v>
      </c>
      <c r="AZ89" s="50" t="s">
        <v>249</v>
      </c>
      <c r="BA89" s="65"/>
      <c r="BB89" s="65">
        <v>6.84</v>
      </c>
      <c r="BC89" s="65"/>
      <c r="BD89" s="49" t="str">
        <f t="shared" si="32"/>
        <v>09T4144001</v>
      </c>
      <c r="BE89" s="84" t="s">
        <v>81</v>
      </c>
      <c r="BF89" s="84"/>
      <c r="BG89" s="65"/>
      <c r="BH89" s="49" t="s">
        <v>97</v>
      </c>
      <c r="BI89" s="52" t="s">
        <v>195</v>
      </c>
      <c r="BJ89" s="65"/>
      <c r="BK89" s="65"/>
      <c r="BL89" s="54">
        <v>44440</v>
      </c>
      <c r="BM89" s="55"/>
      <c r="BN89" s="55">
        <v>44525</v>
      </c>
      <c r="BO89" s="55"/>
      <c r="BP89" s="49">
        <v>84</v>
      </c>
      <c r="BQ89" s="49">
        <v>98</v>
      </c>
      <c r="BR89" s="49">
        <f t="shared" si="33"/>
        <v>14</v>
      </c>
      <c r="BS89" s="56">
        <f t="shared" si="34"/>
        <v>44573</v>
      </c>
      <c r="BT89" s="29">
        <f t="shared" si="35"/>
        <v>-0.14285714285714285</v>
      </c>
      <c r="BU89" s="29">
        <f t="shared" si="36"/>
        <v>8</v>
      </c>
      <c r="BV89" s="57">
        <f t="shared" si="37"/>
        <v>44564</v>
      </c>
      <c r="BW89" s="58">
        <f t="shared" si="38"/>
        <v>44565</v>
      </c>
      <c r="BX89" s="6" t="str">
        <f t="shared" si="39"/>
        <v>09T4144::001</v>
      </c>
      <c r="BZ89" s="6">
        <f t="shared" si="40"/>
        <v>40</v>
      </c>
      <c r="CA89" s="6">
        <f t="shared" si="41"/>
        <v>1</v>
      </c>
    </row>
    <row r="90" spans="1:79" s="6" customFormat="1" ht="12">
      <c r="A90" s="6" t="str">
        <f t="shared" si="27"/>
        <v>26820109T4144608608</v>
      </c>
      <c r="B90" s="62">
        <v>268201</v>
      </c>
      <c r="C90" s="62">
        <v>268201</v>
      </c>
      <c r="D90" s="62" t="s">
        <v>244</v>
      </c>
      <c r="E90" s="62" t="s">
        <v>176</v>
      </c>
      <c r="F90" s="62" t="s">
        <v>177</v>
      </c>
      <c r="G90" s="62" t="s">
        <v>361</v>
      </c>
      <c r="H90" s="62" t="s">
        <v>361</v>
      </c>
      <c r="I90" s="62" t="s">
        <v>104</v>
      </c>
      <c r="J90" s="62" t="s">
        <v>200</v>
      </c>
      <c r="K90" s="62" t="s">
        <v>200</v>
      </c>
      <c r="L90" s="62" t="s">
        <v>201</v>
      </c>
      <c r="M90" s="62" t="s">
        <v>181</v>
      </c>
      <c r="N90" s="62" t="s">
        <v>226</v>
      </c>
      <c r="O90" s="62" t="s">
        <v>367</v>
      </c>
      <c r="P90" s="62" t="s">
        <v>248</v>
      </c>
      <c r="Q90" s="62" t="s">
        <v>229</v>
      </c>
      <c r="R90" s="62">
        <v>70</v>
      </c>
      <c r="S90" s="62">
        <v>70</v>
      </c>
      <c r="T90" s="63">
        <v>44621</v>
      </c>
      <c r="U90" s="62" t="s">
        <v>185</v>
      </c>
      <c r="V90" s="64">
        <v>44571</v>
      </c>
      <c r="W90" s="64">
        <f t="shared" si="28"/>
        <v>44564</v>
      </c>
      <c r="X90" s="67">
        <f t="shared" si="29"/>
        <v>44607</v>
      </c>
      <c r="Y90" s="67">
        <v>44600</v>
      </c>
      <c r="Z90" s="62" t="s">
        <v>186</v>
      </c>
      <c r="AA90" s="62"/>
      <c r="AB90" s="62"/>
      <c r="AC90" s="62"/>
      <c r="AD90" s="62"/>
      <c r="AE90" s="62" t="s">
        <v>187</v>
      </c>
      <c r="AF90" s="62"/>
      <c r="AG90" s="62" t="s">
        <v>188</v>
      </c>
      <c r="AH90" s="65">
        <v>3</v>
      </c>
      <c r="AI90" s="65">
        <f t="shared" si="30"/>
        <v>210</v>
      </c>
      <c r="AJ90" s="65" t="s">
        <v>189</v>
      </c>
      <c r="AK90" s="65" t="s">
        <v>203</v>
      </c>
      <c r="AL90" s="65">
        <v>1501.7869318181818</v>
      </c>
      <c r="AM90" s="65">
        <v>1747.9712670000001</v>
      </c>
      <c r="AN90" s="65">
        <f t="shared" ref="AN90:AN94" si="46">AM90/1599</f>
        <v>1.0931652701688557</v>
      </c>
      <c r="AO90" s="65" t="s">
        <v>204</v>
      </c>
      <c r="AP90" s="65" t="s">
        <v>190</v>
      </c>
      <c r="AQ90" s="65"/>
      <c r="AR90" s="65"/>
      <c r="AS90" s="65" t="s">
        <v>205</v>
      </c>
      <c r="AT90" s="65" t="s">
        <v>206</v>
      </c>
      <c r="AU90" s="65"/>
      <c r="AV90" s="65"/>
      <c r="AW90" s="65">
        <v>154063</v>
      </c>
      <c r="AX90" s="48" t="e">
        <f>VLOOKUP(A:A,'[4]Total Buy'!$A:$AV,48,0)</f>
        <v>#N/A</v>
      </c>
      <c r="AY90" s="49" t="str">
        <f t="shared" si="31"/>
        <v>09T4144608</v>
      </c>
      <c r="AZ90" s="50" t="s">
        <v>249</v>
      </c>
      <c r="BA90" s="65"/>
      <c r="BB90" s="65">
        <v>7.08</v>
      </c>
      <c r="BC90" s="65"/>
      <c r="BD90" s="49" t="str">
        <f t="shared" si="32"/>
        <v>09T4144608</v>
      </c>
      <c r="BE90" s="84" t="s">
        <v>81</v>
      </c>
      <c r="BF90" s="84"/>
      <c r="BG90" s="65"/>
      <c r="BH90" s="49" t="s">
        <v>97</v>
      </c>
      <c r="BI90" s="52" t="s">
        <v>195</v>
      </c>
      <c r="BJ90" s="65"/>
      <c r="BK90" s="65"/>
      <c r="BL90" s="54">
        <v>44440</v>
      </c>
      <c r="BM90" s="55"/>
      <c r="BN90" s="55">
        <v>44575</v>
      </c>
      <c r="BO90" s="55">
        <v>44568</v>
      </c>
      <c r="BP90" s="49">
        <v>134</v>
      </c>
      <c r="BQ90" s="49">
        <v>112</v>
      </c>
      <c r="BR90" s="49">
        <f t="shared" si="33"/>
        <v>-22</v>
      </c>
      <c r="BS90" s="56">
        <f t="shared" si="34"/>
        <v>44587</v>
      </c>
      <c r="BT90" s="29">
        <f t="shared" si="35"/>
        <v>-5.1428571428571432</v>
      </c>
      <c r="BU90" s="29">
        <f t="shared" si="36"/>
        <v>-13</v>
      </c>
      <c r="BV90" s="57">
        <f t="shared" si="37"/>
        <v>44564</v>
      </c>
      <c r="BW90" s="58">
        <f t="shared" si="38"/>
        <v>44600</v>
      </c>
      <c r="BX90" s="6" t="str">
        <f t="shared" si="39"/>
        <v>09T4144::608</v>
      </c>
      <c r="BY90" s="6" t="s">
        <v>74</v>
      </c>
      <c r="BZ90" s="6">
        <f t="shared" si="40"/>
        <v>25</v>
      </c>
      <c r="CA90" s="6">
        <f t="shared" si="41"/>
        <v>36</v>
      </c>
    </row>
    <row r="91" spans="1:79" s="6" customFormat="1" ht="12">
      <c r="A91" s="6" t="str">
        <f t="shared" si="27"/>
        <v>26820109T4144608608</v>
      </c>
      <c r="B91" s="62">
        <v>268201</v>
      </c>
      <c r="C91" s="62">
        <v>268201</v>
      </c>
      <c r="D91" s="62" t="s">
        <v>244</v>
      </c>
      <c r="E91" s="62" t="s">
        <v>176</v>
      </c>
      <c r="F91" s="62" t="s">
        <v>177</v>
      </c>
      <c r="G91" s="62" t="s">
        <v>361</v>
      </c>
      <c r="H91" s="62" t="s">
        <v>361</v>
      </c>
      <c r="I91" s="62" t="s">
        <v>104</v>
      </c>
      <c r="J91" s="62" t="s">
        <v>200</v>
      </c>
      <c r="K91" s="62" t="s">
        <v>200</v>
      </c>
      <c r="L91" s="62" t="s">
        <v>201</v>
      </c>
      <c r="M91" s="62" t="s">
        <v>181</v>
      </c>
      <c r="N91" s="62" t="s">
        <v>182</v>
      </c>
      <c r="O91" s="62" t="s">
        <v>368</v>
      </c>
      <c r="P91" s="62" t="s">
        <v>248</v>
      </c>
      <c r="Q91" s="62" t="s">
        <v>229</v>
      </c>
      <c r="R91" s="62">
        <v>255</v>
      </c>
      <c r="S91" s="62">
        <v>255</v>
      </c>
      <c r="T91" s="63">
        <v>44621</v>
      </c>
      <c r="U91" s="62" t="s">
        <v>185</v>
      </c>
      <c r="V91" s="64">
        <v>44571</v>
      </c>
      <c r="W91" s="64">
        <f t="shared" si="28"/>
        <v>44564</v>
      </c>
      <c r="X91" s="67">
        <f t="shared" si="29"/>
        <v>44607</v>
      </c>
      <c r="Y91" s="67">
        <v>44600</v>
      </c>
      <c r="Z91" s="62" t="s">
        <v>186</v>
      </c>
      <c r="AA91" s="62"/>
      <c r="AB91" s="62"/>
      <c r="AC91" s="62"/>
      <c r="AD91" s="62"/>
      <c r="AE91" s="62" t="s">
        <v>187</v>
      </c>
      <c r="AF91" s="62"/>
      <c r="AG91" s="62" t="s">
        <v>188</v>
      </c>
      <c r="AH91" s="65">
        <v>3</v>
      </c>
      <c r="AI91" s="65">
        <f t="shared" si="30"/>
        <v>765</v>
      </c>
      <c r="AJ91" s="65" t="s">
        <v>189</v>
      </c>
      <c r="AK91" s="65" t="s">
        <v>203</v>
      </c>
      <c r="AL91" s="65">
        <v>1501.7869318181818</v>
      </c>
      <c r="AM91" s="65">
        <v>1747.9712670000001</v>
      </c>
      <c r="AN91" s="65">
        <f t="shared" si="46"/>
        <v>1.0931652701688557</v>
      </c>
      <c r="AO91" s="65" t="s">
        <v>204</v>
      </c>
      <c r="AP91" s="65" t="s">
        <v>190</v>
      </c>
      <c r="AQ91" s="65"/>
      <c r="AR91" s="65"/>
      <c r="AS91" s="65" t="s">
        <v>205</v>
      </c>
      <c r="AT91" s="65" t="s">
        <v>206</v>
      </c>
      <c r="AU91" s="65"/>
      <c r="AV91" s="65"/>
      <c r="AW91" s="65">
        <v>154063</v>
      </c>
      <c r="AX91" s="48" t="e">
        <f>VLOOKUP(A:A,'[4]Total Buy'!$A:$AV,48,0)</f>
        <v>#N/A</v>
      </c>
      <c r="AY91" s="49" t="str">
        <f t="shared" si="31"/>
        <v>09T4144608</v>
      </c>
      <c r="AZ91" s="50" t="s">
        <v>249</v>
      </c>
      <c r="BA91" s="65"/>
      <c r="BB91" s="65">
        <v>7.08</v>
      </c>
      <c r="BC91" s="65"/>
      <c r="BD91" s="49" t="str">
        <f t="shared" si="32"/>
        <v>09T4144608</v>
      </c>
      <c r="BE91" s="84" t="s">
        <v>81</v>
      </c>
      <c r="BF91" s="84"/>
      <c r="BG91" s="65"/>
      <c r="BH91" s="49" t="s">
        <v>97</v>
      </c>
      <c r="BI91" s="52" t="s">
        <v>195</v>
      </c>
      <c r="BJ91" s="65"/>
      <c r="BK91" s="65"/>
      <c r="BL91" s="54">
        <v>44440</v>
      </c>
      <c r="BM91" s="55"/>
      <c r="BN91" s="55">
        <v>44575</v>
      </c>
      <c r="BO91" s="55">
        <v>44568</v>
      </c>
      <c r="BP91" s="49">
        <v>134</v>
      </c>
      <c r="BQ91" s="49">
        <v>112</v>
      </c>
      <c r="BR91" s="49">
        <f t="shared" si="33"/>
        <v>-22</v>
      </c>
      <c r="BS91" s="56">
        <f t="shared" si="34"/>
        <v>44587</v>
      </c>
      <c r="BT91" s="29">
        <f t="shared" si="35"/>
        <v>-5.1428571428571432</v>
      </c>
      <c r="BU91" s="29">
        <f t="shared" si="36"/>
        <v>-13</v>
      </c>
      <c r="BV91" s="57">
        <f t="shared" si="37"/>
        <v>44564</v>
      </c>
      <c r="BW91" s="58">
        <f t="shared" si="38"/>
        <v>44600</v>
      </c>
      <c r="BX91" s="6" t="str">
        <f t="shared" si="39"/>
        <v>09T4144::608</v>
      </c>
      <c r="BY91" s="6" t="s">
        <v>74</v>
      </c>
      <c r="BZ91" s="6">
        <f t="shared" si="40"/>
        <v>25</v>
      </c>
      <c r="CA91" s="6">
        <f t="shared" si="41"/>
        <v>36</v>
      </c>
    </row>
    <row r="92" spans="1:79" s="6" customFormat="1" ht="12">
      <c r="A92" s="6" t="str">
        <f t="shared" si="27"/>
        <v>26820109T4144608608</v>
      </c>
      <c r="B92" s="62">
        <v>268201</v>
      </c>
      <c r="C92" s="62">
        <v>268201</v>
      </c>
      <c r="D92" s="62" t="s">
        <v>244</v>
      </c>
      <c r="E92" s="62" t="s">
        <v>176</v>
      </c>
      <c r="F92" s="62" t="s">
        <v>177</v>
      </c>
      <c r="G92" s="62" t="s">
        <v>361</v>
      </c>
      <c r="H92" s="62" t="s">
        <v>361</v>
      </c>
      <c r="I92" s="62" t="s">
        <v>104</v>
      </c>
      <c r="J92" s="62" t="s">
        <v>200</v>
      </c>
      <c r="K92" s="62" t="s">
        <v>200</v>
      </c>
      <c r="L92" s="62" t="s">
        <v>201</v>
      </c>
      <c r="M92" s="62" t="s">
        <v>181</v>
      </c>
      <c r="N92" s="62" t="s">
        <v>196</v>
      </c>
      <c r="O92" s="62" t="s">
        <v>369</v>
      </c>
      <c r="P92" s="62" t="s">
        <v>248</v>
      </c>
      <c r="Q92" s="62" t="s">
        <v>229</v>
      </c>
      <c r="R92" s="62">
        <v>207</v>
      </c>
      <c r="S92" s="62">
        <v>207</v>
      </c>
      <c r="T92" s="63">
        <v>44621</v>
      </c>
      <c r="U92" s="62" t="s">
        <v>185</v>
      </c>
      <c r="V92" s="64">
        <v>44571</v>
      </c>
      <c r="W92" s="64">
        <f t="shared" si="28"/>
        <v>44564</v>
      </c>
      <c r="X92" s="67">
        <f t="shared" si="29"/>
        <v>44607</v>
      </c>
      <c r="Y92" s="67">
        <v>44600</v>
      </c>
      <c r="Z92" s="62" t="s">
        <v>186</v>
      </c>
      <c r="AA92" s="62"/>
      <c r="AB92" s="62"/>
      <c r="AC92" s="62"/>
      <c r="AD92" s="62"/>
      <c r="AE92" s="62" t="s">
        <v>187</v>
      </c>
      <c r="AF92" s="62"/>
      <c r="AG92" s="62" t="s">
        <v>188</v>
      </c>
      <c r="AH92" s="65">
        <v>3</v>
      </c>
      <c r="AI92" s="65">
        <f t="shared" si="30"/>
        <v>621</v>
      </c>
      <c r="AJ92" s="65" t="s">
        <v>189</v>
      </c>
      <c r="AK92" s="65" t="s">
        <v>203</v>
      </c>
      <c r="AL92" s="65">
        <v>1501.7869318181818</v>
      </c>
      <c r="AM92" s="65">
        <v>1747.9712670000001</v>
      </c>
      <c r="AN92" s="65">
        <f t="shared" si="46"/>
        <v>1.0931652701688557</v>
      </c>
      <c r="AO92" s="65" t="s">
        <v>204</v>
      </c>
      <c r="AP92" s="65" t="s">
        <v>190</v>
      </c>
      <c r="AQ92" s="65"/>
      <c r="AR92" s="65"/>
      <c r="AS92" s="65" t="s">
        <v>205</v>
      </c>
      <c r="AT92" s="65" t="s">
        <v>206</v>
      </c>
      <c r="AU92" s="65"/>
      <c r="AV92" s="65"/>
      <c r="AW92" s="65">
        <v>154063</v>
      </c>
      <c r="AX92" s="48" t="e">
        <f>VLOOKUP(A:A,'[4]Total Buy'!$A:$AV,48,0)</f>
        <v>#N/A</v>
      </c>
      <c r="AY92" s="49" t="str">
        <f t="shared" si="31"/>
        <v>09T4144608</v>
      </c>
      <c r="AZ92" s="50" t="s">
        <v>249</v>
      </c>
      <c r="BA92" s="65"/>
      <c r="BB92" s="65">
        <v>7.08</v>
      </c>
      <c r="BC92" s="65"/>
      <c r="BD92" s="49" t="str">
        <f t="shared" si="32"/>
        <v>09T4144608</v>
      </c>
      <c r="BE92" s="84" t="s">
        <v>81</v>
      </c>
      <c r="BF92" s="84"/>
      <c r="BG92" s="65"/>
      <c r="BH92" s="49" t="s">
        <v>97</v>
      </c>
      <c r="BI92" s="52" t="s">
        <v>195</v>
      </c>
      <c r="BJ92" s="65"/>
      <c r="BK92" s="65"/>
      <c r="BL92" s="54">
        <v>44440</v>
      </c>
      <c r="BM92" s="55"/>
      <c r="BN92" s="55">
        <v>44575</v>
      </c>
      <c r="BO92" s="55">
        <v>44568</v>
      </c>
      <c r="BP92" s="49">
        <v>134</v>
      </c>
      <c r="BQ92" s="49">
        <v>112</v>
      </c>
      <c r="BR92" s="49">
        <f t="shared" si="33"/>
        <v>-22</v>
      </c>
      <c r="BS92" s="56">
        <f t="shared" si="34"/>
        <v>44587</v>
      </c>
      <c r="BT92" s="29">
        <f t="shared" si="35"/>
        <v>-5.1428571428571432</v>
      </c>
      <c r="BU92" s="29">
        <f t="shared" si="36"/>
        <v>-13</v>
      </c>
      <c r="BV92" s="57">
        <f t="shared" si="37"/>
        <v>44564</v>
      </c>
      <c r="BW92" s="58">
        <f t="shared" si="38"/>
        <v>44600</v>
      </c>
      <c r="BX92" s="6" t="str">
        <f t="shared" si="39"/>
        <v>09T4144::608</v>
      </c>
      <c r="BY92" s="6" t="s">
        <v>74</v>
      </c>
      <c r="BZ92" s="6">
        <f t="shared" si="40"/>
        <v>25</v>
      </c>
      <c r="CA92" s="6">
        <f t="shared" si="41"/>
        <v>36</v>
      </c>
    </row>
    <row r="93" spans="1:79" s="6" customFormat="1" ht="12">
      <c r="A93" s="6" t="str">
        <f t="shared" si="27"/>
        <v>26820109T4144608608</v>
      </c>
      <c r="B93" s="62">
        <v>268201</v>
      </c>
      <c r="C93" s="62">
        <v>268201</v>
      </c>
      <c r="D93" s="62" t="s">
        <v>244</v>
      </c>
      <c r="E93" s="62" t="s">
        <v>176</v>
      </c>
      <c r="F93" s="62" t="s">
        <v>177</v>
      </c>
      <c r="G93" s="62" t="s">
        <v>361</v>
      </c>
      <c r="H93" s="62" t="s">
        <v>361</v>
      </c>
      <c r="I93" s="62" t="s">
        <v>104</v>
      </c>
      <c r="J93" s="62" t="s">
        <v>200</v>
      </c>
      <c r="K93" s="62" t="s">
        <v>200</v>
      </c>
      <c r="L93" s="62" t="s">
        <v>201</v>
      </c>
      <c r="M93" s="62" t="s">
        <v>181</v>
      </c>
      <c r="N93" s="62" t="s">
        <v>198</v>
      </c>
      <c r="O93" s="62" t="s">
        <v>370</v>
      </c>
      <c r="P93" s="62" t="s">
        <v>248</v>
      </c>
      <c r="Q93" s="62" t="s">
        <v>229</v>
      </c>
      <c r="R93" s="62">
        <v>80</v>
      </c>
      <c r="S93" s="62">
        <v>80</v>
      </c>
      <c r="T93" s="63">
        <v>44621</v>
      </c>
      <c r="U93" s="62" t="s">
        <v>185</v>
      </c>
      <c r="V93" s="64">
        <v>44571</v>
      </c>
      <c r="W93" s="64">
        <f t="shared" si="28"/>
        <v>44564</v>
      </c>
      <c r="X93" s="67">
        <f t="shared" si="29"/>
        <v>44607</v>
      </c>
      <c r="Y93" s="67">
        <v>44600</v>
      </c>
      <c r="Z93" s="62" t="s">
        <v>186</v>
      </c>
      <c r="AA93" s="62"/>
      <c r="AB93" s="62"/>
      <c r="AC93" s="62"/>
      <c r="AD93" s="62"/>
      <c r="AE93" s="62" t="s">
        <v>187</v>
      </c>
      <c r="AF93" s="62"/>
      <c r="AG93" s="62" t="s">
        <v>188</v>
      </c>
      <c r="AH93" s="65">
        <v>3</v>
      </c>
      <c r="AI93" s="65">
        <f t="shared" si="30"/>
        <v>240</v>
      </c>
      <c r="AJ93" s="65" t="s">
        <v>189</v>
      </c>
      <c r="AK93" s="65" t="s">
        <v>203</v>
      </c>
      <c r="AL93" s="65">
        <v>1501.7869318181818</v>
      </c>
      <c r="AM93" s="65">
        <v>1747.9712670000001</v>
      </c>
      <c r="AN93" s="65">
        <f t="shared" si="46"/>
        <v>1.0931652701688557</v>
      </c>
      <c r="AO93" s="65" t="s">
        <v>204</v>
      </c>
      <c r="AP93" s="65" t="s">
        <v>190</v>
      </c>
      <c r="AQ93" s="65"/>
      <c r="AR93" s="65"/>
      <c r="AS93" s="65" t="s">
        <v>205</v>
      </c>
      <c r="AT93" s="65" t="s">
        <v>206</v>
      </c>
      <c r="AU93" s="65"/>
      <c r="AV93" s="65"/>
      <c r="AW93" s="65">
        <v>154063</v>
      </c>
      <c r="AX93" s="48" t="e">
        <f>VLOOKUP(A:A,'[4]Total Buy'!$A:$AV,48,0)</f>
        <v>#N/A</v>
      </c>
      <c r="AY93" s="49" t="str">
        <f t="shared" si="31"/>
        <v>09T4144608</v>
      </c>
      <c r="AZ93" s="50" t="s">
        <v>249</v>
      </c>
      <c r="BA93" s="65"/>
      <c r="BB93" s="65">
        <v>7.08</v>
      </c>
      <c r="BC93" s="65"/>
      <c r="BD93" s="49" t="str">
        <f t="shared" si="32"/>
        <v>09T4144608</v>
      </c>
      <c r="BE93" s="84" t="s">
        <v>81</v>
      </c>
      <c r="BF93" s="84"/>
      <c r="BG93" s="65"/>
      <c r="BH93" s="49" t="s">
        <v>97</v>
      </c>
      <c r="BI93" s="52" t="s">
        <v>195</v>
      </c>
      <c r="BJ93" s="65"/>
      <c r="BK93" s="65"/>
      <c r="BL93" s="54">
        <v>44440</v>
      </c>
      <c r="BM93" s="55"/>
      <c r="BN93" s="55">
        <v>44575</v>
      </c>
      <c r="BO93" s="55">
        <v>44568</v>
      </c>
      <c r="BP93" s="49">
        <v>134</v>
      </c>
      <c r="BQ93" s="49">
        <v>112</v>
      </c>
      <c r="BR93" s="49">
        <f t="shared" si="33"/>
        <v>-22</v>
      </c>
      <c r="BS93" s="56">
        <f t="shared" si="34"/>
        <v>44587</v>
      </c>
      <c r="BT93" s="29">
        <f t="shared" si="35"/>
        <v>-5.1428571428571432</v>
      </c>
      <c r="BU93" s="29">
        <f t="shared" si="36"/>
        <v>-13</v>
      </c>
      <c r="BV93" s="57">
        <f t="shared" si="37"/>
        <v>44564</v>
      </c>
      <c r="BW93" s="58">
        <f t="shared" si="38"/>
        <v>44600</v>
      </c>
      <c r="BX93" s="6" t="str">
        <f t="shared" si="39"/>
        <v>09T4144::608</v>
      </c>
      <c r="BY93" s="6" t="s">
        <v>74</v>
      </c>
      <c r="BZ93" s="6">
        <f t="shared" si="40"/>
        <v>25</v>
      </c>
      <c r="CA93" s="6">
        <f t="shared" si="41"/>
        <v>36</v>
      </c>
    </row>
    <row r="94" spans="1:79" s="6" customFormat="1" ht="12">
      <c r="A94" s="6" t="str">
        <f t="shared" si="27"/>
        <v>26820109T4144608608</v>
      </c>
      <c r="B94" s="62">
        <v>268201</v>
      </c>
      <c r="C94" s="62">
        <v>268201</v>
      </c>
      <c r="D94" s="62" t="s">
        <v>244</v>
      </c>
      <c r="E94" s="62" t="s">
        <v>176</v>
      </c>
      <c r="F94" s="62" t="s">
        <v>177</v>
      </c>
      <c r="G94" s="62" t="s">
        <v>361</v>
      </c>
      <c r="H94" s="62" t="s">
        <v>361</v>
      </c>
      <c r="I94" s="62" t="s">
        <v>104</v>
      </c>
      <c r="J94" s="62" t="s">
        <v>200</v>
      </c>
      <c r="K94" s="62" t="s">
        <v>200</v>
      </c>
      <c r="L94" s="62" t="s">
        <v>201</v>
      </c>
      <c r="M94" s="62" t="s">
        <v>181</v>
      </c>
      <c r="N94" s="62" t="s">
        <v>295</v>
      </c>
      <c r="O94" s="62" t="s">
        <v>371</v>
      </c>
      <c r="P94" s="62" t="s">
        <v>248</v>
      </c>
      <c r="Q94" s="62" t="s">
        <v>229</v>
      </c>
      <c r="R94" s="62">
        <v>60</v>
      </c>
      <c r="S94" s="62">
        <v>60</v>
      </c>
      <c r="T94" s="63">
        <v>44621</v>
      </c>
      <c r="U94" s="62" t="s">
        <v>185</v>
      </c>
      <c r="V94" s="64">
        <v>44571</v>
      </c>
      <c r="W94" s="64">
        <f t="shared" si="28"/>
        <v>44564</v>
      </c>
      <c r="X94" s="67">
        <f t="shared" si="29"/>
        <v>44607</v>
      </c>
      <c r="Y94" s="67">
        <v>44600</v>
      </c>
      <c r="Z94" s="62" t="s">
        <v>186</v>
      </c>
      <c r="AA94" s="62"/>
      <c r="AB94" s="62"/>
      <c r="AC94" s="62"/>
      <c r="AD94" s="62"/>
      <c r="AE94" s="62" t="s">
        <v>187</v>
      </c>
      <c r="AF94" s="62"/>
      <c r="AG94" s="62" t="s">
        <v>188</v>
      </c>
      <c r="AH94" s="65">
        <v>3</v>
      </c>
      <c r="AI94" s="65">
        <f t="shared" si="30"/>
        <v>180</v>
      </c>
      <c r="AJ94" s="65" t="s">
        <v>189</v>
      </c>
      <c r="AK94" s="65" t="s">
        <v>203</v>
      </c>
      <c r="AL94" s="65">
        <v>1501.7869318181818</v>
      </c>
      <c r="AM94" s="65">
        <v>1747.9712670000001</v>
      </c>
      <c r="AN94" s="65">
        <f t="shared" si="46"/>
        <v>1.0931652701688557</v>
      </c>
      <c r="AO94" s="65" t="s">
        <v>204</v>
      </c>
      <c r="AP94" s="65" t="s">
        <v>190</v>
      </c>
      <c r="AQ94" s="65"/>
      <c r="AR94" s="65"/>
      <c r="AS94" s="65" t="s">
        <v>205</v>
      </c>
      <c r="AT94" s="65" t="s">
        <v>206</v>
      </c>
      <c r="AU94" s="65"/>
      <c r="AV94" s="65"/>
      <c r="AW94" s="65">
        <v>154063</v>
      </c>
      <c r="AX94" s="48" t="e">
        <f>VLOOKUP(A:A,'[4]Total Buy'!$A:$AV,48,0)</f>
        <v>#N/A</v>
      </c>
      <c r="AY94" s="49" t="str">
        <f t="shared" si="31"/>
        <v>09T4144608</v>
      </c>
      <c r="AZ94" s="50" t="s">
        <v>249</v>
      </c>
      <c r="BA94" s="65"/>
      <c r="BB94" s="65">
        <v>7.08</v>
      </c>
      <c r="BC94" s="65"/>
      <c r="BD94" s="49" t="str">
        <f t="shared" si="32"/>
        <v>09T4144608</v>
      </c>
      <c r="BE94" s="84" t="s">
        <v>81</v>
      </c>
      <c r="BF94" s="84"/>
      <c r="BG94" s="65"/>
      <c r="BH94" s="49" t="s">
        <v>97</v>
      </c>
      <c r="BI94" s="52" t="s">
        <v>195</v>
      </c>
      <c r="BJ94" s="65"/>
      <c r="BK94" s="65"/>
      <c r="BL94" s="54">
        <v>44440</v>
      </c>
      <c r="BM94" s="55"/>
      <c r="BN94" s="55">
        <v>44575</v>
      </c>
      <c r="BO94" s="55">
        <v>44568</v>
      </c>
      <c r="BP94" s="49">
        <v>134</v>
      </c>
      <c r="BQ94" s="49">
        <v>112</v>
      </c>
      <c r="BR94" s="49">
        <f t="shared" si="33"/>
        <v>-22</v>
      </c>
      <c r="BS94" s="56">
        <f t="shared" si="34"/>
        <v>44587</v>
      </c>
      <c r="BT94" s="29">
        <f t="shared" si="35"/>
        <v>-5.1428571428571432</v>
      </c>
      <c r="BU94" s="29">
        <f t="shared" si="36"/>
        <v>-13</v>
      </c>
      <c r="BV94" s="57">
        <f t="shared" si="37"/>
        <v>44564</v>
      </c>
      <c r="BW94" s="58">
        <f t="shared" si="38"/>
        <v>44600</v>
      </c>
      <c r="BX94" s="6" t="str">
        <f t="shared" si="39"/>
        <v>09T4144::608</v>
      </c>
      <c r="BY94" s="6" t="s">
        <v>74</v>
      </c>
      <c r="BZ94" s="6">
        <f t="shared" si="40"/>
        <v>25</v>
      </c>
      <c r="CA94" s="6">
        <f t="shared" si="41"/>
        <v>36</v>
      </c>
    </row>
    <row r="95" spans="1:79" s="6" customFormat="1" ht="12">
      <c r="A95" s="6" t="str">
        <f t="shared" si="27"/>
        <v>26820109T4144464464</v>
      </c>
      <c r="B95" s="62">
        <v>268201</v>
      </c>
      <c r="C95" s="62">
        <v>268201</v>
      </c>
      <c r="D95" s="62" t="s">
        <v>244</v>
      </c>
      <c r="E95" s="62" t="s">
        <v>176</v>
      </c>
      <c r="F95" s="62" t="s">
        <v>177</v>
      </c>
      <c r="G95" s="62" t="s">
        <v>361</v>
      </c>
      <c r="H95" s="62" t="s">
        <v>361</v>
      </c>
      <c r="I95" s="62" t="s">
        <v>104</v>
      </c>
      <c r="J95" s="62" t="s">
        <v>339</v>
      </c>
      <c r="K95" s="62" t="s">
        <v>339</v>
      </c>
      <c r="L95" s="62" t="s">
        <v>340</v>
      </c>
      <c r="M95" s="62" t="s">
        <v>181</v>
      </c>
      <c r="N95" s="62" t="s">
        <v>226</v>
      </c>
      <c r="O95" s="62" t="s">
        <v>372</v>
      </c>
      <c r="P95" s="62" t="s">
        <v>248</v>
      </c>
      <c r="Q95" s="62" t="s">
        <v>229</v>
      </c>
      <c r="R95" s="62">
        <v>70</v>
      </c>
      <c r="S95" s="62">
        <v>70</v>
      </c>
      <c r="T95" s="63">
        <v>44621</v>
      </c>
      <c r="U95" s="62" t="s">
        <v>185</v>
      </c>
      <c r="V95" s="64">
        <v>44571</v>
      </c>
      <c r="W95" s="64">
        <f t="shared" si="28"/>
        <v>44564</v>
      </c>
      <c r="X95" s="67">
        <f t="shared" si="29"/>
        <v>44572</v>
      </c>
      <c r="Y95" s="67">
        <v>44565</v>
      </c>
      <c r="Z95" s="62" t="s">
        <v>186</v>
      </c>
      <c r="AA95" s="62"/>
      <c r="AB95" s="62"/>
      <c r="AC95" s="62"/>
      <c r="AD95" s="62"/>
      <c r="AE95" s="62" t="s">
        <v>187</v>
      </c>
      <c r="AF95" s="62"/>
      <c r="AG95" s="62" t="s">
        <v>188</v>
      </c>
      <c r="AH95" s="65">
        <v>3</v>
      </c>
      <c r="AI95" s="65">
        <f t="shared" si="30"/>
        <v>210</v>
      </c>
      <c r="AJ95" s="65" t="s">
        <v>189</v>
      </c>
      <c r="AK95" s="65" t="s">
        <v>203</v>
      </c>
      <c r="AL95" s="65">
        <v>242.76859504132233</v>
      </c>
      <c r="AM95" s="65">
        <v>414.50406400000003</v>
      </c>
      <c r="AN95" s="65">
        <f>AM95/1584</f>
        <v>0.26168185858585863</v>
      </c>
      <c r="AO95" s="65" t="s">
        <v>204</v>
      </c>
      <c r="AP95" s="65" t="s">
        <v>190</v>
      </c>
      <c r="AQ95" s="65"/>
      <c r="AR95" s="65"/>
      <c r="AS95" s="65"/>
      <c r="AT95" s="65" t="s">
        <v>191</v>
      </c>
      <c r="AU95" s="65"/>
      <c r="AV95" s="65"/>
      <c r="AW95" s="65">
        <v>154062</v>
      </c>
      <c r="AX95" s="48" t="e">
        <f>VLOOKUP(A:A,'[4]Total Buy'!$A:$AV,48,0)</f>
        <v>#N/A</v>
      </c>
      <c r="AY95" s="49" t="str">
        <f t="shared" si="31"/>
        <v>09T4144464</v>
      </c>
      <c r="AZ95" s="50" t="s">
        <v>249</v>
      </c>
      <c r="BA95" s="65"/>
      <c r="BB95" s="65">
        <v>6.84</v>
      </c>
      <c r="BC95" s="65"/>
      <c r="BD95" s="49" t="str">
        <f t="shared" si="32"/>
        <v>09T4144464</v>
      </c>
      <c r="BE95" s="84" t="s">
        <v>81</v>
      </c>
      <c r="BF95" s="84"/>
      <c r="BG95" s="65"/>
      <c r="BH95" s="49" t="s">
        <v>97</v>
      </c>
      <c r="BI95" s="52" t="s">
        <v>195</v>
      </c>
      <c r="BJ95" s="65"/>
      <c r="BK95" s="65"/>
      <c r="BL95" s="54">
        <v>44440</v>
      </c>
      <c r="BM95" s="55"/>
      <c r="BN95" s="55">
        <v>44525</v>
      </c>
      <c r="BO95" s="55"/>
      <c r="BP95" s="49">
        <v>84</v>
      </c>
      <c r="BQ95" s="49">
        <v>98</v>
      </c>
      <c r="BR95" s="49">
        <f t="shared" si="33"/>
        <v>14</v>
      </c>
      <c r="BS95" s="56">
        <f t="shared" si="34"/>
        <v>44573</v>
      </c>
      <c r="BT95" s="29">
        <f t="shared" si="35"/>
        <v>-0.14285714285714285</v>
      </c>
      <c r="BU95" s="29">
        <f t="shared" si="36"/>
        <v>8</v>
      </c>
      <c r="BV95" s="57">
        <f t="shared" si="37"/>
        <v>44564</v>
      </c>
      <c r="BW95" s="58">
        <f t="shared" si="38"/>
        <v>44565</v>
      </c>
      <c r="BX95" s="6" t="str">
        <f t="shared" si="39"/>
        <v>09T4144::464</v>
      </c>
      <c r="BZ95" s="6">
        <f t="shared" si="40"/>
        <v>40</v>
      </c>
      <c r="CA95" s="6">
        <f t="shared" si="41"/>
        <v>1</v>
      </c>
    </row>
    <row r="96" spans="1:79" s="6" customFormat="1" ht="12">
      <c r="A96" s="6" t="str">
        <f t="shared" si="27"/>
        <v>26820109T4144464464</v>
      </c>
      <c r="B96" s="62">
        <v>268201</v>
      </c>
      <c r="C96" s="62">
        <v>268201</v>
      </c>
      <c r="D96" s="62" t="s">
        <v>244</v>
      </c>
      <c r="E96" s="62" t="s">
        <v>176</v>
      </c>
      <c r="F96" s="62" t="s">
        <v>177</v>
      </c>
      <c r="G96" s="62" t="s">
        <v>361</v>
      </c>
      <c r="H96" s="62" t="s">
        <v>361</v>
      </c>
      <c r="I96" s="62" t="s">
        <v>104</v>
      </c>
      <c r="J96" s="62" t="s">
        <v>339</v>
      </c>
      <c r="K96" s="62" t="s">
        <v>339</v>
      </c>
      <c r="L96" s="62" t="s">
        <v>340</v>
      </c>
      <c r="M96" s="62" t="s">
        <v>181</v>
      </c>
      <c r="N96" s="62" t="s">
        <v>182</v>
      </c>
      <c r="O96" s="62" t="s">
        <v>373</v>
      </c>
      <c r="P96" s="62" t="s">
        <v>248</v>
      </c>
      <c r="Q96" s="62" t="s">
        <v>229</v>
      </c>
      <c r="R96" s="62">
        <v>255</v>
      </c>
      <c r="S96" s="62">
        <v>255</v>
      </c>
      <c r="T96" s="63">
        <v>44621</v>
      </c>
      <c r="U96" s="62" t="s">
        <v>185</v>
      </c>
      <c r="V96" s="64">
        <v>44571</v>
      </c>
      <c r="W96" s="64">
        <f t="shared" si="28"/>
        <v>44564</v>
      </c>
      <c r="X96" s="67">
        <f t="shared" si="29"/>
        <v>44572</v>
      </c>
      <c r="Y96" s="67">
        <v>44565</v>
      </c>
      <c r="Z96" s="62" t="s">
        <v>186</v>
      </c>
      <c r="AA96" s="62"/>
      <c r="AB96" s="62"/>
      <c r="AC96" s="62"/>
      <c r="AD96" s="62"/>
      <c r="AE96" s="62" t="s">
        <v>187</v>
      </c>
      <c r="AF96" s="62"/>
      <c r="AG96" s="62" t="s">
        <v>188</v>
      </c>
      <c r="AH96" s="65">
        <v>3</v>
      </c>
      <c r="AI96" s="65">
        <f t="shared" si="30"/>
        <v>765</v>
      </c>
      <c r="AJ96" s="65" t="s">
        <v>189</v>
      </c>
      <c r="AK96" s="65" t="s">
        <v>203</v>
      </c>
      <c r="AL96" s="65">
        <v>242.76859504132233</v>
      </c>
      <c r="AM96" s="65">
        <v>414.50406400000003</v>
      </c>
      <c r="AN96" s="65">
        <f t="shared" ref="AN96:AN99" si="47">AM96/1584</f>
        <v>0.26168185858585863</v>
      </c>
      <c r="AO96" s="65" t="s">
        <v>204</v>
      </c>
      <c r="AP96" s="65" t="s">
        <v>190</v>
      </c>
      <c r="AQ96" s="65"/>
      <c r="AR96" s="65"/>
      <c r="AS96" s="65"/>
      <c r="AT96" s="65" t="s">
        <v>191</v>
      </c>
      <c r="AU96" s="65"/>
      <c r="AV96" s="65"/>
      <c r="AW96" s="65">
        <v>154062</v>
      </c>
      <c r="AX96" s="48" t="e">
        <f>VLOOKUP(A:A,'[4]Total Buy'!$A:$AV,48,0)</f>
        <v>#N/A</v>
      </c>
      <c r="AY96" s="49" t="str">
        <f t="shared" si="31"/>
        <v>09T4144464</v>
      </c>
      <c r="AZ96" s="50" t="s">
        <v>249</v>
      </c>
      <c r="BA96" s="65"/>
      <c r="BB96" s="65">
        <v>6.84</v>
      </c>
      <c r="BC96" s="65"/>
      <c r="BD96" s="49" t="str">
        <f t="shared" si="32"/>
        <v>09T4144464</v>
      </c>
      <c r="BE96" s="84" t="s">
        <v>81</v>
      </c>
      <c r="BF96" s="84"/>
      <c r="BG96" s="65"/>
      <c r="BH96" s="49" t="s">
        <v>97</v>
      </c>
      <c r="BI96" s="52" t="s">
        <v>195</v>
      </c>
      <c r="BJ96" s="65"/>
      <c r="BK96" s="65"/>
      <c r="BL96" s="54">
        <v>44440</v>
      </c>
      <c r="BM96" s="55"/>
      <c r="BN96" s="55">
        <v>44525</v>
      </c>
      <c r="BO96" s="55"/>
      <c r="BP96" s="49">
        <v>84</v>
      </c>
      <c r="BQ96" s="49">
        <v>98</v>
      </c>
      <c r="BR96" s="49">
        <f t="shared" si="33"/>
        <v>14</v>
      </c>
      <c r="BS96" s="56">
        <f t="shared" si="34"/>
        <v>44573</v>
      </c>
      <c r="BT96" s="29">
        <f t="shared" si="35"/>
        <v>-0.14285714285714285</v>
      </c>
      <c r="BU96" s="29">
        <f t="shared" si="36"/>
        <v>8</v>
      </c>
      <c r="BV96" s="57">
        <f t="shared" si="37"/>
        <v>44564</v>
      </c>
      <c r="BW96" s="58">
        <f t="shared" si="38"/>
        <v>44565</v>
      </c>
      <c r="BX96" s="6" t="str">
        <f t="shared" si="39"/>
        <v>09T4144::464</v>
      </c>
      <c r="BZ96" s="6">
        <f t="shared" si="40"/>
        <v>40</v>
      </c>
      <c r="CA96" s="6">
        <f t="shared" si="41"/>
        <v>1</v>
      </c>
    </row>
    <row r="97" spans="1:79" s="6" customFormat="1" ht="12">
      <c r="A97" s="6" t="str">
        <f t="shared" si="27"/>
        <v>26820109T4144464464</v>
      </c>
      <c r="B97" s="62">
        <v>268201</v>
      </c>
      <c r="C97" s="62">
        <v>268201</v>
      </c>
      <c r="D97" s="62" t="s">
        <v>244</v>
      </c>
      <c r="E97" s="62" t="s">
        <v>176</v>
      </c>
      <c r="F97" s="62" t="s">
        <v>177</v>
      </c>
      <c r="G97" s="62" t="s">
        <v>361</v>
      </c>
      <c r="H97" s="62" t="s">
        <v>361</v>
      </c>
      <c r="I97" s="62" t="s">
        <v>104</v>
      </c>
      <c r="J97" s="62" t="s">
        <v>339</v>
      </c>
      <c r="K97" s="62" t="s">
        <v>339</v>
      </c>
      <c r="L97" s="62" t="s">
        <v>340</v>
      </c>
      <c r="M97" s="62" t="s">
        <v>181</v>
      </c>
      <c r="N97" s="62" t="s">
        <v>196</v>
      </c>
      <c r="O97" s="62" t="s">
        <v>374</v>
      </c>
      <c r="P97" s="62" t="s">
        <v>248</v>
      </c>
      <c r="Q97" s="62" t="s">
        <v>229</v>
      </c>
      <c r="R97" s="62">
        <v>207</v>
      </c>
      <c r="S97" s="62">
        <v>207</v>
      </c>
      <c r="T97" s="63">
        <v>44621</v>
      </c>
      <c r="U97" s="62" t="s">
        <v>185</v>
      </c>
      <c r="V97" s="64">
        <v>44571</v>
      </c>
      <c r="W97" s="64">
        <f t="shared" si="28"/>
        <v>44564</v>
      </c>
      <c r="X97" s="67">
        <f t="shared" si="29"/>
        <v>44572</v>
      </c>
      <c r="Y97" s="67">
        <v>44565</v>
      </c>
      <c r="Z97" s="62" t="s">
        <v>186</v>
      </c>
      <c r="AA97" s="62"/>
      <c r="AB97" s="62"/>
      <c r="AC97" s="62"/>
      <c r="AD97" s="62"/>
      <c r="AE97" s="62" t="s">
        <v>187</v>
      </c>
      <c r="AF97" s="62"/>
      <c r="AG97" s="62" t="s">
        <v>188</v>
      </c>
      <c r="AH97" s="65">
        <v>3</v>
      </c>
      <c r="AI97" s="65">
        <f t="shared" si="30"/>
        <v>621</v>
      </c>
      <c r="AJ97" s="65" t="s">
        <v>189</v>
      </c>
      <c r="AK97" s="65" t="s">
        <v>203</v>
      </c>
      <c r="AL97" s="65">
        <v>242.76859504132233</v>
      </c>
      <c r="AM97" s="65">
        <v>414.50406400000003</v>
      </c>
      <c r="AN97" s="65">
        <f t="shared" si="47"/>
        <v>0.26168185858585863</v>
      </c>
      <c r="AO97" s="65" t="s">
        <v>204</v>
      </c>
      <c r="AP97" s="65" t="s">
        <v>190</v>
      </c>
      <c r="AQ97" s="65"/>
      <c r="AR97" s="65"/>
      <c r="AS97" s="65"/>
      <c r="AT97" s="65" t="s">
        <v>191</v>
      </c>
      <c r="AU97" s="65"/>
      <c r="AV97" s="65"/>
      <c r="AW97" s="65">
        <v>154062</v>
      </c>
      <c r="AX97" s="48" t="e">
        <f>VLOOKUP(A:A,'[4]Total Buy'!$A:$AV,48,0)</f>
        <v>#N/A</v>
      </c>
      <c r="AY97" s="49" t="str">
        <f t="shared" si="31"/>
        <v>09T4144464</v>
      </c>
      <c r="AZ97" s="50" t="s">
        <v>249</v>
      </c>
      <c r="BA97" s="65"/>
      <c r="BB97" s="65">
        <v>6.84</v>
      </c>
      <c r="BC97" s="65"/>
      <c r="BD97" s="49" t="str">
        <f t="shared" si="32"/>
        <v>09T4144464</v>
      </c>
      <c r="BE97" s="84" t="s">
        <v>81</v>
      </c>
      <c r="BF97" s="84"/>
      <c r="BG97" s="65"/>
      <c r="BH97" s="49" t="s">
        <v>97</v>
      </c>
      <c r="BI97" s="52" t="s">
        <v>195</v>
      </c>
      <c r="BJ97" s="65"/>
      <c r="BK97" s="65"/>
      <c r="BL97" s="54">
        <v>44440</v>
      </c>
      <c r="BM97" s="55"/>
      <c r="BN97" s="55">
        <v>44525</v>
      </c>
      <c r="BO97" s="55"/>
      <c r="BP97" s="49">
        <v>84</v>
      </c>
      <c r="BQ97" s="49">
        <v>98</v>
      </c>
      <c r="BR97" s="49">
        <f t="shared" si="33"/>
        <v>14</v>
      </c>
      <c r="BS97" s="56">
        <f t="shared" si="34"/>
        <v>44573</v>
      </c>
      <c r="BT97" s="29">
        <f t="shared" si="35"/>
        <v>-0.14285714285714285</v>
      </c>
      <c r="BU97" s="29">
        <f t="shared" si="36"/>
        <v>8</v>
      </c>
      <c r="BV97" s="57">
        <f t="shared" si="37"/>
        <v>44564</v>
      </c>
      <c r="BW97" s="58">
        <f t="shared" si="38"/>
        <v>44565</v>
      </c>
      <c r="BX97" s="6" t="str">
        <f t="shared" si="39"/>
        <v>09T4144::464</v>
      </c>
      <c r="BZ97" s="6">
        <f t="shared" si="40"/>
        <v>40</v>
      </c>
      <c r="CA97" s="6">
        <f t="shared" si="41"/>
        <v>1</v>
      </c>
    </row>
    <row r="98" spans="1:79" s="6" customFormat="1" ht="12">
      <c r="A98" s="6" t="str">
        <f t="shared" si="27"/>
        <v>26820109T4144464464</v>
      </c>
      <c r="B98" s="62">
        <v>268201</v>
      </c>
      <c r="C98" s="62">
        <v>268201</v>
      </c>
      <c r="D98" s="62" t="s">
        <v>244</v>
      </c>
      <c r="E98" s="62" t="s">
        <v>176</v>
      </c>
      <c r="F98" s="62" t="s">
        <v>177</v>
      </c>
      <c r="G98" s="62" t="s">
        <v>361</v>
      </c>
      <c r="H98" s="62" t="s">
        <v>361</v>
      </c>
      <c r="I98" s="62" t="s">
        <v>104</v>
      </c>
      <c r="J98" s="62" t="s">
        <v>339</v>
      </c>
      <c r="K98" s="62" t="s">
        <v>339</v>
      </c>
      <c r="L98" s="62" t="s">
        <v>340</v>
      </c>
      <c r="M98" s="62" t="s">
        <v>181</v>
      </c>
      <c r="N98" s="62" t="s">
        <v>198</v>
      </c>
      <c r="O98" s="62" t="s">
        <v>375</v>
      </c>
      <c r="P98" s="62" t="s">
        <v>248</v>
      </c>
      <c r="Q98" s="62" t="s">
        <v>229</v>
      </c>
      <c r="R98" s="62">
        <v>80</v>
      </c>
      <c r="S98" s="62">
        <v>80</v>
      </c>
      <c r="T98" s="63">
        <v>44621</v>
      </c>
      <c r="U98" s="62" t="s">
        <v>185</v>
      </c>
      <c r="V98" s="64">
        <v>44571</v>
      </c>
      <c r="W98" s="64">
        <f t="shared" si="28"/>
        <v>44564</v>
      </c>
      <c r="X98" s="67">
        <f t="shared" si="29"/>
        <v>44572</v>
      </c>
      <c r="Y98" s="67">
        <v>44565</v>
      </c>
      <c r="Z98" s="62" t="s">
        <v>186</v>
      </c>
      <c r="AA98" s="62"/>
      <c r="AB98" s="62"/>
      <c r="AC98" s="62"/>
      <c r="AD98" s="62"/>
      <c r="AE98" s="62" t="s">
        <v>187</v>
      </c>
      <c r="AF98" s="62"/>
      <c r="AG98" s="62" t="s">
        <v>188</v>
      </c>
      <c r="AH98" s="65">
        <v>3</v>
      </c>
      <c r="AI98" s="65">
        <f t="shared" si="30"/>
        <v>240</v>
      </c>
      <c r="AJ98" s="65" t="s">
        <v>189</v>
      </c>
      <c r="AK98" s="65" t="s">
        <v>203</v>
      </c>
      <c r="AL98" s="65">
        <v>242.76859504132233</v>
      </c>
      <c r="AM98" s="65">
        <v>414.50406400000003</v>
      </c>
      <c r="AN98" s="65">
        <f t="shared" si="47"/>
        <v>0.26168185858585863</v>
      </c>
      <c r="AO98" s="65" t="s">
        <v>204</v>
      </c>
      <c r="AP98" s="65" t="s">
        <v>190</v>
      </c>
      <c r="AQ98" s="65"/>
      <c r="AR98" s="65"/>
      <c r="AS98" s="65"/>
      <c r="AT98" s="65" t="s">
        <v>191</v>
      </c>
      <c r="AU98" s="65"/>
      <c r="AV98" s="65"/>
      <c r="AW98" s="65">
        <v>154062</v>
      </c>
      <c r="AX98" s="48" t="e">
        <f>VLOOKUP(A:A,'[4]Total Buy'!$A:$AV,48,0)</f>
        <v>#N/A</v>
      </c>
      <c r="AY98" s="49" t="str">
        <f t="shared" si="31"/>
        <v>09T4144464</v>
      </c>
      <c r="AZ98" s="50" t="s">
        <v>249</v>
      </c>
      <c r="BA98" s="65"/>
      <c r="BB98" s="65">
        <v>6.84</v>
      </c>
      <c r="BC98" s="65"/>
      <c r="BD98" s="49" t="str">
        <f t="shared" si="32"/>
        <v>09T4144464</v>
      </c>
      <c r="BE98" s="84" t="s">
        <v>81</v>
      </c>
      <c r="BF98" s="84"/>
      <c r="BG98" s="65"/>
      <c r="BH98" s="49" t="s">
        <v>97</v>
      </c>
      <c r="BI98" s="52" t="s">
        <v>195</v>
      </c>
      <c r="BJ98" s="65"/>
      <c r="BK98" s="65"/>
      <c r="BL98" s="54">
        <v>44440</v>
      </c>
      <c r="BM98" s="55"/>
      <c r="BN98" s="55">
        <v>44525</v>
      </c>
      <c r="BO98" s="55"/>
      <c r="BP98" s="49">
        <v>84</v>
      </c>
      <c r="BQ98" s="49">
        <v>98</v>
      </c>
      <c r="BR98" s="49">
        <f t="shared" si="33"/>
        <v>14</v>
      </c>
      <c r="BS98" s="56">
        <f t="shared" si="34"/>
        <v>44573</v>
      </c>
      <c r="BT98" s="29">
        <f t="shared" si="35"/>
        <v>-0.14285714285714285</v>
      </c>
      <c r="BU98" s="29">
        <f t="shared" si="36"/>
        <v>8</v>
      </c>
      <c r="BV98" s="57">
        <f t="shared" si="37"/>
        <v>44564</v>
      </c>
      <c r="BW98" s="58">
        <f t="shared" si="38"/>
        <v>44565</v>
      </c>
      <c r="BX98" s="6" t="str">
        <f t="shared" si="39"/>
        <v>09T4144::464</v>
      </c>
      <c r="BZ98" s="6">
        <f t="shared" si="40"/>
        <v>40</v>
      </c>
      <c r="CA98" s="6">
        <f t="shared" si="41"/>
        <v>1</v>
      </c>
    </row>
    <row r="99" spans="1:79" s="6" customFormat="1" ht="12">
      <c r="A99" s="6" t="str">
        <f t="shared" ref="A99:A130" si="48">B99&amp;H99&amp;J99&amp;K99</f>
        <v>26820109T4144464464</v>
      </c>
      <c r="B99" s="62">
        <v>268201</v>
      </c>
      <c r="C99" s="62">
        <v>268201</v>
      </c>
      <c r="D99" s="62" t="s">
        <v>244</v>
      </c>
      <c r="E99" s="62" t="s">
        <v>176</v>
      </c>
      <c r="F99" s="62" t="s">
        <v>177</v>
      </c>
      <c r="G99" s="62" t="s">
        <v>361</v>
      </c>
      <c r="H99" s="62" t="s">
        <v>361</v>
      </c>
      <c r="I99" s="62" t="s">
        <v>104</v>
      </c>
      <c r="J99" s="62" t="s">
        <v>339</v>
      </c>
      <c r="K99" s="62" t="s">
        <v>339</v>
      </c>
      <c r="L99" s="62" t="s">
        <v>340</v>
      </c>
      <c r="M99" s="62" t="s">
        <v>181</v>
      </c>
      <c r="N99" s="62" t="s">
        <v>295</v>
      </c>
      <c r="O99" s="62" t="s">
        <v>376</v>
      </c>
      <c r="P99" s="62" t="s">
        <v>248</v>
      </c>
      <c r="Q99" s="62" t="s">
        <v>229</v>
      </c>
      <c r="R99" s="62">
        <v>60</v>
      </c>
      <c r="S99" s="62">
        <v>60</v>
      </c>
      <c r="T99" s="63">
        <v>44621</v>
      </c>
      <c r="U99" s="62" t="s">
        <v>185</v>
      </c>
      <c r="V99" s="64">
        <v>44571</v>
      </c>
      <c r="W99" s="64">
        <f t="shared" si="28"/>
        <v>44564</v>
      </c>
      <c r="X99" s="67">
        <f t="shared" si="29"/>
        <v>44572</v>
      </c>
      <c r="Y99" s="67">
        <v>44565</v>
      </c>
      <c r="Z99" s="62" t="s">
        <v>186</v>
      </c>
      <c r="AA99" s="62"/>
      <c r="AB99" s="62"/>
      <c r="AC99" s="62"/>
      <c r="AD99" s="62"/>
      <c r="AE99" s="62" t="s">
        <v>187</v>
      </c>
      <c r="AF99" s="62"/>
      <c r="AG99" s="62" t="s">
        <v>188</v>
      </c>
      <c r="AH99" s="65">
        <v>3</v>
      </c>
      <c r="AI99" s="65">
        <f t="shared" si="30"/>
        <v>180</v>
      </c>
      <c r="AJ99" s="65" t="s">
        <v>189</v>
      </c>
      <c r="AK99" s="65" t="s">
        <v>203</v>
      </c>
      <c r="AL99" s="65">
        <v>242.76859504132233</v>
      </c>
      <c r="AM99" s="65">
        <v>414.50406400000003</v>
      </c>
      <c r="AN99" s="65">
        <f t="shared" si="47"/>
        <v>0.26168185858585863</v>
      </c>
      <c r="AO99" s="65" t="s">
        <v>204</v>
      </c>
      <c r="AP99" s="65" t="s">
        <v>190</v>
      </c>
      <c r="AQ99" s="65"/>
      <c r="AR99" s="65"/>
      <c r="AS99" s="65"/>
      <c r="AT99" s="65" t="s">
        <v>191</v>
      </c>
      <c r="AU99" s="65"/>
      <c r="AV99" s="65"/>
      <c r="AW99" s="65">
        <v>154062</v>
      </c>
      <c r="AX99" s="48" t="e">
        <f>VLOOKUP(A:A,'[4]Total Buy'!$A:$AV,48,0)</f>
        <v>#N/A</v>
      </c>
      <c r="AY99" s="49" t="str">
        <f t="shared" si="31"/>
        <v>09T4144464</v>
      </c>
      <c r="AZ99" s="50" t="s">
        <v>249</v>
      </c>
      <c r="BA99" s="65"/>
      <c r="BB99" s="65">
        <v>6.84</v>
      </c>
      <c r="BC99" s="65"/>
      <c r="BD99" s="49" t="str">
        <f t="shared" si="32"/>
        <v>09T4144464</v>
      </c>
      <c r="BE99" s="84" t="s">
        <v>81</v>
      </c>
      <c r="BF99" s="84"/>
      <c r="BG99" s="65"/>
      <c r="BH99" s="49" t="s">
        <v>97</v>
      </c>
      <c r="BI99" s="52" t="s">
        <v>195</v>
      </c>
      <c r="BJ99" s="65"/>
      <c r="BK99" s="65"/>
      <c r="BL99" s="54">
        <v>44440</v>
      </c>
      <c r="BM99" s="55"/>
      <c r="BN99" s="55">
        <v>44525</v>
      </c>
      <c r="BO99" s="55"/>
      <c r="BP99" s="49">
        <v>84</v>
      </c>
      <c r="BQ99" s="49">
        <v>98</v>
      </c>
      <c r="BR99" s="49">
        <f t="shared" si="33"/>
        <v>14</v>
      </c>
      <c r="BS99" s="56">
        <f t="shared" si="34"/>
        <v>44573</v>
      </c>
      <c r="BT99" s="29">
        <f t="shared" si="35"/>
        <v>-0.14285714285714285</v>
      </c>
      <c r="BU99" s="29">
        <f t="shared" si="36"/>
        <v>8</v>
      </c>
      <c r="BV99" s="57">
        <f t="shared" si="37"/>
        <v>44564</v>
      </c>
      <c r="BW99" s="58">
        <f t="shared" si="38"/>
        <v>44565</v>
      </c>
      <c r="BX99" s="6" t="str">
        <f t="shared" si="39"/>
        <v>09T4144::464</v>
      </c>
      <c r="BZ99" s="6">
        <f t="shared" si="40"/>
        <v>40</v>
      </c>
      <c r="CA99" s="6">
        <f t="shared" si="41"/>
        <v>1</v>
      </c>
    </row>
    <row r="100" spans="1:79" s="6" customFormat="1" ht="12">
      <c r="A100" s="6" t="str">
        <f t="shared" si="48"/>
        <v>26820109T4144100100</v>
      </c>
      <c r="B100" s="62">
        <v>268201</v>
      </c>
      <c r="C100" s="62">
        <v>268201</v>
      </c>
      <c r="D100" s="62" t="s">
        <v>244</v>
      </c>
      <c r="E100" s="62" t="s">
        <v>176</v>
      </c>
      <c r="F100" s="62" t="s">
        <v>177</v>
      </c>
      <c r="G100" s="62" t="s">
        <v>361</v>
      </c>
      <c r="H100" s="62" t="s">
        <v>361</v>
      </c>
      <c r="I100" s="62" t="s">
        <v>104</v>
      </c>
      <c r="J100" s="62" t="s">
        <v>237</v>
      </c>
      <c r="K100" s="62" t="s">
        <v>237</v>
      </c>
      <c r="L100" s="62" t="s">
        <v>238</v>
      </c>
      <c r="M100" s="62" t="s">
        <v>181</v>
      </c>
      <c r="N100" s="62" t="s">
        <v>226</v>
      </c>
      <c r="O100" s="62" t="s">
        <v>377</v>
      </c>
      <c r="P100" s="62" t="s">
        <v>248</v>
      </c>
      <c r="Q100" s="62" t="s">
        <v>229</v>
      </c>
      <c r="R100" s="62">
        <v>62</v>
      </c>
      <c r="S100" s="62">
        <v>62</v>
      </c>
      <c r="T100" s="63">
        <v>44621</v>
      </c>
      <c r="U100" s="62" t="s">
        <v>185</v>
      </c>
      <c r="V100" s="64">
        <v>44571</v>
      </c>
      <c r="W100" s="64">
        <f t="shared" si="28"/>
        <v>44564</v>
      </c>
      <c r="X100" s="67">
        <f t="shared" si="29"/>
        <v>44572</v>
      </c>
      <c r="Y100" s="67">
        <v>44565</v>
      </c>
      <c r="Z100" s="62" t="s">
        <v>186</v>
      </c>
      <c r="AA100" s="62"/>
      <c r="AB100" s="62"/>
      <c r="AC100" s="62"/>
      <c r="AD100" s="62"/>
      <c r="AE100" s="62" t="s">
        <v>187</v>
      </c>
      <c r="AF100" s="62"/>
      <c r="AG100" s="62" t="s">
        <v>188</v>
      </c>
      <c r="AH100" s="65">
        <v>3</v>
      </c>
      <c r="AI100" s="65">
        <f t="shared" si="30"/>
        <v>186</v>
      </c>
      <c r="AJ100" s="65" t="s">
        <v>189</v>
      </c>
      <c r="AK100" s="65"/>
      <c r="AL100" s="65"/>
      <c r="AM100" s="65"/>
      <c r="AN100" s="65"/>
      <c r="AO100" s="65"/>
      <c r="AP100" s="65" t="s">
        <v>190</v>
      </c>
      <c r="AQ100" s="65"/>
      <c r="AR100" s="65"/>
      <c r="AS100" s="65"/>
      <c r="AT100" s="65" t="s">
        <v>191</v>
      </c>
      <c r="AU100" s="65"/>
      <c r="AV100" s="65"/>
      <c r="AW100" s="65">
        <v>154062</v>
      </c>
      <c r="AX100" s="48" t="e">
        <f>VLOOKUP(A:A,'[4]Total Buy'!$A:$AV,48,0)</f>
        <v>#N/A</v>
      </c>
      <c r="AY100" s="49" t="str">
        <f t="shared" si="31"/>
        <v>09T4144100</v>
      </c>
      <c r="AZ100" s="50" t="s">
        <v>249</v>
      </c>
      <c r="BA100" s="65"/>
      <c r="BB100" s="65">
        <v>6.84</v>
      </c>
      <c r="BC100" s="65"/>
      <c r="BD100" s="49" t="str">
        <f t="shared" si="32"/>
        <v>09T4144100</v>
      </c>
      <c r="BE100" s="84" t="s">
        <v>81</v>
      </c>
      <c r="BF100" s="84"/>
      <c r="BG100" s="65"/>
      <c r="BH100" s="49" t="s">
        <v>97</v>
      </c>
      <c r="BI100" s="52" t="s">
        <v>195</v>
      </c>
      <c r="BJ100" s="65"/>
      <c r="BK100" s="65"/>
      <c r="BL100" s="54">
        <v>44440</v>
      </c>
      <c r="BM100" s="55"/>
      <c r="BN100" s="55">
        <v>44525</v>
      </c>
      <c r="BO100" s="55"/>
      <c r="BP100" s="49">
        <v>84</v>
      </c>
      <c r="BQ100" s="49">
        <v>98</v>
      </c>
      <c r="BR100" s="49">
        <f t="shared" si="33"/>
        <v>14</v>
      </c>
      <c r="BS100" s="56">
        <f t="shared" si="34"/>
        <v>44573</v>
      </c>
      <c r="BT100" s="29">
        <f t="shared" si="35"/>
        <v>-0.14285714285714285</v>
      </c>
      <c r="BU100" s="29">
        <f t="shared" si="36"/>
        <v>8</v>
      </c>
      <c r="BV100" s="57">
        <f t="shared" si="37"/>
        <v>44564</v>
      </c>
      <c r="BW100" s="58">
        <f t="shared" si="38"/>
        <v>44565</v>
      </c>
      <c r="BX100" s="6" t="str">
        <f t="shared" si="39"/>
        <v>09T4144::100</v>
      </c>
      <c r="BZ100" s="6">
        <f t="shared" si="40"/>
        <v>40</v>
      </c>
      <c r="CA100" s="6">
        <f t="shared" si="41"/>
        <v>1</v>
      </c>
    </row>
    <row r="101" spans="1:79" s="6" customFormat="1" ht="12">
      <c r="A101" s="6" t="str">
        <f t="shared" si="48"/>
        <v>26820109T4144100100</v>
      </c>
      <c r="B101" s="62">
        <v>268201</v>
      </c>
      <c r="C101" s="62">
        <v>268201</v>
      </c>
      <c r="D101" s="62" t="s">
        <v>244</v>
      </c>
      <c r="E101" s="62" t="s">
        <v>176</v>
      </c>
      <c r="F101" s="62" t="s">
        <v>177</v>
      </c>
      <c r="G101" s="62" t="s">
        <v>361</v>
      </c>
      <c r="H101" s="62" t="s">
        <v>361</v>
      </c>
      <c r="I101" s="62" t="s">
        <v>104</v>
      </c>
      <c r="J101" s="62" t="s">
        <v>237</v>
      </c>
      <c r="K101" s="62" t="s">
        <v>237</v>
      </c>
      <c r="L101" s="62" t="s">
        <v>238</v>
      </c>
      <c r="M101" s="62" t="s">
        <v>181</v>
      </c>
      <c r="N101" s="62" t="s">
        <v>182</v>
      </c>
      <c r="O101" s="62" t="s">
        <v>378</v>
      </c>
      <c r="P101" s="62" t="s">
        <v>248</v>
      </c>
      <c r="Q101" s="62" t="s">
        <v>229</v>
      </c>
      <c r="R101" s="62">
        <v>165</v>
      </c>
      <c r="S101" s="62">
        <v>165</v>
      </c>
      <c r="T101" s="63">
        <v>44621</v>
      </c>
      <c r="U101" s="62" t="s">
        <v>185</v>
      </c>
      <c r="V101" s="64">
        <v>44571</v>
      </c>
      <c r="W101" s="64">
        <f t="shared" si="28"/>
        <v>44564</v>
      </c>
      <c r="X101" s="67">
        <f t="shared" si="29"/>
        <v>44572</v>
      </c>
      <c r="Y101" s="67">
        <v>44565</v>
      </c>
      <c r="Z101" s="62" t="s">
        <v>186</v>
      </c>
      <c r="AA101" s="62"/>
      <c r="AB101" s="62"/>
      <c r="AC101" s="62"/>
      <c r="AD101" s="62"/>
      <c r="AE101" s="62" t="s">
        <v>187</v>
      </c>
      <c r="AF101" s="62"/>
      <c r="AG101" s="62" t="s">
        <v>188</v>
      </c>
      <c r="AH101" s="65">
        <v>3</v>
      </c>
      <c r="AI101" s="65">
        <f t="shared" si="30"/>
        <v>495</v>
      </c>
      <c r="AJ101" s="65" t="s">
        <v>189</v>
      </c>
      <c r="AK101" s="65"/>
      <c r="AL101" s="65"/>
      <c r="AM101" s="65"/>
      <c r="AN101" s="65"/>
      <c r="AO101" s="65"/>
      <c r="AP101" s="65" t="s">
        <v>190</v>
      </c>
      <c r="AQ101" s="65"/>
      <c r="AR101" s="65"/>
      <c r="AS101" s="65"/>
      <c r="AT101" s="65" t="s">
        <v>191</v>
      </c>
      <c r="AU101" s="65"/>
      <c r="AV101" s="65"/>
      <c r="AW101" s="65">
        <v>154062</v>
      </c>
      <c r="AX101" s="48" t="e">
        <f>VLOOKUP(A:A,'[4]Total Buy'!$A:$AV,48,0)</f>
        <v>#N/A</v>
      </c>
      <c r="AY101" s="49" t="str">
        <f t="shared" si="31"/>
        <v>09T4144100</v>
      </c>
      <c r="AZ101" s="50" t="s">
        <v>249</v>
      </c>
      <c r="BA101" s="65"/>
      <c r="BB101" s="65">
        <v>6.84</v>
      </c>
      <c r="BC101" s="65"/>
      <c r="BD101" s="49" t="str">
        <f t="shared" si="32"/>
        <v>09T4144100</v>
      </c>
      <c r="BE101" s="84" t="s">
        <v>81</v>
      </c>
      <c r="BF101" s="84"/>
      <c r="BG101" s="65"/>
      <c r="BH101" s="49" t="s">
        <v>97</v>
      </c>
      <c r="BI101" s="52" t="s">
        <v>195</v>
      </c>
      <c r="BJ101" s="65"/>
      <c r="BK101" s="65"/>
      <c r="BL101" s="54">
        <v>44440</v>
      </c>
      <c r="BM101" s="55"/>
      <c r="BN101" s="55">
        <v>44525</v>
      </c>
      <c r="BO101" s="55"/>
      <c r="BP101" s="49">
        <v>84</v>
      </c>
      <c r="BQ101" s="49">
        <v>98</v>
      </c>
      <c r="BR101" s="49">
        <f t="shared" si="33"/>
        <v>14</v>
      </c>
      <c r="BS101" s="56">
        <f t="shared" si="34"/>
        <v>44573</v>
      </c>
      <c r="BT101" s="29">
        <f t="shared" si="35"/>
        <v>-0.14285714285714285</v>
      </c>
      <c r="BU101" s="29">
        <f t="shared" si="36"/>
        <v>8</v>
      </c>
      <c r="BV101" s="57">
        <f t="shared" si="37"/>
        <v>44564</v>
      </c>
      <c r="BW101" s="58">
        <f t="shared" si="38"/>
        <v>44565</v>
      </c>
      <c r="BX101" s="6" t="str">
        <f t="shared" si="39"/>
        <v>09T4144::100</v>
      </c>
      <c r="BZ101" s="6">
        <f t="shared" si="40"/>
        <v>40</v>
      </c>
      <c r="CA101" s="6">
        <f t="shared" si="41"/>
        <v>1</v>
      </c>
    </row>
    <row r="102" spans="1:79" s="6" customFormat="1" ht="12">
      <c r="A102" s="6" t="str">
        <f t="shared" si="48"/>
        <v>26820109T4144100100</v>
      </c>
      <c r="B102" s="62">
        <v>268201</v>
      </c>
      <c r="C102" s="62">
        <v>268201</v>
      </c>
      <c r="D102" s="62" t="s">
        <v>244</v>
      </c>
      <c r="E102" s="62" t="s">
        <v>176</v>
      </c>
      <c r="F102" s="62" t="s">
        <v>177</v>
      </c>
      <c r="G102" s="62" t="s">
        <v>361</v>
      </c>
      <c r="H102" s="62" t="s">
        <v>361</v>
      </c>
      <c r="I102" s="62" t="s">
        <v>104</v>
      </c>
      <c r="J102" s="62" t="s">
        <v>237</v>
      </c>
      <c r="K102" s="62" t="s">
        <v>237</v>
      </c>
      <c r="L102" s="62" t="s">
        <v>238</v>
      </c>
      <c r="M102" s="62" t="s">
        <v>181</v>
      </c>
      <c r="N102" s="62" t="s">
        <v>196</v>
      </c>
      <c r="O102" s="62" t="s">
        <v>379</v>
      </c>
      <c r="P102" s="62" t="s">
        <v>248</v>
      </c>
      <c r="Q102" s="62" t="s">
        <v>229</v>
      </c>
      <c r="R102" s="62">
        <v>107</v>
      </c>
      <c r="S102" s="62">
        <v>107</v>
      </c>
      <c r="T102" s="63">
        <v>44621</v>
      </c>
      <c r="U102" s="62" t="s">
        <v>185</v>
      </c>
      <c r="V102" s="64">
        <v>44571</v>
      </c>
      <c r="W102" s="64">
        <f t="shared" si="28"/>
        <v>44564</v>
      </c>
      <c r="X102" s="67">
        <f t="shared" si="29"/>
        <v>44572</v>
      </c>
      <c r="Y102" s="67">
        <v>44565</v>
      </c>
      <c r="Z102" s="62" t="s">
        <v>186</v>
      </c>
      <c r="AA102" s="62"/>
      <c r="AB102" s="62"/>
      <c r="AC102" s="62"/>
      <c r="AD102" s="62"/>
      <c r="AE102" s="62" t="s">
        <v>187</v>
      </c>
      <c r="AF102" s="62"/>
      <c r="AG102" s="62" t="s">
        <v>188</v>
      </c>
      <c r="AH102" s="65">
        <v>3</v>
      </c>
      <c r="AI102" s="65">
        <f t="shared" si="30"/>
        <v>321</v>
      </c>
      <c r="AJ102" s="65" t="s">
        <v>189</v>
      </c>
      <c r="AK102" s="65"/>
      <c r="AL102" s="65"/>
      <c r="AM102" s="65"/>
      <c r="AN102" s="65"/>
      <c r="AO102" s="65"/>
      <c r="AP102" s="65" t="s">
        <v>190</v>
      </c>
      <c r="AQ102" s="65"/>
      <c r="AR102" s="65"/>
      <c r="AS102" s="65"/>
      <c r="AT102" s="65" t="s">
        <v>191</v>
      </c>
      <c r="AU102" s="65"/>
      <c r="AV102" s="65"/>
      <c r="AW102" s="65">
        <v>154062</v>
      </c>
      <c r="AX102" s="48" t="e">
        <f>VLOOKUP(A:A,'[4]Total Buy'!$A:$AV,48,0)</f>
        <v>#N/A</v>
      </c>
      <c r="AY102" s="49" t="str">
        <f t="shared" si="31"/>
        <v>09T4144100</v>
      </c>
      <c r="AZ102" s="50" t="s">
        <v>249</v>
      </c>
      <c r="BA102" s="65"/>
      <c r="BB102" s="65">
        <v>6.84</v>
      </c>
      <c r="BC102" s="65"/>
      <c r="BD102" s="49" t="str">
        <f t="shared" si="32"/>
        <v>09T4144100</v>
      </c>
      <c r="BE102" s="84" t="s">
        <v>81</v>
      </c>
      <c r="BF102" s="84"/>
      <c r="BG102" s="65"/>
      <c r="BH102" s="49" t="s">
        <v>97</v>
      </c>
      <c r="BI102" s="52" t="s">
        <v>195</v>
      </c>
      <c r="BJ102" s="65"/>
      <c r="BK102" s="65"/>
      <c r="BL102" s="54">
        <v>44440</v>
      </c>
      <c r="BM102" s="55"/>
      <c r="BN102" s="55">
        <v>44525</v>
      </c>
      <c r="BO102" s="55"/>
      <c r="BP102" s="49">
        <v>84</v>
      </c>
      <c r="BQ102" s="49">
        <v>98</v>
      </c>
      <c r="BR102" s="49">
        <f t="shared" si="33"/>
        <v>14</v>
      </c>
      <c r="BS102" s="56">
        <f t="shared" si="34"/>
        <v>44573</v>
      </c>
      <c r="BT102" s="29">
        <f t="shared" si="35"/>
        <v>-0.14285714285714285</v>
      </c>
      <c r="BU102" s="29">
        <f t="shared" si="36"/>
        <v>8</v>
      </c>
      <c r="BV102" s="57">
        <f t="shared" si="37"/>
        <v>44564</v>
      </c>
      <c r="BW102" s="58">
        <f t="shared" si="38"/>
        <v>44565</v>
      </c>
      <c r="BX102" s="6" t="str">
        <f t="shared" si="39"/>
        <v>09T4144::100</v>
      </c>
      <c r="BZ102" s="6">
        <f t="shared" si="40"/>
        <v>40</v>
      </c>
      <c r="CA102" s="6">
        <f t="shared" si="41"/>
        <v>1</v>
      </c>
    </row>
    <row r="103" spans="1:79" s="6" customFormat="1" ht="12">
      <c r="A103" s="6" t="str">
        <f t="shared" si="48"/>
        <v>26820109T4144100100</v>
      </c>
      <c r="B103" s="62">
        <v>268201</v>
      </c>
      <c r="C103" s="62">
        <v>268201</v>
      </c>
      <c r="D103" s="62" t="s">
        <v>244</v>
      </c>
      <c r="E103" s="62" t="s">
        <v>176</v>
      </c>
      <c r="F103" s="62" t="s">
        <v>177</v>
      </c>
      <c r="G103" s="62" t="s">
        <v>361</v>
      </c>
      <c r="H103" s="62" t="s">
        <v>361</v>
      </c>
      <c r="I103" s="62" t="s">
        <v>104</v>
      </c>
      <c r="J103" s="62" t="s">
        <v>237</v>
      </c>
      <c r="K103" s="62" t="s">
        <v>237</v>
      </c>
      <c r="L103" s="62" t="s">
        <v>238</v>
      </c>
      <c r="M103" s="62" t="s">
        <v>181</v>
      </c>
      <c r="N103" s="62" t="s">
        <v>198</v>
      </c>
      <c r="O103" s="62" t="s">
        <v>380</v>
      </c>
      <c r="P103" s="62" t="s">
        <v>248</v>
      </c>
      <c r="Q103" s="62" t="s">
        <v>229</v>
      </c>
      <c r="R103" s="62">
        <v>60</v>
      </c>
      <c r="S103" s="62">
        <v>60</v>
      </c>
      <c r="T103" s="63">
        <v>44621</v>
      </c>
      <c r="U103" s="62" t="s">
        <v>185</v>
      </c>
      <c r="V103" s="64">
        <v>44571</v>
      </c>
      <c r="W103" s="64">
        <f t="shared" si="28"/>
        <v>44564</v>
      </c>
      <c r="X103" s="67">
        <f t="shared" si="29"/>
        <v>44572</v>
      </c>
      <c r="Y103" s="67">
        <v>44565</v>
      </c>
      <c r="Z103" s="62" t="s">
        <v>186</v>
      </c>
      <c r="AA103" s="62"/>
      <c r="AB103" s="62"/>
      <c r="AC103" s="62"/>
      <c r="AD103" s="62"/>
      <c r="AE103" s="62" t="s">
        <v>187</v>
      </c>
      <c r="AF103" s="62"/>
      <c r="AG103" s="62" t="s">
        <v>188</v>
      </c>
      <c r="AH103" s="65">
        <v>3</v>
      </c>
      <c r="AI103" s="65">
        <f t="shared" si="30"/>
        <v>180</v>
      </c>
      <c r="AJ103" s="65" t="s">
        <v>189</v>
      </c>
      <c r="AK103" s="65"/>
      <c r="AL103" s="65"/>
      <c r="AM103" s="65"/>
      <c r="AN103" s="65"/>
      <c r="AO103" s="65"/>
      <c r="AP103" s="65" t="s">
        <v>190</v>
      </c>
      <c r="AQ103" s="65"/>
      <c r="AR103" s="65"/>
      <c r="AS103" s="65"/>
      <c r="AT103" s="65" t="s">
        <v>191</v>
      </c>
      <c r="AU103" s="65"/>
      <c r="AV103" s="65"/>
      <c r="AW103" s="65">
        <v>154062</v>
      </c>
      <c r="AX103" s="48" t="e">
        <f>VLOOKUP(A:A,'[4]Total Buy'!$A:$AV,48,0)</f>
        <v>#N/A</v>
      </c>
      <c r="AY103" s="49" t="str">
        <f t="shared" si="31"/>
        <v>09T4144100</v>
      </c>
      <c r="AZ103" s="50" t="s">
        <v>249</v>
      </c>
      <c r="BA103" s="65"/>
      <c r="BB103" s="65">
        <v>6.84</v>
      </c>
      <c r="BC103" s="65"/>
      <c r="BD103" s="49" t="str">
        <f t="shared" si="32"/>
        <v>09T4144100</v>
      </c>
      <c r="BE103" s="84" t="s">
        <v>81</v>
      </c>
      <c r="BF103" s="84"/>
      <c r="BG103" s="65"/>
      <c r="BH103" s="49" t="s">
        <v>97</v>
      </c>
      <c r="BI103" s="52" t="s">
        <v>195</v>
      </c>
      <c r="BJ103" s="65"/>
      <c r="BK103" s="65"/>
      <c r="BL103" s="54">
        <v>44440</v>
      </c>
      <c r="BM103" s="55"/>
      <c r="BN103" s="55">
        <v>44525</v>
      </c>
      <c r="BO103" s="55"/>
      <c r="BP103" s="49">
        <v>84</v>
      </c>
      <c r="BQ103" s="49">
        <v>98</v>
      </c>
      <c r="BR103" s="49">
        <f t="shared" si="33"/>
        <v>14</v>
      </c>
      <c r="BS103" s="56">
        <f t="shared" si="34"/>
        <v>44573</v>
      </c>
      <c r="BT103" s="29">
        <f t="shared" si="35"/>
        <v>-0.14285714285714285</v>
      </c>
      <c r="BU103" s="29">
        <f t="shared" si="36"/>
        <v>8</v>
      </c>
      <c r="BV103" s="57">
        <f t="shared" si="37"/>
        <v>44564</v>
      </c>
      <c r="BW103" s="58">
        <f t="shared" si="38"/>
        <v>44565</v>
      </c>
      <c r="BX103" s="6" t="str">
        <f t="shared" si="39"/>
        <v>09T4144::100</v>
      </c>
      <c r="BZ103" s="6">
        <f t="shared" si="40"/>
        <v>40</v>
      </c>
      <c r="CA103" s="6">
        <f t="shared" si="41"/>
        <v>1</v>
      </c>
    </row>
    <row r="104" spans="1:79" s="6" customFormat="1" ht="12">
      <c r="A104" s="6" t="str">
        <f t="shared" si="48"/>
        <v>26820109T4144100100</v>
      </c>
      <c r="B104" s="62">
        <v>268201</v>
      </c>
      <c r="C104" s="62">
        <v>268201</v>
      </c>
      <c r="D104" s="62" t="s">
        <v>244</v>
      </c>
      <c r="E104" s="62" t="s">
        <v>176</v>
      </c>
      <c r="F104" s="62" t="s">
        <v>177</v>
      </c>
      <c r="G104" s="62" t="s">
        <v>361</v>
      </c>
      <c r="H104" s="62" t="s">
        <v>361</v>
      </c>
      <c r="I104" s="62" t="s">
        <v>104</v>
      </c>
      <c r="J104" s="62" t="s">
        <v>237</v>
      </c>
      <c r="K104" s="62" t="s">
        <v>237</v>
      </c>
      <c r="L104" s="62" t="s">
        <v>238</v>
      </c>
      <c r="M104" s="62" t="s">
        <v>181</v>
      </c>
      <c r="N104" s="62" t="s">
        <v>295</v>
      </c>
      <c r="O104" s="62" t="s">
        <v>381</v>
      </c>
      <c r="P104" s="62" t="s">
        <v>248</v>
      </c>
      <c r="Q104" s="62" t="s">
        <v>229</v>
      </c>
      <c r="R104" s="62">
        <v>60</v>
      </c>
      <c r="S104" s="62">
        <v>60</v>
      </c>
      <c r="T104" s="63">
        <v>44621</v>
      </c>
      <c r="U104" s="62" t="s">
        <v>185</v>
      </c>
      <c r="V104" s="64">
        <v>44571</v>
      </c>
      <c r="W104" s="64">
        <f t="shared" si="28"/>
        <v>44564</v>
      </c>
      <c r="X104" s="67">
        <f t="shared" si="29"/>
        <v>44572</v>
      </c>
      <c r="Y104" s="67">
        <v>44565</v>
      </c>
      <c r="Z104" s="62" t="s">
        <v>186</v>
      </c>
      <c r="AA104" s="62"/>
      <c r="AB104" s="62"/>
      <c r="AC104" s="62"/>
      <c r="AD104" s="62"/>
      <c r="AE104" s="62" t="s">
        <v>187</v>
      </c>
      <c r="AF104" s="62"/>
      <c r="AG104" s="62" t="s">
        <v>188</v>
      </c>
      <c r="AH104" s="65">
        <v>3</v>
      </c>
      <c r="AI104" s="65">
        <f t="shared" si="30"/>
        <v>180</v>
      </c>
      <c r="AJ104" s="65" t="s">
        <v>189</v>
      </c>
      <c r="AK104" s="65"/>
      <c r="AL104" s="65"/>
      <c r="AM104" s="65"/>
      <c r="AN104" s="65"/>
      <c r="AO104" s="65"/>
      <c r="AP104" s="65" t="s">
        <v>190</v>
      </c>
      <c r="AQ104" s="65"/>
      <c r="AR104" s="65"/>
      <c r="AS104" s="65"/>
      <c r="AT104" s="65" t="s">
        <v>191</v>
      </c>
      <c r="AU104" s="65"/>
      <c r="AV104" s="65"/>
      <c r="AW104" s="65">
        <v>154062</v>
      </c>
      <c r="AX104" s="48" t="e">
        <f>VLOOKUP(A:A,'[4]Total Buy'!$A:$AV,48,0)</f>
        <v>#N/A</v>
      </c>
      <c r="AY104" s="49" t="str">
        <f t="shared" si="31"/>
        <v>09T4144100</v>
      </c>
      <c r="AZ104" s="50" t="s">
        <v>249</v>
      </c>
      <c r="BA104" s="65"/>
      <c r="BB104" s="65">
        <v>6.84</v>
      </c>
      <c r="BC104" s="65"/>
      <c r="BD104" s="49" t="str">
        <f t="shared" si="32"/>
        <v>09T4144100</v>
      </c>
      <c r="BE104" s="84" t="s">
        <v>81</v>
      </c>
      <c r="BF104" s="84"/>
      <c r="BG104" s="65"/>
      <c r="BH104" s="49" t="s">
        <v>97</v>
      </c>
      <c r="BI104" s="52" t="s">
        <v>195</v>
      </c>
      <c r="BJ104" s="65"/>
      <c r="BK104" s="65"/>
      <c r="BL104" s="54">
        <v>44440</v>
      </c>
      <c r="BM104" s="55"/>
      <c r="BN104" s="55">
        <v>44525</v>
      </c>
      <c r="BO104" s="55"/>
      <c r="BP104" s="49">
        <v>84</v>
      </c>
      <c r="BQ104" s="49">
        <v>98</v>
      </c>
      <c r="BR104" s="49">
        <f t="shared" si="33"/>
        <v>14</v>
      </c>
      <c r="BS104" s="56">
        <f t="shared" si="34"/>
        <v>44573</v>
      </c>
      <c r="BT104" s="29">
        <f t="shared" si="35"/>
        <v>-0.14285714285714285</v>
      </c>
      <c r="BU104" s="29">
        <f t="shared" si="36"/>
        <v>8</v>
      </c>
      <c r="BV104" s="57">
        <f t="shared" si="37"/>
        <v>44564</v>
      </c>
      <c r="BW104" s="58">
        <f t="shared" si="38"/>
        <v>44565</v>
      </c>
      <c r="BX104" s="6" t="str">
        <f t="shared" si="39"/>
        <v>09T4144::100</v>
      </c>
      <c r="BZ104" s="6">
        <f t="shared" si="40"/>
        <v>40</v>
      </c>
      <c r="CA104" s="6">
        <f t="shared" si="41"/>
        <v>1</v>
      </c>
    </row>
    <row r="105" spans="1:79" s="6" customFormat="1" ht="12">
      <c r="A105" s="6" t="str">
        <f t="shared" si="48"/>
        <v>26820109T4159001001</v>
      </c>
      <c r="B105" s="62">
        <v>268201</v>
      </c>
      <c r="C105" s="62">
        <v>268201</v>
      </c>
      <c r="D105" s="62" t="s">
        <v>244</v>
      </c>
      <c r="E105" s="62" t="s">
        <v>176</v>
      </c>
      <c r="F105" s="62" t="s">
        <v>177</v>
      </c>
      <c r="G105" s="62" t="s">
        <v>178</v>
      </c>
      <c r="H105" s="62" t="s">
        <v>178</v>
      </c>
      <c r="I105" s="62" t="s">
        <v>104</v>
      </c>
      <c r="J105" s="62" t="s">
        <v>179</v>
      </c>
      <c r="K105" s="62" t="s">
        <v>179</v>
      </c>
      <c r="L105" s="62" t="s">
        <v>180</v>
      </c>
      <c r="M105" s="62" t="s">
        <v>181</v>
      </c>
      <c r="N105" s="62" t="s">
        <v>182</v>
      </c>
      <c r="O105" s="62" t="s">
        <v>183</v>
      </c>
      <c r="P105" s="62" t="s">
        <v>248</v>
      </c>
      <c r="Q105" s="62" t="s">
        <v>229</v>
      </c>
      <c r="R105" s="62">
        <v>304</v>
      </c>
      <c r="S105" s="62">
        <v>304</v>
      </c>
      <c r="T105" s="63">
        <v>44621</v>
      </c>
      <c r="U105" s="62" t="s">
        <v>185</v>
      </c>
      <c r="V105" s="64">
        <v>44571</v>
      </c>
      <c r="W105" s="64">
        <f t="shared" si="28"/>
        <v>44564</v>
      </c>
      <c r="X105" s="67">
        <f t="shared" si="29"/>
        <v>44572</v>
      </c>
      <c r="Y105" s="67">
        <v>44565</v>
      </c>
      <c r="Z105" s="62" t="s">
        <v>186</v>
      </c>
      <c r="AA105" s="62"/>
      <c r="AB105" s="62"/>
      <c r="AC105" s="62"/>
      <c r="AD105" s="62"/>
      <c r="AE105" s="62" t="s">
        <v>187</v>
      </c>
      <c r="AF105" s="62"/>
      <c r="AG105" s="62" t="s">
        <v>188</v>
      </c>
      <c r="AH105" s="65">
        <v>3</v>
      </c>
      <c r="AI105" s="65">
        <f t="shared" si="30"/>
        <v>912</v>
      </c>
      <c r="AJ105" s="65" t="s">
        <v>189</v>
      </c>
      <c r="AK105" s="65"/>
      <c r="AL105" s="65"/>
      <c r="AM105" s="65"/>
      <c r="AN105" s="65"/>
      <c r="AO105" s="65"/>
      <c r="AP105" s="65" t="s">
        <v>190</v>
      </c>
      <c r="AQ105" s="65"/>
      <c r="AR105" s="65"/>
      <c r="AS105" s="65"/>
      <c r="AT105" s="65" t="s">
        <v>191</v>
      </c>
      <c r="AU105" s="65"/>
      <c r="AV105" s="65"/>
      <c r="AW105" s="65">
        <v>154065</v>
      </c>
      <c r="AX105" s="48" t="e">
        <f>VLOOKUP(A:A,'[4]Total Buy'!$A:$AV,48,0)</f>
        <v>#N/A</v>
      </c>
      <c r="AY105" s="49" t="str">
        <f t="shared" si="31"/>
        <v>09T4159001</v>
      </c>
      <c r="AZ105" s="50" t="s">
        <v>249</v>
      </c>
      <c r="BA105" s="65"/>
      <c r="BB105" s="49">
        <v>6.51</v>
      </c>
      <c r="BC105" s="65"/>
      <c r="BD105" s="49" t="str">
        <f t="shared" si="32"/>
        <v>09T4159001</v>
      </c>
      <c r="BE105" s="84" t="s">
        <v>77</v>
      </c>
      <c r="BF105" s="84"/>
      <c r="BG105" s="65"/>
      <c r="BH105" s="49" t="s">
        <v>99</v>
      </c>
      <c r="BI105" s="52" t="s">
        <v>195</v>
      </c>
      <c r="BJ105" s="65"/>
      <c r="BK105" s="65"/>
      <c r="BL105" s="54">
        <v>44440</v>
      </c>
      <c r="BM105" s="55"/>
      <c r="BN105" s="55">
        <v>44525</v>
      </c>
      <c r="BO105" s="55"/>
      <c r="BP105" s="49">
        <v>84</v>
      </c>
      <c r="BQ105" s="49">
        <v>98</v>
      </c>
      <c r="BR105" s="49">
        <f t="shared" si="33"/>
        <v>14</v>
      </c>
      <c r="BS105" s="56">
        <f t="shared" si="34"/>
        <v>44573</v>
      </c>
      <c r="BT105" s="29">
        <f t="shared" si="35"/>
        <v>-0.14285714285714285</v>
      </c>
      <c r="BU105" s="29">
        <f t="shared" si="36"/>
        <v>8</v>
      </c>
      <c r="BV105" s="57">
        <f t="shared" si="37"/>
        <v>44564</v>
      </c>
      <c r="BW105" s="58">
        <f t="shared" si="38"/>
        <v>44565</v>
      </c>
      <c r="BX105" s="6" t="str">
        <f t="shared" si="39"/>
        <v>09T4159::001</v>
      </c>
      <c r="BZ105" s="6">
        <f t="shared" si="40"/>
        <v>40</v>
      </c>
      <c r="CA105" s="6">
        <f t="shared" si="41"/>
        <v>1</v>
      </c>
    </row>
    <row r="106" spans="1:79" s="6" customFormat="1" ht="12">
      <c r="A106" s="6" t="str">
        <f t="shared" si="48"/>
        <v>26820109T4159001001</v>
      </c>
      <c r="B106" s="62">
        <v>268201</v>
      </c>
      <c r="C106" s="62">
        <v>268201</v>
      </c>
      <c r="D106" s="62" t="s">
        <v>244</v>
      </c>
      <c r="E106" s="62" t="s">
        <v>176</v>
      </c>
      <c r="F106" s="62" t="s">
        <v>177</v>
      </c>
      <c r="G106" s="62" t="s">
        <v>178</v>
      </c>
      <c r="H106" s="62" t="s">
        <v>178</v>
      </c>
      <c r="I106" s="62" t="s">
        <v>104</v>
      </c>
      <c r="J106" s="62" t="s">
        <v>179</v>
      </c>
      <c r="K106" s="62" t="s">
        <v>179</v>
      </c>
      <c r="L106" s="62" t="s">
        <v>180</v>
      </c>
      <c r="M106" s="62" t="s">
        <v>181</v>
      </c>
      <c r="N106" s="62" t="s">
        <v>196</v>
      </c>
      <c r="O106" s="62" t="s">
        <v>197</v>
      </c>
      <c r="P106" s="62" t="s">
        <v>248</v>
      </c>
      <c r="Q106" s="62" t="s">
        <v>229</v>
      </c>
      <c r="R106" s="62">
        <v>190</v>
      </c>
      <c r="S106" s="62">
        <v>190</v>
      </c>
      <c r="T106" s="63">
        <v>44621</v>
      </c>
      <c r="U106" s="62" t="s">
        <v>185</v>
      </c>
      <c r="V106" s="64">
        <v>44571</v>
      </c>
      <c r="W106" s="64">
        <f t="shared" si="28"/>
        <v>44564</v>
      </c>
      <c r="X106" s="67">
        <f t="shared" si="29"/>
        <v>44572</v>
      </c>
      <c r="Y106" s="67">
        <v>44565</v>
      </c>
      <c r="Z106" s="62" t="s">
        <v>186</v>
      </c>
      <c r="AA106" s="62"/>
      <c r="AB106" s="62"/>
      <c r="AC106" s="62"/>
      <c r="AD106" s="62"/>
      <c r="AE106" s="62" t="s">
        <v>187</v>
      </c>
      <c r="AF106" s="62"/>
      <c r="AG106" s="62" t="s">
        <v>188</v>
      </c>
      <c r="AH106" s="65">
        <v>3</v>
      </c>
      <c r="AI106" s="65">
        <f t="shared" si="30"/>
        <v>570</v>
      </c>
      <c r="AJ106" s="65" t="s">
        <v>189</v>
      </c>
      <c r="AK106" s="65"/>
      <c r="AL106" s="65"/>
      <c r="AM106" s="65"/>
      <c r="AN106" s="65"/>
      <c r="AO106" s="65"/>
      <c r="AP106" s="65" t="s">
        <v>190</v>
      </c>
      <c r="AQ106" s="65"/>
      <c r="AR106" s="65"/>
      <c r="AS106" s="65"/>
      <c r="AT106" s="65" t="s">
        <v>191</v>
      </c>
      <c r="AU106" s="65"/>
      <c r="AV106" s="65"/>
      <c r="AW106" s="65">
        <v>154065</v>
      </c>
      <c r="AX106" s="48" t="e">
        <f>VLOOKUP(A:A,'[4]Total Buy'!$A:$AV,48,0)</f>
        <v>#N/A</v>
      </c>
      <c r="AY106" s="49" t="str">
        <f t="shared" si="31"/>
        <v>09T4159001</v>
      </c>
      <c r="AZ106" s="50" t="s">
        <v>249</v>
      </c>
      <c r="BA106" s="65"/>
      <c r="BB106" s="49">
        <v>6.51</v>
      </c>
      <c r="BC106" s="65"/>
      <c r="BD106" s="49" t="str">
        <f t="shared" si="32"/>
        <v>09T4159001</v>
      </c>
      <c r="BE106" s="84" t="s">
        <v>77</v>
      </c>
      <c r="BF106" s="84"/>
      <c r="BG106" s="65"/>
      <c r="BH106" s="49" t="s">
        <v>99</v>
      </c>
      <c r="BI106" s="52" t="s">
        <v>195</v>
      </c>
      <c r="BJ106" s="65"/>
      <c r="BK106" s="65"/>
      <c r="BL106" s="54">
        <v>44440</v>
      </c>
      <c r="BM106" s="55"/>
      <c r="BN106" s="55">
        <v>44525</v>
      </c>
      <c r="BO106" s="55"/>
      <c r="BP106" s="49">
        <v>84</v>
      </c>
      <c r="BQ106" s="49">
        <v>98</v>
      </c>
      <c r="BR106" s="49">
        <f t="shared" si="33"/>
        <v>14</v>
      </c>
      <c r="BS106" s="56">
        <f t="shared" si="34"/>
        <v>44573</v>
      </c>
      <c r="BT106" s="29">
        <f t="shared" si="35"/>
        <v>-0.14285714285714285</v>
      </c>
      <c r="BU106" s="29">
        <f t="shared" si="36"/>
        <v>8</v>
      </c>
      <c r="BV106" s="57">
        <f t="shared" si="37"/>
        <v>44564</v>
      </c>
      <c r="BW106" s="58">
        <f t="shared" si="38"/>
        <v>44565</v>
      </c>
      <c r="BX106" s="6" t="str">
        <f t="shared" si="39"/>
        <v>09T4159::001</v>
      </c>
      <c r="BZ106" s="6">
        <f t="shared" si="40"/>
        <v>40</v>
      </c>
      <c r="CA106" s="6">
        <f t="shared" si="41"/>
        <v>1</v>
      </c>
    </row>
    <row r="107" spans="1:79" s="6" customFormat="1" ht="12">
      <c r="A107" s="6" t="str">
        <f t="shared" si="48"/>
        <v>26820109T4159001001</v>
      </c>
      <c r="B107" s="62">
        <v>268201</v>
      </c>
      <c r="C107" s="62">
        <v>268201</v>
      </c>
      <c r="D107" s="62" t="s">
        <v>244</v>
      </c>
      <c r="E107" s="62" t="s">
        <v>176</v>
      </c>
      <c r="F107" s="62" t="s">
        <v>177</v>
      </c>
      <c r="G107" s="62" t="s">
        <v>178</v>
      </c>
      <c r="H107" s="62" t="s">
        <v>178</v>
      </c>
      <c r="I107" s="62" t="s">
        <v>104</v>
      </c>
      <c r="J107" s="62" t="s">
        <v>179</v>
      </c>
      <c r="K107" s="62" t="s">
        <v>179</v>
      </c>
      <c r="L107" s="62" t="s">
        <v>180</v>
      </c>
      <c r="M107" s="62" t="s">
        <v>181</v>
      </c>
      <c r="N107" s="62" t="s">
        <v>198</v>
      </c>
      <c r="O107" s="62" t="s">
        <v>199</v>
      </c>
      <c r="P107" s="62" t="s">
        <v>248</v>
      </c>
      <c r="Q107" s="62" t="s">
        <v>229</v>
      </c>
      <c r="R107" s="62">
        <v>69</v>
      </c>
      <c r="S107" s="62">
        <v>69</v>
      </c>
      <c r="T107" s="63">
        <v>44621</v>
      </c>
      <c r="U107" s="62" t="s">
        <v>185</v>
      </c>
      <c r="V107" s="64">
        <v>44571</v>
      </c>
      <c r="W107" s="64">
        <f t="shared" si="28"/>
        <v>44564</v>
      </c>
      <c r="X107" s="67">
        <f t="shared" si="29"/>
        <v>44572</v>
      </c>
      <c r="Y107" s="67">
        <v>44565</v>
      </c>
      <c r="Z107" s="62" t="s">
        <v>186</v>
      </c>
      <c r="AA107" s="62"/>
      <c r="AB107" s="62"/>
      <c r="AC107" s="62"/>
      <c r="AD107" s="62"/>
      <c r="AE107" s="62" t="s">
        <v>187</v>
      </c>
      <c r="AF107" s="62"/>
      <c r="AG107" s="62" t="s">
        <v>188</v>
      </c>
      <c r="AH107" s="65">
        <v>3</v>
      </c>
      <c r="AI107" s="65">
        <f t="shared" si="30"/>
        <v>207</v>
      </c>
      <c r="AJ107" s="65" t="s">
        <v>189</v>
      </c>
      <c r="AK107" s="65"/>
      <c r="AL107" s="65"/>
      <c r="AM107" s="65"/>
      <c r="AN107" s="65"/>
      <c r="AO107" s="65"/>
      <c r="AP107" s="65" t="s">
        <v>190</v>
      </c>
      <c r="AQ107" s="65"/>
      <c r="AR107" s="65"/>
      <c r="AS107" s="65"/>
      <c r="AT107" s="65" t="s">
        <v>191</v>
      </c>
      <c r="AU107" s="65"/>
      <c r="AV107" s="65"/>
      <c r="AW107" s="65">
        <v>154065</v>
      </c>
      <c r="AX107" s="48" t="e">
        <f>VLOOKUP(A:A,'[4]Total Buy'!$A:$AV,48,0)</f>
        <v>#N/A</v>
      </c>
      <c r="AY107" s="49" t="str">
        <f t="shared" si="31"/>
        <v>09T4159001</v>
      </c>
      <c r="AZ107" s="50" t="s">
        <v>249</v>
      </c>
      <c r="BA107" s="65"/>
      <c r="BB107" s="49">
        <v>6.51</v>
      </c>
      <c r="BC107" s="65"/>
      <c r="BD107" s="49" t="str">
        <f t="shared" si="32"/>
        <v>09T4159001</v>
      </c>
      <c r="BE107" s="84" t="s">
        <v>77</v>
      </c>
      <c r="BF107" s="84"/>
      <c r="BG107" s="65"/>
      <c r="BH107" s="49" t="s">
        <v>99</v>
      </c>
      <c r="BI107" s="52" t="s">
        <v>195</v>
      </c>
      <c r="BJ107" s="65"/>
      <c r="BK107" s="65"/>
      <c r="BL107" s="54">
        <v>44440</v>
      </c>
      <c r="BM107" s="55"/>
      <c r="BN107" s="55">
        <v>44525</v>
      </c>
      <c r="BO107" s="55"/>
      <c r="BP107" s="49">
        <v>84</v>
      </c>
      <c r="BQ107" s="49">
        <v>98</v>
      </c>
      <c r="BR107" s="49">
        <f t="shared" si="33"/>
        <v>14</v>
      </c>
      <c r="BS107" s="56">
        <f t="shared" si="34"/>
        <v>44573</v>
      </c>
      <c r="BT107" s="29">
        <f t="shared" si="35"/>
        <v>-0.14285714285714285</v>
      </c>
      <c r="BU107" s="29">
        <f t="shared" si="36"/>
        <v>8</v>
      </c>
      <c r="BV107" s="57">
        <f t="shared" si="37"/>
        <v>44564</v>
      </c>
      <c r="BW107" s="58">
        <f t="shared" si="38"/>
        <v>44565</v>
      </c>
      <c r="BX107" s="6" t="str">
        <f t="shared" si="39"/>
        <v>09T4159::001</v>
      </c>
      <c r="BZ107" s="6">
        <f t="shared" si="40"/>
        <v>40</v>
      </c>
      <c r="CA107" s="6">
        <f t="shared" si="41"/>
        <v>1</v>
      </c>
    </row>
    <row r="108" spans="1:79" s="6" customFormat="1" ht="12">
      <c r="A108" s="6" t="str">
        <f t="shared" si="48"/>
        <v>26820109T4159001001</v>
      </c>
      <c r="B108" s="62">
        <v>268201</v>
      </c>
      <c r="C108" s="62">
        <v>268201</v>
      </c>
      <c r="D108" s="62" t="s">
        <v>244</v>
      </c>
      <c r="E108" s="62" t="s">
        <v>176</v>
      </c>
      <c r="F108" s="62" t="s">
        <v>177</v>
      </c>
      <c r="G108" s="62" t="s">
        <v>178</v>
      </c>
      <c r="H108" s="62" t="s">
        <v>178</v>
      </c>
      <c r="I108" s="62" t="s">
        <v>104</v>
      </c>
      <c r="J108" s="62" t="s">
        <v>179</v>
      </c>
      <c r="K108" s="62" t="s">
        <v>179</v>
      </c>
      <c r="L108" s="62" t="s">
        <v>180</v>
      </c>
      <c r="M108" s="62" t="s">
        <v>181</v>
      </c>
      <c r="N108" s="62" t="s">
        <v>295</v>
      </c>
      <c r="O108" s="62" t="s">
        <v>382</v>
      </c>
      <c r="P108" s="62" t="s">
        <v>248</v>
      </c>
      <c r="Q108" s="62" t="s">
        <v>229</v>
      </c>
      <c r="R108" s="62">
        <v>78</v>
      </c>
      <c r="S108" s="62">
        <v>78</v>
      </c>
      <c r="T108" s="63">
        <v>44621</v>
      </c>
      <c r="U108" s="62" t="s">
        <v>185</v>
      </c>
      <c r="V108" s="64">
        <v>44571</v>
      </c>
      <c r="W108" s="64">
        <f t="shared" si="28"/>
        <v>44564</v>
      </c>
      <c r="X108" s="67">
        <f t="shared" si="29"/>
        <v>44572</v>
      </c>
      <c r="Y108" s="67">
        <v>44565</v>
      </c>
      <c r="Z108" s="62" t="s">
        <v>186</v>
      </c>
      <c r="AA108" s="62"/>
      <c r="AB108" s="62"/>
      <c r="AC108" s="62"/>
      <c r="AD108" s="62"/>
      <c r="AE108" s="62" t="s">
        <v>187</v>
      </c>
      <c r="AF108" s="62"/>
      <c r="AG108" s="62" t="s">
        <v>188</v>
      </c>
      <c r="AH108" s="65">
        <v>3</v>
      </c>
      <c r="AI108" s="65">
        <f t="shared" si="30"/>
        <v>234</v>
      </c>
      <c r="AJ108" s="65" t="s">
        <v>189</v>
      </c>
      <c r="AK108" s="65"/>
      <c r="AL108" s="65"/>
      <c r="AM108" s="65"/>
      <c r="AN108" s="65"/>
      <c r="AO108" s="65"/>
      <c r="AP108" s="65" t="s">
        <v>190</v>
      </c>
      <c r="AQ108" s="65"/>
      <c r="AR108" s="65"/>
      <c r="AS108" s="65"/>
      <c r="AT108" s="65" t="s">
        <v>191</v>
      </c>
      <c r="AU108" s="65"/>
      <c r="AV108" s="65"/>
      <c r="AW108" s="65">
        <v>154065</v>
      </c>
      <c r="AX108" s="48" t="e">
        <f>VLOOKUP(A:A,'[4]Total Buy'!$A:$AV,48,0)</f>
        <v>#N/A</v>
      </c>
      <c r="AY108" s="49" t="str">
        <f t="shared" si="31"/>
        <v>09T4159001</v>
      </c>
      <c r="AZ108" s="50" t="s">
        <v>249</v>
      </c>
      <c r="BA108" s="65"/>
      <c r="BB108" s="49">
        <v>6.51</v>
      </c>
      <c r="BC108" s="65"/>
      <c r="BD108" s="49" t="str">
        <f t="shared" si="32"/>
        <v>09T4159001</v>
      </c>
      <c r="BE108" s="84" t="s">
        <v>77</v>
      </c>
      <c r="BF108" s="84"/>
      <c r="BG108" s="65"/>
      <c r="BH108" s="49" t="s">
        <v>99</v>
      </c>
      <c r="BI108" s="52" t="s">
        <v>195</v>
      </c>
      <c r="BJ108" s="65"/>
      <c r="BK108" s="65"/>
      <c r="BL108" s="54">
        <v>44440</v>
      </c>
      <c r="BM108" s="55"/>
      <c r="BN108" s="55">
        <v>44525</v>
      </c>
      <c r="BO108" s="55"/>
      <c r="BP108" s="49">
        <v>84</v>
      </c>
      <c r="BQ108" s="49">
        <v>98</v>
      </c>
      <c r="BR108" s="49">
        <f t="shared" si="33"/>
        <v>14</v>
      </c>
      <c r="BS108" s="56">
        <f t="shared" si="34"/>
        <v>44573</v>
      </c>
      <c r="BT108" s="29">
        <f t="shared" si="35"/>
        <v>-0.14285714285714285</v>
      </c>
      <c r="BU108" s="29">
        <f t="shared" si="36"/>
        <v>8</v>
      </c>
      <c r="BV108" s="57">
        <f t="shared" si="37"/>
        <v>44564</v>
      </c>
      <c r="BW108" s="58">
        <f t="shared" si="38"/>
        <v>44565</v>
      </c>
      <c r="BX108" s="6" t="str">
        <f t="shared" si="39"/>
        <v>09T4159::001</v>
      </c>
      <c r="BZ108" s="6">
        <f t="shared" si="40"/>
        <v>40</v>
      </c>
      <c r="CA108" s="6">
        <f t="shared" si="41"/>
        <v>1</v>
      </c>
    </row>
    <row r="109" spans="1:79" s="6" customFormat="1" ht="12">
      <c r="A109" s="6" t="str">
        <f t="shared" si="48"/>
        <v>26820109T4159608608</v>
      </c>
      <c r="B109" s="62">
        <v>268201</v>
      </c>
      <c r="C109" s="62">
        <v>268201</v>
      </c>
      <c r="D109" s="62" t="s">
        <v>244</v>
      </c>
      <c r="E109" s="62" t="s">
        <v>176</v>
      </c>
      <c r="F109" s="62" t="s">
        <v>177</v>
      </c>
      <c r="G109" s="62" t="s">
        <v>178</v>
      </c>
      <c r="H109" s="62" t="s">
        <v>178</v>
      </c>
      <c r="I109" s="62" t="s">
        <v>104</v>
      </c>
      <c r="J109" s="62" t="s">
        <v>200</v>
      </c>
      <c r="K109" s="62" t="s">
        <v>200</v>
      </c>
      <c r="L109" s="62" t="s">
        <v>201</v>
      </c>
      <c r="M109" s="62" t="s">
        <v>181</v>
      </c>
      <c r="N109" s="62" t="s">
        <v>226</v>
      </c>
      <c r="O109" s="62" t="s">
        <v>383</v>
      </c>
      <c r="P109" s="62" t="s">
        <v>248</v>
      </c>
      <c r="Q109" s="62" t="s">
        <v>229</v>
      </c>
      <c r="R109" s="62">
        <v>67</v>
      </c>
      <c r="S109" s="62">
        <v>67</v>
      </c>
      <c r="T109" s="63">
        <v>44621</v>
      </c>
      <c r="U109" s="62" t="s">
        <v>185</v>
      </c>
      <c r="V109" s="64">
        <v>44571</v>
      </c>
      <c r="W109" s="64">
        <f t="shared" si="28"/>
        <v>44564</v>
      </c>
      <c r="X109" s="67">
        <f t="shared" si="29"/>
        <v>44607</v>
      </c>
      <c r="Y109" s="67">
        <v>44600</v>
      </c>
      <c r="Z109" s="62" t="s">
        <v>186</v>
      </c>
      <c r="AA109" s="62"/>
      <c r="AB109" s="62"/>
      <c r="AC109" s="62"/>
      <c r="AD109" s="62"/>
      <c r="AE109" s="62" t="s">
        <v>187</v>
      </c>
      <c r="AF109" s="62"/>
      <c r="AG109" s="62" t="s">
        <v>188</v>
      </c>
      <c r="AH109" s="65">
        <v>3</v>
      </c>
      <c r="AI109" s="65">
        <f t="shared" si="30"/>
        <v>201</v>
      </c>
      <c r="AJ109" s="65" t="s">
        <v>189</v>
      </c>
      <c r="AK109" s="65" t="s">
        <v>203</v>
      </c>
      <c r="AL109" s="65">
        <v>2144.9350793065287</v>
      </c>
      <c r="AM109" s="65">
        <v>1747.9712670000001</v>
      </c>
      <c r="AN109" s="65">
        <f t="shared" ref="AN109:AN113" si="49">AM109/1599</f>
        <v>1.0931652701688557</v>
      </c>
      <c r="AO109" s="65" t="s">
        <v>204</v>
      </c>
      <c r="AP109" s="65" t="s">
        <v>190</v>
      </c>
      <c r="AQ109" s="65"/>
      <c r="AR109" s="65"/>
      <c r="AS109" s="65" t="s">
        <v>205</v>
      </c>
      <c r="AT109" s="65" t="s">
        <v>206</v>
      </c>
      <c r="AU109" s="65"/>
      <c r="AV109" s="65"/>
      <c r="AW109" s="65">
        <v>154063</v>
      </c>
      <c r="AX109" s="48" t="e">
        <f>VLOOKUP(A:A,'[4]Total Buy'!$A:$AV,48,0)</f>
        <v>#N/A</v>
      </c>
      <c r="AY109" s="49" t="str">
        <f t="shared" si="31"/>
        <v>09T4159608</v>
      </c>
      <c r="AZ109" s="50" t="s">
        <v>249</v>
      </c>
      <c r="BA109" s="65"/>
      <c r="BB109" s="65">
        <v>6.67</v>
      </c>
      <c r="BC109" s="65"/>
      <c r="BD109" s="49" t="str">
        <f t="shared" si="32"/>
        <v>09T4159608</v>
      </c>
      <c r="BE109" s="84" t="s">
        <v>77</v>
      </c>
      <c r="BF109" s="84"/>
      <c r="BG109" s="65"/>
      <c r="BH109" s="49" t="s">
        <v>99</v>
      </c>
      <c r="BI109" s="52" t="s">
        <v>195</v>
      </c>
      <c r="BJ109" s="65"/>
      <c r="BK109" s="65"/>
      <c r="BL109" s="54">
        <v>44440</v>
      </c>
      <c r="BM109" s="55"/>
      <c r="BN109" s="55">
        <v>44575</v>
      </c>
      <c r="BO109" s="55">
        <v>44568</v>
      </c>
      <c r="BP109" s="49">
        <v>134</v>
      </c>
      <c r="BQ109" s="49">
        <v>112</v>
      </c>
      <c r="BR109" s="49">
        <f t="shared" si="33"/>
        <v>-22</v>
      </c>
      <c r="BS109" s="56">
        <f t="shared" si="34"/>
        <v>44587</v>
      </c>
      <c r="BT109" s="29">
        <f t="shared" si="35"/>
        <v>-5.1428571428571432</v>
      </c>
      <c r="BU109" s="29">
        <f t="shared" si="36"/>
        <v>-13</v>
      </c>
      <c r="BV109" s="57">
        <f t="shared" si="37"/>
        <v>44564</v>
      </c>
      <c r="BW109" s="58">
        <f t="shared" si="38"/>
        <v>44600</v>
      </c>
      <c r="BX109" s="6" t="str">
        <f t="shared" si="39"/>
        <v>09T4159::608</v>
      </c>
      <c r="BY109" s="6" t="s">
        <v>74</v>
      </c>
      <c r="BZ109" s="6">
        <f t="shared" si="40"/>
        <v>25</v>
      </c>
      <c r="CA109" s="6">
        <f t="shared" si="41"/>
        <v>36</v>
      </c>
    </row>
    <row r="110" spans="1:79" s="6" customFormat="1" ht="12">
      <c r="A110" s="6" t="str">
        <f t="shared" si="48"/>
        <v>26820109T4159608608</v>
      </c>
      <c r="B110" s="62">
        <v>268201</v>
      </c>
      <c r="C110" s="62">
        <v>268201</v>
      </c>
      <c r="D110" s="62" t="s">
        <v>244</v>
      </c>
      <c r="E110" s="62" t="s">
        <v>176</v>
      </c>
      <c r="F110" s="62" t="s">
        <v>177</v>
      </c>
      <c r="G110" s="62" t="s">
        <v>178</v>
      </c>
      <c r="H110" s="62" t="s">
        <v>178</v>
      </c>
      <c r="I110" s="62" t="s">
        <v>104</v>
      </c>
      <c r="J110" s="62" t="s">
        <v>200</v>
      </c>
      <c r="K110" s="62" t="s">
        <v>200</v>
      </c>
      <c r="L110" s="62" t="s">
        <v>201</v>
      </c>
      <c r="M110" s="62" t="s">
        <v>181</v>
      </c>
      <c r="N110" s="62" t="s">
        <v>182</v>
      </c>
      <c r="O110" s="62" t="s">
        <v>202</v>
      </c>
      <c r="P110" s="62" t="s">
        <v>248</v>
      </c>
      <c r="Q110" s="62" t="s">
        <v>229</v>
      </c>
      <c r="R110" s="62">
        <v>381</v>
      </c>
      <c r="S110" s="62">
        <v>381</v>
      </c>
      <c r="T110" s="63">
        <v>44621</v>
      </c>
      <c r="U110" s="62" t="s">
        <v>185</v>
      </c>
      <c r="V110" s="64">
        <v>44571</v>
      </c>
      <c r="W110" s="64">
        <f t="shared" si="28"/>
        <v>44564</v>
      </c>
      <c r="X110" s="67">
        <f t="shared" si="29"/>
        <v>44607</v>
      </c>
      <c r="Y110" s="67">
        <v>44600</v>
      </c>
      <c r="Z110" s="62" t="s">
        <v>186</v>
      </c>
      <c r="AA110" s="62"/>
      <c r="AB110" s="62"/>
      <c r="AC110" s="62"/>
      <c r="AD110" s="62"/>
      <c r="AE110" s="62" t="s">
        <v>187</v>
      </c>
      <c r="AF110" s="62"/>
      <c r="AG110" s="62" t="s">
        <v>188</v>
      </c>
      <c r="AH110" s="65">
        <v>3</v>
      </c>
      <c r="AI110" s="65">
        <f t="shared" si="30"/>
        <v>1143</v>
      </c>
      <c r="AJ110" s="65" t="s">
        <v>189</v>
      </c>
      <c r="AK110" s="65" t="s">
        <v>203</v>
      </c>
      <c r="AL110" s="65">
        <v>2144.9350793065287</v>
      </c>
      <c r="AM110" s="65">
        <v>1747.9712670000001</v>
      </c>
      <c r="AN110" s="65">
        <f t="shared" si="49"/>
        <v>1.0931652701688557</v>
      </c>
      <c r="AO110" s="65" t="s">
        <v>204</v>
      </c>
      <c r="AP110" s="65" t="s">
        <v>190</v>
      </c>
      <c r="AQ110" s="65"/>
      <c r="AR110" s="65"/>
      <c r="AS110" s="65" t="s">
        <v>205</v>
      </c>
      <c r="AT110" s="65" t="s">
        <v>206</v>
      </c>
      <c r="AU110" s="65"/>
      <c r="AV110" s="65"/>
      <c r="AW110" s="65">
        <v>154063</v>
      </c>
      <c r="AX110" s="48" t="e">
        <f>VLOOKUP(A:A,'[4]Total Buy'!$A:$AV,48,0)</f>
        <v>#N/A</v>
      </c>
      <c r="AY110" s="49" t="str">
        <f t="shared" si="31"/>
        <v>09T4159608</v>
      </c>
      <c r="AZ110" s="50" t="s">
        <v>249</v>
      </c>
      <c r="BA110" s="65"/>
      <c r="BB110" s="65">
        <v>6.67</v>
      </c>
      <c r="BC110" s="65"/>
      <c r="BD110" s="49" t="str">
        <f t="shared" si="32"/>
        <v>09T4159608</v>
      </c>
      <c r="BE110" s="84" t="s">
        <v>77</v>
      </c>
      <c r="BF110" s="84"/>
      <c r="BG110" s="65"/>
      <c r="BH110" s="49" t="s">
        <v>99</v>
      </c>
      <c r="BI110" s="52" t="s">
        <v>195</v>
      </c>
      <c r="BJ110" s="65"/>
      <c r="BK110" s="65"/>
      <c r="BL110" s="54">
        <v>44440</v>
      </c>
      <c r="BM110" s="55"/>
      <c r="BN110" s="55">
        <v>44575</v>
      </c>
      <c r="BO110" s="55">
        <v>44568</v>
      </c>
      <c r="BP110" s="49">
        <v>134</v>
      </c>
      <c r="BQ110" s="49">
        <v>112</v>
      </c>
      <c r="BR110" s="49">
        <f t="shared" si="33"/>
        <v>-22</v>
      </c>
      <c r="BS110" s="56">
        <f t="shared" si="34"/>
        <v>44587</v>
      </c>
      <c r="BT110" s="29">
        <f t="shared" si="35"/>
        <v>-5.1428571428571432</v>
      </c>
      <c r="BU110" s="29">
        <f t="shared" si="36"/>
        <v>-13</v>
      </c>
      <c r="BV110" s="57">
        <f t="shared" si="37"/>
        <v>44564</v>
      </c>
      <c r="BW110" s="58">
        <f t="shared" si="38"/>
        <v>44600</v>
      </c>
      <c r="BX110" s="6" t="str">
        <f t="shared" si="39"/>
        <v>09T4159::608</v>
      </c>
      <c r="BY110" s="6" t="s">
        <v>74</v>
      </c>
      <c r="BZ110" s="6">
        <f t="shared" si="40"/>
        <v>25</v>
      </c>
      <c r="CA110" s="6">
        <f t="shared" si="41"/>
        <v>36</v>
      </c>
    </row>
    <row r="111" spans="1:79" s="6" customFormat="1" ht="12">
      <c r="A111" s="6" t="str">
        <f t="shared" si="48"/>
        <v>26820109T4159608608</v>
      </c>
      <c r="B111" s="62">
        <v>268201</v>
      </c>
      <c r="C111" s="62">
        <v>268201</v>
      </c>
      <c r="D111" s="62" t="s">
        <v>244</v>
      </c>
      <c r="E111" s="62" t="s">
        <v>176</v>
      </c>
      <c r="F111" s="62" t="s">
        <v>177</v>
      </c>
      <c r="G111" s="62" t="s">
        <v>178</v>
      </c>
      <c r="H111" s="62" t="s">
        <v>178</v>
      </c>
      <c r="I111" s="62" t="s">
        <v>104</v>
      </c>
      <c r="J111" s="62" t="s">
        <v>200</v>
      </c>
      <c r="K111" s="62" t="s">
        <v>200</v>
      </c>
      <c r="L111" s="62" t="s">
        <v>201</v>
      </c>
      <c r="M111" s="62" t="s">
        <v>181</v>
      </c>
      <c r="N111" s="62" t="s">
        <v>196</v>
      </c>
      <c r="O111" s="62" t="s">
        <v>208</v>
      </c>
      <c r="P111" s="62" t="s">
        <v>248</v>
      </c>
      <c r="Q111" s="62" t="s">
        <v>229</v>
      </c>
      <c r="R111" s="62">
        <v>268</v>
      </c>
      <c r="S111" s="62">
        <v>268</v>
      </c>
      <c r="T111" s="63">
        <v>44621</v>
      </c>
      <c r="U111" s="62" t="s">
        <v>185</v>
      </c>
      <c r="V111" s="64">
        <v>44571</v>
      </c>
      <c r="W111" s="64">
        <f t="shared" si="28"/>
        <v>44564</v>
      </c>
      <c r="X111" s="67">
        <f t="shared" si="29"/>
        <v>44607</v>
      </c>
      <c r="Y111" s="67">
        <v>44600</v>
      </c>
      <c r="Z111" s="62" t="s">
        <v>186</v>
      </c>
      <c r="AA111" s="62"/>
      <c r="AB111" s="62"/>
      <c r="AC111" s="62"/>
      <c r="AD111" s="62"/>
      <c r="AE111" s="62" t="s">
        <v>187</v>
      </c>
      <c r="AF111" s="62"/>
      <c r="AG111" s="62" t="s">
        <v>188</v>
      </c>
      <c r="AH111" s="65">
        <v>3</v>
      </c>
      <c r="AI111" s="65">
        <f t="shared" si="30"/>
        <v>804</v>
      </c>
      <c r="AJ111" s="65" t="s">
        <v>189</v>
      </c>
      <c r="AK111" s="65" t="s">
        <v>203</v>
      </c>
      <c r="AL111" s="65">
        <v>2144.9350793065287</v>
      </c>
      <c r="AM111" s="65">
        <v>1747.9712670000001</v>
      </c>
      <c r="AN111" s="65">
        <f t="shared" si="49"/>
        <v>1.0931652701688557</v>
      </c>
      <c r="AO111" s="65" t="s">
        <v>204</v>
      </c>
      <c r="AP111" s="65" t="s">
        <v>190</v>
      </c>
      <c r="AQ111" s="65"/>
      <c r="AR111" s="65"/>
      <c r="AS111" s="65" t="s">
        <v>205</v>
      </c>
      <c r="AT111" s="65" t="s">
        <v>206</v>
      </c>
      <c r="AU111" s="65"/>
      <c r="AV111" s="65"/>
      <c r="AW111" s="65">
        <v>154063</v>
      </c>
      <c r="AX111" s="48" t="e">
        <f>VLOOKUP(A:A,'[4]Total Buy'!$A:$AV,48,0)</f>
        <v>#N/A</v>
      </c>
      <c r="AY111" s="49" t="str">
        <f t="shared" si="31"/>
        <v>09T4159608</v>
      </c>
      <c r="AZ111" s="50" t="s">
        <v>249</v>
      </c>
      <c r="BA111" s="65"/>
      <c r="BB111" s="65">
        <v>6.67</v>
      </c>
      <c r="BC111" s="65"/>
      <c r="BD111" s="49" t="str">
        <f t="shared" si="32"/>
        <v>09T4159608</v>
      </c>
      <c r="BE111" s="84" t="s">
        <v>77</v>
      </c>
      <c r="BF111" s="84"/>
      <c r="BG111" s="65"/>
      <c r="BH111" s="49" t="s">
        <v>99</v>
      </c>
      <c r="BI111" s="52" t="s">
        <v>195</v>
      </c>
      <c r="BJ111" s="65"/>
      <c r="BK111" s="65"/>
      <c r="BL111" s="54">
        <v>44440</v>
      </c>
      <c r="BM111" s="55"/>
      <c r="BN111" s="55">
        <v>44575</v>
      </c>
      <c r="BO111" s="55">
        <v>44568</v>
      </c>
      <c r="BP111" s="49">
        <v>134</v>
      </c>
      <c r="BQ111" s="49">
        <v>112</v>
      </c>
      <c r="BR111" s="49">
        <f t="shared" si="33"/>
        <v>-22</v>
      </c>
      <c r="BS111" s="56">
        <f t="shared" si="34"/>
        <v>44587</v>
      </c>
      <c r="BT111" s="29">
        <f t="shared" si="35"/>
        <v>-5.1428571428571432</v>
      </c>
      <c r="BU111" s="29">
        <f t="shared" si="36"/>
        <v>-13</v>
      </c>
      <c r="BV111" s="57">
        <f t="shared" si="37"/>
        <v>44564</v>
      </c>
      <c r="BW111" s="58">
        <f t="shared" si="38"/>
        <v>44600</v>
      </c>
      <c r="BX111" s="6" t="str">
        <f t="shared" si="39"/>
        <v>09T4159::608</v>
      </c>
      <c r="BY111" s="6" t="s">
        <v>74</v>
      </c>
      <c r="BZ111" s="6">
        <f t="shared" si="40"/>
        <v>25</v>
      </c>
      <c r="CA111" s="6">
        <f t="shared" si="41"/>
        <v>36</v>
      </c>
    </row>
    <row r="112" spans="1:79" s="6" customFormat="1" ht="12">
      <c r="A112" s="6" t="str">
        <f t="shared" si="48"/>
        <v>26820109T4159608608</v>
      </c>
      <c r="B112" s="62">
        <v>268201</v>
      </c>
      <c r="C112" s="62">
        <v>268201</v>
      </c>
      <c r="D112" s="62" t="s">
        <v>244</v>
      </c>
      <c r="E112" s="62" t="s">
        <v>176</v>
      </c>
      <c r="F112" s="62" t="s">
        <v>177</v>
      </c>
      <c r="G112" s="62" t="s">
        <v>178</v>
      </c>
      <c r="H112" s="62" t="s">
        <v>178</v>
      </c>
      <c r="I112" s="62" t="s">
        <v>104</v>
      </c>
      <c r="J112" s="62" t="s">
        <v>200</v>
      </c>
      <c r="K112" s="62" t="s">
        <v>200</v>
      </c>
      <c r="L112" s="62" t="s">
        <v>201</v>
      </c>
      <c r="M112" s="62" t="s">
        <v>181</v>
      </c>
      <c r="N112" s="62" t="s">
        <v>198</v>
      </c>
      <c r="O112" s="62" t="s">
        <v>209</v>
      </c>
      <c r="P112" s="62" t="s">
        <v>248</v>
      </c>
      <c r="Q112" s="62" t="s">
        <v>229</v>
      </c>
      <c r="R112" s="62">
        <v>118</v>
      </c>
      <c r="S112" s="62">
        <v>118</v>
      </c>
      <c r="T112" s="63">
        <v>44621</v>
      </c>
      <c r="U112" s="62" t="s">
        <v>185</v>
      </c>
      <c r="V112" s="64">
        <v>44571</v>
      </c>
      <c r="W112" s="64">
        <f t="shared" si="28"/>
        <v>44564</v>
      </c>
      <c r="X112" s="67">
        <f t="shared" si="29"/>
        <v>44607</v>
      </c>
      <c r="Y112" s="67">
        <v>44600</v>
      </c>
      <c r="Z112" s="62" t="s">
        <v>186</v>
      </c>
      <c r="AA112" s="62"/>
      <c r="AB112" s="62"/>
      <c r="AC112" s="62"/>
      <c r="AD112" s="62"/>
      <c r="AE112" s="62" t="s">
        <v>187</v>
      </c>
      <c r="AF112" s="62"/>
      <c r="AG112" s="62" t="s">
        <v>188</v>
      </c>
      <c r="AH112" s="65">
        <v>3</v>
      </c>
      <c r="AI112" s="65">
        <f t="shared" si="30"/>
        <v>354</v>
      </c>
      <c r="AJ112" s="65" t="s">
        <v>189</v>
      </c>
      <c r="AK112" s="65" t="s">
        <v>203</v>
      </c>
      <c r="AL112" s="65">
        <v>2144.9350793065287</v>
      </c>
      <c r="AM112" s="65">
        <v>1747.9712670000001</v>
      </c>
      <c r="AN112" s="65">
        <f t="shared" si="49"/>
        <v>1.0931652701688557</v>
      </c>
      <c r="AO112" s="65" t="s">
        <v>204</v>
      </c>
      <c r="AP112" s="65" t="s">
        <v>190</v>
      </c>
      <c r="AQ112" s="65"/>
      <c r="AR112" s="65"/>
      <c r="AS112" s="65" t="s">
        <v>205</v>
      </c>
      <c r="AT112" s="65" t="s">
        <v>206</v>
      </c>
      <c r="AU112" s="65"/>
      <c r="AV112" s="65"/>
      <c r="AW112" s="65">
        <v>154063</v>
      </c>
      <c r="AX112" s="48" t="e">
        <f>VLOOKUP(A:A,'[4]Total Buy'!$A:$AV,48,0)</f>
        <v>#N/A</v>
      </c>
      <c r="AY112" s="49" t="str">
        <f t="shared" si="31"/>
        <v>09T4159608</v>
      </c>
      <c r="AZ112" s="50" t="s">
        <v>249</v>
      </c>
      <c r="BA112" s="65"/>
      <c r="BB112" s="65">
        <v>6.67</v>
      </c>
      <c r="BC112" s="65"/>
      <c r="BD112" s="49" t="str">
        <f t="shared" si="32"/>
        <v>09T4159608</v>
      </c>
      <c r="BE112" s="84" t="s">
        <v>77</v>
      </c>
      <c r="BF112" s="84"/>
      <c r="BG112" s="65"/>
      <c r="BH112" s="49" t="s">
        <v>99</v>
      </c>
      <c r="BI112" s="52" t="s">
        <v>195</v>
      </c>
      <c r="BJ112" s="65"/>
      <c r="BK112" s="65"/>
      <c r="BL112" s="54">
        <v>44440</v>
      </c>
      <c r="BM112" s="55"/>
      <c r="BN112" s="55">
        <v>44575</v>
      </c>
      <c r="BO112" s="55">
        <v>44568</v>
      </c>
      <c r="BP112" s="49">
        <v>134</v>
      </c>
      <c r="BQ112" s="49">
        <v>112</v>
      </c>
      <c r="BR112" s="49">
        <f t="shared" si="33"/>
        <v>-22</v>
      </c>
      <c r="BS112" s="56">
        <f t="shared" si="34"/>
        <v>44587</v>
      </c>
      <c r="BT112" s="29">
        <f t="shared" si="35"/>
        <v>-5.1428571428571432</v>
      </c>
      <c r="BU112" s="29">
        <f t="shared" si="36"/>
        <v>-13</v>
      </c>
      <c r="BV112" s="57">
        <f t="shared" si="37"/>
        <v>44564</v>
      </c>
      <c r="BW112" s="58">
        <f t="shared" si="38"/>
        <v>44600</v>
      </c>
      <c r="BX112" s="6" t="str">
        <f t="shared" si="39"/>
        <v>09T4159::608</v>
      </c>
      <c r="BY112" s="6" t="s">
        <v>74</v>
      </c>
      <c r="BZ112" s="6">
        <f t="shared" si="40"/>
        <v>25</v>
      </c>
      <c r="CA112" s="6">
        <f t="shared" si="41"/>
        <v>36</v>
      </c>
    </row>
    <row r="113" spans="1:79" s="6" customFormat="1" ht="12">
      <c r="A113" s="6" t="str">
        <f t="shared" si="48"/>
        <v>26820109T4159608608</v>
      </c>
      <c r="B113" s="62">
        <v>268201</v>
      </c>
      <c r="C113" s="62">
        <v>268201</v>
      </c>
      <c r="D113" s="62" t="s">
        <v>244</v>
      </c>
      <c r="E113" s="62" t="s">
        <v>176</v>
      </c>
      <c r="F113" s="62" t="s">
        <v>177</v>
      </c>
      <c r="G113" s="62" t="s">
        <v>178</v>
      </c>
      <c r="H113" s="62" t="s">
        <v>178</v>
      </c>
      <c r="I113" s="62" t="s">
        <v>104</v>
      </c>
      <c r="J113" s="62" t="s">
        <v>200</v>
      </c>
      <c r="K113" s="62" t="s">
        <v>200</v>
      </c>
      <c r="L113" s="62" t="s">
        <v>201</v>
      </c>
      <c r="M113" s="62" t="s">
        <v>181</v>
      </c>
      <c r="N113" s="62" t="s">
        <v>295</v>
      </c>
      <c r="O113" s="62" t="s">
        <v>384</v>
      </c>
      <c r="P113" s="62" t="s">
        <v>248</v>
      </c>
      <c r="Q113" s="62" t="s">
        <v>229</v>
      </c>
      <c r="R113" s="62">
        <v>78</v>
      </c>
      <c r="S113" s="62">
        <v>78</v>
      </c>
      <c r="T113" s="63">
        <v>44621</v>
      </c>
      <c r="U113" s="62" t="s">
        <v>185</v>
      </c>
      <c r="V113" s="64">
        <v>44571</v>
      </c>
      <c r="W113" s="64">
        <f t="shared" si="28"/>
        <v>44564</v>
      </c>
      <c r="X113" s="67">
        <f t="shared" si="29"/>
        <v>44607</v>
      </c>
      <c r="Y113" s="67">
        <v>44600</v>
      </c>
      <c r="Z113" s="62" t="s">
        <v>186</v>
      </c>
      <c r="AA113" s="62"/>
      <c r="AB113" s="62"/>
      <c r="AC113" s="62"/>
      <c r="AD113" s="62"/>
      <c r="AE113" s="62" t="s">
        <v>187</v>
      </c>
      <c r="AF113" s="62"/>
      <c r="AG113" s="62" t="s">
        <v>188</v>
      </c>
      <c r="AH113" s="65">
        <v>3</v>
      </c>
      <c r="AI113" s="65">
        <f t="shared" si="30"/>
        <v>234</v>
      </c>
      <c r="AJ113" s="65" t="s">
        <v>189</v>
      </c>
      <c r="AK113" s="65" t="s">
        <v>203</v>
      </c>
      <c r="AL113" s="65">
        <v>2144.9350793065287</v>
      </c>
      <c r="AM113" s="65">
        <v>1747.9712670000001</v>
      </c>
      <c r="AN113" s="65">
        <f t="shared" si="49"/>
        <v>1.0931652701688557</v>
      </c>
      <c r="AO113" s="65" t="s">
        <v>204</v>
      </c>
      <c r="AP113" s="65" t="s">
        <v>190</v>
      </c>
      <c r="AQ113" s="65"/>
      <c r="AR113" s="65"/>
      <c r="AS113" s="65" t="s">
        <v>205</v>
      </c>
      <c r="AT113" s="65" t="s">
        <v>206</v>
      </c>
      <c r="AU113" s="65"/>
      <c r="AV113" s="65"/>
      <c r="AW113" s="65">
        <v>154063</v>
      </c>
      <c r="AX113" s="48" t="e">
        <f>VLOOKUP(A:A,'[4]Total Buy'!$A:$AV,48,0)</f>
        <v>#N/A</v>
      </c>
      <c r="AY113" s="49" t="str">
        <f t="shared" si="31"/>
        <v>09T4159608</v>
      </c>
      <c r="AZ113" s="50" t="s">
        <v>249</v>
      </c>
      <c r="BA113" s="65"/>
      <c r="BB113" s="65">
        <v>6.67</v>
      </c>
      <c r="BC113" s="65"/>
      <c r="BD113" s="49" t="str">
        <f t="shared" si="32"/>
        <v>09T4159608</v>
      </c>
      <c r="BE113" s="84" t="s">
        <v>77</v>
      </c>
      <c r="BF113" s="84"/>
      <c r="BG113" s="65"/>
      <c r="BH113" s="49" t="s">
        <v>99</v>
      </c>
      <c r="BI113" s="52" t="s">
        <v>195</v>
      </c>
      <c r="BJ113" s="65"/>
      <c r="BK113" s="65"/>
      <c r="BL113" s="54">
        <v>44440</v>
      </c>
      <c r="BM113" s="55"/>
      <c r="BN113" s="55">
        <v>44575</v>
      </c>
      <c r="BO113" s="55">
        <v>44568</v>
      </c>
      <c r="BP113" s="49">
        <v>134</v>
      </c>
      <c r="BQ113" s="49">
        <v>112</v>
      </c>
      <c r="BR113" s="49">
        <f t="shared" si="33"/>
        <v>-22</v>
      </c>
      <c r="BS113" s="56">
        <f t="shared" si="34"/>
        <v>44587</v>
      </c>
      <c r="BT113" s="29">
        <f t="shared" si="35"/>
        <v>-5.1428571428571432</v>
      </c>
      <c r="BU113" s="29">
        <f t="shared" si="36"/>
        <v>-13</v>
      </c>
      <c r="BV113" s="57">
        <f t="shared" si="37"/>
        <v>44564</v>
      </c>
      <c r="BW113" s="58">
        <f t="shared" si="38"/>
        <v>44600</v>
      </c>
      <c r="BX113" s="6" t="str">
        <f t="shared" si="39"/>
        <v>09T4159::608</v>
      </c>
      <c r="BY113" s="6" t="s">
        <v>74</v>
      </c>
      <c r="BZ113" s="6">
        <f t="shared" si="40"/>
        <v>25</v>
      </c>
      <c r="CA113" s="6">
        <f t="shared" si="41"/>
        <v>36</v>
      </c>
    </row>
    <row r="114" spans="1:79" s="6" customFormat="1" ht="12">
      <c r="A114" s="6" t="str">
        <f t="shared" si="48"/>
        <v>26820109T4159464464</v>
      </c>
      <c r="B114" s="62">
        <v>268201</v>
      </c>
      <c r="C114" s="62">
        <v>268201</v>
      </c>
      <c r="D114" s="62" t="s">
        <v>244</v>
      </c>
      <c r="E114" s="62" t="s">
        <v>176</v>
      </c>
      <c r="F114" s="62" t="s">
        <v>177</v>
      </c>
      <c r="G114" s="62" t="s">
        <v>178</v>
      </c>
      <c r="H114" s="62" t="s">
        <v>178</v>
      </c>
      <c r="I114" s="62" t="s">
        <v>104</v>
      </c>
      <c r="J114" s="62" t="s">
        <v>339</v>
      </c>
      <c r="K114" s="62" t="s">
        <v>339</v>
      </c>
      <c r="L114" s="62" t="s">
        <v>340</v>
      </c>
      <c r="M114" s="62" t="s">
        <v>181</v>
      </c>
      <c r="N114" s="62" t="s">
        <v>226</v>
      </c>
      <c r="O114" s="62" t="s">
        <v>385</v>
      </c>
      <c r="P114" s="62" t="s">
        <v>248</v>
      </c>
      <c r="Q114" s="62" t="s">
        <v>229</v>
      </c>
      <c r="R114" s="62">
        <v>67</v>
      </c>
      <c r="S114" s="62">
        <v>67</v>
      </c>
      <c r="T114" s="63">
        <v>44621</v>
      </c>
      <c r="U114" s="62" t="s">
        <v>185</v>
      </c>
      <c r="V114" s="64">
        <v>44571</v>
      </c>
      <c r="W114" s="64">
        <f t="shared" si="28"/>
        <v>44564</v>
      </c>
      <c r="X114" s="67">
        <f t="shared" si="29"/>
        <v>44572</v>
      </c>
      <c r="Y114" s="67">
        <v>44565</v>
      </c>
      <c r="Z114" s="62" t="s">
        <v>186</v>
      </c>
      <c r="AA114" s="62"/>
      <c r="AB114" s="62"/>
      <c r="AC114" s="62"/>
      <c r="AD114" s="62"/>
      <c r="AE114" s="62" t="s">
        <v>187</v>
      </c>
      <c r="AF114" s="62"/>
      <c r="AG114" s="62" t="s">
        <v>188</v>
      </c>
      <c r="AH114" s="65">
        <v>3</v>
      </c>
      <c r="AI114" s="65">
        <f t="shared" si="30"/>
        <v>201</v>
      </c>
      <c r="AJ114" s="65" t="s">
        <v>189</v>
      </c>
      <c r="AK114" s="65" t="s">
        <v>203</v>
      </c>
      <c r="AL114" s="65">
        <v>346.73552194762078</v>
      </c>
      <c r="AM114" s="65">
        <v>414.50406400000003</v>
      </c>
      <c r="AN114" s="65">
        <f t="shared" ref="AN114:AN118" si="50">AM114/1584</f>
        <v>0.26168185858585863</v>
      </c>
      <c r="AO114" s="65" t="s">
        <v>204</v>
      </c>
      <c r="AP114" s="65" t="s">
        <v>190</v>
      </c>
      <c r="AQ114" s="65"/>
      <c r="AR114" s="65"/>
      <c r="AS114" s="65"/>
      <c r="AT114" s="65" t="s">
        <v>191</v>
      </c>
      <c r="AU114" s="65"/>
      <c r="AV114" s="65"/>
      <c r="AW114" s="65">
        <v>154065</v>
      </c>
      <c r="AX114" s="48" t="e">
        <f>VLOOKUP(A:A,'[4]Total Buy'!$A:$AV,48,0)</f>
        <v>#N/A</v>
      </c>
      <c r="AY114" s="49" t="str">
        <f t="shared" si="31"/>
        <v>09T4159464</v>
      </c>
      <c r="AZ114" s="50" t="s">
        <v>249</v>
      </c>
      <c r="BA114" s="65"/>
      <c r="BB114" s="65">
        <v>6.51</v>
      </c>
      <c r="BC114" s="65"/>
      <c r="BD114" s="49" t="str">
        <f t="shared" si="32"/>
        <v>09T4159464</v>
      </c>
      <c r="BE114" s="84" t="s">
        <v>77</v>
      </c>
      <c r="BF114" s="84"/>
      <c r="BG114" s="65"/>
      <c r="BH114" s="49" t="s">
        <v>99</v>
      </c>
      <c r="BI114" s="52" t="s">
        <v>195</v>
      </c>
      <c r="BJ114" s="65"/>
      <c r="BK114" s="65"/>
      <c r="BL114" s="54">
        <v>44440</v>
      </c>
      <c r="BM114" s="55"/>
      <c r="BN114" s="55">
        <v>44525</v>
      </c>
      <c r="BO114" s="55"/>
      <c r="BP114" s="49">
        <v>84</v>
      </c>
      <c r="BQ114" s="49">
        <v>98</v>
      </c>
      <c r="BR114" s="49">
        <f t="shared" si="33"/>
        <v>14</v>
      </c>
      <c r="BS114" s="56">
        <f t="shared" si="34"/>
        <v>44573</v>
      </c>
      <c r="BT114" s="29">
        <f t="shared" si="35"/>
        <v>-0.14285714285714285</v>
      </c>
      <c r="BU114" s="29">
        <f t="shared" si="36"/>
        <v>8</v>
      </c>
      <c r="BV114" s="57">
        <f t="shared" si="37"/>
        <v>44564</v>
      </c>
      <c r="BW114" s="58">
        <f t="shared" si="38"/>
        <v>44565</v>
      </c>
      <c r="BX114" s="6" t="str">
        <f t="shared" si="39"/>
        <v>09T4159::464</v>
      </c>
      <c r="BZ114" s="6">
        <f t="shared" si="40"/>
        <v>40</v>
      </c>
      <c r="CA114" s="6">
        <f t="shared" si="41"/>
        <v>1</v>
      </c>
    </row>
    <row r="115" spans="1:79" s="6" customFormat="1" ht="12">
      <c r="A115" s="6" t="str">
        <f t="shared" si="48"/>
        <v>26820109T4159464464</v>
      </c>
      <c r="B115" s="62">
        <v>268201</v>
      </c>
      <c r="C115" s="62">
        <v>268201</v>
      </c>
      <c r="D115" s="62" t="s">
        <v>244</v>
      </c>
      <c r="E115" s="62" t="s">
        <v>176</v>
      </c>
      <c r="F115" s="62" t="s">
        <v>177</v>
      </c>
      <c r="G115" s="62" t="s">
        <v>178</v>
      </c>
      <c r="H115" s="62" t="s">
        <v>178</v>
      </c>
      <c r="I115" s="62" t="s">
        <v>104</v>
      </c>
      <c r="J115" s="62" t="s">
        <v>339</v>
      </c>
      <c r="K115" s="62" t="s">
        <v>339</v>
      </c>
      <c r="L115" s="62" t="s">
        <v>340</v>
      </c>
      <c r="M115" s="62" t="s">
        <v>181</v>
      </c>
      <c r="N115" s="62" t="s">
        <v>182</v>
      </c>
      <c r="O115" s="62" t="s">
        <v>386</v>
      </c>
      <c r="P115" s="62" t="s">
        <v>248</v>
      </c>
      <c r="Q115" s="62" t="s">
        <v>229</v>
      </c>
      <c r="R115" s="62">
        <v>381</v>
      </c>
      <c r="S115" s="62">
        <v>381</v>
      </c>
      <c r="T115" s="63">
        <v>44621</v>
      </c>
      <c r="U115" s="62" t="s">
        <v>185</v>
      </c>
      <c r="V115" s="64">
        <v>44571</v>
      </c>
      <c r="W115" s="64">
        <f t="shared" si="28"/>
        <v>44564</v>
      </c>
      <c r="X115" s="67">
        <f t="shared" si="29"/>
        <v>44572</v>
      </c>
      <c r="Y115" s="67">
        <v>44565</v>
      </c>
      <c r="Z115" s="62" t="s">
        <v>186</v>
      </c>
      <c r="AA115" s="62"/>
      <c r="AB115" s="62"/>
      <c r="AC115" s="62"/>
      <c r="AD115" s="62"/>
      <c r="AE115" s="62" t="s">
        <v>187</v>
      </c>
      <c r="AF115" s="62"/>
      <c r="AG115" s="62" t="s">
        <v>188</v>
      </c>
      <c r="AH115" s="65">
        <v>3</v>
      </c>
      <c r="AI115" s="65">
        <f t="shared" si="30"/>
        <v>1143</v>
      </c>
      <c r="AJ115" s="65" t="s">
        <v>189</v>
      </c>
      <c r="AK115" s="65" t="s">
        <v>203</v>
      </c>
      <c r="AL115" s="65">
        <v>346.73552194762078</v>
      </c>
      <c r="AM115" s="65">
        <v>414.50406400000003</v>
      </c>
      <c r="AN115" s="65">
        <f t="shared" si="50"/>
        <v>0.26168185858585863</v>
      </c>
      <c r="AO115" s="65" t="s">
        <v>204</v>
      </c>
      <c r="AP115" s="65" t="s">
        <v>190</v>
      </c>
      <c r="AQ115" s="65"/>
      <c r="AR115" s="65"/>
      <c r="AS115" s="65"/>
      <c r="AT115" s="65" t="s">
        <v>191</v>
      </c>
      <c r="AU115" s="65"/>
      <c r="AV115" s="65"/>
      <c r="AW115" s="65">
        <v>154065</v>
      </c>
      <c r="AX115" s="48" t="e">
        <f>VLOOKUP(A:A,'[4]Total Buy'!$A:$AV,48,0)</f>
        <v>#N/A</v>
      </c>
      <c r="AY115" s="49" t="str">
        <f t="shared" si="31"/>
        <v>09T4159464</v>
      </c>
      <c r="AZ115" s="50" t="s">
        <v>249</v>
      </c>
      <c r="BA115" s="65"/>
      <c r="BB115" s="65">
        <v>6.51</v>
      </c>
      <c r="BC115" s="65"/>
      <c r="BD115" s="49" t="str">
        <f t="shared" si="32"/>
        <v>09T4159464</v>
      </c>
      <c r="BE115" s="84" t="s">
        <v>77</v>
      </c>
      <c r="BF115" s="84"/>
      <c r="BG115" s="65"/>
      <c r="BH115" s="49" t="s">
        <v>99</v>
      </c>
      <c r="BI115" s="52" t="s">
        <v>195</v>
      </c>
      <c r="BJ115" s="65"/>
      <c r="BK115" s="65"/>
      <c r="BL115" s="54">
        <v>44440</v>
      </c>
      <c r="BM115" s="55"/>
      <c r="BN115" s="55">
        <v>44525</v>
      </c>
      <c r="BO115" s="55"/>
      <c r="BP115" s="49">
        <v>84</v>
      </c>
      <c r="BQ115" s="49">
        <v>98</v>
      </c>
      <c r="BR115" s="49">
        <f t="shared" si="33"/>
        <v>14</v>
      </c>
      <c r="BS115" s="56">
        <f t="shared" si="34"/>
        <v>44573</v>
      </c>
      <c r="BT115" s="29">
        <f t="shared" si="35"/>
        <v>-0.14285714285714285</v>
      </c>
      <c r="BU115" s="29">
        <f t="shared" si="36"/>
        <v>8</v>
      </c>
      <c r="BV115" s="57">
        <f t="shared" si="37"/>
        <v>44564</v>
      </c>
      <c r="BW115" s="58">
        <f t="shared" si="38"/>
        <v>44565</v>
      </c>
      <c r="BX115" s="6" t="str">
        <f t="shared" si="39"/>
        <v>09T4159::464</v>
      </c>
      <c r="BZ115" s="6">
        <f t="shared" si="40"/>
        <v>40</v>
      </c>
      <c r="CA115" s="6">
        <f t="shared" si="41"/>
        <v>1</v>
      </c>
    </row>
    <row r="116" spans="1:79" s="6" customFormat="1" ht="12">
      <c r="A116" s="6" t="str">
        <f t="shared" si="48"/>
        <v>26820109T4159464464</v>
      </c>
      <c r="B116" s="62">
        <v>268201</v>
      </c>
      <c r="C116" s="62">
        <v>268201</v>
      </c>
      <c r="D116" s="62" t="s">
        <v>244</v>
      </c>
      <c r="E116" s="62" t="s">
        <v>176</v>
      </c>
      <c r="F116" s="62" t="s">
        <v>177</v>
      </c>
      <c r="G116" s="62" t="s">
        <v>178</v>
      </c>
      <c r="H116" s="62" t="s">
        <v>178</v>
      </c>
      <c r="I116" s="62" t="s">
        <v>104</v>
      </c>
      <c r="J116" s="62" t="s">
        <v>339</v>
      </c>
      <c r="K116" s="62" t="s">
        <v>339</v>
      </c>
      <c r="L116" s="62" t="s">
        <v>340</v>
      </c>
      <c r="M116" s="62" t="s">
        <v>181</v>
      </c>
      <c r="N116" s="62" t="s">
        <v>196</v>
      </c>
      <c r="O116" s="62" t="s">
        <v>387</v>
      </c>
      <c r="P116" s="62" t="s">
        <v>248</v>
      </c>
      <c r="Q116" s="62" t="s">
        <v>229</v>
      </c>
      <c r="R116" s="62">
        <v>268</v>
      </c>
      <c r="S116" s="62">
        <v>268</v>
      </c>
      <c r="T116" s="63">
        <v>44621</v>
      </c>
      <c r="U116" s="62" t="s">
        <v>185</v>
      </c>
      <c r="V116" s="64">
        <v>44571</v>
      </c>
      <c r="W116" s="64">
        <f t="shared" si="28"/>
        <v>44564</v>
      </c>
      <c r="X116" s="67">
        <f t="shared" si="29"/>
        <v>44572</v>
      </c>
      <c r="Y116" s="67">
        <v>44565</v>
      </c>
      <c r="Z116" s="62" t="s">
        <v>186</v>
      </c>
      <c r="AA116" s="62"/>
      <c r="AB116" s="62"/>
      <c r="AC116" s="62"/>
      <c r="AD116" s="62"/>
      <c r="AE116" s="62" t="s">
        <v>187</v>
      </c>
      <c r="AF116" s="62"/>
      <c r="AG116" s="62" t="s">
        <v>188</v>
      </c>
      <c r="AH116" s="65">
        <v>3</v>
      </c>
      <c r="AI116" s="65">
        <f t="shared" si="30"/>
        <v>804</v>
      </c>
      <c r="AJ116" s="65" t="s">
        <v>189</v>
      </c>
      <c r="AK116" s="65" t="s">
        <v>203</v>
      </c>
      <c r="AL116" s="65">
        <v>346.73552194762078</v>
      </c>
      <c r="AM116" s="65">
        <v>414.50406400000003</v>
      </c>
      <c r="AN116" s="65">
        <f t="shared" si="50"/>
        <v>0.26168185858585863</v>
      </c>
      <c r="AO116" s="65" t="s">
        <v>204</v>
      </c>
      <c r="AP116" s="65" t="s">
        <v>190</v>
      </c>
      <c r="AQ116" s="65"/>
      <c r="AR116" s="65"/>
      <c r="AS116" s="65"/>
      <c r="AT116" s="65" t="s">
        <v>191</v>
      </c>
      <c r="AU116" s="65"/>
      <c r="AV116" s="65"/>
      <c r="AW116" s="65">
        <v>154065</v>
      </c>
      <c r="AX116" s="48" t="e">
        <f>VLOOKUP(A:A,'[4]Total Buy'!$A:$AV,48,0)</f>
        <v>#N/A</v>
      </c>
      <c r="AY116" s="49" t="str">
        <f t="shared" si="31"/>
        <v>09T4159464</v>
      </c>
      <c r="AZ116" s="50" t="s">
        <v>249</v>
      </c>
      <c r="BA116" s="65"/>
      <c r="BB116" s="65">
        <v>6.51</v>
      </c>
      <c r="BC116" s="65"/>
      <c r="BD116" s="49" t="str">
        <f t="shared" si="32"/>
        <v>09T4159464</v>
      </c>
      <c r="BE116" s="84" t="s">
        <v>77</v>
      </c>
      <c r="BF116" s="84"/>
      <c r="BG116" s="65"/>
      <c r="BH116" s="49" t="s">
        <v>99</v>
      </c>
      <c r="BI116" s="52" t="s">
        <v>195</v>
      </c>
      <c r="BJ116" s="65"/>
      <c r="BK116" s="65"/>
      <c r="BL116" s="54">
        <v>44440</v>
      </c>
      <c r="BM116" s="55"/>
      <c r="BN116" s="55">
        <v>44525</v>
      </c>
      <c r="BO116" s="55"/>
      <c r="BP116" s="49">
        <v>84</v>
      </c>
      <c r="BQ116" s="49">
        <v>98</v>
      </c>
      <c r="BR116" s="49">
        <f t="shared" si="33"/>
        <v>14</v>
      </c>
      <c r="BS116" s="56">
        <f t="shared" si="34"/>
        <v>44573</v>
      </c>
      <c r="BT116" s="29">
        <f t="shared" si="35"/>
        <v>-0.14285714285714285</v>
      </c>
      <c r="BU116" s="29">
        <f t="shared" si="36"/>
        <v>8</v>
      </c>
      <c r="BV116" s="57">
        <f t="shared" si="37"/>
        <v>44564</v>
      </c>
      <c r="BW116" s="58">
        <f t="shared" si="38"/>
        <v>44565</v>
      </c>
      <c r="BX116" s="6" t="str">
        <f t="shared" si="39"/>
        <v>09T4159::464</v>
      </c>
      <c r="BZ116" s="6">
        <f t="shared" si="40"/>
        <v>40</v>
      </c>
      <c r="CA116" s="6">
        <f t="shared" si="41"/>
        <v>1</v>
      </c>
    </row>
    <row r="117" spans="1:79" s="6" customFormat="1" ht="12">
      <c r="A117" s="6" t="str">
        <f t="shared" si="48"/>
        <v>26820109T4159464464</v>
      </c>
      <c r="B117" s="62">
        <v>268201</v>
      </c>
      <c r="C117" s="62">
        <v>268201</v>
      </c>
      <c r="D117" s="62" t="s">
        <v>244</v>
      </c>
      <c r="E117" s="62" t="s">
        <v>176</v>
      </c>
      <c r="F117" s="62" t="s">
        <v>177</v>
      </c>
      <c r="G117" s="62" t="s">
        <v>178</v>
      </c>
      <c r="H117" s="62" t="s">
        <v>178</v>
      </c>
      <c r="I117" s="62" t="s">
        <v>104</v>
      </c>
      <c r="J117" s="62" t="s">
        <v>339</v>
      </c>
      <c r="K117" s="62" t="s">
        <v>339</v>
      </c>
      <c r="L117" s="62" t="s">
        <v>340</v>
      </c>
      <c r="M117" s="62" t="s">
        <v>181</v>
      </c>
      <c r="N117" s="62" t="s">
        <v>198</v>
      </c>
      <c r="O117" s="62" t="s">
        <v>388</v>
      </c>
      <c r="P117" s="62" t="s">
        <v>248</v>
      </c>
      <c r="Q117" s="62" t="s">
        <v>229</v>
      </c>
      <c r="R117" s="62">
        <v>118</v>
      </c>
      <c r="S117" s="62">
        <v>118</v>
      </c>
      <c r="T117" s="63">
        <v>44621</v>
      </c>
      <c r="U117" s="62" t="s">
        <v>185</v>
      </c>
      <c r="V117" s="64">
        <v>44571</v>
      </c>
      <c r="W117" s="64">
        <f t="shared" si="28"/>
        <v>44564</v>
      </c>
      <c r="X117" s="67">
        <f t="shared" si="29"/>
        <v>44572</v>
      </c>
      <c r="Y117" s="67">
        <v>44565</v>
      </c>
      <c r="Z117" s="62" t="s">
        <v>186</v>
      </c>
      <c r="AA117" s="62"/>
      <c r="AB117" s="62"/>
      <c r="AC117" s="62"/>
      <c r="AD117" s="62"/>
      <c r="AE117" s="62" t="s">
        <v>187</v>
      </c>
      <c r="AF117" s="62"/>
      <c r="AG117" s="62" t="s">
        <v>188</v>
      </c>
      <c r="AH117" s="65">
        <v>3</v>
      </c>
      <c r="AI117" s="65">
        <f t="shared" si="30"/>
        <v>354</v>
      </c>
      <c r="AJ117" s="65" t="s">
        <v>189</v>
      </c>
      <c r="AK117" s="65" t="s">
        <v>203</v>
      </c>
      <c r="AL117" s="65">
        <v>346.73552194762078</v>
      </c>
      <c r="AM117" s="65">
        <v>414.50406400000003</v>
      </c>
      <c r="AN117" s="65">
        <f t="shared" si="50"/>
        <v>0.26168185858585863</v>
      </c>
      <c r="AO117" s="65" t="s">
        <v>204</v>
      </c>
      <c r="AP117" s="65" t="s">
        <v>190</v>
      </c>
      <c r="AQ117" s="65"/>
      <c r="AR117" s="65"/>
      <c r="AS117" s="65"/>
      <c r="AT117" s="65" t="s">
        <v>191</v>
      </c>
      <c r="AU117" s="65"/>
      <c r="AV117" s="65"/>
      <c r="AW117" s="65">
        <v>154065</v>
      </c>
      <c r="AX117" s="48" t="e">
        <f>VLOOKUP(A:A,'[4]Total Buy'!$A:$AV,48,0)</f>
        <v>#N/A</v>
      </c>
      <c r="AY117" s="49" t="str">
        <f t="shared" si="31"/>
        <v>09T4159464</v>
      </c>
      <c r="AZ117" s="50" t="s">
        <v>249</v>
      </c>
      <c r="BA117" s="65"/>
      <c r="BB117" s="65">
        <v>6.51</v>
      </c>
      <c r="BC117" s="65"/>
      <c r="BD117" s="49" t="str">
        <f t="shared" si="32"/>
        <v>09T4159464</v>
      </c>
      <c r="BE117" s="84" t="s">
        <v>77</v>
      </c>
      <c r="BF117" s="84"/>
      <c r="BG117" s="65"/>
      <c r="BH117" s="49" t="s">
        <v>99</v>
      </c>
      <c r="BI117" s="52" t="s">
        <v>195</v>
      </c>
      <c r="BJ117" s="65"/>
      <c r="BK117" s="65"/>
      <c r="BL117" s="54">
        <v>44440</v>
      </c>
      <c r="BM117" s="55"/>
      <c r="BN117" s="55">
        <v>44525</v>
      </c>
      <c r="BO117" s="55"/>
      <c r="BP117" s="49">
        <v>84</v>
      </c>
      <c r="BQ117" s="49">
        <v>98</v>
      </c>
      <c r="BR117" s="49">
        <f t="shared" si="33"/>
        <v>14</v>
      </c>
      <c r="BS117" s="56">
        <f t="shared" si="34"/>
        <v>44573</v>
      </c>
      <c r="BT117" s="29">
        <f t="shared" si="35"/>
        <v>-0.14285714285714285</v>
      </c>
      <c r="BU117" s="29">
        <f t="shared" si="36"/>
        <v>8</v>
      </c>
      <c r="BV117" s="57">
        <f t="shared" si="37"/>
        <v>44564</v>
      </c>
      <c r="BW117" s="58">
        <f t="shared" si="38"/>
        <v>44565</v>
      </c>
      <c r="BX117" s="6" t="str">
        <f t="shared" si="39"/>
        <v>09T4159::464</v>
      </c>
      <c r="BZ117" s="6">
        <f t="shared" si="40"/>
        <v>40</v>
      </c>
      <c r="CA117" s="6">
        <f t="shared" si="41"/>
        <v>1</v>
      </c>
    </row>
    <row r="118" spans="1:79" s="6" customFormat="1" ht="12">
      <c r="A118" s="6" t="str">
        <f t="shared" si="48"/>
        <v>26820109T4159464464</v>
      </c>
      <c r="B118" s="62">
        <v>268201</v>
      </c>
      <c r="C118" s="62">
        <v>268201</v>
      </c>
      <c r="D118" s="62" t="s">
        <v>244</v>
      </c>
      <c r="E118" s="62" t="s">
        <v>176</v>
      </c>
      <c r="F118" s="62" t="s">
        <v>177</v>
      </c>
      <c r="G118" s="62" t="s">
        <v>178</v>
      </c>
      <c r="H118" s="62" t="s">
        <v>178</v>
      </c>
      <c r="I118" s="62" t="s">
        <v>104</v>
      </c>
      <c r="J118" s="62" t="s">
        <v>339</v>
      </c>
      <c r="K118" s="62" t="s">
        <v>339</v>
      </c>
      <c r="L118" s="62" t="s">
        <v>340</v>
      </c>
      <c r="M118" s="62" t="s">
        <v>181</v>
      </c>
      <c r="N118" s="62" t="s">
        <v>295</v>
      </c>
      <c r="O118" s="62" t="s">
        <v>389</v>
      </c>
      <c r="P118" s="62" t="s">
        <v>248</v>
      </c>
      <c r="Q118" s="62" t="s">
        <v>229</v>
      </c>
      <c r="R118" s="62">
        <v>78</v>
      </c>
      <c r="S118" s="62">
        <v>78</v>
      </c>
      <c r="T118" s="63">
        <v>44621</v>
      </c>
      <c r="U118" s="62" t="s">
        <v>185</v>
      </c>
      <c r="V118" s="64">
        <v>44571</v>
      </c>
      <c r="W118" s="64">
        <f t="shared" si="28"/>
        <v>44564</v>
      </c>
      <c r="X118" s="67">
        <f t="shared" si="29"/>
        <v>44572</v>
      </c>
      <c r="Y118" s="67">
        <v>44565</v>
      </c>
      <c r="Z118" s="62" t="s">
        <v>186</v>
      </c>
      <c r="AA118" s="62"/>
      <c r="AB118" s="62"/>
      <c r="AC118" s="62"/>
      <c r="AD118" s="62"/>
      <c r="AE118" s="62" t="s">
        <v>187</v>
      </c>
      <c r="AF118" s="62"/>
      <c r="AG118" s="62" t="s">
        <v>188</v>
      </c>
      <c r="AH118" s="65">
        <v>3</v>
      </c>
      <c r="AI118" s="65">
        <f t="shared" si="30"/>
        <v>234</v>
      </c>
      <c r="AJ118" s="65" t="s">
        <v>189</v>
      </c>
      <c r="AK118" s="65" t="s">
        <v>203</v>
      </c>
      <c r="AL118" s="65">
        <v>346.73552194762078</v>
      </c>
      <c r="AM118" s="65">
        <v>414.50406400000003</v>
      </c>
      <c r="AN118" s="65">
        <f t="shared" si="50"/>
        <v>0.26168185858585863</v>
      </c>
      <c r="AO118" s="65" t="s">
        <v>204</v>
      </c>
      <c r="AP118" s="65" t="s">
        <v>190</v>
      </c>
      <c r="AQ118" s="65"/>
      <c r="AR118" s="65"/>
      <c r="AS118" s="65"/>
      <c r="AT118" s="65" t="s">
        <v>191</v>
      </c>
      <c r="AU118" s="65"/>
      <c r="AV118" s="65"/>
      <c r="AW118" s="65">
        <v>154065</v>
      </c>
      <c r="AX118" s="48" t="e">
        <f>VLOOKUP(A:A,'[4]Total Buy'!$A:$AV,48,0)</f>
        <v>#N/A</v>
      </c>
      <c r="AY118" s="49" t="str">
        <f t="shared" si="31"/>
        <v>09T4159464</v>
      </c>
      <c r="AZ118" s="50" t="s">
        <v>249</v>
      </c>
      <c r="BA118" s="65"/>
      <c r="BB118" s="65">
        <v>6.51</v>
      </c>
      <c r="BC118" s="65"/>
      <c r="BD118" s="49" t="str">
        <f t="shared" si="32"/>
        <v>09T4159464</v>
      </c>
      <c r="BE118" s="84" t="s">
        <v>77</v>
      </c>
      <c r="BF118" s="84"/>
      <c r="BG118" s="65"/>
      <c r="BH118" s="49" t="s">
        <v>99</v>
      </c>
      <c r="BI118" s="52" t="s">
        <v>195</v>
      </c>
      <c r="BJ118" s="65"/>
      <c r="BK118" s="65"/>
      <c r="BL118" s="54">
        <v>44440</v>
      </c>
      <c r="BM118" s="55"/>
      <c r="BN118" s="55">
        <v>44525</v>
      </c>
      <c r="BO118" s="55"/>
      <c r="BP118" s="49">
        <v>84</v>
      </c>
      <c r="BQ118" s="49">
        <v>98</v>
      </c>
      <c r="BR118" s="49">
        <f t="shared" si="33"/>
        <v>14</v>
      </c>
      <c r="BS118" s="56">
        <f t="shared" si="34"/>
        <v>44573</v>
      </c>
      <c r="BT118" s="29">
        <f t="shared" si="35"/>
        <v>-0.14285714285714285</v>
      </c>
      <c r="BU118" s="29">
        <f t="shared" si="36"/>
        <v>8</v>
      </c>
      <c r="BV118" s="57">
        <f t="shared" si="37"/>
        <v>44564</v>
      </c>
      <c r="BW118" s="58">
        <f t="shared" si="38"/>
        <v>44565</v>
      </c>
      <c r="BX118" s="6" t="str">
        <f t="shared" si="39"/>
        <v>09T4159::464</v>
      </c>
      <c r="BZ118" s="6">
        <f t="shared" si="40"/>
        <v>40</v>
      </c>
      <c r="CA118" s="6">
        <f t="shared" si="41"/>
        <v>1</v>
      </c>
    </row>
    <row r="119" spans="1:79" s="6" customFormat="1" ht="12">
      <c r="A119" s="6" t="str">
        <f t="shared" si="48"/>
        <v>26820109T4160001001</v>
      </c>
      <c r="B119" s="62">
        <v>268201</v>
      </c>
      <c r="C119" s="62">
        <v>268201</v>
      </c>
      <c r="D119" s="62" t="s">
        <v>244</v>
      </c>
      <c r="E119" s="62" t="s">
        <v>176</v>
      </c>
      <c r="F119" s="62" t="s">
        <v>177</v>
      </c>
      <c r="G119" s="62" t="s">
        <v>390</v>
      </c>
      <c r="H119" s="62" t="s">
        <v>390</v>
      </c>
      <c r="I119" s="62" t="s">
        <v>104</v>
      </c>
      <c r="J119" s="62" t="s">
        <v>179</v>
      </c>
      <c r="K119" s="62" t="s">
        <v>179</v>
      </c>
      <c r="L119" s="62" t="s">
        <v>180</v>
      </c>
      <c r="M119" s="62" t="s">
        <v>181</v>
      </c>
      <c r="N119" s="62" t="s">
        <v>226</v>
      </c>
      <c r="O119" s="62" t="s">
        <v>391</v>
      </c>
      <c r="P119" s="62" t="s">
        <v>248</v>
      </c>
      <c r="Q119" s="62" t="s">
        <v>229</v>
      </c>
      <c r="R119" s="62">
        <v>60</v>
      </c>
      <c r="S119" s="62">
        <v>60</v>
      </c>
      <c r="T119" s="63">
        <v>44621</v>
      </c>
      <c r="U119" s="62" t="s">
        <v>185</v>
      </c>
      <c r="V119" s="64">
        <v>44571</v>
      </c>
      <c r="W119" s="64">
        <f t="shared" si="28"/>
        <v>44564</v>
      </c>
      <c r="X119" s="67">
        <f t="shared" si="29"/>
        <v>44572</v>
      </c>
      <c r="Y119" s="67">
        <v>44565</v>
      </c>
      <c r="Z119" s="62" t="s">
        <v>186</v>
      </c>
      <c r="AA119" s="62"/>
      <c r="AB119" s="62"/>
      <c r="AC119" s="62"/>
      <c r="AD119" s="62"/>
      <c r="AE119" s="62" t="s">
        <v>187</v>
      </c>
      <c r="AF119" s="62"/>
      <c r="AG119" s="62" t="s">
        <v>188</v>
      </c>
      <c r="AH119" s="65">
        <v>3</v>
      </c>
      <c r="AI119" s="65">
        <f t="shared" si="30"/>
        <v>180</v>
      </c>
      <c r="AJ119" s="65" t="s">
        <v>189</v>
      </c>
      <c r="AK119" s="65"/>
      <c r="AL119" s="65"/>
      <c r="AM119" s="65"/>
      <c r="AN119" s="65"/>
      <c r="AO119" s="65"/>
      <c r="AP119" s="65" t="s">
        <v>190</v>
      </c>
      <c r="AQ119" s="65"/>
      <c r="AR119" s="65"/>
      <c r="AS119" s="65"/>
      <c r="AT119" s="65" t="s">
        <v>191</v>
      </c>
      <c r="AU119" s="65"/>
      <c r="AV119" s="65"/>
      <c r="AW119" s="65">
        <v>154065</v>
      </c>
      <c r="AX119" s="48" t="e">
        <f>VLOOKUP(A:A,'[4]Total Buy'!$A:$AV,48,0)</f>
        <v>#N/A</v>
      </c>
      <c r="AY119" s="49" t="str">
        <f t="shared" si="31"/>
        <v>09T4160001</v>
      </c>
      <c r="AZ119" s="50" t="s">
        <v>249</v>
      </c>
      <c r="BA119" s="65"/>
      <c r="BB119" s="65">
        <v>5.34</v>
      </c>
      <c r="BC119" s="65"/>
      <c r="BD119" s="49" t="str">
        <f t="shared" si="32"/>
        <v>09T4160001</v>
      </c>
      <c r="BE119" s="49" t="s">
        <v>76</v>
      </c>
      <c r="BF119" s="49"/>
      <c r="BG119" s="65"/>
      <c r="BH119" s="49" t="s">
        <v>99</v>
      </c>
      <c r="BI119" s="52" t="s">
        <v>195</v>
      </c>
      <c r="BJ119" s="65"/>
      <c r="BK119" s="65"/>
      <c r="BL119" s="54">
        <v>44440</v>
      </c>
      <c r="BM119" s="55"/>
      <c r="BN119" s="55">
        <v>44525</v>
      </c>
      <c r="BO119" s="55"/>
      <c r="BP119" s="49">
        <v>84</v>
      </c>
      <c r="BQ119" s="49">
        <v>98</v>
      </c>
      <c r="BR119" s="49">
        <f t="shared" si="33"/>
        <v>14</v>
      </c>
      <c r="BS119" s="56">
        <f t="shared" si="34"/>
        <v>44573</v>
      </c>
      <c r="BT119" s="29">
        <f t="shared" si="35"/>
        <v>-0.14285714285714285</v>
      </c>
      <c r="BU119" s="29">
        <f t="shared" si="36"/>
        <v>8</v>
      </c>
      <c r="BV119" s="57">
        <f t="shared" si="37"/>
        <v>44564</v>
      </c>
      <c r="BW119" s="58">
        <f t="shared" si="38"/>
        <v>44565</v>
      </c>
      <c r="BX119" s="6" t="str">
        <f t="shared" si="39"/>
        <v>09T4160::001</v>
      </c>
      <c r="BZ119" s="6">
        <f t="shared" si="40"/>
        <v>40</v>
      </c>
      <c r="CA119" s="6">
        <f t="shared" si="41"/>
        <v>1</v>
      </c>
    </row>
    <row r="120" spans="1:79" s="6" customFormat="1" ht="12">
      <c r="A120" s="6" t="str">
        <f t="shared" si="48"/>
        <v>26820109T4160001001</v>
      </c>
      <c r="B120" s="62">
        <v>268201</v>
      </c>
      <c r="C120" s="62">
        <v>268201</v>
      </c>
      <c r="D120" s="62" t="s">
        <v>244</v>
      </c>
      <c r="E120" s="62" t="s">
        <v>176</v>
      </c>
      <c r="F120" s="62" t="s">
        <v>177</v>
      </c>
      <c r="G120" s="62" t="s">
        <v>390</v>
      </c>
      <c r="H120" s="62" t="s">
        <v>390</v>
      </c>
      <c r="I120" s="62" t="s">
        <v>104</v>
      </c>
      <c r="J120" s="62" t="s">
        <v>179</v>
      </c>
      <c r="K120" s="62" t="s">
        <v>179</v>
      </c>
      <c r="L120" s="62" t="s">
        <v>180</v>
      </c>
      <c r="M120" s="62" t="s">
        <v>181</v>
      </c>
      <c r="N120" s="62" t="s">
        <v>182</v>
      </c>
      <c r="O120" s="62" t="s">
        <v>392</v>
      </c>
      <c r="P120" s="62" t="s">
        <v>248</v>
      </c>
      <c r="Q120" s="62" t="s">
        <v>229</v>
      </c>
      <c r="R120" s="62">
        <v>138</v>
      </c>
      <c r="S120" s="62">
        <v>138</v>
      </c>
      <c r="T120" s="63">
        <v>44621</v>
      </c>
      <c r="U120" s="62" t="s">
        <v>185</v>
      </c>
      <c r="V120" s="64">
        <v>44571</v>
      </c>
      <c r="W120" s="64">
        <f t="shared" si="28"/>
        <v>44564</v>
      </c>
      <c r="X120" s="67">
        <f t="shared" si="29"/>
        <v>44572</v>
      </c>
      <c r="Y120" s="67">
        <v>44565</v>
      </c>
      <c r="Z120" s="62" t="s">
        <v>186</v>
      </c>
      <c r="AA120" s="62"/>
      <c r="AB120" s="62"/>
      <c r="AC120" s="62"/>
      <c r="AD120" s="62"/>
      <c r="AE120" s="62" t="s">
        <v>187</v>
      </c>
      <c r="AF120" s="62"/>
      <c r="AG120" s="62" t="s">
        <v>188</v>
      </c>
      <c r="AH120" s="65">
        <v>3</v>
      </c>
      <c r="AI120" s="65">
        <f t="shared" si="30"/>
        <v>414</v>
      </c>
      <c r="AJ120" s="65" t="s">
        <v>189</v>
      </c>
      <c r="AK120" s="65"/>
      <c r="AL120" s="65"/>
      <c r="AM120" s="65"/>
      <c r="AN120" s="65"/>
      <c r="AO120" s="65"/>
      <c r="AP120" s="65" t="s">
        <v>190</v>
      </c>
      <c r="AQ120" s="65"/>
      <c r="AR120" s="65"/>
      <c r="AS120" s="65"/>
      <c r="AT120" s="65" t="s">
        <v>191</v>
      </c>
      <c r="AU120" s="65"/>
      <c r="AV120" s="65"/>
      <c r="AW120" s="65">
        <v>154065</v>
      </c>
      <c r="AX120" s="48" t="e">
        <f>VLOOKUP(A:A,'[4]Total Buy'!$A:$AV,48,0)</f>
        <v>#N/A</v>
      </c>
      <c r="AY120" s="49" t="str">
        <f t="shared" si="31"/>
        <v>09T4160001</v>
      </c>
      <c r="AZ120" s="50" t="s">
        <v>249</v>
      </c>
      <c r="BA120" s="65"/>
      <c r="BB120" s="65">
        <v>5.34</v>
      </c>
      <c r="BC120" s="65"/>
      <c r="BD120" s="49" t="str">
        <f t="shared" si="32"/>
        <v>09T4160001</v>
      </c>
      <c r="BE120" s="49" t="s">
        <v>76</v>
      </c>
      <c r="BF120" s="49"/>
      <c r="BG120" s="65"/>
      <c r="BH120" s="49" t="s">
        <v>99</v>
      </c>
      <c r="BI120" s="52" t="s">
        <v>195</v>
      </c>
      <c r="BJ120" s="65"/>
      <c r="BK120" s="65"/>
      <c r="BL120" s="54">
        <v>44440</v>
      </c>
      <c r="BM120" s="55"/>
      <c r="BN120" s="55">
        <v>44525</v>
      </c>
      <c r="BO120" s="55"/>
      <c r="BP120" s="49">
        <v>84</v>
      </c>
      <c r="BQ120" s="49">
        <v>98</v>
      </c>
      <c r="BR120" s="49">
        <f t="shared" si="33"/>
        <v>14</v>
      </c>
      <c r="BS120" s="56">
        <f t="shared" si="34"/>
        <v>44573</v>
      </c>
      <c r="BT120" s="29">
        <f t="shared" si="35"/>
        <v>-0.14285714285714285</v>
      </c>
      <c r="BU120" s="29">
        <f t="shared" si="36"/>
        <v>8</v>
      </c>
      <c r="BV120" s="57">
        <f t="shared" si="37"/>
        <v>44564</v>
      </c>
      <c r="BW120" s="58">
        <f t="shared" si="38"/>
        <v>44565</v>
      </c>
      <c r="BX120" s="6" t="str">
        <f t="shared" si="39"/>
        <v>09T4160::001</v>
      </c>
      <c r="BZ120" s="6">
        <f t="shared" si="40"/>
        <v>40</v>
      </c>
      <c r="CA120" s="6">
        <f t="shared" si="41"/>
        <v>1</v>
      </c>
    </row>
    <row r="121" spans="1:79" s="6" customFormat="1" ht="12">
      <c r="A121" s="6" t="str">
        <f t="shared" si="48"/>
        <v>26820109T4160001001</v>
      </c>
      <c r="B121" s="62">
        <v>268201</v>
      </c>
      <c r="C121" s="62">
        <v>268201</v>
      </c>
      <c r="D121" s="62" t="s">
        <v>244</v>
      </c>
      <c r="E121" s="62" t="s">
        <v>176</v>
      </c>
      <c r="F121" s="62" t="s">
        <v>177</v>
      </c>
      <c r="G121" s="62" t="s">
        <v>390</v>
      </c>
      <c r="H121" s="62" t="s">
        <v>390</v>
      </c>
      <c r="I121" s="62" t="s">
        <v>104</v>
      </c>
      <c r="J121" s="62" t="s">
        <v>179</v>
      </c>
      <c r="K121" s="62" t="s">
        <v>179</v>
      </c>
      <c r="L121" s="62" t="s">
        <v>180</v>
      </c>
      <c r="M121" s="62" t="s">
        <v>181</v>
      </c>
      <c r="N121" s="62" t="s">
        <v>196</v>
      </c>
      <c r="O121" s="62" t="s">
        <v>393</v>
      </c>
      <c r="P121" s="62" t="s">
        <v>248</v>
      </c>
      <c r="Q121" s="62" t="s">
        <v>229</v>
      </c>
      <c r="R121" s="62">
        <v>100</v>
      </c>
      <c r="S121" s="62">
        <v>100</v>
      </c>
      <c r="T121" s="63">
        <v>44621</v>
      </c>
      <c r="U121" s="62" t="s">
        <v>185</v>
      </c>
      <c r="V121" s="64">
        <v>44571</v>
      </c>
      <c r="W121" s="64">
        <f t="shared" si="28"/>
        <v>44564</v>
      </c>
      <c r="X121" s="67">
        <f t="shared" si="29"/>
        <v>44572</v>
      </c>
      <c r="Y121" s="67">
        <v>44565</v>
      </c>
      <c r="Z121" s="62" t="s">
        <v>186</v>
      </c>
      <c r="AA121" s="62"/>
      <c r="AB121" s="62"/>
      <c r="AC121" s="62"/>
      <c r="AD121" s="62"/>
      <c r="AE121" s="62" t="s">
        <v>187</v>
      </c>
      <c r="AF121" s="62"/>
      <c r="AG121" s="62" t="s">
        <v>188</v>
      </c>
      <c r="AH121" s="65">
        <v>3</v>
      </c>
      <c r="AI121" s="65">
        <f t="shared" si="30"/>
        <v>300</v>
      </c>
      <c r="AJ121" s="65" t="s">
        <v>189</v>
      </c>
      <c r="AK121" s="65"/>
      <c r="AL121" s="65"/>
      <c r="AM121" s="65"/>
      <c r="AN121" s="65"/>
      <c r="AO121" s="65"/>
      <c r="AP121" s="65" t="s">
        <v>190</v>
      </c>
      <c r="AQ121" s="65"/>
      <c r="AR121" s="65"/>
      <c r="AS121" s="65"/>
      <c r="AT121" s="65" t="s">
        <v>191</v>
      </c>
      <c r="AU121" s="65"/>
      <c r="AV121" s="65"/>
      <c r="AW121" s="65">
        <v>154065</v>
      </c>
      <c r="AX121" s="48" t="e">
        <f>VLOOKUP(A:A,'[4]Total Buy'!$A:$AV,48,0)</f>
        <v>#N/A</v>
      </c>
      <c r="AY121" s="49" t="str">
        <f t="shared" si="31"/>
        <v>09T4160001</v>
      </c>
      <c r="AZ121" s="50" t="s">
        <v>249</v>
      </c>
      <c r="BA121" s="65"/>
      <c r="BB121" s="65">
        <v>5.34</v>
      </c>
      <c r="BC121" s="65"/>
      <c r="BD121" s="49" t="str">
        <f t="shared" si="32"/>
        <v>09T4160001</v>
      </c>
      <c r="BE121" s="49" t="s">
        <v>76</v>
      </c>
      <c r="BF121" s="49"/>
      <c r="BG121" s="65"/>
      <c r="BH121" s="49" t="s">
        <v>99</v>
      </c>
      <c r="BI121" s="52" t="s">
        <v>195</v>
      </c>
      <c r="BJ121" s="65"/>
      <c r="BK121" s="65"/>
      <c r="BL121" s="54">
        <v>44440</v>
      </c>
      <c r="BM121" s="55"/>
      <c r="BN121" s="55">
        <v>44525</v>
      </c>
      <c r="BO121" s="55"/>
      <c r="BP121" s="49">
        <v>84</v>
      </c>
      <c r="BQ121" s="49">
        <v>98</v>
      </c>
      <c r="BR121" s="49">
        <f t="shared" si="33"/>
        <v>14</v>
      </c>
      <c r="BS121" s="56">
        <f t="shared" si="34"/>
        <v>44573</v>
      </c>
      <c r="BT121" s="29">
        <f t="shared" si="35"/>
        <v>-0.14285714285714285</v>
      </c>
      <c r="BU121" s="29">
        <f t="shared" si="36"/>
        <v>8</v>
      </c>
      <c r="BV121" s="57">
        <f t="shared" si="37"/>
        <v>44564</v>
      </c>
      <c r="BW121" s="58">
        <f t="shared" si="38"/>
        <v>44565</v>
      </c>
      <c r="BX121" s="6" t="str">
        <f t="shared" si="39"/>
        <v>09T4160::001</v>
      </c>
      <c r="BZ121" s="6">
        <f t="shared" si="40"/>
        <v>40</v>
      </c>
      <c r="CA121" s="6">
        <f t="shared" si="41"/>
        <v>1</v>
      </c>
    </row>
    <row r="122" spans="1:79" s="6" customFormat="1" ht="12">
      <c r="A122" s="6" t="str">
        <f t="shared" si="48"/>
        <v>26820109T4160001001</v>
      </c>
      <c r="B122" s="62">
        <v>268201</v>
      </c>
      <c r="C122" s="62">
        <v>268201</v>
      </c>
      <c r="D122" s="62" t="s">
        <v>244</v>
      </c>
      <c r="E122" s="62" t="s">
        <v>176</v>
      </c>
      <c r="F122" s="62" t="s">
        <v>177</v>
      </c>
      <c r="G122" s="62" t="s">
        <v>390</v>
      </c>
      <c r="H122" s="62" t="s">
        <v>390</v>
      </c>
      <c r="I122" s="62" t="s">
        <v>104</v>
      </c>
      <c r="J122" s="62" t="s">
        <v>179</v>
      </c>
      <c r="K122" s="62" t="s">
        <v>179</v>
      </c>
      <c r="L122" s="62" t="s">
        <v>180</v>
      </c>
      <c r="M122" s="62" t="s">
        <v>181</v>
      </c>
      <c r="N122" s="62" t="s">
        <v>198</v>
      </c>
      <c r="O122" s="62" t="s">
        <v>394</v>
      </c>
      <c r="P122" s="62" t="s">
        <v>248</v>
      </c>
      <c r="Q122" s="62" t="s">
        <v>229</v>
      </c>
      <c r="R122" s="62">
        <v>60</v>
      </c>
      <c r="S122" s="62">
        <v>60</v>
      </c>
      <c r="T122" s="63">
        <v>44621</v>
      </c>
      <c r="U122" s="62" t="s">
        <v>185</v>
      </c>
      <c r="V122" s="64">
        <v>44571</v>
      </c>
      <c r="W122" s="64">
        <f t="shared" si="28"/>
        <v>44564</v>
      </c>
      <c r="X122" s="67">
        <f t="shared" si="29"/>
        <v>44572</v>
      </c>
      <c r="Y122" s="67">
        <v>44565</v>
      </c>
      <c r="Z122" s="62" t="s">
        <v>186</v>
      </c>
      <c r="AA122" s="62"/>
      <c r="AB122" s="62"/>
      <c r="AC122" s="62"/>
      <c r="AD122" s="62"/>
      <c r="AE122" s="62" t="s">
        <v>187</v>
      </c>
      <c r="AF122" s="62"/>
      <c r="AG122" s="62" t="s">
        <v>188</v>
      </c>
      <c r="AH122" s="65">
        <v>3</v>
      </c>
      <c r="AI122" s="65">
        <f t="shared" si="30"/>
        <v>180</v>
      </c>
      <c r="AJ122" s="65" t="s">
        <v>189</v>
      </c>
      <c r="AK122" s="65"/>
      <c r="AL122" s="65"/>
      <c r="AM122" s="65"/>
      <c r="AN122" s="65"/>
      <c r="AO122" s="65"/>
      <c r="AP122" s="65" t="s">
        <v>190</v>
      </c>
      <c r="AQ122" s="65"/>
      <c r="AR122" s="65"/>
      <c r="AS122" s="65"/>
      <c r="AT122" s="65" t="s">
        <v>191</v>
      </c>
      <c r="AU122" s="65"/>
      <c r="AV122" s="65"/>
      <c r="AW122" s="65">
        <v>154065</v>
      </c>
      <c r="AX122" s="48" t="e">
        <f>VLOOKUP(A:A,'[4]Total Buy'!$A:$AV,48,0)</f>
        <v>#N/A</v>
      </c>
      <c r="AY122" s="49" t="str">
        <f t="shared" si="31"/>
        <v>09T4160001</v>
      </c>
      <c r="AZ122" s="50" t="s">
        <v>249</v>
      </c>
      <c r="BA122" s="65"/>
      <c r="BB122" s="65">
        <v>5.34</v>
      </c>
      <c r="BC122" s="65"/>
      <c r="BD122" s="49" t="str">
        <f t="shared" si="32"/>
        <v>09T4160001</v>
      </c>
      <c r="BE122" s="49" t="s">
        <v>76</v>
      </c>
      <c r="BF122" s="49"/>
      <c r="BG122" s="65"/>
      <c r="BH122" s="49" t="s">
        <v>99</v>
      </c>
      <c r="BI122" s="52" t="s">
        <v>195</v>
      </c>
      <c r="BJ122" s="65"/>
      <c r="BK122" s="65"/>
      <c r="BL122" s="54">
        <v>44440</v>
      </c>
      <c r="BM122" s="55"/>
      <c r="BN122" s="55">
        <v>44525</v>
      </c>
      <c r="BO122" s="55"/>
      <c r="BP122" s="49">
        <v>84</v>
      </c>
      <c r="BQ122" s="49">
        <v>98</v>
      </c>
      <c r="BR122" s="49">
        <f t="shared" si="33"/>
        <v>14</v>
      </c>
      <c r="BS122" s="56">
        <f t="shared" si="34"/>
        <v>44573</v>
      </c>
      <c r="BT122" s="29">
        <f t="shared" si="35"/>
        <v>-0.14285714285714285</v>
      </c>
      <c r="BU122" s="29">
        <f t="shared" si="36"/>
        <v>8</v>
      </c>
      <c r="BV122" s="57">
        <f t="shared" si="37"/>
        <v>44564</v>
      </c>
      <c r="BW122" s="58">
        <f t="shared" si="38"/>
        <v>44565</v>
      </c>
      <c r="BX122" s="6" t="str">
        <f t="shared" si="39"/>
        <v>09T4160::001</v>
      </c>
      <c r="BZ122" s="6">
        <f t="shared" si="40"/>
        <v>40</v>
      </c>
      <c r="CA122" s="6">
        <f t="shared" si="41"/>
        <v>1</v>
      </c>
    </row>
    <row r="123" spans="1:79" s="6" customFormat="1" ht="12">
      <c r="A123" s="6" t="str">
        <f t="shared" si="48"/>
        <v>26820109T4160100100</v>
      </c>
      <c r="B123" s="62">
        <v>268201</v>
      </c>
      <c r="C123" s="62">
        <v>268201</v>
      </c>
      <c r="D123" s="62" t="s">
        <v>244</v>
      </c>
      <c r="E123" s="62" t="s">
        <v>176</v>
      </c>
      <c r="F123" s="62" t="s">
        <v>177</v>
      </c>
      <c r="G123" s="62" t="s">
        <v>390</v>
      </c>
      <c r="H123" s="62" t="s">
        <v>390</v>
      </c>
      <c r="I123" s="62" t="s">
        <v>104</v>
      </c>
      <c r="J123" s="62" t="s">
        <v>237</v>
      </c>
      <c r="K123" s="62" t="s">
        <v>237</v>
      </c>
      <c r="L123" s="62" t="s">
        <v>238</v>
      </c>
      <c r="M123" s="62" t="s">
        <v>181</v>
      </c>
      <c r="N123" s="62" t="s">
        <v>182</v>
      </c>
      <c r="O123" s="62" t="s">
        <v>395</v>
      </c>
      <c r="P123" s="62" t="s">
        <v>248</v>
      </c>
      <c r="Q123" s="62" t="s">
        <v>229</v>
      </c>
      <c r="R123" s="62">
        <v>72</v>
      </c>
      <c r="S123" s="62">
        <v>72</v>
      </c>
      <c r="T123" s="63">
        <v>44621</v>
      </c>
      <c r="U123" s="62" t="s">
        <v>185</v>
      </c>
      <c r="V123" s="64">
        <v>44571</v>
      </c>
      <c r="W123" s="64">
        <f t="shared" si="28"/>
        <v>44564</v>
      </c>
      <c r="X123" s="67">
        <f t="shared" si="29"/>
        <v>44572</v>
      </c>
      <c r="Y123" s="67">
        <v>44565</v>
      </c>
      <c r="Z123" s="62" t="s">
        <v>186</v>
      </c>
      <c r="AA123" s="62"/>
      <c r="AB123" s="62"/>
      <c r="AC123" s="62"/>
      <c r="AD123" s="62"/>
      <c r="AE123" s="62" t="s">
        <v>187</v>
      </c>
      <c r="AF123" s="62"/>
      <c r="AG123" s="62" t="s">
        <v>188</v>
      </c>
      <c r="AH123" s="65">
        <v>3</v>
      </c>
      <c r="AI123" s="65">
        <f t="shared" si="30"/>
        <v>216</v>
      </c>
      <c r="AJ123" s="65" t="s">
        <v>189</v>
      </c>
      <c r="AK123" s="65"/>
      <c r="AL123" s="65"/>
      <c r="AM123" s="65"/>
      <c r="AN123" s="65"/>
      <c r="AO123" s="65"/>
      <c r="AP123" s="65" t="s">
        <v>190</v>
      </c>
      <c r="AQ123" s="65"/>
      <c r="AR123" s="65"/>
      <c r="AS123" s="65"/>
      <c r="AT123" s="65" t="s">
        <v>191</v>
      </c>
      <c r="AU123" s="65"/>
      <c r="AV123" s="65"/>
      <c r="AW123" s="65">
        <v>154065</v>
      </c>
      <c r="AX123" s="48" t="e">
        <f>VLOOKUP(A:A,'[4]Total Buy'!$A:$AV,48,0)</f>
        <v>#N/A</v>
      </c>
      <c r="AY123" s="49" t="str">
        <f t="shared" si="31"/>
        <v>09T4160100</v>
      </c>
      <c r="AZ123" s="50" t="s">
        <v>249</v>
      </c>
      <c r="BA123" s="65"/>
      <c r="BB123" s="65">
        <v>5.34</v>
      </c>
      <c r="BC123" s="65"/>
      <c r="BD123" s="49" t="str">
        <f t="shared" si="32"/>
        <v>09T4160100</v>
      </c>
      <c r="BE123" s="49" t="s">
        <v>76</v>
      </c>
      <c r="BF123" s="49"/>
      <c r="BG123" s="65"/>
      <c r="BH123" s="49" t="s">
        <v>99</v>
      </c>
      <c r="BI123" s="52" t="s">
        <v>195</v>
      </c>
      <c r="BJ123" s="65"/>
      <c r="BK123" s="65"/>
      <c r="BL123" s="54">
        <v>44440</v>
      </c>
      <c r="BM123" s="55"/>
      <c r="BN123" s="55">
        <v>44525</v>
      </c>
      <c r="BO123" s="55"/>
      <c r="BP123" s="49">
        <v>84</v>
      </c>
      <c r="BQ123" s="49">
        <v>98</v>
      </c>
      <c r="BR123" s="49">
        <f t="shared" si="33"/>
        <v>14</v>
      </c>
      <c r="BS123" s="56">
        <f t="shared" si="34"/>
        <v>44573</v>
      </c>
      <c r="BT123" s="29">
        <f t="shared" si="35"/>
        <v>-0.14285714285714285</v>
      </c>
      <c r="BU123" s="29">
        <f t="shared" si="36"/>
        <v>8</v>
      </c>
      <c r="BV123" s="57">
        <f t="shared" si="37"/>
        <v>44564</v>
      </c>
      <c r="BW123" s="58">
        <f t="shared" si="38"/>
        <v>44565</v>
      </c>
      <c r="BX123" s="6" t="str">
        <f t="shared" si="39"/>
        <v>09T4160::100</v>
      </c>
      <c r="BZ123" s="6">
        <f t="shared" si="40"/>
        <v>40</v>
      </c>
      <c r="CA123" s="6">
        <f t="shared" si="41"/>
        <v>1</v>
      </c>
    </row>
    <row r="124" spans="1:79" s="6" customFormat="1" ht="12">
      <c r="A124" s="6" t="str">
        <f t="shared" si="48"/>
        <v>26820109T4160100100</v>
      </c>
      <c r="B124" s="62">
        <v>268201</v>
      </c>
      <c r="C124" s="62">
        <v>268201</v>
      </c>
      <c r="D124" s="62" t="s">
        <v>244</v>
      </c>
      <c r="E124" s="62" t="s">
        <v>176</v>
      </c>
      <c r="F124" s="62" t="s">
        <v>177</v>
      </c>
      <c r="G124" s="62" t="s">
        <v>390</v>
      </c>
      <c r="H124" s="62" t="s">
        <v>390</v>
      </c>
      <c r="I124" s="62" t="s">
        <v>104</v>
      </c>
      <c r="J124" s="62" t="s">
        <v>237</v>
      </c>
      <c r="K124" s="62" t="s">
        <v>237</v>
      </c>
      <c r="L124" s="62" t="s">
        <v>238</v>
      </c>
      <c r="M124" s="62" t="s">
        <v>181</v>
      </c>
      <c r="N124" s="62" t="s">
        <v>196</v>
      </c>
      <c r="O124" s="62" t="s">
        <v>396</v>
      </c>
      <c r="P124" s="62" t="s">
        <v>248</v>
      </c>
      <c r="Q124" s="62" t="s">
        <v>229</v>
      </c>
      <c r="R124" s="62">
        <v>63</v>
      </c>
      <c r="S124" s="62">
        <v>63</v>
      </c>
      <c r="T124" s="63">
        <v>44621</v>
      </c>
      <c r="U124" s="62" t="s">
        <v>185</v>
      </c>
      <c r="V124" s="64">
        <v>44571</v>
      </c>
      <c r="W124" s="64">
        <f t="shared" si="28"/>
        <v>44564</v>
      </c>
      <c r="X124" s="67">
        <f t="shared" si="29"/>
        <v>44572</v>
      </c>
      <c r="Y124" s="67">
        <v>44565</v>
      </c>
      <c r="Z124" s="62" t="s">
        <v>186</v>
      </c>
      <c r="AA124" s="62"/>
      <c r="AB124" s="62"/>
      <c r="AC124" s="62"/>
      <c r="AD124" s="62"/>
      <c r="AE124" s="62" t="s">
        <v>187</v>
      </c>
      <c r="AF124" s="62"/>
      <c r="AG124" s="62" t="s">
        <v>188</v>
      </c>
      <c r="AH124" s="65">
        <v>3</v>
      </c>
      <c r="AI124" s="65">
        <f t="shared" si="30"/>
        <v>189</v>
      </c>
      <c r="AJ124" s="65" t="s">
        <v>189</v>
      </c>
      <c r="AK124" s="65"/>
      <c r="AL124" s="65"/>
      <c r="AM124" s="65"/>
      <c r="AN124" s="65"/>
      <c r="AO124" s="65"/>
      <c r="AP124" s="65" t="s">
        <v>190</v>
      </c>
      <c r="AQ124" s="65"/>
      <c r="AR124" s="65"/>
      <c r="AS124" s="65"/>
      <c r="AT124" s="65" t="s">
        <v>191</v>
      </c>
      <c r="AU124" s="65"/>
      <c r="AV124" s="65"/>
      <c r="AW124" s="65">
        <v>154065</v>
      </c>
      <c r="AX124" s="48" t="e">
        <f>VLOOKUP(A:A,'[4]Total Buy'!$A:$AV,48,0)</f>
        <v>#N/A</v>
      </c>
      <c r="AY124" s="49" t="str">
        <f t="shared" si="31"/>
        <v>09T4160100</v>
      </c>
      <c r="AZ124" s="50" t="s">
        <v>249</v>
      </c>
      <c r="BA124" s="65"/>
      <c r="BB124" s="65">
        <v>5.34</v>
      </c>
      <c r="BC124" s="65"/>
      <c r="BD124" s="49" t="str">
        <f t="shared" si="32"/>
        <v>09T4160100</v>
      </c>
      <c r="BE124" s="49" t="s">
        <v>76</v>
      </c>
      <c r="BF124" s="49"/>
      <c r="BG124" s="65"/>
      <c r="BH124" s="49" t="s">
        <v>99</v>
      </c>
      <c r="BI124" s="52" t="s">
        <v>195</v>
      </c>
      <c r="BJ124" s="65"/>
      <c r="BK124" s="65"/>
      <c r="BL124" s="54">
        <v>44440</v>
      </c>
      <c r="BM124" s="55"/>
      <c r="BN124" s="55">
        <v>44525</v>
      </c>
      <c r="BO124" s="55"/>
      <c r="BP124" s="49">
        <v>84</v>
      </c>
      <c r="BQ124" s="49">
        <v>98</v>
      </c>
      <c r="BR124" s="49">
        <f t="shared" si="33"/>
        <v>14</v>
      </c>
      <c r="BS124" s="56">
        <f t="shared" si="34"/>
        <v>44573</v>
      </c>
      <c r="BT124" s="29">
        <f t="shared" si="35"/>
        <v>-0.14285714285714285</v>
      </c>
      <c r="BU124" s="29">
        <f t="shared" si="36"/>
        <v>8</v>
      </c>
      <c r="BV124" s="57">
        <f t="shared" si="37"/>
        <v>44564</v>
      </c>
      <c r="BW124" s="58">
        <f t="shared" si="38"/>
        <v>44565</v>
      </c>
      <c r="BX124" s="6" t="str">
        <f t="shared" si="39"/>
        <v>09T4160::100</v>
      </c>
      <c r="BZ124" s="6">
        <f t="shared" si="40"/>
        <v>40</v>
      </c>
      <c r="CA124" s="6">
        <f t="shared" si="41"/>
        <v>1</v>
      </c>
    </row>
    <row r="125" spans="1:79" s="6" customFormat="1" ht="12">
      <c r="A125" s="6" t="str">
        <f t="shared" si="48"/>
        <v>26820109T4160100100</v>
      </c>
      <c r="B125" s="62">
        <v>268201</v>
      </c>
      <c r="C125" s="62">
        <v>268201</v>
      </c>
      <c r="D125" s="62" t="s">
        <v>244</v>
      </c>
      <c r="E125" s="62" t="s">
        <v>176</v>
      </c>
      <c r="F125" s="62" t="s">
        <v>177</v>
      </c>
      <c r="G125" s="62" t="s">
        <v>390</v>
      </c>
      <c r="H125" s="62" t="s">
        <v>390</v>
      </c>
      <c r="I125" s="62" t="s">
        <v>104</v>
      </c>
      <c r="J125" s="62" t="s">
        <v>237</v>
      </c>
      <c r="K125" s="62" t="s">
        <v>237</v>
      </c>
      <c r="L125" s="62" t="s">
        <v>238</v>
      </c>
      <c r="M125" s="62" t="s">
        <v>181</v>
      </c>
      <c r="N125" s="62" t="s">
        <v>198</v>
      </c>
      <c r="O125" s="62" t="s">
        <v>397</v>
      </c>
      <c r="P125" s="62" t="s">
        <v>248</v>
      </c>
      <c r="Q125" s="62" t="s">
        <v>229</v>
      </c>
      <c r="R125" s="62">
        <v>60</v>
      </c>
      <c r="S125" s="62">
        <v>60</v>
      </c>
      <c r="T125" s="63">
        <v>44621</v>
      </c>
      <c r="U125" s="62" t="s">
        <v>185</v>
      </c>
      <c r="V125" s="64">
        <v>44571</v>
      </c>
      <c r="W125" s="64">
        <f t="shared" si="28"/>
        <v>44564</v>
      </c>
      <c r="X125" s="67">
        <f t="shared" si="29"/>
        <v>44572</v>
      </c>
      <c r="Y125" s="67">
        <v>44565</v>
      </c>
      <c r="Z125" s="62" t="s">
        <v>186</v>
      </c>
      <c r="AA125" s="62"/>
      <c r="AB125" s="62"/>
      <c r="AC125" s="62"/>
      <c r="AD125" s="62"/>
      <c r="AE125" s="62" t="s">
        <v>187</v>
      </c>
      <c r="AF125" s="62"/>
      <c r="AG125" s="62" t="s">
        <v>188</v>
      </c>
      <c r="AH125" s="65">
        <v>3</v>
      </c>
      <c r="AI125" s="65">
        <f t="shared" si="30"/>
        <v>180</v>
      </c>
      <c r="AJ125" s="65" t="s">
        <v>189</v>
      </c>
      <c r="AK125" s="65"/>
      <c r="AL125" s="65"/>
      <c r="AM125" s="65"/>
      <c r="AN125" s="65"/>
      <c r="AO125" s="65"/>
      <c r="AP125" s="65" t="s">
        <v>190</v>
      </c>
      <c r="AQ125" s="65"/>
      <c r="AR125" s="65"/>
      <c r="AS125" s="65"/>
      <c r="AT125" s="65" t="s">
        <v>191</v>
      </c>
      <c r="AU125" s="65"/>
      <c r="AV125" s="65"/>
      <c r="AW125" s="65">
        <v>154065</v>
      </c>
      <c r="AX125" s="48" t="e">
        <f>VLOOKUP(A:A,'[4]Total Buy'!$A:$AV,48,0)</f>
        <v>#N/A</v>
      </c>
      <c r="AY125" s="49" t="str">
        <f t="shared" si="31"/>
        <v>09T4160100</v>
      </c>
      <c r="AZ125" s="50" t="s">
        <v>249</v>
      </c>
      <c r="BA125" s="65"/>
      <c r="BB125" s="65">
        <v>5.34</v>
      </c>
      <c r="BC125" s="65"/>
      <c r="BD125" s="49" t="str">
        <f t="shared" si="32"/>
        <v>09T4160100</v>
      </c>
      <c r="BE125" s="49" t="s">
        <v>76</v>
      </c>
      <c r="BF125" s="49"/>
      <c r="BG125" s="65"/>
      <c r="BH125" s="49" t="s">
        <v>99</v>
      </c>
      <c r="BI125" s="52" t="s">
        <v>195</v>
      </c>
      <c r="BJ125" s="65"/>
      <c r="BK125" s="65"/>
      <c r="BL125" s="54">
        <v>44440</v>
      </c>
      <c r="BM125" s="55"/>
      <c r="BN125" s="55">
        <v>44525</v>
      </c>
      <c r="BO125" s="55"/>
      <c r="BP125" s="49">
        <v>84</v>
      </c>
      <c r="BQ125" s="49">
        <v>98</v>
      </c>
      <c r="BR125" s="49">
        <f t="shared" si="33"/>
        <v>14</v>
      </c>
      <c r="BS125" s="56">
        <f t="shared" si="34"/>
        <v>44573</v>
      </c>
      <c r="BT125" s="29">
        <f t="shared" si="35"/>
        <v>-0.14285714285714285</v>
      </c>
      <c r="BU125" s="29">
        <f t="shared" si="36"/>
        <v>8</v>
      </c>
      <c r="BV125" s="57">
        <f t="shared" si="37"/>
        <v>44564</v>
      </c>
      <c r="BW125" s="58">
        <f t="shared" si="38"/>
        <v>44565</v>
      </c>
      <c r="BX125" s="6" t="str">
        <f t="shared" si="39"/>
        <v>09T4160::100</v>
      </c>
      <c r="BZ125" s="6">
        <f t="shared" si="40"/>
        <v>40</v>
      </c>
      <c r="CA125" s="6">
        <f t="shared" si="41"/>
        <v>1</v>
      </c>
    </row>
    <row r="126" spans="1:79" s="6" customFormat="1" ht="12">
      <c r="A126" s="6" t="str">
        <f t="shared" si="48"/>
        <v>26820109TB068882882</v>
      </c>
      <c r="B126" s="62">
        <v>268201</v>
      </c>
      <c r="C126" s="62">
        <v>268201</v>
      </c>
      <c r="D126" s="62" t="s">
        <v>244</v>
      </c>
      <c r="E126" s="62" t="s">
        <v>176</v>
      </c>
      <c r="F126" s="62" t="s">
        <v>177</v>
      </c>
      <c r="G126" s="62" t="s">
        <v>398</v>
      </c>
      <c r="H126" s="62" t="s">
        <v>398</v>
      </c>
      <c r="I126" s="62" t="s">
        <v>103</v>
      </c>
      <c r="J126" s="62" t="s">
        <v>399</v>
      </c>
      <c r="K126" s="62" t="s">
        <v>399</v>
      </c>
      <c r="L126" s="62" t="s">
        <v>400</v>
      </c>
      <c r="M126" s="62" t="s">
        <v>181</v>
      </c>
      <c r="N126" s="62" t="s">
        <v>401</v>
      </c>
      <c r="O126" s="62" t="s">
        <v>402</v>
      </c>
      <c r="P126" s="62" t="s">
        <v>248</v>
      </c>
      <c r="Q126" s="62" t="s">
        <v>229</v>
      </c>
      <c r="R126" s="62">
        <v>231</v>
      </c>
      <c r="S126" s="62">
        <v>231</v>
      </c>
      <c r="T126" s="63">
        <v>44621</v>
      </c>
      <c r="U126" s="62" t="s">
        <v>185</v>
      </c>
      <c r="V126" s="64">
        <v>44571</v>
      </c>
      <c r="W126" s="64">
        <f t="shared" si="28"/>
        <v>44564</v>
      </c>
      <c r="X126" s="67">
        <f t="shared" si="29"/>
        <v>44572</v>
      </c>
      <c r="Y126" s="67">
        <v>44565</v>
      </c>
      <c r="Z126" s="62" t="s">
        <v>186</v>
      </c>
      <c r="AA126" s="62"/>
      <c r="AB126" s="62"/>
      <c r="AC126" s="62"/>
      <c r="AD126" s="62"/>
      <c r="AE126" s="62" t="s">
        <v>187</v>
      </c>
      <c r="AF126" s="62"/>
      <c r="AG126" s="62" t="s">
        <v>188</v>
      </c>
      <c r="AH126" s="65">
        <v>2</v>
      </c>
      <c r="AI126" s="65">
        <f t="shared" si="30"/>
        <v>462</v>
      </c>
      <c r="AJ126" s="65" t="s">
        <v>189</v>
      </c>
      <c r="AK126" s="65" t="s">
        <v>203</v>
      </c>
      <c r="AL126" s="65">
        <v>1539.6166172369526</v>
      </c>
      <c r="AM126" s="65">
        <v>3808.5719504999997</v>
      </c>
      <c r="AN126" s="65">
        <f>AM126/231</f>
        <v>16.487324461038959</v>
      </c>
      <c r="AO126" s="65" t="s">
        <v>204</v>
      </c>
      <c r="AP126" s="65" t="s">
        <v>190</v>
      </c>
      <c r="AQ126" s="65"/>
      <c r="AR126" s="65"/>
      <c r="AS126" s="65"/>
      <c r="AT126" s="65" t="s">
        <v>191</v>
      </c>
      <c r="AU126" s="65"/>
      <c r="AV126" s="65"/>
      <c r="AW126" s="65">
        <v>154056</v>
      </c>
      <c r="AX126" s="48" t="e">
        <f>VLOOKUP(A:A,'[4]Total Buy'!$A:$AV,48,0)</f>
        <v>#N/A</v>
      </c>
      <c r="AY126" s="49" t="str">
        <f t="shared" si="31"/>
        <v>09TB068882</v>
      </c>
      <c r="AZ126" s="50" t="s">
        <v>249</v>
      </c>
      <c r="BA126" s="65"/>
      <c r="BB126" s="65">
        <v>6.28</v>
      </c>
      <c r="BC126" s="65"/>
      <c r="BD126" s="49" t="str">
        <f t="shared" si="32"/>
        <v>09TB068882</v>
      </c>
      <c r="BE126" s="84" t="s">
        <v>85</v>
      </c>
      <c r="BF126" s="84"/>
      <c r="BG126" s="65"/>
      <c r="BH126" s="49" t="s">
        <v>101</v>
      </c>
      <c r="BI126" s="52" t="s">
        <v>195</v>
      </c>
      <c r="BJ126" s="65"/>
      <c r="BK126" s="65"/>
      <c r="BL126" s="54">
        <v>44440</v>
      </c>
      <c r="BM126" s="55"/>
      <c r="BN126" s="55">
        <v>44525</v>
      </c>
      <c r="BO126" s="55"/>
      <c r="BP126" s="49">
        <v>84</v>
      </c>
      <c r="BQ126" s="49">
        <v>137</v>
      </c>
      <c r="BR126" s="49">
        <f t="shared" si="33"/>
        <v>53</v>
      </c>
      <c r="BS126" s="56">
        <f t="shared" si="34"/>
        <v>44612</v>
      </c>
      <c r="BT126" s="29">
        <f t="shared" si="35"/>
        <v>-0.14285714285714285</v>
      </c>
      <c r="BU126" s="29">
        <f t="shared" si="36"/>
        <v>47</v>
      </c>
      <c r="BV126" s="57">
        <f t="shared" si="37"/>
        <v>44564</v>
      </c>
      <c r="BW126" s="58">
        <f t="shared" si="38"/>
        <v>44565</v>
      </c>
      <c r="BX126" s="6" t="str">
        <f t="shared" si="39"/>
        <v>09TB068::882</v>
      </c>
      <c r="BZ126" s="6">
        <f t="shared" si="40"/>
        <v>40</v>
      </c>
      <c r="CA126" s="6">
        <f t="shared" si="41"/>
        <v>1</v>
      </c>
    </row>
    <row r="127" spans="1:79" s="6" customFormat="1" ht="12">
      <c r="A127" s="6" t="str">
        <f t="shared" si="48"/>
        <v>26820109TE039608608</v>
      </c>
      <c r="B127" s="62">
        <v>268201</v>
      </c>
      <c r="C127" s="62">
        <v>268201</v>
      </c>
      <c r="D127" s="62" t="s">
        <v>244</v>
      </c>
      <c r="E127" s="62" t="s">
        <v>176</v>
      </c>
      <c r="F127" s="62" t="s">
        <v>177</v>
      </c>
      <c r="G127" s="62" t="s">
        <v>403</v>
      </c>
      <c r="H127" s="62" t="s">
        <v>403</v>
      </c>
      <c r="I127" s="62" t="s">
        <v>103</v>
      </c>
      <c r="J127" s="62" t="s">
        <v>200</v>
      </c>
      <c r="K127" s="62" t="s">
        <v>200</v>
      </c>
      <c r="L127" s="62" t="s">
        <v>201</v>
      </c>
      <c r="M127" s="62" t="s">
        <v>181</v>
      </c>
      <c r="N127" s="62" t="s">
        <v>226</v>
      </c>
      <c r="O127" s="62" t="s">
        <v>404</v>
      </c>
      <c r="P127" s="62" t="s">
        <v>248</v>
      </c>
      <c r="Q127" s="62" t="s">
        <v>229</v>
      </c>
      <c r="R127" s="62">
        <v>238</v>
      </c>
      <c r="S127" s="62">
        <v>238</v>
      </c>
      <c r="T127" s="63">
        <v>44621</v>
      </c>
      <c r="U127" s="62" t="s">
        <v>185</v>
      </c>
      <c r="V127" s="64">
        <v>44571</v>
      </c>
      <c r="W127" s="64">
        <f t="shared" si="28"/>
        <v>44564</v>
      </c>
      <c r="X127" s="67">
        <f t="shared" si="29"/>
        <v>44572</v>
      </c>
      <c r="Y127" s="67">
        <v>44565</v>
      </c>
      <c r="Z127" s="62" t="s">
        <v>186</v>
      </c>
      <c r="AA127" s="62"/>
      <c r="AB127" s="62"/>
      <c r="AC127" s="62"/>
      <c r="AD127" s="62"/>
      <c r="AE127" s="62" t="s">
        <v>187</v>
      </c>
      <c r="AF127" s="62"/>
      <c r="AG127" s="62" t="s">
        <v>188</v>
      </c>
      <c r="AH127" s="65">
        <v>5</v>
      </c>
      <c r="AI127" s="65">
        <f t="shared" si="30"/>
        <v>1190</v>
      </c>
      <c r="AJ127" s="65" t="s">
        <v>189</v>
      </c>
      <c r="AK127" s="65"/>
      <c r="AL127" s="65"/>
      <c r="AM127" s="65"/>
      <c r="AN127" s="65"/>
      <c r="AO127" s="65"/>
      <c r="AP127" s="65" t="s">
        <v>190</v>
      </c>
      <c r="AQ127" s="65"/>
      <c r="AR127" s="65"/>
      <c r="AS127" s="65"/>
      <c r="AT127" s="65" t="s">
        <v>191</v>
      </c>
      <c r="AU127" s="65"/>
      <c r="AV127" s="65"/>
      <c r="AW127" s="65">
        <v>154057</v>
      </c>
      <c r="AX127" s="48" t="e">
        <f>VLOOKUP(A:A,'[4]Total Buy'!$A:$AV,48,0)</f>
        <v>#N/A</v>
      </c>
      <c r="AY127" s="49" t="str">
        <f t="shared" si="31"/>
        <v>09TE039608</v>
      </c>
      <c r="AZ127" s="50" t="s">
        <v>249</v>
      </c>
      <c r="BA127" s="65"/>
      <c r="BB127" s="65">
        <v>11.580000000000002</v>
      </c>
      <c r="BC127" s="65"/>
      <c r="BD127" s="49" t="str">
        <f t="shared" si="32"/>
        <v>09TE039608</v>
      </c>
      <c r="BE127" s="49" t="s">
        <v>89</v>
      </c>
      <c r="BF127" s="49"/>
      <c r="BG127" s="65"/>
      <c r="BH127" s="49" t="s">
        <v>99</v>
      </c>
      <c r="BI127" s="52" t="s">
        <v>195</v>
      </c>
      <c r="BJ127" s="65"/>
      <c r="BK127" s="65"/>
      <c r="BL127" s="54">
        <v>44440</v>
      </c>
      <c r="BM127" s="55"/>
      <c r="BN127" s="55">
        <v>44525</v>
      </c>
      <c r="BO127" s="55"/>
      <c r="BP127" s="49">
        <v>84</v>
      </c>
      <c r="BQ127" s="49">
        <v>111</v>
      </c>
      <c r="BR127" s="49">
        <f t="shared" si="33"/>
        <v>27</v>
      </c>
      <c r="BS127" s="56">
        <f t="shared" si="34"/>
        <v>44586</v>
      </c>
      <c r="BT127" s="29">
        <f t="shared" si="35"/>
        <v>-0.14285714285714285</v>
      </c>
      <c r="BU127" s="29">
        <f t="shared" si="36"/>
        <v>21</v>
      </c>
      <c r="BV127" s="57">
        <f t="shared" si="37"/>
        <v>44564</v>
      </c>
      <c r="BW127" s="58">
        <f t="shared" si="38"/>
        <v>44565</v>
      </c>
      <c r="BX127" s="6" t="str">
        <f t="shared" si="39"/>
        <v>09TE039::608</v>
      </c>
      <c r="BZ127" s="6">
        <f t="shared" si="40"/>
        <v>40</v>
      </c>
      <c r="CA127" s="6">
        <f t="shared" si="41"/>
        <v>1</v>
      </c>
    </row>
    <row r="128" spans="1:79" s="6" customFormat="1" ht="12">
      <c r="A128" s="6" t="str">
        <f t="shared" si="48"/>
        <v>26820109TE039608608</v>
      </c>
      <c r="B128" s="62">
        <v>268201</v>
      </c>
      <c r="C128" s="62">
        <v>268201</v>
      </c>
      <c r="D128" s="62" t="s">
        <v>244</v>
      </c>
      <c r="E128" s="62" t="s">
        <v>176</v>
      </c>
      <c r="F128" s="62" t="s">
        <v>177</v>
      </c>
      <c r="G128" s="62" t="s">
        <v>403</v>
      </c>
      <c r="H128" s="62" t="s">
        <v>403</v>
      </c>
      <c r="I128" s="62" t="s">
        <v>103</v>
      </c>
      <c r="J128" s="62" t="s">
        <v>200</v>
      </c>
      <c r="K128" s="62" t="s">
        <v>200</v>
      </c>
      <c r="L128" s="62" t="s">
        <v>201</v>
      </c>
      <c r="M128" s="62" t="s">
        <v>181</v>
      </c>
      <c r="N128" s="62" t="s">
        <v>182</v>
      </c>
      <c r="O128" s="62" t="s">
        <v>405</v>
      </c>
      <c r="P128" s="62" t="s">
        <v>248</v>
      </c>
      <c r="Q128" s="62" t="s">
        <v>229</v>
      </c>
      <c r="R128" s="62">
        <v>676</v>
      </c>
      <c r="S128" s="62">
        <v>676</v>
      </c>
      <c r="T128" s="63">
        <v>44621</v>
      </c>
      <c r="U128" s="62" t="s">
        <v>185</v>
      </c>
      <c r="V128" s="64">
        <v>44571</v>
      </c>
      <c r="W128" s="64">
        <f t="shared" si="28"/>
        <v>44564</v>
      </c>
      <c r="X128" s="67">
        <f t="shared" si="29"/>
        <v>44572</v>
      </c>
      <c r="Y128" s="67">
        <v>44565</v>
      </c>
      <c r="Z128" s="62" t="s">
        <v>186</v>
      </c>
      <c r="AA128" s="62"/>
      <c r="AB128" s="62"/>
      <c r="AC128" s="62"/>
      <c r="AD128" s="62"/>
      <c r="AE128" s="62" t="s">
        <v>187</v>
      </c>
      <c r="AF128" s="62"/>
      <c r="AG128" s="62" t="s">
        <v>188</v>
      </c>
      <c r="AH128" s="65">
        <v>5</v>
      </c>
      <c r="AI128" s="65">
        <f t="shared" si="30"/>
        <v>3380</v>
      </c>
      <c r="AJ128" s="65" t="s">
        <v>189</v>
      </c>
      <c r="AK128" s="65"/>
      <c r="AL128" s="65"/>
      <c r="AM128" s="65"/>
      <c r="AN128" s="65"/>
      <c r="AO128" s="65"/>
      <c r="AP128" s="65" t="s">
        <v>190</v>
      </c>
      <c r="AQ128" s="65"/>
      <c r="AR128" s="65"/>
      <c r="AS128" s="65"/>
      <c r="AT128" s="65" t="s">
        <v>191</v>
      </c>
      <c r="AU128" s="65"/>
      <c r="AV128" s="65"/>
      <c r="AW128" s="65">
        <v>154057</v>
      </c>
      <c r="AX128" s="48" t="e">
        <f>VLOOKUP(A:A,'[4]Total Buy'!$A:$AV,48,0)</f>
        <v>#N/A</v>
      </c>
      <c r="AY128" s="49" t="str">
        <f t="shared" si="31"/>
        <v>09TE039608</v>
      </c>
      <c r="AZ128" s="50" t="s">
        <v>249</v>
      </c>
      <c r="BA128" s="65"/>
      <c r="BB128" s="65">
        <v>11.580000000000002</v>
      </c>
      <c r="BC128" s="65"/>
      <c r="BD128" s="49" t="str">
        <f t="shared" si="32"/>
        <v>09TE039608</v>
      </c>
      <c r="BE128" s="49" t="s">
        <v>89</v>
      </c>
      <c r="BF128" s="49"/>
      <c r="BG128" s="65"/>
      <c r="BH128" s="49" t="s">
        <v>99</v>
      </c>
      <c r="BI128" s="52" t="s">
        <v>195</v>
      </c>
      <c r="BJ128" s="65"/>
      <c r="BK128" s="65"/>
      <c r="BL128" s="54">
        <v>44440</v>
      </c>
      <c r="BM128" s="55"/>
      <c r="BN128" s="55">
        <v>44525</v>
      </c>
      <c r="BO128" s="55"/>
      <c r="BP128" s="49">
        <v>84</v>
      </c>
      <c r="BQ128" s="49">
        <v>111</v>
      </c>
      <c r="BR128" s="49">
        <f t="shared" si="33"/>
        <v>27</v>
      </c>
      <c r="BS128" s="56">
        <f t="shared" si="34"/>
        <v>44586</v>
      </c>
      <c r="BT128" s="29">
        <f t="shared" si="35"/>
        <v>-0.14285714285714285</v>
      </c>
      <c r="BU128" s="29">
        <f t="shared" si="36"/>
        <v>21</v>
      </c>
      <c r="BV128" s="57">
        <f t="shared" si="37"/>
        <v>44564</v>
      </c>
      <c r="BW128" s="58">
        <f t="shared" si="38"/>
        <v>44565</v>
      </c>
      <c r="BX128" s="6" t="str">
        <f t="shared" si="39"/>
        <v>09TE039::608</v>
      </c>
      <c r="BZ128" s="6">
        <f t="shared" si="40"/>
        <v>40</v>
      </c>
      <c r="CA128" s="6">
        <f t="shared" si="41"/>
        <v>1</v>
      </c>
    </row>
    <row r="129" spans="1:79" s="6" customFormat="1" ht="12">
      <c r="A129" s="6" t="str">
        <f t="shared" si="48"/>
        <v>26820109TE039608608</v>
      </c>
      <c r="B129" s="62">
        <v>268201</v>
      </c>
      <c r="C129" s="62">
        <v>268201</v>
      </c>
      <c r="D129" s="62" t="s">
        <v>244</v>
      </c>
      <c r="E129" s="62" t="s">
        <v>176</v>
      </c>
      <c r="F129" s="62" t="s">
        <v>177</v>
      </c>
      <c r="G129" s="62" t="s">
        <v>403</v>
      </c>
      <c r="H129" s="62" t="s">
        <v>403</v>
      </c>
      <c r="I129" s="62" t="s">
        <v>103</v>
      </c>
      <c r="J129" s="62" t="s">
        <v>200</v>
      </c>
      <c r="K129" s="62" t="s">
        <v>200</v>
      </c>
      <c r="L129" s="62" t="s">
        <v>201</v>
      </c>
      <c r="M129" s="62" t="s">
        <v>181</v>
      </c>
      <c r="N129" s="62" t="s">
        <v>196</v>
      </c>
      <c r="O129" s="62" t="s">
        <v>406</v>
      </c>
      <c r="P129" s="62" t="s">
        <v>248</v>
      </c>
      <c r="Q129" s="62" t="s">
        <v>229</v>
      </c>
      <c r="R129" s="62">
        <v>583</v>
      </c>
      <c r="S129" s="62">
        <v>583</v>
      </c>
      <c r="T129" s="63">
        <v>44621</v>
      </c>
      <c r="U129" s="62" t="s">
        <v>185</v>
      </c>
      <c r="V129" s="64">
        <v>44571</v>
      </c>
      <c r="W129" s="64">
        <f t="shared" si="28"/>
        <v>44564</v>
      </c>
      <c r="X129" s="67">
        <f t="shared" si="29"/>
        <v>44572</v>
      </c>
      <c r="Y129" s="67">
        <v>44565</v>
      </c>
      <c r="Z129" s="62" t="s">
        <v>186</v>
      </c>
      <c r="AA129" s="62"/>
      <c r="AB129" s="62"/>
      <c r="AC129" s="62"/>
      <c r="AD129" s="62"/>
      <c r="AE129" s="62" t="s">
        <v>187</v>
      </c>
      <c r="AF129" s="62"/>
      <c r="AG129" s="62" t="s">
        <v>188</v>
      </c>
      <c r="AH129" s="65">
        <v>5</v>
      </c>
      <c r="AI129" s="65">
        <f t="shared" si="30"/>
        <v>2915</v>
      </c>
      <c r="AJ129" s="65" t="s">
        <v>189</v>
      </c>
      <c r="AK129" s="65"/>
      <c r="AL129" s="65"/>
      <c r="AM129" s="65"/>
      <c r="AN129" s="65"/>
      <c r="AO129" s="65"/>
      <c r="AP129" s="65" t="s">
        <v>190</v>
      </c>
      <c r="AQ129" s="65"/>
      <c r="AR129" s="65"/>
      <c r="AS129" s="65"/>
      <c r="AT129" s="65" t="s">
        <v>191</v>
      </c>
      <c r="AU129" s="65"/>
      <c r="AV129" s="65"/>
      <c r="AW129" s="65">
        <v>154057</v>
      </c>
      <c r="AX129" s="48" t="e">
        <f>VLOOKUP(A:A,'[4]Total Buy'!$A:$AV,48,0)</f>
        <v>#N/A</v>
      </c>
      <c r="AY129" s="49" t="str">
        <f t="shared" si="31"/>
        <v>09TE039608</v>
      </c>
      <c r="AZ129" s="50" t="s">
        <v>249</v>
      </c>
      <c r="BA129" s="65"/>
      <c r="BB129" s="65">
        <v>11.580000000000002</v>
      </c>
      <c r="BC129" s="65"/>
      <c r="BD129" s="49" t="str">
        <f t="shared" si="32"/>
        <v>09TE039608</v>
      </c>
      <c r="BE129" s="49" t="s">
        <v>89</v>
      </c>
      <c r="BF129" s="49"/>
      <c r="BG129" s="65"/>
      <c r="BH129" s="49" t="s">
        <v>99</v>
      </c>
      <c r="BI129" s="52" t="s">
        <v>195</v>
      </c>
      <c r="BJ129" s="65"/>
      <c r="BK129" s="65"/>
      <c r="BL129" s="54">
        <v>44440</v>
      </c>
      <c r="BM129" s="55"/>
      <c r="BN129" s="55">
        <v>44525</v>
      </c>
      <c r="BO129" s="55"/>
      <c r="BP129" s="49">
        <v>84</v>
      </c>
      <c r="BQ129" s="49">
        <v>111</v>
      </c>
      <c r="BR129" s="49">
        <f t="shared" si="33"/>
        <v>27</v>
      </c>
      <c r="BS129" s="56">
        <f t="shared" si="34"/>
        <v>44586</v>
      </c>
      <c r="BT129" s="29">
        <f t="shared" si="35"/>
        <v>-0.14285714285714285</v>
      </c>
      <c r="BU129" s="29">
        <f t="shared" si="36"/>
        <v>21</v>
      </c>
      <c r="BV129" s="57">
        <f t="shared" si="37"/>
        <v>44564</v>
      </c>
      <c r="BW129" s="58">
        <f t="shared" si="38"/>
        <v>44565</v>
      </c>
      <c r="BX129" s="6" t="str">
        <f t="shared" si="39"/>
        <v>09TE039::608</v>
      </c>
      <c r="BZ129" s="6">
        <f t="shared" si="40"/>
        <v>40</v>
      </c>
      <c r="CA129" s="6">
        <f t="shared" si="41"/>
        <v>1</v>
      </c>
    </row>
    <row r="130" spans="1:79" s="6" customFormat="1" ht="12">
      <c r="A130" s="6" t="str">
        <f t="shared" si="48"/>
        <v>26820109TE039608608</v>
      </c>
      <c r="B130" s="62">
        <v>268201</v>
      </c>
      <c r="C130" s="62">
        <v>268201</v>
      </c>
      <c r="D130" s="62" t="s">
        <v>244</v>
      </c>
      <c r="E130" s="62" t="s">
        <v>176</v>
      </c>
      <c r="F130" s="62" t="s">
        <v>177</v>
      </c>
      <c r="G130" s="62" t="s">
        <v>403</v>
      </c>
      <c r="H130" s="62" t="s">
        <v>403</v>
      </c>
      <c r="I130" s="62" t="s">
        <v>103</v>
      </c>
      <c r="J130" s="62" t="s">
        <v>200</v>
      </c>
      <c r="K130" s="62" t="s">
        <v>200</v>
      </c>
      <c r="L130" s="62" t="s">
        <v>201</v>
      </c>
      <c r="M130" s="62" t="s">
        <v>181</v>
      </c>
      <c r="N130" s="62" t="s">
        <v>198</v>
      </c>
      <c r="O130" s="62" t="s">
        <v>407</v>
      </c>
      <c r="P130" s="62" t="s">
        <v>248</v>
      </c>
      <c r="Q130" s="62" t="s">
        <v>229</v>
      </c>
      <c r="R130" s="62">
        <v>294</v>
      </c>
      <c r="S130" s="62">
        <v>294</v>
      </c>
      <c r="T130" s="63">
        <v>44621</v>
      </c>
      <c r="U130" s="62" t="s">
        <v>185</v>
      </c>
      <c r="V130" s="64">
        <v>44571</v>
      </c>
      <c r="W130" s="64">
        <f t="shared" si="28"/>
        <v>44564</v>
      </c>
      <c r="X130" s="67">
        <f t="shared" si="29"/>
        <v>44572</v>
      </c>
      <c r="Y130" s="67">
        <v>44565</v>
      </c>
      <c r="Z130" s="62" t="s">
        <v>186</v>
      </c>
      <c r="AA130" s="62"/>
      <c r="AB130" s="62"/>
      <c r="AC130" s="62"/>
      <c r="AD130" s="62"/>
      <c r="AE130" s="62" t="s">
        <v>187</v>
      </c>
      <c r="AF130" s="62"/>
      <c r="AG130" s="62" t="s">
        <v>188</v>
      </c>
      <c r="AH130" s="65">
        <v>5</v>
      </c>
      <c r="AI130" s="65">
        <f t="shared" si="30"/>
        <v>1470</v>
      </c>
      <c r="AJ130" s="65" t="s">
        <v>189</v>
      </c>
      <c r="AK130" s="65"/>
      <c r="AL130" s="65"/>
      <c r="AM130" s="65"/>
      <c r="AN130" s="65"/>
      <c r="AO130" s="65"/>
      <c r="AP130" s="65" t="s">
        <v>190</v>
      </c>
      <c r="AQ130" s="65"/>
      <c r="AR130" s="65"/>
      <c r="AS130" s="65"/>
      <c r="AT130" s="65" t="s">
        <v>191</v>
      </c>
      <c r="AU130" s="65"/>
      <c r="AV130" s="65"/>
      <c r="AW130" s="65">
        <v>154057</v>
      </c>
      <c r="AX130" s="48" t="e">
        <f>VLOOKUP(A:A,'[4]Total Buy'!$A:$AV,48,0)</f>
        <v>#N/A</v>
      </c>
      <c r="AY130" s="49" t="str">
        <f t="shared" si="31"/>
        <v>09TE039608</v>
      </c>
      <c r="AZ130" s="50" t="s">
        <v>249</v>
      </c>
      <c r="BA130" s="65"/>
      <c r="BB130" s="65">
        <v>11.580000000000002</v>
      </c>
      <c r="BC130" s="65"/>
      <c r="BD130" s="49" t="str">
        <f t="shared" si="32"/>
        <v>09TE039608</v>
      </c>
      <c r="BE130" s="49" t="s">
        <v>89</v>
      </c>
      <c r="BF130" s="49"/>
      <c r="BG130" s="65"/>
      <c r="BH130" s="49" t="s">
        <v>99</v>
      </c>
      <c r="BI130" s="52" t="s">
        <v>195</v>
      </c>
      <c r="BJ130" s="65"/>
      <c r="BK130" s="65"/>
      <c r="BL130" s="54">
        <v>44440</v>
      </c>
      <c r="BM130" s="55"/>
      <c r="BN130" s="55">
        <v>44525</v>
      </c>
      <c r="BO130" s="55"/>
      <c r="BP130" s="49">
        <v>84</v>
      </c>
      <c r="BQ130" s="49">
        <v>111</v>
      </c>
      <c r="BR130" s="49">
        <f t="shared" si="33"/>
        <v>27</v>
      </c>
      <c r="BS130" s="56">
        <f t="shared" si="34"/>
        <v>44586</v>
      </c>
      <c r="BT130" s="29">
        <f t="shared" si="35"/>
        <v>-0.14285714285714285</v>
      </c>
      <c r="BU130" s="29">
        <f t="shared" si="36"/>
        <v>21</v>
      </c>
      <c r="BV130" s="57">
        <f t="shared" si="37"/>
        <v>44564</v>
      </c>
      <c r="BW130" s="58">
        <f t="shared" si="38"/>
        <v>44565</v>
      </c>
      <c r="BX130" s="6" t="str">
        <f t="shared" si="39"/>
        <v>09TE039::608</v>
      </c>
      <c r="BZ130" s="6">
        <f t="shared" si="40"/>
        <v>40</v>
      </c>
      <c r="CA130" s="6">
        <f t="shared" si="41"/>
        <v>1</v>
      </c>
    </row>
    <row r="131" spans="1:79" s="6" customFormat="1" ht="12">
      <c r="A131" s="6" t="str">
        <f t="shared" ref="A131:A162" si="51">B131&amp;H131&amp;J131&amp;K131</f>
        <v>26820109TE039608608</v>
      </c>
      <c r="B131" s="62">
        <v>268201</v>
      </c>
      <c r="C131" s="62">
        <v>268201</v>
      </c>
      <c r="D131" s="62" t="s">
        <v>244</v>
      </c>
      <c r="E131" s="62" t="s">
        <v>176</v>
      </c>
      <c r="F131" s="62" t="s">
        <v>177</v>
      </c>
      <c r="G131" s="62" t="s">
        <v>403</v>
      </c>
      <c r="H131" s="62" t="s">
        <v>403</v>
      </c>
      <c r="I131" s="62" t="s">
        <v>103</v>
      </c>
      <c r="J131" s="62" t="s">
        <v>200</v>
      </c>
      <c r="K131" s="62" t="s">
        <v>200</v>
      </c>
      <c r="L131" s="62" t="s">
        <v>201</v>
      </c>
      <c r="M131" s="62" t="s">
        <v>181</v>
      </c>
      <c r="N131" s="62" t="s">
        <v>295</v>
      </c>
      <c r="O131" s="62" t="s">
        <v>408</v>
      </c>
      <c r="P131" s="62" t="s">
        <v>248</v>
      </c>
      <c r="Q131" s="62" t="s">
        <v>229</v>
      </c>
      <c r="R131" s="62">
        <v>168</v>
      </c>
      <c r="S131" s="62">
        <v>168</v>
      </c>
      <c r="T131" s="63">
        <v>44621</v>
      </c>
      <c r="U131" s="62" t="s">
        <v>185</v>
      </c>
      <c r="V131" s="64">
        <v>44571</v>
      </c>
      <c r="W131" s="64">
        <f t="shared" si="28"/>
        <v>44564</v>
      </c>
      <c r="X131" s="67">
        <f t="shared" si="29"/>
        <v>44572</v>
      </c>
      <c r="Y131" s="67">
        <v>44565</v>
      </c>
      <c r="Z131" s="62" t="s">
        <v>186</v>
      </c>
      <c r="AA131" s="62"/>
      <c r="AB131" s="62"/>
      <c r="AC131" s="62"/>
      <c r="AD131" s="62"/>
      <c r="AE131" s="62" t="s">
        <v>187</v>
      </c>
      <c r="AF131" s="62"/>
      <c r="AG131" s="62" t="s">
        <v>188</v>
      </c>
      <c r="AH131" s="65">
        <v>5</v>
      </c>
      <c r="AI131" s="65">
        <f t="shared" si="30"/>
        <v>840</v>
      </c>
      <c r="AJ131" s="65" t="s">
        <v>189</v>
      </c>
      <c r="AK131" s="65"/>
      <c r="AL131" s="65"/>
      <c r="AM131" s="65"/>
      <c r="AN131" s="65"/>
      <c r="AO131" s="65"/>
      <c r="AP131" s="65" t="s">
        <v>190</v>
      </c>
      <c r="AQ131" s="65"/>
      <c r="AR131" s="65"/>
      <c r="AS131" s="65"/>
      <c r="AT131" s="65" t="s">
        <v>191</v>
      </c>
      <c r="AU131" s="65"/>
      <c r="AV131" s="65"/>
      <c r="AW131" s="65">
        <v>154057</v>
      </c>
      <c r="AX131" s="48" t="e">
        <f>VLOOKUP(A:A,'[4]Total Buy'!$A:$AV,48,0)</f>
        <v>#N/A</v>
      </c>
      <c r="AY131" s="49" t="str">
        <f t="shared" si="31"/>
        <v>09TE039608</v>
      </c>
      <c r="AZ131" s="50" t="s">
        <v>249</v>
      </c>
      <c r="BA131" s="65"/>
      <c r="BB131" s="65">
        <v>11.580000000000002</v>
      </c>
      <c r="BC131" s="65"/>
      <c r="BD131" s="49" t="str">
        <f t="shared" si="32"/>
        <v>09TE039608</v>
      </c>
      <c r="BE131" s="49" t="s">
        <v>89</v>
      </c>
      <c r="BF131" s="49"/>
      <c r="BG131" s="65"/>
      <c r="BH131" s="49" t="s">
        <v>99</v>
      </c>
      <c r="BI131" s="52" t="s">
        <v>195</v>
      </c>
      <c r="BJ131" s="65"/>
      <c r="BK131" s="65"/>
      <c r="BL131" s="54">
        <v>44440</v>
      </c>
      <c r="BM131" s="55"/>
      <c r="BN131" s="55">
        <v>44525</v>
      </c>
      <c r="BO131" s="55"/>
      <c r="BP131" s="49">
        <v>84</v>
      </c>
      <c r="BQ131" s="49">
        <v>111</v>
      </c>
      <c r="BR131" s="49">
        <f t="shared" si="33"/>
        <v>27</v>
      </c>
      <c r="BS131" s="56">
        <f t="shared" si="34"/>
        <v>44586</v>
      </c>
      <c r="BT131" s="29">
        <f t="shared" si="35"/>
        <v>-0.14285714285714285</v>
      </c>
      <c r="BU131" s="29">
        <f t="shared" si="36"/>
        <v>21</v>
      </c>
      <c r="BV131" s="57">
        <f t="shared" si="37"/>
        <v>44564</v>
      </c>
      <c r="BW131" s="58">
        <f t="shared" si="38"/>
        <v>44565</v>
      </c>
      <c r="BX131" s="6" t="str">
        <f t="shared" si="39"/>
        <v>09TE039::608</v>
      </c>
      <c r="BZ131" s="6">
        <f t="shared" si="40"/>
        <v>40</v>
      </c>
      <c r="CA131" s="6">
        <f t="shared" si="41"/>
        <v>1</v>
      </c>
    </row>
    <row r="132" spans="1:79" s="6" customFormat="1" ht="12">
      <c r="A132" s="6" t="str">
        <f t="shared" si="51"/>
        <v>26820109TE039A99099</v>
      </c>
      <c r="B132" s="62">
        <v>268201</v>
      </c>
      <c r="C132" s="62">
        <v>268201</v>
      </c>
      <c r="D132" s="62" t="s">
        <v>244</v>
      </c>
      <c r="E132" s="62" t="s">
        <v>176</v>
      </c>
      <c r="F132" s="62" t="s">
        <v>177</v>
      </c>
      <c r="G132" s="62" t="s">
        <v>403</v>
      </c>
      <c r="H132" s="62" t="s">
        <v>403</v>
      </c>
      <c r="I132" s="62" t="s">
        <v>103</v>
      </c>
      <c r="J132" s="62" t="s">
        <v>223</v>
      </c>
      <c r="K132" s="62" t="s">
        <v>224</v>
      </c>
      <c r="L132" s="62" t="s">
        <v>225</v>
      </c>
      <c r="M132" s="62" t="s">
        <v>181</v>
      </c>
      <c r="N132" s="62" t="s">
        <v>182</v>
      </c>
      <c r="O132" s="62" t="s">
        <v>409</v>
      </c>
      <c r="P132" s="62" t="s">
        <v>248</v>
      </c>
      <c r="Q132" s="62" t="s">
        <v>229</v>
      </c>
      <c r="R132" s="62">
        <v>60</v>
      </c>
      <c r="S132" s="62">
        <v>60</v>
      </c>
      <c r="T132" s="63">
        <v>44621</v>
      </c>
      <c r="U132" s="62" t="s">
        <v>185</v>
      </c>
      <c r="V132" s="64">
        <v>44571</v>
      </c>
      <c r="W132" s="64">
        <f t="shared" ref="W132:W195" si="52">V132-7</f>
        <v>44564</v>
      </c>
      <c r="X132" s="67">
        <f t="shared" ref="X132:X195" si="53">Y132+7</f>
        <v>44572</v>
      </c>
      <c r="Y132" s="67">
        <v>44565</v>
      </c>
      <c r="Z132" s="62" t="s">
        <v>186</v>
      </c>
      <c r="AA132" s="62"/>
      <c r="AB132" s="62"/>
      <c r="AC132" s="62"/>
      <c r="AD132" s="62"/>
      <c r="AE132" s="62" t="s">
        <v>187</v>
      </c>
      <c r="AF132" s="62"/>
      <c r="AG132" s="62" t="s">
        <v>188</v>
      </c>
      <c r="AH132" s="65">
        <v>5</v>
      </c>
      <c r="AI132" s="65">
        <f t="shared" ref="AI132:AI195" si="54">AH132*S132</f>
        <v>300</v>
      </c>
      <c r="AJ132" s="65" t="s">
        <v>189</v>
      </c>
      <c r="AK132" s="65"/>
      <c r="AL132" s="65"/>
      <c r="AM132" s="65"/>
      <c r="AN132" s="65"/>
      <c r="AO132" s="65"/>
      <c r="AP132" s="65" t="s">
        <v>190</v>
      </c>
      <c r="AQ132" s="65"/>
      <c r="AR132" s="65"/>
      <c r="AS132" s="65"/>
      <c r="AT132" s="65" t="s">
        <v>191</v>
      </c>
      <c r="AU132" s="65"/>
      <c r="AV132" s="65"/>
      <c r="AW132" s="65">
        <v>154057</v>
      </c>
      <c r="AX132" s="48" t="e">
        <f>VLOOKUP(A:A,'[4]Total Buy'!$A:$AV,48,0)</f>
        <v>#N/A</v>
      </c>
      <c r="AY132" s="49" t="str">
        <f t="shared" ref="AY132:AY195" si="55">G132&amp;K132</f>
        <v>09TE039099</v>
      </c>
      <c r="AZ132" s="50" t="s">
        <v>249</v>
      </c>
      <c r="BA132" s="65"/>
      <c r="BB132" s="65">
        <v>11.96</v>
      </c>
      <c r="BC132" s="65"/>
      <c r="BD132" s="49" t="str">
        <f t="shared" ref="BD132:BD195" si="56">G132&amp;K132</f>
        <v>09TE039099</v>
      </c>
      <c r="BE132" s="49" t="s">
        <v>89</v>
      </c>
      <c r="BF132" s="49"/>
      <c r="BG132" s="65"/>
      <c r="BH132" s="49" t="s">
        <v>99</v>
      </c>
      <c r="BI132" s="52" t="s">
        <v>195</v>
      </c>
      <c r="BJ132" s="65"/>
      <c r="BK132" s="65"/>
      <c r="BL132" s="54">
        <v>44440</v>
      </c>
      <c r="BM132" s="55"/>
      <c r="BN132" s="55">
        <v>44525</v>
      </c>
      <c r="BO132" s="55"/>
      <c r="BP132" s="49">
        <v>84</v>
      </c>
      <c r="BQ132" s="49">
        <v>111</v>
      </c>
      <c r="BR132" s="49">
        <f t="shared" ref="BR132:BR195" si="57">BQ132-BP132</f>
        <v>27</v>
      </c>
      <c r="BS132" s="56">
        <f t="shared" ref="BS132:BS195" si="58">BL132+BQ132+35</f>
        <v>44586</v>
      </c>
      <c r="BT132" s="29">
        <f t="shared" ref="BT132:BT195" si="59">(BV132-BW132)/7</f>
        <v>-0.14285714285714285</v>
      </c>
      <c r="BU132" s="29">
        <f t="shared" ref="BU132:BU195" si="60">BS132-BW132</f>
        <v>21</v>
      </c>
      <c r="BV132" s="57">
        <f t="shared" ref="BV132:BV195" si="61">W132</f>
        <v>44564</v>
      </c>
      <c r="BW132" s="58">
        <f t="shared" ref="BW132:BW195" si="62">Y132</f>
        <v>44565</v>
      </c>
      <c r="BX132" s="6" t="str">
        <f t="shared" ref="BX132:BX195" si="63">CONCATENATE(G132,"::",K132)</f>
        <v>09TE039::099</v>
      </c>
      <c r="BZ132" s="6">
        <f t="shared" ref="BZ132:BZ194" si="64">Y132-BN132</f>
        <v>40</v>
      </c>
      <c r="CA132" s="6">
        <f t="shared" ref="CA132:CA195" si="65">Y132-W132</f>
        <v>1</v>
      </c>
    </row>
    <row r="133" spans="1:79" s="6" customFormat="1" ht="12">
      <c r="A133" s="6" t="str">
        <f t="shared" si="51"/>
        <v>26820109TE039A99099</v>
      </c>
      <c r="B133" s="62">
        <v>268201</v>
      </c>
      <c r="C133" s="62">
        <v>268201</v>
      </c>
      <c r="D133" s="62" t="s">
        <v>244</v>
      </c>
      <c r="E133" s="62" t="s">
        <v>176</v>
      </c>
      <c r="F133" s="62" t="s">
        <v>177</v>
      </c>
      <c r="G133" s="62" t="s">
        <v>403</v>
      </c>
      <c r="H133" s="62" t="s">
        <v>403</v>
      </c>
      <c r="I133" s="62" t="s">
        <v>103</v>
      </c>
      <c r="J133" s="62" t="s">
        <v>223</v>
      </c>
      <c r="K133" s="62" t="s">
        <v>224</v>
      </c>
      <c r="L133" s="62" t="s">
        <v>225</v>
      </c>
      <c r="M133" s="62" t="s">
        <v>181</v>
      </c>
      <c r="N133" s="62" t="s">
        <v>196</v>
      </c>
      <c r="O133" s="62" t="s">
        <v>410</v>
      </c>
      <c r="P133" s="62" t="s">
        <v>248</v>
      </c>
      <c r="Q133" s="62" t="s">
        <v>229</v>
      </c>
      <c r="R133" s="62">
        <v>60</v>
      </c>
      <c r="S133" s="62">
        <v>60</v>
      </c>
      <c r="T133" s="63">
        <v>44621</v>
      </c>
      <c r="U133" s="62" t="s">
        <v>185</v>
      </c>
      <c r="V133" s="64">
        <v>44571</v>
      </c>
      <c r="W133" s="64">
        <f t="shared" si="52"/>
        <v>44564</v>
      </c>
      <c r="X133" s="67">
        <f t="shared" si="53"/>
        <v>44572</v>
      </c>
      <c r="Y133" s="67">
        <v>44565</v>
      </c>
      <c r="Z133" s="62" t="s">
        <v>186</v>
      </c>
      <c r="AA133" s="62"/>
      <c r="AB133" s="62"/>
      <c r="AC133" s="62"/>
      <c r="AD133" s="62"/>
      <c r="AE133" s="62" t="s">
        <v>187</v>
      </c>
      <c r="AF133" s="62"/>
      <c r="AG133" s="62" t="s">
        <v>188</v>
      </c>
      <c r="AH133" s="65">
        <v>5</v>
      </c>
      <c r="AI133" s="65">
        <f t="shared" si="54"/>
        <v>300</v>
      </c>
      <c r="AJ133" s="65" t="s">
        <v>189</v>
      </c>
      <c r="AK133" s="65"/>
      <c r="AL133" s="65"/>
      <c r="AM133" s="65"/>
      <c r="AN133" s="65"/>
      <c r="AO133" s="65"/>
      <c r="AP133" s="65" t="s">
        <v>190</v>
      </c>
      <c r="AQ133" s="65"/>
      <c r="AR133" s="65"/>
      <c r="AS133" s="65"/>
      <c r="AT133" s="65" t="s">
        <v>191</v>
      </c>
      <c r="AU133" s="65"/>
      <c r="AV133" s="65"/>
      <c r="AW133" s="65">
        <v>154057</v>
      </c>
      <c r="AX133" s="48" t="e">
        <f>VLOOKUP(A:A,'[4]Total Buy'!$A:$AV,48,0)</f>
        <v>#N/A</v>
      </c>
      <c r="AY133" s="49" t="str">
        <f t="shared" si="55"/>
        <v>09TE039099</v>
      </c>
      <c r="AZ133" s="50" t="s">
        <v>249</v>
      </c>
      <c r="BA133" s="65"/>
      <c r="BB133" s="65">
        <v>11.96</v>
      </c>
      <c r="BC133" s="65"/>
      <c r="BD133" s="49" t="str">
        <f t="shared" si="56"/>
        <v>09TE039099</v>
      </c>
      <c r="BE133" s="49" t="s">
        <v>89</v>
      </c>
      <c r="BF133" s="49"/>
      <c r="BG133" s="65"/>
      <c r="BH133" s="49" t="s">
        <v>99</v>
      </c>
      <c r="BI133" s="52" t="s">
        <v>195</v>
      </c>
      <c r="BJ133" s="65"/>
      <c r="BK133" s="65"/>
      <c r="BL133" s="54">
        <v>44440</v>
      </c>
      <c r="BM133" s="55"/>
      <c r="BN133" s="55">
        <v>44525</v>
      </c>
      <c r="BO133" s="55"/>
      <c r="BP133" s="49">
        <v>84</v>
      </c>
      <c r="BQ133" s="49">
        <v>111</v>
      </c>
      <c r="BR133" s="49">
        <f t="shared" si="57"/>
        <v>27</v>
      </c>
      <c r="BS133" s="56">
        <f t="shared" si="58"/>
        <v>44586</v>
      </c>
      <c r="BT133" s="29">
        <f t="shared" si="59"/>
        <v>-0.14285714285714285</v>
      </c>
      <c r="BU133" s="29">
        <f t="shared" si="60"/>
        <v>21</v>
      </c>
      <c r="BV133" s="57">
        <f t="shared" si="61"/>
        <v>44564</v>
      </c>
      <c r="BW133" s="58">
        <f t="shared" si="62"/>
        <v>44565</v>
      </c>
      <c r="BX133" s="6" t="str">
        <f t="shared" si="63"/>
        <v>09TE039::099</v>
      </c>
      <c r="BZ133" s="6">
        <f t="shared" si="64"/>
        <v>40</v>
      </c>
      <c r="CA133" s="6">
        <f t="shared" si="65"/>
        <v>1</v>
      </c>
    </row>
    <row r="134" spans="1:79" s="6" customFormat="1" ht="12">
      <c r="A134" s="6" t="str">
        <f t="shared" si="51"/>
        <v>26820109TE039A99099</v>
      </c>
      <c r="B134" s="62">
        <v>268201</v>
      </c>
      <c r="C134" s="62">
        <v>268201</v>
      </c>
      <c r="D134" s="62" t="s">
        <v>244</v>
      </c>
      <c r="E134" s="62" t="s">
        <v>176</v>
      </c>
      <c r="F134" s="62" t="s">
        <v>177</v>
      </c>
      <c r="G134" s="62" t="s">
        <v>403</v>
      </c>
      <c r="H134" s="62" t="s">
        <v>403</v>
      </c>
      <c r="I134" s="62" t="s">
        <v>103</v>
      </c>
      <c r="J134" s="62" t="s">
        <v>223</v>
      </c>
      <c r="K134" s="62" t="s">
        <v>224</v>
      </c>
      <c r="L134" s="62" t="s">
        <v>225</v>
      </c>
      <c r="M134" s="62" t="s">
        <v>181</v>
      </c>
      <c r="N134" s="62" t="s">
        <v>198</v>
      </c>
      <c r="O134" s="62" t="s">
        <v>411</v>
      </c>
      <c r="P134" s="62" t="s">
        <v>248</v>
      </c>
      <c r="Q134" s="62" t="s">
        <v>229</v>
      </c>
      <c r="R134" s="62">
        <v>82</v>
      </c>
      <c r="S134" s="62">
        <v>82</v>
      </c>
      <c r="T134" s="63">
        <v>44621</v>
      </c>
      <c r="U134" s="62" t="s">
        <v>185</v>
      </c>
      <c r="V134" s="64">
        <v>44571</v>
      </c>
      <c r="W134" s="64">
        <f t="shared" si="52"/>
        <v>44564</v>
      </c>
      <c r="X134" s="67">
        <f t="shared" si="53"/>
        <v>44572</v>
      </c>
      <c r="Y134" s="67">
        <v>44565</v>
      </c>
      <c r="Z134" s="62" t="s">
        <v>186</v>
      </c>
      <c r="AA134" s="62"/>
      <c r="AB134" s="62"/>
      <c r="AC134" s="62"/>
      <c r="AD134" s="62"/>
      <c r="AE134" s="62" t="s">
        <v>187</v>
      </c>
      <c r="AF134" s="62"/>
      <c r="AG134" s="62" t="s">
        <v>188</v>
      </c>
      <c r="AH134" s="65">
        <v>5</v>
      </c>
      <c r="AI134" s="65">
        <f t="shared" si="54"/>
        <v>410</v>
      </c>
      <c r="AJ134" s="65" t="s">
        <v>189</v>
      </c>
      <c r="AK134" s="65"/>
      <c r="AL134" s="65"/>
      <c r="AM134" s="65"/>
      <c r="AN134" s="65"/>
      <c r="AO134" s="65"/>
      <c r="AP134" s="65" t="s">
        <v>190</v>
      </c>
      <c r="AQ134" s="65"/>
      <c r="AR134" s="65"/>
      <c r="AS134" s="65"/>
      <c r="AT134" s="65" t="s">
        <v>191</v>
      </c>
      <c r="AU134" s="65"/>
      <c r="AV134" s="65"/>
      <c r="AW134" s="65">
        <v>154057</v>
      </c>
      <c r="AX134" s="48" t="e">
        <f>VLOOKUP(A:A,'[4]Total Buy'!$A:$AV,48,0)</f>
        <v>#N/A</v>
      </c>
      <c r="AY134" s="49" t="str">
        <f t="shared" si="55"/>
        <v>09TE039099</v>
      </c>
      <c r="AZ134" s="50" t="s">
        <v>249</v>
      </c>
      <c r="BA134" s="65"/>
      <c r="BB134" s="65">
        <v>11.96</v>
      </c>
      <c r="BC134" s="65"/>
      <c r="BD134" s="49" t="str">
        <f t="shared" si="56"/>
        <v>09TE039099</v>
      </c>
      <c r="BE134" s="49" t="s">
        <v>89</v>
      </c>
      <c r="BF134" s="49"/>
      <c r="BG134" s="65"/>
      <c r="BH134" s="49" t="s">
        <v>99</v>
      </c>
      <c r="BI134" s="52" t="s">
        <v>195</v>
      </c>
      <c r="BJ134" s="65"/>
      <c r="BK134" s="65"/>
      <c r="BL134" s="54">
        <v>44440</v>
      </c>
      <c r="BM134" s="55"/>
      <c r="BN134" s="55">
        <v>44525</v>
      </c>
      <c r="BO134" s="55"/>
      <c r="BP134" s="49">
        <v>84</v>
      </c>
      <c r="BQ134" s="49">
        <v>111</v>
      </c>
      <c r="BR134" s="49">
        <f t="shared" si="57"/>
        <v>27</v>
      </c>
      <c r="BS134" s="56">
        <f t="shared" si="58"/>
        <v>44586</v>
      </c>
      <c r="BT134" s="29">
        <f t="shared" si="59"/>
        <v>-0.14285714285714285</v>
      </c>
      <c r="BU134" s="29">
        <f t="shared" si="60"/>
        <v>21</v>
      </c>
      <c r="BV134" s="57">
        <f t="shared" si="61"/>
        <v>44564</v>
      </c>
      <c r="BW134" s="58">
        <f t="shared" si="62"/>
        <v>44565</v>
      </c>
      <c r="BX134" s="6" t="str">
        <f t="shared" si="63"/>
        <v>09TE039::099</v>
      </c>
      <c r="BZ134" s="6">
        <f t="shared" si="64"/>
        <v>40</v>
      </c>
      <c r="CA134" s="6">
        <f t="shared" si="65"/>
        <v>1</v>
      </c>
    </row>
    <row r="135" spans="1:79" s="6" customFormat="1" ht="12">
      <c r="A135" s="6" t="str">
        <f t="shared" si="51"/>
        <v>26820109TE039A99099</v>
      </c>
      <c r="B135" s="62">
        <v>268201</v>
      </c>
      <c r="C135" s="62">
        <v>268201</v>
      </c>
      <c r="D135" s="62" t="s">
        <v>244</v>
      </c>
      <c r="E135" s="62" t="s">
        <v>176</v>
      </c>
      <c r="F135" s="62" t="s">
        <v>177</v>
      </c>
      <c r="G135" s="62" t="s">
        <v>403</v>
      </c>
      <c r="H135" s="62" t="s">
        <v>403</v>
      </c>
      <c r="I135" s="62" t="s">
        <v>103</v>
      </c>
      <c r="J135" s="62" t="s">
        <v>223</v>
      </c>
      <c r="K135" s="62" t="s">
        <v>224</v>
      </c>
      <c r="L135" s="62" t="s">
        <v>225</v>
      </c>
      <c r="M135" s="62" t="s">
        <v>181</v>
      </c>
      <c r="N135" s="62" t="s">
        <v>295</v>
      </c>
      <c r="O135" s="62" t="s">
        <v>412</v>
      </c>
      <c r="P135" s="62" t="s">
        <v>248</v>
      </c>
      <c r="Q135" s="62" t="s">
        <v>229</v>
      </c>
      <c r="R135" s="62">
        <v>90</v>
      </c>
      <c r="S135" s="62">
        <v>90</v>
      </c>
      <c r="T135" s="63">
        <v>44621</v>
      </c>
      <c r="U135" s="62" t="s">
        <v>185</v>
      </c>
      <c r="V135" s="64">
        <v>44571</v>
      </c>
      <c r="W135" s="64">
        <f t="shared" si="52"/>
        <v>44564</v>
      </c>
      <c r="X135" s="67">
        <f t="shared" si="53"/>
        <v>44572</v>
      </c>
      <c r="Y135" s="67">
        <v>44565</v>
      </c>
      <c r="Z135" s="62" t="s">
        <v>186</v>
      </c>
      <c r="AA135" s="62"/>
      <c r="AB135" s="62"/>
      <c r="AC135" s="62"/>
      <c r="AD135" s="62"/>
      <c r="AE135" s="62" t="s">
        <v>187</v>
      </c>
      <c r="AF135" s="62"/>
      <c r="AG135" s="62" t="s">
        <v>188</v>
      </c>
      <c r="AH135" s="65">
        <v>5</v>
      </c>
      <c r="AI135" s="65">
        <f t="shared" si="54"/>
        <v>450</v>
      </c>
      <c r="AJ135" s="65" t="s">
        <v>189</v>
      </c>
      <c r="AK135" s="65"/>
      <c r="AL135" s="65"/>
      <c r="AM135" s="65"/>
      <c r="AN135" s="65"/>
      <c r="AO135" s="65"/>
      <c r="AP135" s="65" t="s">
        <v>190</v>
      </c>
      <c r="AQ135" s="65"/>
      <c r="AR135" s="65"/>
      <c r="AS135" s="65"/>
      <c r="AT135" s="65" t="s">
        <v>191</v>
      </c>
      <c r="AU135" s="65"/>
      <c r="AV135" s="65"/>
      <c r="AW135" s="65">
        <v>154057</v>
      </c>
      <c r="AX135" s="48" t="e">
        <f>VLOOKUP(A:A,'[4]Total Buy'!$A:$AV,48,0)</f>
        <v>#N/A</v>
      </c>
      <c r="AY135" s="49" t="str">
        <f t="shared" si="55"/>
        <v>09TE039099</v>
      </c>
      <c r="AZ135" s="50" t="s">
        <v>249</v>
      </c>
      <c r="BA135" s="65"/>
      <c r="BB135" s="65">
        <v>11.96</v>
      </c>
      <c r="BC135" s="65"/>
      <c r="BD135" s="49" t="str">
        <f t="shared" si="56"/>
        <v>09TE039099</v>
      </c>
      <c r="BE135" s="49" t="s">
        <v>89</v>
      </c>
      <c r="BF135" s="49"/>
      <c r="BG135" s="65"/>
      <c r="BH135" s="49" t="s">
        <v>99</v>
      </c>
      <c r="BI135" s="52" t="s">
        <v>195</v>
      </c>
      <c r="BJ135" s="65"/>
      <c r="BK135" s="65"/>
      <c r="BL135" s="54">
        <v>44440</v>
      </c>
      <c r="BM135" s="55"/>
      <c r="BN135" s="55">
        <v>44525</v>
      </c>
      <c r="BO135" s="55"/>
      <c r="BP135" s="49">
        <v>84</v>
      </c>
      <c r="BQ135" s="49">
        <v>111</v>
      </c>
      <c r="BR135" s="49">
        <f t="shared" si="57"/>
        <v>27</v>
      </c>
      <c r="BS135" s="56">
        <f t="shared" si="58"/>
        <v>44586</v>
      </c>
      <c r="BT135" s="29">
        <f t="shared" si="59"/>
        <v>-0.14285714285714285</v>
      </c>
      <c r="BU135" s="29">
        <f t="shared" si="60"/>
        <v>21</v>
      </c>
      <c r="BV135" s="57">
        <f t="shared" si="61"/>
        <v>44564</v>
      </c>
      <c r="BW135" s="58">
        <f t="shared" si="62"/>
        <v>44565</v>
      </c>
      <c r="BX135" s="6" t="str">
        <f t="shared" si="63"/>
        <v>09TE039::099</v>
      </c>
      <c r="BZ135" s="6">
        <f t="shared" si="64"/>
        <v>40</v>
      </c>
      <c r="CA135" s="6">
        <f t="shared" si="65"/>
        <v>1</v>
      </c>
    </row>
    <row r="136" spans="1:79" s="6" customFormat="1" ht="12">
      <c r="A136" s="6" t="str">
        <f t="shared" si="51"/>
        <v>26820109TF019608608</v>
      </c>
      <c r="B136" s="62">
        <v>268201</v>
      </c>
      <c r="C136" s="62">
        <v>268201</v>
      </c>
      <c r="D136" s="62" t="s">
        <v>244</v>
      </c>
      <c r="E136" s="62" t="s">
        <v>176</v>
      </c>
      <c r="F136" s="62" t="s">
        <v>177</v>
      </c>
      <c r="G136" s="62" t="s">
        <v>413</v>
      </c>
      <c r="H136" s="62" t="s">
        <v>413</v>
      </c>
      <c r="I136" s="62" t="s">
        <v>103</v>
      </c>
      <c r="J136" s="62" t="s">
        <v>200</v>
      </c>
      <c r="K136" s="62" t="s">
        <v>200</v>
      </c>
      <c r="L136" s="62" t="s">
        <v>201</v>
      </c>
      <c r="M136" s="62" t="s">
        <v>181</v>
      </c>
      <c r="N136" s="62" t="s">
        <v>226</v>
      </c>
      <c r="O136" s="62" t="s">
        <v>414</v>
      </c>
      <c r="P136" s="62" t="s">
        <v>248</v>
      </c>
      <c r="Q136" s="62" t="s">
        <v>229</v>
      </c>
      <c r="R136" s="62">
        <v>234</v>
      </c>
      <c r="S136" s="62">
        <v>234</v>
      </c>
      <c r="T136" s="63">
        <v>44621</v>
      </c>
      <c r="U136" s="62" t="s">
        <v>185</v>
      </c>
      <c r="V136" s="64">
        <v>44571</v>
      </c>
      <c r="W136" s="64">
        <f t="shared" si="52"/>
        <v>44564</v>
      </c>
      <c r="X136" s="67">
        <f t="shared" si="53"/>
        <v>44572</v>
      </c>
      <c r="Y136" s="67">
        <v>44565</v>
      </c>
      <c r="Z136" s="62" t="s">
        <v>186</v>
      </c>
      <c r="AA136" s="62"/>
      <c r="AB136" s="62"/>
      <c r="AC136" s="62"/>
      <c r="AD136" s="62"/>
      <c r="AE136" s="62" t="s">
        <v>187</v>
      </c>
      <c r="AF136" s="62"/>
      <c r="AG136" s="62" t="s">
        <v>188</v>
      </c>
      <c r="AH136" s="65">
        <v>4</v>
      </c>
      <c r="AI136" s="65">
        <f t="shared" si="54"/>
        <v>936</v>
      </c>
      <c r="AJ136" s="65" t="s">
        <v>189</v>
      </c>
      <c r="AK136" s="65" t="s">
        <v>203</v>
      </c>
      <c r="AL136" s="65">
        <v>2438</v>
      </c>
      <c r="AM136" s="65">
        <v>1111.7280000000001</v>
      </c>
      <c r="AN136" s="65">
        <f>AM136/3562</f>
        <v>0.31210780460415499</v>
      </c>
      <c r="AO136" s="65" t="s">
        <v>415</v>
      </c>
      <c r="AP136" s="65" t="s">
        <v>190</v>
      </c>
      <c r="AQ136" s="65"/>
      <c r="AR136" s="65"/>
      <c r="AS136" s="65"/>
      <c r="AT136" s="65" t="s">
        <v>191</v>
      </c>
      <c r="AU136" s="65"/>
      <c r="AV136" s="65"/>
      <c r="AW136" s="65">
        <v>154058</v>
      </c>
      <c r="AX136" s="48" t="e">
        <f>VLOOKUP(A:A,'[4]Total Buy'!$A:$AV,48,0)</f>
        <v>#N/A</v>
      </c>
      <c r="AY136" s="49" t="str">
        <f t="shared" si="55"/>
        <v>09TF019608</v>
      </c>
      <c r="AZ136" s="50" t="s">
        <v>249</v>
      </c>
      <c r="BA136" s="65"/>
      <c r="BB136" s="65">
        <v>7.84</v>
      </c>
      <c r="BC136" s="65"/>
      <c r="BD136" s="49" t="str">
        <f t="shared" si="56"/>
        <v>09TF019608</v>
      </c>
      <c r="BE136" s="49" t="s">
        <v>86</v>
      </c>
      <c r="BF136" s="49"/>
      <c r="BG136" s="65"/>
      <c r="BH136" s="49" t="s">
        <v>97</v>
      </c>
      <c r="BI136" s="52" t="s">
        <v>195</v>
      </c>
      <c r="BJ136" s="65"/>
      <c r="BK136" s="65"/>
      <c r="BL136" s="54">
        <v>44440</v>
      </c>
      <c r="BM136" s="55"/>
      <c r="BN136" s="55">
        <v>44525</v>
      </c>
      <c r="BO136" s="55"/>
      <c r="BP136" s="49">
        <v>84</v>
      </c>
      <c r="BQ136" s="49">
        <v>111</v>
      </c>
      <c r="BR136" s="49">
        <f t="shared" si="57"/>
        <v>27</v>
      </c>
      <c r="BS136" s="56">
        <f t="shared" si="58"/>
        <v>44586</v>
      </c>
      <c r="BT136" s="29">
        <f t="shared" si="59"/>
        <v>-0.14285714285714285</v>
      </c>
      <c r="BU136" s="29">
        <f t="shared" si="60"/>
        <v>21</v>
      </c>
      <c r="BV136" s="57">
        <f t="shared" si="61"/>
        <v>44564</v>
      </c>
      <c r="BW136" s="58">
        <f t="shared" si="62"/>
        <v>44565</v>
      </c>
      <c r="BX136" s="6" t="str">
        <f t="shared" si="63"/>
        <v>09TF019::608</v>
      </c>
      <c r="BZ136" s="6">
        <f t="shared" si="64"/>
        <v>40</v>
      </c>
      <c r="CA136" s="6">
        <f t="shared" si="65"/>
        <v>1</v>
      </c>
    </row>
    <row r="137" spans="1:79" s="6" customFormat="1" ht="12">
      <c r="A137" s="6" t="str">
        <f t="shared" si="51"/>
        <v>26820109TF019608608</v>
      </c>
      <c r="B137" s="62">
        <v>268201</v>
      </c>
      <c r="C137" s="62">
        <v>268201</v>
      </c>
      <c r="D137" s="62" t="s">
        <v>244</v>
      </c>
      <c r="E137" s="62" t="s">
        <v>176</v>
      </c>
      <c r="F137" s="62" t="s">
        <v>177</v>
      </c>
      <c r="G137" s="62" t="s">
        <v>413</v>
      </c>
      <c r="H137" s="62" t="s">
        <v>413</v>
      </c>
      <c r="I137" s="62" t="s">
        <v>103</v>
      </c>
      <c r="J137" s="62" t="s">
        <v>200</v>
      </c>
      <c r="K137" s="62" t="s">
        <v>200</v>
      </c>
      <c r="L137" s="62" t="s">
        <v>201</v>
      </c>
      <c r="M137" s="62" t="s">
        <v>181</v>
      </c>
      <c r="N137" s="62" t="s">
        <v>182</v>
      </c>
      <c r="O137" s="62" t="s">
        <v>416</v>
      </c>
      <c r="P137" s="62" t="s">
        <v>248</v>
      </c>
      <c r="Q137" s="62" t="s">
        <v>229</v>
      </c>
      <c r="R137" s="62">
        <v>832</v>
      </c>
      <c r="S137" s="62">
        <v>832</v>
      </c>
      <c r="T137" s="63">
        <v>44621</v>
      </c>
      <c r="U137" s="62" t="s">
        <v>185</v>
      </c>
      <c r="V137" s="64">
        <v>44571</v>
      </c>
      <c r="W137" s="64">
        <f t="shared" si="52"/>
        <v>44564</v>
      </c>
      <c r="X137" s="67">
        <f t="shared" si="53"/>
        <v>44572</v>
      </c>
      <c r="Y137" s="67">
        <v>44565</v>
      </c>
      <c r="Z137" s="62" t="s">
        <v>186</v>
      </c>
      <c r="AA137" s="62"/>
      <c r="AB137" s="62"/>
      <c r="AC137" s="62"/>
      <c r="AD137" s="62"/>
      <c r="AE137" s="62" t="s">
        <v>187</v>
      </c>
      <c r="AF137" s="62"/>
      <c r="AG137" s="62" t="s">
        <v>188</v>
      </c>
      <c r="AH137" s="65">
        <v>4</v>
      </c>
      <c r="AI137" s="65">
        <f t="shared" si="54"/>
        <v>3328</v>
      </c>
      <c r="AJ137" s="65" t="s">
        <v>189</v>
      </c>
      <c r="AK137" s="65" t="s">
        <v>203</v>
      </c>
      <c r="AL137" s="65">
        <v>2438</v>
      </c>
      <c r="AM137" s="65">
        <v>1111.7280000000001</v>
      </c>
      <c r="AN137" s="65">
        <f t="shared" ref="AN137:AN145" si="66">AM137/3562</f>
        <v>0.31210780460415499</v>
      </c>
      <c r="AO137" s="65" t="s">
        <v>415</v>
      </c>
      <c r="AP137" s="65" t="s">
        <v>190</v>
      </c>
      <c r="AQ137" s="65"/>
      <c r="AR137" s="65"/>
      <c r="AS137" s="65"/>
      <c r="AT137" s="65" t="s">
        <v>191</v>
      </c>
      <c r="AU137" s="65"/>
      <c r="AV137" s="65"/>
      <c r="AW137" s="65">
        <v>154058</v>
      </c>
      <c r="AX137" s="48" t="e">
        <f>VLOOKUP(A:A,'[4]Total Buy'!$A:$AV,48,0)</f>
        <v>#N/A</v>
      </c>
      <c r="AY137" s="49" t="str">
        <f t="shared" si="55"/>
        <v>09TF019608</v>
      </c>
      <c r="AZ137" s="50" t="s">
        <v>249</v>
      </c>
      <c r="BA137" s="65"/>
      <c r="BB137" s="65">
        <v>7.84</v>
      </c>
      <c r="BC137" s="65"/>
      <c r="BD137" s="49" t="str">
        <f t="shared" si="56"/>
        <v>09TF019608</v>
      </c>
      <c r="BE137" s="49" t="s">
        <v>86</v>
      </c>
      <c r="BF137" s="49"/>
      <c r="BG137" s="65"/>
      <c r="BH137" s="49" t="s">
        <v>97</v>
      </c>
      <c r="BI137" s="52" t="s">
        <v>195</v>
      </c>
      <c r="BJ137" s="65"/>
      <c r="BK137" s="65"/>
      <c r="BL137" s="54">
        <v>44440</v>
      </c>
      <c r="BM137" s="55"/>
      <c r="BN137" s="55">
        <v>44525</v>
      </c>
      <c r="BO137" s="55"/>
      <c r="BP137" s="49">
        <v>84</v>
      </c>
      <c r="BQ137" s="49">
        <v>111</v>
      </c>
      <c r="BR137" s="49">
        <f t="shared" si="57"/>
        <v>27</v>
      </c>
      <c r="BS137" s="56">
        <f t="shared" si="58"/>
        <v>44586</v>
      </c>
      <c r="BT137" s="29">
        <f t="shared" si="59"/>
        <v>-0.14285714285714285</v>
      </c>
      <c r="BU137" s="29">
        <f t="shared" si="60"/>
        <v>21</v>
      </c>
      <c r="BV137" s="57">
        <f t="shared" si="61"/>
        <v>44564</v>
      </c>
      <c r="BW137" s="58">
        <f t="shared" si="62"/>
        <v>44565</v>
      </c>
      <c r="BX137" s="6" t="str">
        <f t="shared" si="63"/>
        <v>09TF019::608</v>
      </c>
      <c r="BZ137" s="6">
        <f t="shared" si="64"/>
        <v>40</v>
      </c>
      <c r="CA137" s="6">
        <f t="shared" si="65"/>
        <v>1</v>
      </c>
    </row>
    <row r="138" spans="1:79" s="6" customFormat="1" ht="12">
      <c r="A138" s="6" t="str">
        <f t="shared" si="51"/>
        <v>26820109TF019608608</v>
      </c>
      <c r="B138" s="62">
        <v>268201</v>
      </c>
      <c r="C138" s="62">
        <v>268201</v>
      </c>
      <c r="D138" s="62" t="s">
        <v>244</v>
      </c>
      <c r="E138" s="62" t="s">
        <v>176</v>
      </c>
      <c r="F138" s="62" t="s">
        <v>177</v>
      </c>
      <c r="G138" s="62" t="s">
        <v>413</v>
      </c>
      <c r="H138" s="62" t="s">
        <v>413</v>
      </c>
      <c r="I138" s="62" t="s">
        <v>103</v>
      </c>
      <c r="J138" s="62" t="s">
        <v>200</v>
      </c>
      <c r="K138" s="62" t="s">
        <v>200</v>
      </c>
      <c r="L138" s="62" t="s">
        <v>201</v>
      </c>
      <c r="M138" s="62" t="s">
        <v>181</v>
      </c>
      <c r="N138" s="62" t="s">
        <v>196</v>
      </c>
      <c r="O138" s="62" t="s">
        <v>417</v>
      </c>
      <c r="P138" s="62" t="s">
        <v>248</v>
      </c>
      <c r="Q138" s="62" t="s">
        <v>229</v>
      </c>
      <c r="R138" s="62">
        <v>686</v>
      </c>
      <c r="S138" s="62">
        <v>686</v>
      </c>
      <c r="T138" s="63">
        <v>44621</v>
      </c>
      <c r="U138" s="62" t="s">
        <v>185</v>
      </c>
      <c r="V138" s="64">
        <v>44571</v>
      </c>
      <c r="W138" s="64">
        <f t="shared" si="52"/>
        <v>44564</v>
      </c>
      <c r="X138" s="67">
        <f t="shared" si="53"/>
        <v>44572</v>
      </c>
      <c r="Y138" s="67">
        <v>44565</v>
      </c>
      <c r="Z138" s="62" t="s">
        <v>186</v>
      </c>
      <c r="AA138" s="62"/>
      <c r="AB138" s="62"/>
      <c r="AC138" s="62"/>
      <c r="AD138" s="62"/>
      <c r="AE138" s="62" t="s">
        <v>187</v>
      </c>
      <c r="AF138" s="62"/>
      <c r="AG138" s="62" t="s">
        <v>188</v>
      </c>
      <c r="AH138" s="65">
        <v>4</v>
      </c>
      <c r="AI138" s="65">
        <f t="shared" si="54"/>
        <v>2744</v>
      </c>
      <c r="AJ138" s="65" t="s">
        <v>189</v>
      </c>
      <c r="AK138" s="65" t="s">
        <v>203</v>
      </c>
      <c r="AL138" s="65">
        <v>2438</v>
      </c>
      <c r="AM138" s="65">
        <v>1111.7280000000001</v>
      </c>
      <c r="AN138" s="65">
        <f t="shared" si="66"/>
        <v>0.31210780460415499</v>
      </c>
      <c r="AO138" s="65" t="s">
        <v>415</v>
      </c>
      <c r="AP138" s="65" t="s">
        <v>190</v>
      </c>
      <c r="AQ138" s="65"/>
      <c r="AR138" s="65"/>
      <c r="AS138" s="65"/>
      <c r="AT138" s="65" t="s">
        <v>191</v>
      </c>
      <c r="AU138" s="65"/>
      <c r="AV138" s="65"/>
      <c r="AW138" s="65">
        <v>154058</v>
      </c>
      <c r="AX138" s="48" t="e">
        <f>VLOOKUP(A:A,'[4]Total Buy'!$A:$AV,48,0)</f>
        <v>#N/A</v>
      </c>
      <c r="AY138" s="49" t="str">
        <f t="shared" si="55"/>
        <v>09TF019608</v>
      </c>
      <c r="AZ138" s="50" t="s">
        <v>249</v>
      </c>
      <c r="BA138" s="65"/>
      <c r="BB138" s="65">
        <v>7.84</v>
      </c>
      <c r="BC138" s="65"/>
      <c r="BD138" s="49" t="str">
        <f t="shared" si="56"/>
        <v>09TF019608</v>
      </c>
      <c r="BE138" s="49" t="s">
        <v>86</v>
      </c>
      <c r="BF138" s="49"/>
      <c r="BG138" s="65"/>
      <c r="BH138" s="49" t="s">
        <v>97</v>
      </c>
      <c r="BI138" s="52" t="s">
        <v>195</v>
      </c>
      <c r="BJ138" s="65"/>
      <c r="BK138" s="65"/>
      <c r="BL138" s="54">
        <v>44440</v>
      </c>
      <c r="BM138" s="55"/>
      <c r="BN138" s="55">
        <v>44525</v>
      </c>
      <c r="BO138" s="55"/>
      <c r="BP138" s="49">
        <v>84</v>
      </c>
      <c r="BQ138" s="49">
        <v>111</v>
      </c>
      <c r="BR138" s="49">
        <f t="shared" si="57"/>
        <v>27</v>
      </c>
      <c r="BS138" s="56">
        <f t="shared" si="58"/>
        <v>44586</v>
      </c>
      <c r="BT138" s="29">
        <f t="shared" si="59"/>
        <v>-0.14285714285714285</v>
      </c>
      <c r="BU138" s="29">
        <f t="shared" si="60"/>
        <v>21</v>
      </c>
      <c r="BV138" s="57">
        <f t="shared" si="61"/>
        <v>44564</v>
      </c>
      <c r="BW138" s="58">
        <f t="shared" si="62"/>
        <v>44565</v>
      </c>
      <c r="BX138" s="6" t="str">
        <f t="shared" si="63"/>
        <v>09TF019::608</v>
      </c>
      <c r="BZ138" s="6">
        <f t="shared" si="64"/>
        <v>40</v>
      </c>
      <c r="CA138" s="6">
        <f t="shared" si="65"/>
        <v>1</v>
      </c>
    </row>
    <row r="139" spans="1:79" s="6" customFormat="1" ht="12">
      <c r="A139" s="6" t="str">
        <f t="shared" si="51"/>
        <v>26820109TF019608608</v>
      </c>
      <c r="B139" s="62">
        <v>268201</v>
      </c>
      <c r="C139" s="62">
        <v>268201</v>
      </c>
      <c r="D139" s="62" t="s">
        <v>244</v>
      </c>
      <c r="E139" s="62" t="s">
        <v>176</v>
      </c>
      <c r="F139" s="62" t="s">
        <v>177</v>
      </c>
      <c r="G139" s="62" t="s">
        <v>413</v>
      </c>
      <c r="H139" s="62" t="s">
        <v>413</v>
      </c>
      <c r="I139" s="62" t="s">
        <v>103</v>
      </c>
      <c r="J139" s="62" t="s">
        <v>200</v>
      </c>
      <c r="K139" s="62" t="s">
        <v>200</v>
      </c>
      <c r="L139" s="62" t="s">
        <v>201</v>
      </c>
      <c r="M139" s="62" t="s">
        <v>181</v>
      </c>
      <c r="N139" s="62" t="s">
        <v>198</v>
      </c>
      <c r="O139" s="62" t="s">
        <v>418</v>
      </c>
      <c r="P139" s="62" t="s">
        <v>248</v>
      </c>
      <c r="Q139" s="62" t="s">
        <v>229</v>
      </c>
      <c r="R139" s="62">
        <v>312</v>
      </c>
      <c r="S139" s="62">
        <v>312</v>
      </c>
      <c r="T139" s="63">
        <v>44621</v>
      </c>
      <c r="U139" s="62" t="s">
        <v>185</v>
      </c>
      <c r="V139" s="64">
        <v>44571</v>
      </c>
      <c r="W139" s="64">
        <f t="shared" si="52"/>
        <v>44564</v>
      </c>
      <c r="X139" s="67">
        <f t="shared" si="53"/>
        <v>44572</v>
      </c>
      <c r="Y139" s="67">
        <v>44565</v>
      </c>
      <c r="Z139" s="62" t="s">
        <v>186</v>
      </c>
      <c r="AA139" s="62"/>
      <c r="AB139" s="62"/>
      <c r="AC139" s="62"/>
      <c r="AD139" s="62"/>
      <c r="AE139" s="62" t="s">
        <v>187</v>
      </c>
      <c r="AF139" s="62"/>
      <c r="AG139" s="62" t="s">
        <v>188</v>
      </c>
      <c r="AH139" s="65">
        <v>4</v>
      </c>
      <c r="AI139" s="65">
        <f t="shared" si="54"/>
        <v>1248</v>
      </c>
      <c r="AJ139" s="65" t="s">
        <v>189</v>
      </c>
      <c r="AK139" s="65" t="s">
        <v>203</v>
      </c>
      <c r="AL139" s="65">
        <v>2438</v>
      </c>
      <c r="AM139" s="65">
        <v>1111.7280000000001</v>
      </c>
      <c r="AN139" s="65">
        <f t="shared" si="66"/>
        <v>0.31210780460415499</v>
      </c>
      <c r="AO139" s="65" t="s">
        <v>415</v>
      </c>
      <c r="AP139" s="65" t="s">
        <v>190</v>
      </c>
      <c r="AQ139" s="65"/>
      <c r="AR139" s="65"/>
      <c r="AS139" s="65"/>
      <c r="AT139" s="65" t="s">
        <v>191</v>
      </c>
      <c r="AU139" s="65"/>
      <c r="AV139" s="65"/>
      <c r="AW139" s="65">
        <v>154058</v>
      </c>
      <c r="AX139" s="48" t="e">
        <f>VLOOKUP(A:A,'[4]Total Buy'!$A:$AV,48,0)</f>
        <v>#N/A</v>
      </c>
      <c r="AY139" s="49" t="str">
        <f t="shared" si="55"/>
        <v>09TF019608</v>
      </c>
      <c r="AZ139" s="50" t="s">
        <v>249</v>
      </c>
      <c r="BA139" s="65"/>
      <c r="BB139" s="65">
        <v>7.84</v>
      </c>
      <c r="BC139" s="65"/>
      <c r="BD139" s="49" t="str">
        <f t="shared" si="56"/>
        <v>09TF019608</v>
      </c>
      <c r="BE139" s="49" t="s">
        <v>86</v>
      </c>
      <c r="BF139" s="49"/>
      <c r="BG139" s="65"/>
      <c r="BH139" s="49" t="s">
        <v>97</v>
      </c>
      <c r="BI139" s="52" t="s">
        <v>195</v>
      </c>
      <c r="BJ139" s="65"/>
      <c r="BK139" s="65"/>
      <c r="BL139" s="54">
        <v>44440</v>
      </c>
      <c r="BM139" s="55"/>
      <c r="BN139" s="55">
        <v>44525</v>
      </c>
      <c r="BO139" s="55"/>
      <c r="BP139" s="49">
        <v>84</v>
      </c>
      <c r="BQ139" s="49">
        <v>111</v>
      </c>
      <c r="BR139" s="49">
        <f t="shared" si="57"/>
        <v>27</v>
      </c>
      <c r="BS139" s="56">
        <f t="shared" si="58"/>
        <v>44586</v>
      </c>
      <c r="BT139" s="29">
        <f t="shared" si="59"/>
        <v>-0.14285714285714285</v>
      </c>
      <c r="BU139" s="29">
        <f t="shared" si="60"/>
        <v>21</v>
      </c>
      <c r="BV139" s="57">
        <f t="shared" si="61"/>
        <v>44564</v>
      </c>
      <c r="BW139" s="58">
        <f t="shared" si="62"/>
        <v>44565</v>
      </c>
      <c r="BX139" s="6" t="str">
        <f t="shared" si="63"/>
        <v>09TF019::608</v>
      </c>
      <c r="BZ139" s="6">
        <f t="shared" si="64"/>
        <v>40</v>
      </c>
      <c r="CA139" s="6">
        <f t="shared" si="65"/>
        <v>1</v>
      </c>
    </row>
    <row r="140" spans="1:79" s="6" customFormat="1" ht="12">
      <c r="A140" s="6" t="str">
        <f t="shared" si="51"/>
        <v>26820109TF019608608</v>
      </c>
      <c r="B140" s="62">
        <v>268201</v>
      </c>
      <c r="C140" s="62">
        <v>268201</v>
      </c>
      <c r="D140" s="62" t="s">
        <v>244</v>
      </c>
      <c r="E140" s="62" t="s">
        <v>176</v>
      </c>
      <c r="F140" s="62" t="s">
        <v>177</v>
      </c>
      <c r="G140" s="62" t="s">
        <v>413</v>
      </c>
      <c r="H140" s="62" t="s">
        <v>413</v>
      </c>
      <c r="I140" s="62" t="s">
        <v>103</v>
      </c>
      <c r="J140" s="62" t="s">
        <v>200</v>
      </c>
      <c r="K140" s="62" t="s">
        <v>200</v>
      </c>
      <c r="L140" s="62" t="s">
        <v>201</v>
      </c>
      <c r="M140" s="62" t="s">
        <v>181</v>
      </c>
      <c r="N140" s="62" t="s">
        <v>295</v>
      </c>
      <c r="O140" s="62" t="s">
        <v>419</v>
      </c>
      <c r="P140" s="62" t="s">
        <v>248</v>
      </c>
      <c r="Q140" s="62" t="s">
        <v>229</v>
      </c>
      <c r="R140" s="62">
        <v>102</v>
      </c>
      <c r="S140" s="62">
        <v>102</v>
      </c>
      <c r="T140" s="63">
        <v>44621</v>
      </c>
      <c r="U140" s="62" t="s">
        <v>185</v>
      </c>
      <c r="V140" s="64">
        <v>44571</v>
      </c>
      <c r="W140" s="64">
        <f t="shared" si="52"/>
        <v>44564</v>
      </c>
      <c r="X140" s="67">
        <f t="shared" si="53"/>
        <v>44572</v>
      </c>
      <c r="Y140" s="67">
        <v>44565</v>
      </c>
      <c r="Z140" s="62" t="s">
        <v>186</v>
      </c>
      <c r="AA140" s="62"/>
      <c r="AB140" s="62"/>
      <c r="AC140" s="62"/>
      <c r="AD140" s="62"/>
      <c r="AE140" s="62" t="s">
        <v>187</v>
      </c>
      <c r="AF140" s="62"/>
      <c r="AG140" s="62" t="s">
        <v>188</v>
      </c>
      <c r="AH140" s="65">
        <v>4</v>
      </c>
      <c r="AI140" s="65">
        <f t="shared" si="54"/>
        <v>408</v>
      </c>
      <c r="AJ140" s="65" t="s">
        <v>189</v>
      </c>
      <c r="AK140" s="65" t="s">
        <v>203</v>
      </c>
      <c r="AL140" s="65">
        <v>2438</v>
      </c>
      <c r="AM140" s="65">
        <v>1111.7280000000001</v>
      </c>
      <c r="AN140" s="65">
        <f t="shared" si="66"/>
        <v>0.31210780460415499</v>
      </c>
      <c r="AO140" s="65" t="s">
        <v>415</v>
      </c>
      <c r="AP140" s="65" t="s">
        <v>190</v>
      </c>
      <c r="AQ140" s="65"/>
      <c r="AR140" s="65"/>
      <c r="AS140" s="65"/>
      <c r="AT140" s="65" t="s">
        <v>191</v>
      </c>
      <c r="AU140" s="65"/>
      <c r="AV140" s="65"/>
      <c r="AW140" s="65">
        <v>154058</v>
      </c>
      <c r="AX140" s="48" t="e">
        <f>VLOOKUP(A:A,'[4]Total Buy'!$A:$AV,48,0)</f>
        <v>#N/A</v>
      </c>
      <c r="AY140" s="49" t="str">
        <f t="shared" si="55"/>
        <v>09TF019608</v>
      </c>
      <c r="AZ140" s="50" t="s">
        <v>249</v>
      </c>
      <c r="BA140" s="65"/>
      <c r="BB140" s="65">
        <v>7.84</v>
      </c>
      <c r="BC140" s="65"/>
      <c r="BD140" s="49" t="str">
        <f t="shared" si="56"/>
        <v>09TF019608</v>
      </c>
      <c r="BE140" s="49" t="s">
        <v>86</v>
      </c>
      <c r="BF140" s="49"/>
      <c r="BG140" s="65"/>
      <c r="BH140" s="49" t="s">
        <v>97</v>
      </c>
      <c r="BI140" s="52" t="s">
        <v>195</v>
      </c>
      <c r="BJ140" s="65"/>
      <c r="BK140" s="65"/>
      <c r="BL140" s="54">
        <v>44440</v>
      </c>
      <c r="BM140" s="55"/>
      <c r="BN140" s="55">
        <v>44525</v>
      </c>
      <c r="BO140" s="55"/>
      <c r="BP140" s="49">
        <v>84</v>
      </c>
      <c r="BQ140" s="49">
        <v>111</v>
      </c>
      <c r="BR140" s="49">
        <f t="shared" si="57"/>
        <v>27</v>
      </c>
      <c r="BS140" s="56">
        <f t="shared" si="58"/>
        <v>44586</v>
      </c>
      <c r="BT140" s="29">
        <f t="shared" si="59"/>
        <v>-0.14285714285714285</v>
      </c>
      <c r="BU140" s="29">
        <f t="shared" si="60"/>
        <v>21</v>
      </c>
      <c r="BV140" s="57">
        <f t="shared" si="61"/>
        <v>44564</v>
      </c>
      <c r="BW140" s="58">
        <f t="shared" si="62"/>
        <v>44565</v>
      </c>
      <c r="BX140" s="6" t="str">
        <f t="shared" si="63"/>
        <v>09TF019::608</v>
      </c>
      <c r="BZ140" s="6">
        <f t="shared" si="64"/>
        <v>40</v>
      </c>
      <c r="CA140" s="6">
        <f t="shared" si="65"/>
        <v>1</v>
      </c>
    </row>
    <row r="141" spans="1:79" s="6" customFormat="1" ht="12">
      <c r="A141" s="6" t="str">
        <f t="shared" si="51"/>
        <v>26820109TF019A99099</v>
      </c>
      <c r="B141" s="62">
        <v>268201</v>
      </c>
      <c r="C141" s="62">
        <v>268201</v>
      </c>
      <c r="D141" s="62" t="s">
        <v>244</v>
      </c>
      <c r="E141" s="62" t="s">
        <v>176</v>
      </c>
      <c r="F141" s="62" t="s">
        <v>177</v>
      </c>
      <c r="G141" s="62" t="s">
        <v>413</v>
      </c>
      <c r="H141" s="62" t="s">
        <v>413</v>
      </c>
      <c r="I141" s="62" t="s">
        <v>103</v>
      </c>
      <c r="J141" s="62" t="s">
        <v>223</v>
      </c>
      <c r="K141" s="62" t="s">
        <v>224</v>
      </c>
      <c r="L141" s="62" t="s">
        <v>225</v>
      </c>
      <c r="M141" s="62" t="s">
        <v>181</v>
      </c>
      <c r="N141" s="62" t="s">
        <v>226</v>
      </c>
      <c r="O141" s="62" t="s">
        <v>420</v>
      </c>
      <c r="P141" s="62" t="s">
        <v>248</v>
      </c>
      <c r="Q141" s="62" t="s">
        <v>229</v>
      </c>
      <c r="R141" s="62">
        <v>159</v>
      </c>
      <c r="S141" s="62">
        <v>159</v>
      </c>
      <c r="T141" s="63">
        <v>44621</v>
      </c>
      <c r="U141" s="62" t="s">
        <v>185</v>
      </c>
      <c r="V141" s="64">
        <v>44571</v>
      </c>
      <c r="W141" s="64">
        <f t="shared" si="52"/>
        <v>44564</v>
      </c>
      <c r="X141" s="67">
        <f t="shared" si="53"/>
        <v>44572</v>
      </c>
      <c r="Y141" s="67">
        <v>44565</v>
      </c>
      <c r="Z141" s="62" t="s">
        <v>186</v>
      </c>
      <c r="AA141" s="62"/>
      <c r="AB141" s="62"/>
      <c r="AC141" s="62"/>
      <c r="AD141" s="62"/>
      <c r="AE141" s="62" t="s">
        <v>187</v>
      </c>
      <c r="AF141" s="62"/>
      <c r="AG141" s="62" t="s">
        <v>188</v>
      </c>
      <c r="AH141" s="65">
        <v>4</v>
      </c>
      <c r="AI141" s="65">
        <f t="shared" si="54"/>
        <v>636</v>
      </c>
      <c r="AJ141" s="65" t="s">
        <v>189</v>
      </c>
      <c r="AK141" s="65" t="s">
        <v>203</v>
      </c>
      <c r="AL141" s="65">
        <v>2438</v>
      </c>
      <c r="AM141" s="65">
        <v>1111.7280000000001</v>
      </c>
      <c r="AN141" s="65">
        <f t="shared" si="66"/>
        <v>0.31210780460415499</v>
      </c>
      <c r="AO141" s="65" t="s">
        <v>415</v>
      </c>
      <c r="AP141" s="65" t="s">
        <v>190</v>
      </c>
      <c r="AQ141" s="65"/>
      <c r="AR141" s="65"/>
      <c r="AS141" s="65"/>
      <c r="AT141" s="65" t="s">
        <v>191</v>
      </c>
      <c r="AU141" s="65"/>
      <c r="AV141" s="65"/>
      <c r="AW141" s="65">
        <v>154058</v>
      </c>
      <c r="AX141" s="48" t="e">
        <f>VLOOKUP(A:A,'[4]Total Buy'!$A:$AV,48,0)</f>
        <v>#N/A</v>
      </c>
      <c r="AY141" s="49" t="str">
        <f t="shared" si="55"/>
        <v>09TF019099</v>
      </c>
      <c r="AZ141" s="50" t="s">
        <v>249</v>
      </c>
      <c r="BA141" s="65"/>
      <c r="BB141" s="65">
        <v>7.84</v>
      </c>
      <c r="BC141" s="65"/>
      <c r="BD141" s="49" t="str">
        <f t="shared" si="56"/>
        <v>09TF019099</v>
      </c>
      <c r="BE141" s="49" t="s">
        <v>86</v>
      </c>
      <c r="BF141" s="49"/>
      <c r="BG141" s="65"/>
      <c r="BH141" s="49" t="s">
        <v>97</v>
      </c>
      <c r="BI141" s="52" t="s">
        <v>195</v>
      </c>
      <c r="BJ141" s="65"/>
      <c r="BK141" s="65"/>
      <c r="BL141" s="54">
        <v>44440</v>
      </c>
      <c r="BM141" s="55"/>
      <c r="BN141" s="55">
        <v>44525</v>
      </c>
      <c r="BO141" s="55"/>
      <c r="BP141" s="49">
        <v>84</v>
      </c>
      <c r="BQ141" s="49">
        <v>111</v>
      </c>
      <c r="BR141" s="49">
        <f t="shared" si="57"/>
        <v>27</v>
      </c>
      <c r="BS141" s="56">
        <f t="shared" si="58"/>
        <v>44586</v>
      </c>
      <c r="BT141" s="29">
        <f t="shared" si="59"/>
        <v>-0.14285714285714285</v>
      </c>
      <c r="BU141" s="29">
        <f t="shared" si="60"/>
        <v>21</v>
      </c>
      <c r="BV141" s="57">
        <f t="shared" si="61"/>
        <v>44564</v>
      </c>
      <c r="BW141" s="58">
        <f t="shared" si="62"/>
        <v>44565</v>
      </c>
      <c r="BX141" s="6" t="str">
        <f t="shared" si="63"/>
        <v>09TF019::099</v>
      </c>
      <c r="BZ141" s="6">
        <f t="shared" si="64"/>
        <v>40</v>
      </c>
      <c r="CA141" s="6">
        <f t="shared" si="65"/>
        <v>1</v>
      </c>
    </row>
    <row r="142" spans="1:79" s="6" customFormat="1" ht="12">
      <c r="A142" s="6" t="str">
        <f t="shared" si="51"/>
        <v>26820109TF019A99099</v>
      </c>
      <c r="B142" s="62">
        <v>268201</v>
      </c>
      <c r="C142" s="62">
        <v>268201</v>
      </c>
      <c r="D142" s="62" t="s">
        <v>244</v>
      </c>
      <c r="E142" s="62" t="s">
        <v>176</v>
      </c>
      <c r="F142" s="62" t="s">
        <v>177</v>
      </c>
      <c r="G142" s="62" t="s">
        <v>413</v>
      </c>
      <c r="H142" s="62" t="s">
        <v>413</v>
      </c>
      <c r="I142" s="62" t="s">
        <v>103</v>
      </c>
      <c r="J142" s="62" t="s">
        <v>223</v>
      </c>
      <c r="K142" s="62" t="s">
        <v>224</v>
      </c>
      <c r="L142" s="62" t="s">
        <v>225</v>
      </c>
      <c r="M142" s="62" t="s">
        <v>181</v>
      </c>
      <c r="N142" s="62" t="s">
        <v>182</v>
      </c>
      <c r="O142" s="62" t="s">
        <v>421</v>
      </c>
      <c r="P142" s="62" t="s">
        <v>248</v>
      </c>
      <c r="Q142" s="62" t="s">
        <v>229</v>
      </c>
      <c r="R142" s="62">
        <v>495</v>
      </c>
      <c r="S142" s="62">
        <v>495</v>
      </c>
      <c r="T142" s="63">
        <v>44621</v>
      </c>
      <c r="U142" s="62" t="s">
        <v>185</v>
      </c>
      <c r="V142" s="64">
        <v>44571</v>
      </c>
      <c r="W142" s="64">
        <f t="shared" si="52"/>
        <v>44564</v>
      </c>
      <c r="X142" s="67">
        <f t="shared" si="53"/>
        <v>44572</v>
      </c>
      <c r="Y142" s="67">
        <v>44565</v>
      </c>
      <c r="Z142" s="62" t="s">
        <v>186</v>
      </c>
      <c r="AA142" s="62"/>
      <c r="AB142" s="62"/>
      <c r="AC142" s="62"/>
      <c r="AD142" s="62"/>
      <c r="AE142" s="62" t="s">
        <v>187</v>
      </c>
      <c r="AF142" s="62"/>
      <c r="AG142" s="62" t="s">
        <v>188</v>
      </c>
      <c r="AH142" s="65">
        <v>4</v>
      </c>
      <c r="AI142" s="65">
        <f t="shared" si="54"/>
        <v>1980</v>
      </c>
      <c r="AJ142" s="65" t="s">
        <v>189</v>
      </c>
      <c r="AK142" s="65" t="s">
        <v>203</v>
      </c>
      <c r="AL142" s="65">
        <v>2438</v>
      </c>
      <c r="AM142" s="65">
        <v>1111.7280000000001</v>
      </c>
      <c r="AN142" s="65">
        <f t="shared" si="66"/>
        <v>0.31210780460415499</v>
      </c>
      <c r="AO142" s="65" t="s">
        <v>415</v>
      </c>
      <c r="AP142" s="65" t="s">
        <v>190</v>
      </c>
      <c r="AQ142" s="65"/>
      <c r="AR142" s="65"/>
      <c r="AS142" s="65"/>
      <c r="AT142" s="65" t="s">
        <v>191</v>
      </c>
      <c r="AU142" s="65"/>
      <c r="AV142" s="65"/>
      <c r="AW142" s="65">
        <v>154058</v>
      </c>
      <c r="AX142" s="48" t="e">
        <f>VLOOKUP(A:A,'[4]Total Buy'!$A:$AV,48,0)</f>
        <v>#N/A</v>
      </c>
      <c r="AY142" s="49" t="str">
        <f t="shared" si="55"/>
        <v>09TF019099</v>
      </c>
      <c r="AZ142" s="50" t="s">
        <v>249</v>
      </c>
      <c r="BA142" s="65"/>
      <c r="BB142" s="65">
        <v>7.84</v>
      </c>
      <c r="BC142" s="65"/>
      <c r="BD142" s="49" t="str">
        <f t="shared" si="56"/>
        <v>09TF019099</v>
      </c>
      <c r="BE142" s="49" t="s">
        <v>86</v>
      </c>
      <c r="BF142" s="49"/>
      <c r="BG142" s="65"/>
      <c r="BH142" s="49" t="s">
        <v>97</v>
      </c>
      <c r="BI142" s="52" t="s">
        <v>195</v>
      </c>
      <c r="BJ142" s="65"/>
      <c r="BK142" s="65"/>
      <c r="BL142" s="54">
        <v>44440</v>
      </c>
      <c r="BM142" s="55"/>
      <c r="BN142" s="55">
        <v>44525</v>
      </c>
      <c r="BO142" s="55"/>
      <c r="BP142" s="49">
        <v>84</v>
      </c>
      <c r="BQ142" s="49">
        <v>111</v>
      </c>
      <c r="BR142" s="49">
        <f t="shared" si="57"/>
        <v>27</v>
      </c>
      <c r="BS142" s="56">
        <f t="shared" si="58"/>
        <v>44586</v>
      </c>
      <c r="BT142" s="29">
        <f t="shared" si="59"/>
        <v>-0.14285714285714285</v>
      </c>
      <c r="BU142" s="29">
        <f t="shared" si="60"/>
        <v>21</v>
      </c>
      <c r="BV142" s="57">
        <f t="shared" si="61"/>
        <v>44564</v>
      </c>
      <c r="BW142" s="58">
        <f t="shared" si="62"/>
        <v>44565</v>
      </c>
      <c r="BX142" s="6" t="str">
        <f t="shared" si="63"/>
        <v>09TF019::099</v>
      </c>
      <c r="BZ142" s="6">
        <f t="shared" si="64"/>
        <v>40</v>
      </c>
      <c r="CA142" s="6">
        <f t="shared" si="65"/>
        <v>1</v>
      </c>
    </row>
    <row r="143" spans="1:79" s="6" customFormat="1" ht="12">
      <c r="A143" s="6" t="str">
        <f t="shared" si="51"/>
        <v>26820109TF019A99099</v>
      </c>
      <c r="B143" s="62">
        <v>268201</v>
      </c>
      <c r="C143" s="62">
        <v>268201</v>
      </c>
      <c r="D143" s="62" t="s">
        <v>244</v>
      </c>
      <c r="E143" s="62" t="s">
        <v>176</v>
      </c>
      <c r="F143" s="62" t="s">
        <v>177</v>
      </c>
      <c r="G143" s="62" t="s">
        <v>413</v>
      </c>
      <c r="H143" s="62" t="s">
        <v>413</v>
      </c>
      <c r="I143" s="62" t="s">
        <v>103</v>
      </c>
      <c r="J143" s="62" t="s">
        <v>223</v>
      </c>
      <c r="K143" s="62" t="s">
        <v>224</v>
      </c>
      <c r="L143" s="62" t="s">
        <v>225</v>
      </c>
      <c r="M143" s="62" t="s">
        <v>181</v>
      </c>
      <c r="N143" s="62" t="s">
        <v>196</v>
      </c>
      <c r="O143" s="62" t="s">
        <v>422</v>
      </c>
      <c r="P143" s="62" t="s">
        <v>248</v>
      </c>
      <c r="Q143" s="62" t="s">
        <v>229</v>
      </c>
      <c r="R143" s="62">
        <v>473</v>
      </c>
      <c r="S143" s="62">
        <v>473</v>
      </c>
      <c r="T143" s="63">
        <v>44621</v>
      </c>
      <c r="U143" s="62" t="s">
        <v>185</v>
      </c>
      <c r="V143" s="64">
        <v>44571</v>
      </c>
      <c r="W143" s="64">
        <f t="shared" si="52"/>
        <v>44564</v>
      </c>
      <c r="X143" s="67">
        <f t="shared" si="53"/>
        <v>44572</v>
      </c>
      <c r="Y143" s="67">
        <v>44565</v>
      </c>
      <c r="Z143" s="62" t="s">
        <v>186</v>
      </c>
      <c r="AA143" s="62"/>
      <c r="AB143" s="62"/>
      <c r="AC143" s="62"/>
      <c r="AD143" s="62"/>
      <c r="AE143" s="62" t="s">
        <v>187</v>
      </c>
      <c r="AF143" s="62"/>
      <c r="AG143" s="62" t="s">
        <v>188</v>
      </c>
      <c r="AH143" s="65">
        <v>4</v>
      </c>
      <c r="AI143" s="65">
        <f t="shared" si="54"/>
        <v>1892</v>
      </c>
      <c r="AJ143" s="65" t="s">
        <v>189</v>
      </c>
      <c r="AK143" s="65" t="s">
        <v>203</v>
      </c>
      <c r="AL143" s="65">
        <v>2438</v>
      </c>
      <c r="AM143" s="65">
        <v>1111.7280000000001</v>
      </c>
      <c r="AN143" s="65">
        <f t="shared" si="66"/>
        <v>0.31210780460415499</v>
      </c>
      <c r="AO143" s="65" t="s">
        <v>415</v>
      </c>
      <c r="AP143" s="65" t="s">
        <v>190</v>
      </c>
      <c r="AQ143" s="65"/>
      <c r="AR143" s="65"/>
      <c r="AS143" s="65"/>
      <c r="AT143" s="65" t="s">
        <v>191</v>
      </c>
      <c r="AU143" s="65"/>
      <c r="AV143" s="65"/>
      <c r="AW143" s="65">
        <v>154058</v>
      </c>
      <c r="AX143" s="48" t="e">
        <f>VLOOKUP(A:A,'[4]Total Buy'!$A:$AV,48,0)</f>
        <v>#N/A</v>
      </c>
      <c r="AY143" s="49" t="str">
        <f t="shared" si="55"/>
        <v>09TF019099</v>
      </c>
      <c r="AZ143" s="50" t="s">
        <v>249</v>
      </c>
      <c r="BA143" s="65"/>
      <c r="BB143" s="65">
        <v>7.84</v>
      </c>
      <c r="BC143" s="65"/>
      <c r="BD143" s="49" t="str">
        <f t="shared" si="56"/>
        <v>09TF019099</v>
      </c>
      <c r="BE143" s="49" t="s">
        <v>86</v>
      </c>
      <c r="BF143" s="49"/>
      <c r="BG143" s="65"/>
      <c r="BH143" s="49" t="s">
        <v>97</v>
      </c>
      <c r="BI143" s="52" t="s">
        <v>195</v>
      </c>
      <c r="BJ143" s="65"/>
      <c r="BK143" s="65"/>
      <c r="BL143" s="54">
        <v>44440</v>
      </c>
      <c r="BM143" s="55"/>
      <c r="BN143" s="55">
        <v>44525</v>
      </c>
      <c r="BO143" s="55"/>
      <c r="BP143" s="49">
        <v>84</v>
      </c>
      <c r="BQ143" s="49">
        <v>111</v>
      </c>
      <c r="BR143" s="49">
        <f t="shared" si="57"/>
        <v>27</v>
      </c>
      <c r="BS143" s="56">
        <f t="shared" si="58"/>
        <v>44586</v>
      </c>
      <c r="BT143" s="29">
        <f t="shared" si="59"/>
        <v>-0.14285714285714285</v>
      </c>
      <c r="BU143" s="29">
        <f t="shared" si="60"/>
        <v>21</v>
      </c>
      <c r="BV143" s="57">
        <f t="shared" si="61"/>
        <v>44564</v>
      </c>
      <c r="BW143" s="58">
        <f t="shared" si="62"/>
        <v>44565</v>
      </c>
      <c r="BX143" s="6" t="str">
        <f t="shared" si="63"/>
        <v>09TF019::099</v>
      </c>
      <c r="BZ143" s="6">
        <f t="shared" si="64"/>
        <v>40</v>
      </c>
      <c r="CA143" s="6">
        <f t="shared" si="65"/>
        <v>1</v>
      </c>
    </row>
    <row r="144" spans="1:79" s="6" customFormat="1" ht="12">
      <c r="A144" s="6" t="str">
        <f t="shared" si="51"/>
        <v>26820109TF019A99099</v>
      </c>
      <c r="B144" s="62">
        <v>268201</v>
      </c>
      <c r="C144" s="62">
        <v>268201</v>
      </c>
      <c r="D144" s="62" t="s">
        <v>244</v>
      </c>
      <c r="E144" s="62" t="s">
        <v>176</v>
      </c>
      <c r="F144" s="62" t="s">
        <v>177</v>
      </c>
      <c r="G144" s="62" t="s">
        <v>413</v>
      </c>
      <c r="H144" s="62" t="s">
        <v>413</v>
      </c>
      <c r="I144" s="62" t="s">
        <v>103</v>
      </c>
      <c r="J144" s="62" t="s">
        <v>223</v>
      </c>
      <c r="K144" s="62" t="s">
        <v>224</v>
      </c>
      <c r="L144" s="62" t="s">
        <v>225</v>
      </c>
      <c r="M144" s="62" t="s">
        <v>181</v>
      </c>
      <c r="N144" s="62" t="s">
        <v>198</v>
      </c>
      <c r="O144" s="62" t="s">
        <v>423</v>
      </c>
      <c r="P144" s="62" t="s">
        <v>248</v>
      </c>
      <c r="Q144" s="62" t="s">
        <v>229</v>
      </c>
      <c r="R144" s="62">
        <v>184</v>
      </c>
      <c r="S144" s="62">
        <v>184</v>
      </c>
      <c r="T144" s="63">
        <v>44621</v>
      </c>
      <c r="U144" s="62" t="s">
        <v>185</v>
      </c>
      <c r="V144" s="64">
        <v>44571</v>
      </c>
      <c r="W144" s="64">
        <f t="shared" si="52"/>
        <v>44564</v>
      </c>
      <c r="X144" s="67">
        <f t="shared" si="53"/>
        <v>44572</v>
      </c>
      <c r="Y144" s="67">
        <v>44565</v>
      </c>
      <c r="Z144" s="62" t="s">
        <v>186</v>
      </c>
      <c r="AA144" s="62"/>
      <c r="AB144" s="62"/>
      <c r="AC144" s="62"/>
      <c r="AD144" s="62"/>
      <c r="AE144" s="62" t="s">
        <v>187</v>
      </c>
      <c r="AF144" s="62"/>
      <c r="AG144" s="62" t="s">
        <v>188</v>
      </c>
      <c r="AH144" s="65">
        <v>4</v>
      </c>
      <c r="AI144" s="65">
        <f t="shared" si="54"/>
        <v>736</v>
      </c>
      <c r="AJ144" s="65" t="s">
        <v>189</v>
      </c>
      <c r="AK144" s="65" t="s">
        <v>203</v>
      </c>
      <c r="AL144" s="65">
        <v>2438</v>
      </c>
      <c r="AM144" s="65">
        <v>1111.7280000000001</v>
      </c>
      <c r="AN144" s="65">
        <f t="shared" si="66"/>
        <v>0.31210780460415499</v>
      </c>
      <c r="AO144" s="65" t="s">
        <v>415</v>
      </c>
      <c r="AP144" s="65" t="s">
        <v>190</v>
      </c>
      <c r="AQ144" s="65"/>
      <c r="AR144" s="65"/>
      <c r="AS144" s="65"/>
      <c r="AT144" s="65" t="s">
        <v>191</v>
      </c>
      <c r="AU144" s="65"/>
      <c r="AV144" s="65"/>
      <c r="AW144" s="65">
        <v>154058</v>
      </c>
      <c r="AX144" s="48" t="e">
        <f>VLOOKUP(A:A,'[4]Total Buy'!$A:$AV,48,0)</f>
        <v>#N/A</v>
      </c>
      <c r="AY144" s="49" t="str">
        <f t="shared" si="55"/>
        <v>09TF019099</v>
      </c>
      <c r="AZ144" s="50" t="s">
        <v>249</v>
      </c>
      <c r="BA144" s="65"/>
      <c r="BB144" s="65">
        <v>7.84</v>
      </c>
      <c r="BC144" s="65"/>
      <c r="BD144" s="49" t="str">
        <f t="shared" si="56"/>
        <v>09TF019099</v>
      </c>
      <c r="BE144" s="49" t="s">
        <v>86</v>
      </c>
      <c r="BF144" s="49"/>
      <c r="BG144" s="65"/>
      <c r="BH144" s="49" t="s">
        <v>97</v>
      </c>
      <c r="BI144" s="52" t="s">
        <v>195</v>
      </c>
      <c r="BJ144" s="65"/>
      <c r="BK144" s="65"/>
      <c r="BL144" s="54">
        <v>44440</v>
      </c>
      <c r="BM144" s="55"/>
      <c r="BN144" s="55">
        <v>44525</v>
      </c>
      <c r="BO144" s="55"/>
      <c r="BP144" s="49">
        <v>84</v>
      </c>
      <c r="BQ144" s="49">
        <v>111</v>
      </c>
      <c r="BR144" s="49">
        <f t="shared" si="57"/>
        <v>27</v>
      </c>
      <c r="BS144" s="56">
        <f t="shared" si="58"/>
        <v>44586</v>
      </c>
      <c r="BT144" s="29">
        <f t="shared" si="59"/>
        <v>-0.14285714285714285</v>
      </c>
      <c r="BU144" s="29">
        <f t="shared" si="60"/>
        <v>21</v>
      </c>
      <c r="BV144" s="57">
        <f t="shared" si="61"/>
        <v>44564</v>
      </c>
      <c r="BW144" s="58">
        <f t="shared" si="62"/>
        <v>44565</v>
      </c>
      <c r="BX144" s="6" t="str">
        <f t="shared" si="63"/>
        <v>09TF019::099</v>
      </c>
      <c r="BZ144" s="6">
        <f t="shared" si="64"/>
        <v>40</v>
      </c>
      <c r="CA144" s="6">
        <f t="shared" si="65"/>
        <v>1</v>
      </c>
    </row>
    <row r="145" spans="1:79" s="6" customFormat="1" ht="12">
      <c r="A145" s="6" t="str">
        <f t="shared" si="51"/>
        <v>26820109TF019A99099</v>
      </c>
      <c r="B145" s="62">
        <v>268201</v>
      </c>
      <c r="C145" s="62">
        <v>268201</v>
      </c>
      <c r="D145" s="62" t="s">
        <v>244</v>
      </c>
      <c r="E145" s="62" t="s">
        <v>176</v>
      </c>
      <c r="F145" s="62" t="s">
        <v>177</v>
      </c>
      <c r="G145" s="62" t="s">
        <v>413</v>
      </c>
      <c r="H145" s="62" t="s">
        <v>413</v>
      </c>
      <c r="I145" s="62" t="s">
        <v>103</v>
      </c>
      <c r="J145" s="62" t="s">
        <v>223</v>
      </c>
      <c r="K145" s="62" t="s">
        <v>224</v>
      </c>
      <c r="L145" s="62" t="s">
        <v>225</v>
      </c>
      <c r="M145" s="62" t="s">
        <v>181</v>
      </c>
      <c r="N145" s="62" t="s">
        <v>295</v>
      </c>
      <c r="O145" s="62" t="s">
        <v>424</v>
      </c>
      <c r="P145" s="62" t="s">
        <v>248</v>
      </c>
      <c r="Q145" s="62" t="s">
        <v>229</v>
      </c>
      <c r="R145" s="62">
        <v>85</v>
      </c>
      <c r="S145" s="62">
        <v>85</v>
      </c>
      <c r="T145" s="63">
        <v>44621</v>
      </c>
      <c r="U145" s="62" t="s">
        <v>185</v>
      </c>
      <c r="V145" s="64">
        <v>44571</v>
      </c>
      <c r="W145" s="64">
        <f t="shared" si="52"/>
        <v>44564</v>
      </c>
      <c r="X145" s="67">
        <f t="shared" si="53"/>
        <v>44572</v>
      </c>
      <c r="Y145" s="67">
        <v>44565</v>
      </c>
      <c r="Z145" s="62" t="s">
        <v>186</v>
      </c>
      <c r="AA145" s="62"/>
      <c r="AB145" s="62"/>
      <c r="AC145" s="62"/>
      <c r="AD145" s="62"/>
      <c r="AE145" s="62" t="s">
        <v>187</v>
      </c>
      <c r="AF145" s="62"/>
      <c r="AG145" s="62" t="s">
        <v>188</v>
      </c>
      <c r="AH145" s="65">
        <v>4</v>
      </c>
      <c r="AI145" s="65">
        <f t="shared" si="54"/>
        <v>340</v>
      </c>
      <c r="AJ145" s="65" t="s">
        <v>189</v>
      </c>
      <c r="AK145" s="65" t="s">
        <v>203</v>
      </c>
      <c r="AL145" s="65">
        <v>2438</v>
      </c>
      <c r="AM145" s="65">
        <v>1111.7280000000001</v>
      </c>
      <c r="AN145" s="65">
        <f t="shared" si="66"/>
        <v>0.31210780460415499</v>
      </c>
      <c r="AO145" s="65" t="s">
        <v>415</v>
      </c>
      <c r="AP145" s="65" t="s">
        <v>190</v>
      </c>
      <c r="AQ145" s="65"/>
      <c r="AR145" s="65"/>
      <c r="AS145" s="65"/>
      <c r="AT145" s="65" t="s">
        <v>191</v>
      </c>
      <c r="AU145" s="65"/>
      <c r="AV145" s="65"/>
      <c r="AW145" s="65">
        <v>154058</v>
      </c>
      <c r="AX145" s="48" t="e">
        <f>VLOOKUP(A:A,'[4]Total Buy'!$A:$AV,48,0)</f>
        <v>#N/A</v>
      </c>
      <c r="AY145" s="49" t="str">
        <f t="shared" si="55"/>
        <v>09TF019099</v>
      </c>
      <c r="AZ145" s="50" t="s">
        <v>249</v>
      </c>
      <c r="BA145" s="65"/>
      <c r="BB145" s="65">
        <v>7.84</v>
      </c>
      <c r="BC145" s="65"/>
      <c r="BD145" s="49" t="str">
        <f t="shared" si="56"/>
        <v>09TF019099</v>
      </c>
      <c r="BE145" s="49" t="s">
        <v>86</v>
      </c>
      <c r="BF145" s="49"/>
      <c r="BG145" s="65"/>
      <c r="BH145" s="49" t="s">
        <v>97</v>
      </c>
      <c r="BI145" s="52" t="s">
        <v>195</v>
      </c>
      <c r="BJ145" s="65"/>
      <c r="BK145" s="65"/>
      <c r="BL145" s="54">
        <v>44440</v>
      </c>
      <c r="BM145" s="55"/>
      <c r="BN145" s="55">
        <v>44525</v>
      </c>
      <c r="BO145" s="55"/>
      <c r="BP145" s="49">
        <v>84</v>
      </c>
      <c r="BQ145" s="49">
        <v>111</v>
      </c>
      <c r="BR145" s="49">
        <f t="shared" si="57"/>
        <v>27</v>
      </c>
      <c r="BS145" s="56">
        <f t="shared" si="58"/>
        <v>44586</v>
      </c>
      <c r="BT145" s="29">
        <f t="shared" si="59"/>
        <v>-0.14285714285714285</v>
      </c>
      <c r="BU145" s="29">
        <f t="shared" si="60"/>
        <v>21</v>
      </c>
      <c r="BV145" s="57">
        <f t="shared" si="61"/>
        <v>44564</v>
      </c>
      <c r="BW145" s="58">
        <f t="shared" si="62"/>
        <v>44565</v>
      </c>
      <c r="BX145" s="6" t="str">
        <f t="shared" si="63"/>
        <v>09TF019::099</v>
      </c>
      <c r="BZ145" s="6">
        <f t="shared" si="64"/>
        <v>40</v>
      </c>
      <c r="CA145" s="6">
        <f t="shared" si="65"/>
        <v>1</v>
      </c>
    </row>
    <row r="146" spans="1:79" s="6" customFormat="1" ht="12">
      <c r="A146" s="6" t="str">
        <f t="shared" si="51"/>
        <v>26820109TF020608608</v>
      </c>
      <c r="B146" s="62">
        <v>268201</v>
      </c>
      <c r="C146" s="62">
        <v>268201</v>
      </c>
      <c r="D146" s="62" t="s">
        <v>244</v>
      </c>
      <c r="E146" s="62" t="s">
        <v>176</v>
      </c>
      <c r="F146" s="62" t="s">
        <v>177</v>
      </c>
      <c r="G146" s="62" t="s">
        <v>425</v>
      </c>
      <c r="H146" s="62" t="s">
        <v>425</v>
      </c>
      <c r="I146" s="62" t="s">
        <v>103</v>
      </c>
      <c r="J146" s="62" t="s">
        <v>200</v>
      </c>
      <c r="K146" s="62" t="s">
        <v>200</v>
      </c>
      <c r="L146" s="62" t="s">
        <v>201</v>
      </c>
      <c r="M146" s="62" t="s">
        <v>181</v>
      </c>
      <c r="N146" s="62" t="s">
        <v>226</v>
      </c>
      <c r="O146" s="62" t="s">
        <v>426</v>
      </c>
      <c r="P146" s="62" t="s">
        <v>248</v>
      </c>
      <c r="Q146" s="62" t="s">
        <v>229</v>
      </c>
      <c r="R146" s="62">
        <v>118</v>
      </c>
      <c r="S146" s="62">
        <v>118</v>
      </c>
      <c r="T146" s="63">
        <v>44621</v>
      </c>
      <c r="U146" s="62" t="s">
        <v>185</v>
      </c>
      <c r="V146" s="64">
        <v>44571</v>
      </c>
      <c r="W146" s="64">
        <f t="shared" si="52"/>
        <v>44564</v>
      </c>
      <c r="X146" s="67">
        <f t="shared" si="53"/>
        <v>44572</v>
      </c>
      <c r="Y146" s="67">
        <v>44565</v>
      </c>
      <c r="Z146" s="62" t="s">
        <v>186</v>
      </c>
      <c r="AA146" s="62"/>
      <c r="AB146" s="62"/>
      <c r="AC146" s="62"/>
      <c r="AD146" s="62"/>
      <c r="AE146" s="62" t="s">
        <v>187</v>
      </c>
      <c r="AF146" s="62"/>
      <c r="AG146" s="62" t="s">
        <v>188</v>
      </c>
      <c r="AH146" s="65">
        <v>6</v>
      </c>
      <c r="AI146" s="65">
        <f t="shared" si="54"/>
        <v>708</v>
      </c>
      <c r="AJ146" s="65" t="s">
        <v>189</v>
      </c>
      <c r="AK146" s="65" t="s">
        <v>203</v>
      </c>
      <c r="AL146" s="65">
        <v>4518</v>
      </c>
      <c r="AM146" s="65">
        <v>2304.1800000000003</v>
      </c>
      <c r="AN146" s="65">
        <f>AM146/1482</f>
        <v>1.5547773279352228</v>
      </c>
      <c r="AO146" s="65" t="s">
        <v>415</v>
      </c>
      <c r="AP146" s="65" t="s">
        <v>190</v>
      </c>
      <c r="AQ146" s="65"/>
      <c r="AR146" s="65"/>
      <c r="AS146" s="65"/>
      <c r="AT146" s="65" t="s">
        <v>191</v>
      </c>
      <c r="AU146" s="65"/>
      <c r="AV146" s="65"/>
      <c r="AW146" s="65">
        <v>154059</v>
      </c>
      <c r="AX146" s="48" t="e">
        <f>VLOOKUP(A:A,'[4]Total Buy'!$A:$AV,48,0)</f>
        <v>#N/A</v>
      </c>
      <c r="AY146" s="49" t="str">
        <f t="shared" si="55"/>
        <v>09TF020608</v>
      </c>
      <c r="AZ146" s="50" t="s">
        <v>249</v>
      </c>
      <c r="BA146" s="65"/>
      <c r="BB146" s="65">
        <v>11.34</v>
      </c>
      <c r="BC146" s="65"/>
      <c r="BD146" s="49" t="str">
        <f t="shared" si="56"/>
        <v>09TF020608</v>
      </c>
      <c r="BE146" s="49" t="s">
        <v>86</v>
      </c>
      <c r="BF146" s="49"/>
      <c r="BG146" s="65"/>
      <c r="BH146" s="49" t="s">
        <v>97</v>
      </c>
      <c r="BI146" s="52" t="s">
        <v>195</v>
      </c>
      <c r="BJ146" s="65"/>
      <c r="BK146" s="65"/>
      <c r="BL146" s="54">
        <v>44440</v>
      </c>
      <c r="BM146" s="55"/>
      <c r="BN146" s="55">
        <v>44525</v>
      </c>
      <c r="BO146" s="55"/>
      <c r="BP146" s="49">
        <v>84</v>
      </c>
      <c r="BQ146" s="49">
        <v>111</v>
      </c>
      <c r="BR146" s="49">
        <f t="shared" si="57"/>
        <v>27</v>
      </c>
      <c r="BS146" s="56">
        <f t="shared" si="58"/>
        <v>44586</v>
      </c>
      <c r="BT146" s="29">
        <f t="shared" si="59"/>
        <v>-0.14285714285714285</v>
      </c>
      <c r="BU146" s="29">
        <f t="shared" si="60"/>
        <v>21</v>
      </c>
      <c r="BV146" s="57">
        <f t="shared" si="61"/>
        <v>44564</v>
      </c>
      <c r="BW146" s="58">
        <f t="shared" si="62"/>
        <v>44565</v>
      </c>
      <c r="BX146" s="6" t="str">
        <f t="shared" si="63"/>
        <v>09TF020::608</v>
      </c>
      <c r="BZ146" s="6">
        <f t="shared" si="64"/>
        <v>40</v>
      </c>
      <c r="CA146" s="6">
        <f t="shared" si="65"/>
        <v>1</v>
      </c>
    </row>
    <row r="147" spans="1:79" s="6" customFormat="1" ht="12">
      <c r="A147" s="6" t="str">
        <f t="shared" si="51"/>
        <v>26820109TF020608608</v>
      </c>
      <c r="B147" s="62">
        <v>268201</v>
      </c>
      <c r="C147" s="62">
        <v>268201</v>
      </c>
      <c r="D147" s="62" t="s">
        <v>244</v>
      </c>
      <c r="E147" s="62" t="s">
        <v>176</v>
      </c>
      <c r="F147" s="62" t="s">
        <v>177</v>
      </c>
      <c r="G147" s="62" t="s">
        <v>425</v>
      </c>
      <c r="H147" s="62" t="s">
        <v>425</v>
      </c>
      <c r="I147" s="62" t="s">
        <v>103</v>
      </c>
      <c r="J147" s="62" t="s">
        <v>200</v>
      </c>
      <c r="K147" s="62" t="s">
        <v>200</v>
      </c>
      <c r="L147" s="62" t="s">
        <v>201</v>
      </c>
      <c r="M147" s="62" t="s">
        <v>181</v>
      </c>
      <c r="N147" s="62" t="s">
        <v>182</v>
      </c>
      <c r="O147" s="62" t="s">
        <v>427</v>
      </c>
      <c r="P147" s="62" t="s">
        <v>248</v>
      </c>
      <c r="Q147" s="62" t="s">
        <v>229</v>
      </c>
      <c r="R147" s="62">
        <v>353</v>
      </c>
      <c r="S147" s="62">
        <v>353</v>
      </c>
      <c r="T147" s="63">
        <v>44621</v>
      </c>
      <c r="U147" s="62" t="s">
        <v>185</v>
      </c>
      <c r="V147" s="64">
        <v>44571</v>
      </c>
      <c r="W147" s="64">
        <f t="shared" si="52"/>
        <v>44564</v>
      </c>
      <c r="X147" s="67">
        <f t="shared" si="53"/>
        <v>44572</v>
      </c>
      <c r="Y147" s="67">
        <v>44565</v>
      </c>
      <c r="Z147" s="62" t="s">
        <v>186</v>
      </c>
      <c r="AA147" s="62"/>
      <c r="AB147" s="62"/>
      <c r="AC147" s="62"/>
      <c r="AD147" s="62"/>
      <c r="AE147" s="62" t="s">
        <v>187</v>
      </c>
      <c r="AF147" s="62"/>
      <c r="AG147" s="62" t="s">
        <v>188</v>
      </c>
      <c r="AH147" s="65">
        <v>6</v>
      </c>
      <c r="AI147" s="65">
        <f t="shared" si="54"/>
        <v>2118</v>
      </c>
      <c r="AJ147" s="65" t="s">
        <v>189</v>
      </c>
      <c r="AK147" s="65" t="s">
        <v>203</v>
      </c>
      <c r="AL147" s="65">
        <v>4518</v>
      </c>
      <c r="AM147" s="65">
        <v>2304.1800000000003</v>
      </c>
      <c r="AN147" s="65">
        <f t="shared" ref="AN147:AN155" si="67">AM147/1482</f>
        <v>1.5547773279352228</v>
      </c>
      <c r="AO147" s="65" t="s">
        <v>415</v>
      </c>
      <c r="AP147" s="65" t="s">
        <v>190</v>
      </c>
      <c r="AQ147" s="65"/>
      <c r="AR147" s="65"/>
      <c r="AS147" s="65"/>
      <c r="AT147" s="65" t="s">
        <v>191</v>
      </c>
      <c r="AU147" s="65"/>
      <c r="AV147" s="65"/>
      <c r="AW147" s="65">
        <v>154059</v>
      </c>
      <c r="AX147" s="48" t="e">
        <f>VLOOKUP(A:A,'[4]Total Buy'!$A:$AV,48,0)</f>
        <v>#N/A</v>
      </c>
      <c r="AY147" s="49" t="str">
        <f t="shared" si="55"/>
        <v>09TF020608</v>
      </c>
      <c r="AZ147" s="50" t="s">
        <v>249</v>
      </c>
      <c r="BA147" s="65"/>
      <c r="BB147" s="65">
        <v>11.34</v>
      </c>
      <c r="BC147" s="65"/>
      <c r="BD147" s="49" t="str">
        <f t="shared" si="56"/>
        <v>09TF020608</v>
      </c>
      <c r="BE147" s="49" t="s">
        <v>86</v>
      </c>
      <c r="BF147" s="49"/>
      <c r="BG147" s="65"/>
      <c r="BH147" s="49" t="s">
        <v>97</v>
      </c>
      <c r="BI147" s="52" t="s">
        <v>195</v>
      </c>
      <c r="BJ147" s="65"/>
      <c r="BK147" s="65"/>
      <c r="BL147" s="54">
        <v>44440</v>
      </c>
      <c r="BM147" s="55"/>
      <c r="BN147" s="55">
        <v>44525</v>
      </c>
      <c r="BO147" s="55"/>
      <c r="BP147" s="49">
        <v>84</v>
      </c>
      <c r="BQ147" s="49">
        <v>111</v>
      </c>
      <c r="BR147" s="49">
        <f t="shared" si="57"/>
        <v>27</v>
      </c>
      <c r="BS147" s="56">
        <f t="shared" si="58"/>
        <v>44586</v>
      </c>
      <c r="BT147" s="29">
        <f t="shared" si="59"/>
        <v>-0.14285714285714285</v>
      </c>
      <c r="BU147" s="29">
        <f t="shared" si="60"/>
        <v>21</v>
      </c>
      <c r="BV147" s="57">
        <f t="shared" si="61"/>
        <v>44564</v>
      </c>
      <c r="BW147" s="58">
        <f t="shared" si="62"/>
        <v>44565</v>
      </c>
      <c r="BX147" s="6" t="str">
        <f t="shared" si="63"/>
        <v>09TF020::608</v>
      </c>
      <c r="BZ147" s="6">
        <f t="shared" si="64"/>
        <v>40</v>
      </c>
      <c r="CA147" s="6">
        <f t="shared" si="65"/>
        <v>1</v>
      </c>
    </row>
    <row r="148" spans="1:79" s="6" customFormat="1" ht="12">
      <c r="A148" s="6" t="str">
        <f t="shared" si="51"/>
        <v>26820109TF020608608</v>
      </c>
      <c r="B148" s="62">
        <v>268201</v>
      </c>
      <c r="C148" s="62">
        <v>268201</v>
      </c>
      <c r="D148" s="62" t="s">
        <v>244</v>
      </c>
      <c r="E148" s="62" t="s">
        <v>176</v>
      </c>
      <c r="F148" s="62" t="s">
        <v>177</v>
      </c>
      <c r="G148" s="62" t="s">
        <v>425</v>
      </c>
      <c r="H148" s="62" t="s">
        <v>425</v>
      </c>
      <c r="I148" s="62" t="s">
        <v>103</v>
      </c>
      <c r="J148" s="62" t="s">
        <v>200</v>
      </c>
      <c r="K148" s="62" t="s">
        <v>200</v>
      </c>
      <c r="L148" s="62" t="s">
        <v>201</v>
      </c>
      <c r="M148" s="62" t="s">
        <v>181</v>
      </c>
      <c r="N148" s="62" t="s">
        <v>196</v>
      </c>
      <c r="O148" s="62" t="s">
        <v>428</v>
      </c>
      <c r="P148" s="62" t="s">
        <v>248</v>
      </c>
      <c r="Q148" s="62" t="s">
        <v>229</v>
      </c>
      <c r="R148" s="62">
        <v>287</v>
      </c>
      <c r="S148" s="62">
        <v>287</v>
      </c>
      <c r="T148" s="63">
        <v>44621</v>
      </c>
      <c r="U148" s="62" t="s">
        <v>185</v>
      </c>
      <c r="V148" s="64">
        <v>44571</v>
      </c>
      <c r="W148" s="64">
        <f t="shared" si="52"/>
        <v>44564</v>
      </c>
      <c r="X148" s="67">
        <f t="shared" si="53"/>
        <v>44572</v>
      </c>
      <c r="Y148" s="67">
        <v>44565</v>
      </c>
      <c r="Z148" s="62" t="s">
        <v>186</v>
      </c>
      <c r="AA148" s="62"/>
      <c r="AB148" s="62"/>
      <c r="AC148" s="62"/>
      <c r="AD148" s="62"/>
      <c r="AE148" s="62" t="s">
        <v>187</v>
      </c>
      <c r="AF148" s="62"/>
      <c r="AG148" s="62" t="s">
        <v>188</v>
      </c>
      <c r="AH148" s="65">
        <v>6</v>
      </c>
      <c r="AI148" s="65">
        <f t="shared" si="54"/>
        <v>1722</v>
      </c>
      <c r="AJ148" s="65" t="s">
        <v>189</v>
      </c>
      <c r="AK148" s="65" t="s">
        <v>203</v>
      </c>
      <c r="AL148" s="65">
        <v>4518</v>
      </c>
      <c r="AM148" s="65">
        <v>2304.1800000000003</v>
      </c>
      <c r="AN148" s="65">
        <f t="shared" si="67"/>
        <v>1.5547773279352228</v>
      </c>
      <c r="AO148" s="65" t="s">
        <v>415</v>
      </c>
      <c r="AP148" s="65" t="s">
        <v>190</v>
      </c>
      <c r="AQ148" s="65"/>
      <c r="AR148" s="65"/>
      <c r="AS148" s="65"/>
      <c r="AT148" s="65" t="s">
        <v>191</v>
      </c>
      <c r="AU148" s="65"/>
      <c r="AV148" s="65"/>
      <c r="AW148" s="65">
        <v>154059</v>
      </c>
      <c r="AX148" s="48" t="e">
        <f>VLOOKUP(A:A,'[4]Total Buy'!$A:$AV,48,0)</f>
        <v>#N/A</v>
      </c>
      <c r="AY148" s="49" t="str">
        <f t="shared" si="55"/>
        <v>09TF020608</v>
      </c>
      <c r="AZ148" s="50" t="s">
        <v>249</v>
      </c>
      <c r="BA148" s="65"/>
      <c r="BB148" s="65">
        <v>11.34</v>
      </c>
      <c r="BC148" s="65"/>
      <c r="BD148" s="49" t="str">
        <f t="shared" si="56"/>
        <v>09TF020608</v>
      </c>
      <c r="BE148" s="49" t="s">
        <v>86</v>
      </c>
      <c r="BF148" s="49"/>
      <c r="BG148" s="65"/>
      <c r="BH148" s="49" t="s">
        <v>97</v>
      </c>
      <c r="BI148" s="52" t="s">
        <v>195</v>
      </c>
      <c r="BJ148" s="65"/>
      <c r="BK148" s="65"/>
      <c r="BL148" s="54">
        <v>44440</v>
      </c>
      <c r="BM148" s="55"/>
      <c r="BN148" s="55">
        <v>44525</v>
      </c>
      <c r="BO148" s="55"/>
      <c r="BP148" s="49">
        <v>84</v>
      </c>
      <c r="BQ148" s="49">
        <v>111</v>
      </c>
      <c r="BR148" s="49">
        <f t="shared" si="57"/>
        <v>27</v>
      </c>
      <c r="BS148" s="56">
        <f t="shared" si="58"/>
        <v>44586</v>
      </c>
      <c r="BT148" s="29">
        <f t="shared" si="59"/>
        <v>-0.14285714285714285</v>
      </c>
      <c r="BU148" s="29">
        <f t="shared" si="60"/>
        <v>21</v>
      </c>
      <c r="BV148" s="57">
        <f t="shared" si="61"/>
        <v>44564</v>
      </c>
      <c r="BW148" s="58">
        <f t="shared" si="62"/>
        <v>44565</v>
      </c>
      <c r="BX148" s="6" t="str">
        <f t="shared" si="63"/>
        <v>09TF020::608</v>
      </c>
      <c r="BZ148" s="6">
        <f t="shared" si="64"/>
        <v>40</v>
      </c>
      <c r="CA148" s="6">
        <f t="shared" si="65"/>
        <v>1</v>
      </c>
    </row>
    <row r="149" spans="1:79" s="6" customFormat="1" ht="12">
      <c r="A149" s="6" t="str">
        <f t="shared" si="51"/>
        <v>26820109TF020608608</v>
      </c>
      <c r="B149" s="62">
        <v>268201</v>
      </c>
      <c r="C149" s="62">
        <v>268201</v>
      </c>
      <c r="D149" s="62" t="s">
        <v>244</v>
      </c>
      <c r="E149" s="62" t="s">
        <v>176</v>
      </c>
      <c r="F149" s="62" t="s">
        <v>177</v>
      </c>
      <c r="G149" s="62" t="s">
        <v>425</v>
      </c>
      <c r="H149" s="62" t="s">
        <v>425</v>
      </c>
      <c r="I149" s="62" t="s">
        <v>103</v>
      </c>
      <c r="J149" s="62" t="s">
        <v>200</v>
      </c>
      <c r="K149" s="62" t="s">
        <v>200</v>
      </c>
      <c r="L149" s="62" t="s">
        <v>201</v>
      </c>
      <c r="M149" s="62" t="s">
        <v>181</v>
      </c>
      <c r="N149" s="62" t="s">
        <v>198</v>
      </c>
      <c r="O149" s="62" t="s">
        <v>429</v>
      </c>
      <c r="P149" s="62" t="s">
        <v>248</v>
      </c>
      <c r="Q149" s="62" t="s">
        <v>229</v>
      </c>
      <c r="R149" s="62">
        <v>134</v>
      </c>
      <c r="S149" s="62">
        <v>134</v>
      </c>
      <c r="T149" s="63">
        <v>44621</v>
      </c>
      <c r="U149" s="62" t="s">
        <v>185</v>
      </c>
      <c r="V149" s="64">
        <v>44571</v>
      </c>
      <c r="W149" s="64">
        <f t="shared" si="52"/>
        <v>44564</v>
      </c>
      <c r="X149" s="67">
        <f t="shared" si="53"/>
        <v>44572</v>
      </c>
      <c r="Y149" s="67">
        <v>44565</v>
      </c>
      <c r="Z149" s="62" t="s">
        <v>186</v>
      </c>
      <c r="AA149" s="62"/>
      <c r="AB149" s="62"/>
      <c r="AC149" s="62"/>
      <c r="AD149" s="62"/>
      <c r="AE149" s="62" t="s">
        <v>187</v>
      </c>
      <c r="AF149" s="62"/>
      <c r="AG149" s="62" t="s">
        <v>188</v>
      </c>
      <c r="AH149" s="65">
        <v>6</v>
      </c>
      <c r="AI149" s="65">
        <f t="shared" si="54"/>
        <v>804</v>
      </c>
      <c r="AJ149" s="65" t="s">
        <v>189</v>
      </c>
      <c r="AK149" s="65" t="s">
        <v>203</v>
      </c>
      <c r="AL149" s="65">
        <v>4518</v>
      </c>
      <c r="AM149" s="65">
        <v>2304.1800000000003</v>
      </c>
      <c r="AN149" s="65">
        <f t="shared" si="67"/>
        <v>1.5547773279352228</v>
      </c>
      <c r="AO149" s="65" t="s">
        <v>415</v>
      </c>
      <c r="AP149" s="65" t="s">
        <v>190</v>
      </c>
      <c r="AQ149" s="65"/>
      <c r="AR149" s="65"/>
      <c r="AS149" s="65"/>
      <c r="AT149" s="65" t="s">
        <v>191</v>
      </c>
      <c r="AU149" s="65"/>
      <c r="AV149" s="65"/>
      <c r="AW149" s="65">
        <v>154059</v>
      </c>
      <c r="AX149" s="48" t="e">
        <f>VLOOKUP(A:A,'[4]Total Buy'!$A:$AV,48,0)</f>
        <v>#N/A</v>
      </c>
      <c r="AY149" s="49" t="str">
        <f t="shared" si="55"/>
        <v>09TF020608</v>
      </c>
      <c r="AZ149" s="50" t="s">
        <v>249</v>
      </c>
      <c r="BA149" s="65"/>
      <c r="BB149" s="65">
        <v>11.34</v>
      </c>
      <c r="BC149" s="65"/>
      <c r="BD149" s="49" t="str">
        <f t="shared" si="56"/>
        <v>09TF020608</v>
      </c>
      <c r="BE149" s="49" t="s">
        <v>86</v>
      </c>
      <c r="BF149" s="49"/>
      <c r="BG149" s="65"/>
      <c r="BH149" s="49" t="s">
        <v>97</v>
      </c>
      <c r="BI149" s="52" t="s">
        <v>195</v>
      </c>
      <c r="BJ149" s="65"/>
      <c r="BK149" s="65"/>
      <c r="BL149" s="54">
        <v>44440</v>
      </c>
      <c r="BM149" s="55"/>
      <c r="BN149" s="55">
        <v>44525</v>
      </c>
      <c r="BO149" s="55"/>
      <c r="BP149" s="49">
        <v>84</v>
      </c>
      <c r="BQ149" s="49">
        <v>111</v>
      </c>
      <c r="BR149" s="49">
        <f t="shared" si="57"/>
        <v>27</v>
      </c>
      <c r="BS149" s="56">
        <f t="shared" si="58"/>
        <v>44586</v>
      </c>
      <c r="BT149" s="29">
        <f t="shared" si="59"/>
        <v>-0.14285714285714285</v>
      </c>
      <c r="BU149" s="29">
        <f t="shared" si="60"/>
        <v>21</v>
      </c>
      <c r="BV149" s="57">
        <f t="shared" si="61"/>
        <v>44564</v>
      </c>
      <c r="BW149" s="58">
        <f t="shared" si="62"/>
        <v>44565</v>
      </c>
      <c r="BX149" s="6" t="str">
        <f t="shared" si="63"/>
        <v>09TF020::608</v>
      </c>
      <c r="BZ149" s="6">
        <f t="shared" si="64"/>
        <v>40</v>
      </c>
      <c r="CA149" s="6">
        <f t="shared" si="65"/>
        <v>1</v>
      </c>
    </row>
    <row r="150" spans="1:79" s="6" customFormat="1" ht="12">
      <c r="A150" s="6" t="str">
        <f t="shared" si="51"/>
        <v>26820109TF020608608</v>
      </c>
      <c r="B150" s="62">
        <v>268201</v>
      </c>
      <c r="C150" s="62">
        <v>268201</v>
      </c>
      <c r="D150" s="62" t="s">
        <v>244</v>
      </c>
      <c r="E150" s="62" t="s">
        <v>176</v>
      </c>
      <c r="F150" s="62" t="s">
        <v>177</v>
      </c>
      <c r="G150" s="62" t="s">
        <v>425</v>
      </c>
      <c r="H150" s="62" t="s">
        <v>425</v>
      </c>
      <c r="I150" s="62" t="s">
        <v>103</v>
      </c>
      <c r="J150" s="62" t="s">
        <v>200</v>
      </c>
      <c r="K150" s="62" t="s">
        <v>200</v>
      </c>
      <c r="L150" s="62" t="s">
        <v>201</v>
      </c>
      <c r="M150" s="62" t="s">
        <v>181</v>
      </c>
      <c r="N150" s="62" t="s">
        <v>295</v>
      </c>
      <c r="O150" s="62" t="s">
        <v>430</v>
      </c>
      <c r="P150" s="62" t="s">
        <v>248</v>
      </c>
      <c r="Q150" s="62" t="s">
        <v>229</v>
      </c>
      <c r="R150" s="62">
        <v>68</v>
      </c>
      <c r="S150" s="62">
        <v>68</v>
      </c>
      <c r="T150" s="63">
        <v>44621</v>
      </c>
      <c r="U150" s="62" t="s">
        <v>185</v>
      </c>
      <c r="V150" s="64">
        <v>44571</v>
      </c>
      <c r="W150" s="64">
        <f t="shared" si="52"/>
        <v>44564</v>
      </c>
      <c r="X150" s="67">
        <f t="shared" si="53"/>
        <v>44572</v>
      </c>
      <c r="Y150" s="67">
        <v>44565</v>
      </c>
      <c r="Z150" s="62" t="s">
        <v>186</v>
      </c>
      <c r="AA150" s="62"/>
      <c r="AB150" s="62"/>
      <c r="AC150" s="62"/>
      <c r="AD150" s="62"/>
      <c r="AE150" s="62" t="s">
        <v>187</v>
      </c>
      <c r="AF150" s="62"/>
      <c r="AG150" s="62" t="s">
        <v>188</v>
      </c>
      <c r="AH150" s="65">
        <v>6</v>
      </c>
      <c r="AI150" s="65">
        <f t="shared" si="54"/>
        <v>408</v>
      </c>
      <c r="AJ150" s="65" t="s">
        <v>189</v>
      </c>
      <c r="AK150" s="65" t="s">
        <v>203</v>
      </c>
      <c r="AL150" s="65">
        <v>4518</v>
      </c>
      <c r="AM150" s="65">
        <v>2304.1800000000003</v>
      </c>
      <c r="AN150" s="65">
        <f t="shared" si="67"/>
        <v>1.5547773279352228</v>
      </c>
      <c r="AO150" s="65" t="s">
        <v>415</v>
      </c>
      <c r="AP150" s="65" t="s">
        <v>190</v>
      </c>
      <c r="AQ150" s="65"/>
      <c r="AR150" s="65"/>
      <c r="AS150" s="65"/>
      <c r="AT150" s="65" t="s">
        <v>191</v>
      </c>
      <c r="AU150" s="65"/>
      <c r="AV150" s="65"/>
      <c r="AW150" s="65">
        <v>154059</v>
      </c>
      <c r="AX150" s="48" t="e">
        <f>VLOOKUP(A:A,'[4]Total Buy'!$A:$AV,48,0)</f>
        <v>#N/A</v>
      </c>
      <c r="AY150" s="49" t="str">
        <f t="shared" si="55"/>
        <v>09TF020608</v>
      </c>
      <c r="AZ150" s="50" t="s">
        <v>249</v>
      </c>
      <c r="BA150" s="65"/>
      <c r="BB150" s="65">
        <v>11.34</v>
      </c>
      <c r="BC150" s="65"/>
      <c r="BD150" s="49" t="str">
        <f t="shared" si="56"/>
        <v>09TF020608</v>
      </c>
      <c r="BE150" s="49" t="s">
        <v>86</v>
      </c>
      <c r="BF150" s="49"/>
      <c r="BG150" s="65"/>
      <c r="BH150" s="49" t="s">
        <v>97</v>
      </c>
      <c r="BI150" s="52" t="s">
        <v>195</v>
      </c>
      <c r="BJ150" s="65"/>
      <c r="BK150" s="65"/>
      <c r="BL150" s="54">
        <v>44440</v>
      </c>
      <c r="BM150" s="55"/>
      <c r="BN150" s="55">
        <v>44525</v>
      </c>
      <c r="BO150" s="55"/>
      <c r="BP150" s="49">
        <v>84</v>
      </c>
      <c r="BQ150" s="49">
        <v>111</v>
      </c>
      <c r="BR150" s="49">
        <f t="shared" si="57"/>
        <v>27</v>
      </c>
      <c r="BS150" s="56">
        <f t="shared" si="58"/>
        <v>44586</v>
      </c>
      <c r="BT150" s="29">
        <f t="shared" si="59"/>
        <v>-0.14285714285714285</v>
      </c>
      <c r="BU150" s="29">
        <f t="shared" si="60"/>
        <v>21</v>
      </c>
      <c r="BV150" s="57">
        <f t="shared" si="61"/>
        <v>44564</v>
      </c>
      <c r="BW150" s="58">
        <f t="shared" si="62"/>
        <v>44565</v>
      </c>
      <c r="BX150" s="6" t="str">
        <f t="shared" si="63"/>
        <v>09TF020::608</v>
      </c>
      <c r="BZ150" s="6">
        <f t="shared" si="64"/>
        <v>40</v>
      </c>
      <c r="CA150" s="6">
        <f t="shared" si="65"/>
        <v>1</v>
      </c>
    </row>
    <row r="151" spans="1:79" s="6" customFormat="1" ht="12">
      <c r="A151" s="6" t="str">
        <f t="shared" si="51"/>
        <v>26820109TF020A99099</v>
      </c>
      <c r="B151" s="62">
        <v>268201</v>
      </c>
      <c r="C151" s="62">
        <v>268201</v>
      </c>
      <c r="D151" s="62" t="s">
        <v>244</v>
      </c>
      <c r="E151" s="62" t="s">
        <v>176</v>
      </c>
      <c r="F151" s="62" t="s">
        <v>177</v>
      </c>
      <c r="G151" s="62" t="s">
        <v>425</v>
      </c>
      <c r="H151" s="62" t="s">
        <v>425</v>
      </c>
      <c r="I151" s="62" t="s">
        <v>103</v>
      </c>
      <c r="J151" s="62" t="s">
        <v>223</v>
      </c>
      <c r="K151" s="62" t="s">
        <v>224</v>
      </c>
      <c r="L151" s="62" t="s">
        <v>225</v>
      </c>
      <c r="M151" s="62" t="s">
        <v>181</v>
      </c>
      <c r="N151" s="62" t="s">
        <v>226</v>
      </c>
      <c r="O151" s="62" t="s">
        <v>431</v>
      </c>
      <c r="P151" s="62" t="s">
        <v>248</v>
      </c>
      <c r="Q151" s="62" t="s">
        <v>229</v>
      </c>
      <c r="R151" s="62">
        <v>67</v>
      </c>
      <c r="S151" s="62">
        <v>67</v>
      </c>
      <c r="T151" s="63">
        <v>44621</v>
      </c>
      <c r="U151" s="62" t="s">
        <v>185</v>
      </c>
      <c r="V151" s="64">
        <v>44571</v>
      </c>
      <c r="W151" s="64">
        <f t="shared" si="52"/>
        <v>44564</v>
      </c>
      <c r="X151" s="67">
        <f t="shared" si="53"/>
        <v>44572</v>
      </c>
      <c r="Y151" s="67">
        <v>44565</v>
      </c>
      <c r="Z151" s="62" t="s">
        <v>186</v>
      </c>
      <c r="AA151" s="62"/>
      <c r="AB151" s="62"/>
      <c r="AC151" s="62"/>
      <c r="AD151" s="62"/>
      <c r="AE151" s="62" t="s">
        <v>187</v>
      </c>
      <c r="AF151" s="62"/>
      <c r="AG151" s="62" t="s">
        <v>188</v>
      </c>
      <c r="AH151" s="65">
        <v>6</v>
      </c>
      <c r="AI151" s="65">
        <f t="shared" si="54"/>
        <v>402</v>
      </c>
      <c r="AJ151" s="65" t="s">
        <v>189</v>
      </c>
      <c r="AK151" s="65" t="s">
        <v>203</v>
      </c>
      <c r="AL151" s="65">
        <v>4518</v>
      </c>
      <c r="AM151" s="65">
        <v>2304.1800000000003</v>
      </c>
      <c r="AN151" s="65">
        <f t="shared" si="67"/>
        <v>1.5547773279352228</v>
      </c>
      <c r="AO151" s="65" t="s">
        <v>415</v>
      </c>
      <c r="AP151" s="65" t="s">
        <v>190</v>
      </c>
      <c r="AQ151" s="65"/>
      <c r="AR151" s="65"/>
      <c r="AS151" s="65"/>
      <c r="AT151" s="65" t="s">
        <v>191</v>
      </c>
      <c r="AU151" s="65"/>
      <c r="AV151" s="65"/>
      <c r="AW151" s="65">
        <v>154059</v>
      </c>
      <c r="AX151" s="48" t="e">
        <f>VLOOKUP(A:A,'[4]Total Buy'!$A:$AV,48,0)</f>
        <v>#N/A</v>
      </c>
      <c r="AY151" s="49" t="str">
        <f t="shared" si="55"/>
        <v>09TF020099</v>
      </c>
      <c r="AZ151" s="50" t="s">
        <v>249</v>
      </c>
      <c r="BA151" s="65"/>
      <c r="BB151" s="65">
        <v>11.52</v>
      </c>
      <c r="BC151" s="65"/>
      <c r="BD151" s="49" t="str">
        <f t="shared" si="56"/>
        <v>09TF020099</v>
      </c>
      <c r="BE151" s="49" t="s">
        <v>86</v>
      </c>
      <c r="BF151" s="49"/>
      <c r="BG151" s="65"/>
      <c r="BH151" s="49" t="s">
        <v>97</v>
      </c>
      <c r="BI151" s="52" t="s">
        <v>195</v>
      </c>
      <c r="BJ151" s="65"/>
      <c r="BK151" s="65"/>
      <c r="BL151" s="54">
        <v>44440</v>
      </c>
      <c r="BM151" s="55"/>
      <c r="BN151" s="55">
        <v>44525</v>
      </c>
      <c r="BO151" s="55"/>
      <c r="BP151" s="49">
        <v>84</v>
      </c>
      <c r="BQ151" s="49">
        <v>111</v>
      </c>
      <c r="BR151" s="49">
        <f t="shared" si="57"/>
        <v>27</v>
      </c>
      <c r="BS151" s="56">
        <f t="shared" si="58"/>
        <v>44586</v>
      </c>
      <c r="BT151" s="29">
        <f t="shared" si="59"/>
        <v>-0.14285714285714285</v>
      </c>
      <c r="BU151" s="29">
        <f t="shared" si="60"/>
        <v>21</v>
      </c>
      <c r="BV151" s="57">
        <f t="shared" si="61"/>
        <v>44564</v>
      </c>
      <c r="BW151" s="58">
        <f t="shared" si="62"/>
        <v>44565</v>
      </c>
      <c r="BX151" s="6" t="str">
        <f t="shared" si="63"/>
        <v>09TF020::099</v>
      </c>
      <c r="BZ151" s="6">
        <f t="shared" si="64"/>
        <v>40</v>
      </c>
      <c r="CA151" s="6">
        <f t="shared" si="65"/>
        <v>1</v>
      </c>
    </row>
    <row r="152" spans="1:79" s="6" customFormat="1" ht="12">
      <c r="A152" s="6" t="str">
        <f t="shared" si="51"/>
        <v>26820109TF020A99099</v>
      </c>
      <c r="B152" s="62">
        <v>268201</v>
      </c>
      <c r="C152" s="62">
        <v>268201</v>
      </c>
      <c r="D152" s="62" t="s">
        <v>244</v>
      </c>
      <c r="E152" s="62" t="s">
        <v>176</v>
      </c>
      <c r="F152" s="62" t="s">
        <v>177</v>
      </c>
      <c r="G152" s="62" t="s">
        <v>425</v>
      </c>
      <c r="H152" s="62" t="s">
        <v>425</v>
      </c>
      <c r="I152" s="62" t="s">
        <v>103</v>
      </c>
      <c r="J152" s="62" t="s">
        <v>223</v>
      </c>
      <c r="K152" s="62" t="s">
        <v>224</v>
      </c>
      <c r="L152" s="62" t="s">
        <v>225</v>
      </c>
      <c r="M152" s="62" t="s">
        <v>181</v>
      </c>
      <c r="N152" s="62" t="s">
        <v>182</v>
      </c>
      <c r="O152" s="62" t="s">
        <v>432</v>
      </c>
      <c r="P152" s="62" t="s">
        <v>248</v>
      </c>
      <c r="Q152" s="62" t="s">
        <v>229</v>
      </c>
      <c r="R152" s="62">
        <v>176</v>
      </c>
      <c r="S152" s="62">
        <v>176</v>
      </c>
      <c r="T152" s="63">
        <v>44621</v>
      </c>
      <c r="U152" s="62" t="s">
        <v>185</v>
      </c>
      <c r="V152" s="64">
        <v>44571</v>
      </c>
      <c r="W152" s="64">
        <f t="shared" si="52"/>
        <v>44564</v>
      </c>
      <c r="X152" s="67">
        <f t="shared" si="53"/>
        <v>44572</v>
      </c>
      <c r="Y152" s="67">
        <v>44565</v>
      </c>
      <c r="Z152" s="62" t="s">
        <v>186</v>
      </c>
      <c r="AA152" s="62"/>
      <c r="AB152" s="62"/>
      <c r="AC152" s="62"/>
      <c r="AD152" s="62"/>
      <c r="AE152" s="62" t="s">
        <v>187</v>
      </c>
      <c r="AF152" s="62"/>
      <c r="AG152" s="62" t="s">
        <v>188</v>
      </c>
      <c r="AH152" s="65">
        <v>6</v>
      </c>
      <c r="AI152" s="65">
        <f t="shared" si="54"/>
        <v>1056</v>
      </c>
      <c r="AJ152" s="65" t="s">
        <v>189</v>
      </c>
      <c r="AK152" s="65" t="s">
        <v>203</v>
      </c>
      <c r="AL152" s="65">
        <v>4518</v>
      </c>
      <c r="AM152" s="65">
        <v>2304.1800000000003</v>
      </c>
      <c r="AN152" s="65">
        <f t="shared" si="67"/>
        <v>1.5547773279352228</v>
      </c>
      <c r="AO152" s="65" t="s">
        <v>415</v>
      </c>
      <c r="AP152" s="65" t="s">
        <v>190</v>
      </c>
      <c r="AQ152" s="65"/>
      <c r="AR152" s="65"/>
      <c r="AS152" s="65"/>
      <c r="AT152" s="65" t="s">
        <v>191</v>
      </c>
      <c r="AU152" s="65"/>
      <c r="AV152" s="65"/>
      <c r="AW152" s="65">
        <v>154059</v>
      </c>
      <c r="AX152" s="48" t="e">
        <f>VLOOKUP(A:A,'[4]Total Buy'!$A:$AV,48,0)</f>
        <v>#N/A</v>
      </c>
      <c r="AY152" s="49" t="str">
        <f t="shared" si="55"/>
        <v>09TF020099</v>
      </c>
      <c r="AZ152" s="50" t="s">
        <v>249</v>
      </c>
      <c r="BA152" s="65"/>
      <c r="BB152" s="65">
        <v>11.52</v>
      </c>
      <c r="BC152" s="65"/>
      <c r="BD152" s="49" t="str">
        <f t="shared" si="56"/>
        <v>09TF020099</v>
      </c>
      <c r="BE152" s="49" t="s">
        <v>86</v>
      </c>
      <c r="BF152" s="49"/>
      <c r="BG152" s="65"/>
      <c r="BH152" s="49" t="s">
        <v>97</v>
      </c>
      <c r="BI152" s="52" t="s">
        <v>195</v>
      </c>
      <c r="BJ152" s="65"/>
      <c r="BK152" s="65"/>
      <c r="BL152" s="54">
        <v>44440</v>
      </c>
      <c r="BM152" s="55"/>
      <c r="BN152" s="55">
        <v>44525</v>
      </c>
      <c r="BO152" s="55"/>
      <c r="BP152" s="49">
        <v>84</v>
      </c>
      <c r="BQ152" s="49">
        <v>111</v>
      </c>
      <c r="BR152" s="49">
        <f t="shared" si="57"/>
        <v>27</v>
      </c>
      <c r="BS152" s="56">
        <f t="shared" si="58"/>
        <v>44586</v>
      </c>
      <c r="BT152" s="29">
        <f t="shared" si="59"/>
        <v>-0.14285714285714285</v>
      </c>
      <c r="BU152" s="29">
        <f t="shared" si="60"/>
        <v>21</v>
      </c>
      <c r="BV152" s="57">
        <f t="shared" si="61"/>
        <v>44564</v>
      </c>
      <c r="BW152" s="58">
        <f t="shared" si="62"/>
        <v>44565</v>
      </c>
      <c r="BX152" s="6" t="str">
        <f t="shared" si="63"/>
        <v>09TF020::099</v>
      </c>
      <c r="BZ152" s="6">
        <f t="shared" si="64"/>
        <v>40</v>
      </c>
      <c r="CA152" s="6">
        <f t="shared" si="65"/>
        <v>1</v>
      </c>
    </row>
    <row r="153" spans="1:79" s="6" customFormat="1" ht="12">
      <c r="A153" s="6" t="str">
        <f t="shared" si="51"/>
        <v>26820109TF020A99099</v>
      </c>
      <c r="B153" s="62">
        <v>268201</v>
      </c>
      <c r="C153" s="62">
        <v>268201</v>
      </c>
      <c r="D153" s="62" t="s">
        <v>244</v>
      </c>
      <c r="E153" s="62" t="s">
        <v>176</v>
      </c>
      <c r="F153" s="62" t="s">
        <v>177</v>
      </c>
      <c r="G153" s="62" t="s">
        <v>425</v>
      </c>
      <c r="H153" s="62" t="s">
        <v>425</v>
      </c>
      <c r="I153" s="62" t="s">
        <v>103</v>
      </c>
      <c r="J153" s="62" t="s">
        <v>223</v>
      </c>
      <c r="K153" s="62" t="s">
        <v>224</v>
      </c>
      <c r="L153" s="62" t="s">
        <v>225</v>
      </c>
      <c r="M153" s="62" t="s">
        <v>181</v>
      </c>
      <c r="N153" s="62" t="s">
        <v>196</v>
      </c>
      <c r="O153" s="62" t="s">
        <v>433</v>
      </c>
      <c r="P153" s="62" t="s">
        <v>248</v>
      </c>
      <c r="Q153" s="62" t="s">
        <v>229</v>
      </c>
      <c r="R153" s="62">
        <v>135</v>
      </c>
      <c r="S153" s="62">
        <v>135</v>
      </c>
      <c r="T153" s="63">
        <v>44621</v>
      </c>
      <c r="U153" s="62" t="s">
        <v>185</v>
      </c>
      <c r="V153" s="64">
        <v>44571</v>
      </c>
      <c r="W153" s="64">
        <f t="shared" si="52"/>
        <v>44564</v>
      </c>
      <c r="X153" s="67">
        <f t="shared" si="53"/>
        <v>44572</v>
      </c>
      <c r="Y153" s="67">
        <v>44565</v>
      </c>
      <c r="Z153" s="62" t="s">
        <v>186</v>
      </c>
      <c r="AA153" s="62"/>
      <c r="AB153" s="62"/>
      <c r="AC153" s="62"/>
      <c r="AD153" s="62"/>
      <c r="AE153" s="62" t="s">
        <v>187</v>
      </c>
      <c r="AF153" s="62"/>
      <c r="AG153" s="62" t="s">
        <v>188</v>
      </c>
      <c r="AH153" s="65">
        <v>6</v>
      </c>
      <c r="AI153" s="65">
        <f t="shared" si="54"/>
        <v>810</v>
      </c>
      <c r="AJ153" s="65" t="s">
        <v>189</v>
      </c>
      <c r="AK153" s="65" t="s">
        <v>203</v>
      </c>
      <c r="AL153" s="65">
        <v>4518</v>
      </c>
      <c r="AM153" s="65">
        <v>2304.1800000000003</v>
      </c>
      <c r="AN153" s="65">
        <f t="shared" si="67"/>
        <v>1.5547773279352228</v>
      </c>
      <c r="AO153" s="65" t="s">
        <v>415</v>
      </c>
      <c r="AP153" s="65" t="s">
        <v>190</v>
      </c>
      <c r="AQ153" s="65"/>
      <c r="AR153" s="65"/>
      <c r="AS153" s="65"/>
      <c r="AT153" s="65" t="s">
        <v>191</v>
      </c>
      <c r="AU153" s="65"/>
      <c r="AV153" s="65"/>
      <c r="AW153" s="65">
        <v>154059</v>
      </c>
      <c r="AX153" s="48" t="e">
        <f>VLOOKUP(A:A,'[4]Total Buy'!$A:$AV,48,0)</f>
        <v>#N/A</v>
      </c>
      <c r="AY153" s="49" t="str">
        <f t="shared" si="55"/>
        <v>09TF020099</v>
      </c>
      <c r="AZ153" s="50" t="s">
        <v>249</v>
      </c>
      <c r="BA153" s="65"/>
      <c r="BB153" s="65">
        <v>11.52</v>
      </c>
      <c r="BC153" s="65"/>
      <c r="BD153" s="49" t="str">
        <f t="shared" si="56"/>
        <v>09TF020099</v>
      </c>
      <c r="BE153" s="49" t="s">
        <v>86</v>
      </c>
      <c r="BF153" s="49"/>
      <c r="BG153" s="65"/>
      <c r="BH153" s="49" t="s">
        <v>97</v>
      </c>
      <c r="BI153" s="52" t="s">
        <v>195</v>
      </c>
      <c r="BJ153" s="65"/>
      <c r="BK153" s="65"/>
      <c r="BL153" s="54">
        <v>44440</v>
      </c>
      <c r="BM153" s="55"/>
      <c r="BN153" s="55">
        <v>44525</v>
      </c>
      <c r="BO153" s="55"/>
      <c r="BP153" s="49">
        <v>84</v>
      </c>
      <c r="BQ153" s="49">
        <v>111</v>
      </c>
      <c r="BR153" s="49">
        <f t="shared" si="57"/>
        <v>27</v>
      </c>
      <c r="BS153" s="56">
        <f t="shared" si="58"/>
        <v>44586</v>
      </c>
      <c r="BT153" s="29">
        <f t="shared" si="59"/>
        <v>-0.14285714285714285</v>
      </c>
      <c r="BU153" s="29">
        <f t="shared" si="60"/>
        <v>21</v>
      </c>
      <c r="BV153" s="57">
        <f t="shared" si="61"/>
        <v>44564</v>
      </c>
      <c r="BW153" s="58">
        <f t="shared" si="62"/>
        <v>44565</v>
      </c>
      <c r="BX153" s="6" t="str">
        <f t="shared" si="63"/>
        <v>09TF020::099</v>
      </c>
      <c r="BZ153" s="6">
        <f t="shared" si="64"/>
        <v>40</v>
      </c>
      <c r="CA153" s="6">
        <f t="shared" si="65"/>
        <v>1</v>
      </c>
    </row>
    <row r="154" spans="1:79" s="6" customFormat="1" ht="12">
      <c r="A154" s="6" t="str">
        <f t="shared" si="51"/>
        <v>26820109TF020A99099</v>
      </c>
      <c r="B154" s="62">
        <v>268201</v>
      </c>
      <c r="C154" s="62">
        <v>268201</v>
      </c>
      <c r="D154" s="62" t="s">
        <v>244</v>
      </c>
      <c r="E154" s="62" t="s">
        <v>176</v>
      </c>
      <c r="F154" s="62" t="s">
        <v>177</v>
      </c>
      <c r="G154" s="62" t="s">
        <v>425</v>
      </c>
      <c r="H154" s="62" t="s">
        <v>425</v>
      </c>
      <c r="I154" s="62" t="s">
        <v>103</v>
      </c>
      <c r="J154" s="62" t="s">
        <v>223</v>
      </c>
      <c r="K154" s="62" t="s">
        <v>224</v>
      </c>
      <c r="L154" s="62" t="s">
        <v>225</v>
      </c>
      <c r="M154" s="62" t="s">
        <v>181</v>
      </c>
      <c r="N154" s="62" t="s">
        <v>198</v>
      </c>
      <c r="O154" s="62" t="s">
        <v>434</v>
      </c>
      <c r="P154" s="62" t="s">
        <v>248</v>
      </c>
      <c r="Q154" s="62" t="s">
        <v>229</v>
      </c>
      <c r="R154" s="62">
        <v>84</v>
      </c>
      <c r="S154" s="62">
        <v>84</v>
      </c>
      <c r="T154" s="63">
        <v>44621</v>
      </c>
      <c r="U154" s="62" t="s">
        <v>185</v>
      </c>
      <c r="V154" s="64">
        <v>44571</v>
      </c>
      <c r="W154" s="64">
        <f t="shared" si="52"/>
        <v>44564</v>
      </c>
      <c r="X154" s="67">
        <f t="shared" si="53"/>
        <v>44572</v>
      </c>
      <c r="Y154" s="67">
        <v>44565</v>
      </c>
      <c r="Z154" s="62" t="s">
        <v>186</v>
      </c>
      <c r="AA154" s="62"/>
      <c r="AB154" s="62"/>
      <c r="AC154" s="62"/>
      <c r="AD154" s="62"/>
      <c r="AE154" s="62" t="s">
        <v>187</v>
      </c>
      <c r="AF154" s="62"/>
      <c r="AG154" s="62" t="s">
        <v>188</v>
      </c>
      <c r="AH154" s="65">
        <v>6</v>
      </c>
      <c r="AI154" s="65">
        <f t="shared" si="54"/>
        <v>504</v>
      </c>
      <c r="AJ154" s="65" t="s">
        <v>189</v>
      </c>
      <c r="AK154" s="65" t="s">
        <v>203</v>
      </c>
      <c r="AL154" s="65">
        <v>4518</v>
      </c>
      <c r="AM154" s="65">
        <v>2304.1800000000003</v>
      </c>
      <c r="AN154" s="65">
        <f t="shared" si="67"/>
        <v>1.5547773279352228</v>
      </c>
      <c r="AO154" s="65" t="s">
        <v>415</v>
      </c>
      <c r="AP154" s="65" t="s">
        <v>190</v>
      </c>
      <c r="AQ154" s="65"/>
      <c r="AR154" s="65"/>
      <c r="AS154" s="65"/>
      <c r="AT154" s="65" t="s">
        <v>191</v>
      </c>
      <c r="AU154" s="65"/>
      <c r="AV154" s="65"/>
      <c r="AW154" s="65">
        <v>154059</v>
      </c>
      <c r="AX154" s="48" t="e">
        <f>VLOOKUP(A:A,'[4]Total Buy'!$A:$AV,48,0)</f>
        <v>#N/A</v>
      </c>
      <c r="AY154" s="49" t="str">
        <f t="shared" si="55"/>
        <v>09TF020099</v>
      </c>
      <c r="AZ154" s="50" t="s">
        <v>249</v>
      </c>
      <c r="BA154" s="65"/>
      <c r="BB154" s="65">
        <v>11.52</v>
      </c>
      <c r="BC154" s="65"/>
      <c r="BD154" s="49" t="str">
        <f t="shared" si="56"/>
        <v>09TF020099</v>
      </c>
      <c r="BE154" s="49" t="s">
        <v>86</v>
      </c>
      <c r="BF154" s="49"/>
      <c r="BG154" s="65"/>
      <c r="BH154" s="49" t="s">
        <v>97</v>
      </c>
      <c r="BI154" s="52" t="s">
        <v>195</v>
      </c>
      <c r="BJ154" s="65"/>
      <c r="BK154" s="65"/>
      <c r="BL154" s="54">
        <v>44440</v>
      </c>
      <c r="BM154" s="55"/>
      <c r="BN154" s="55">
        <v>44525</v>
      </c>
      <c r="BO154" s="55"/>
      <c r="BP154" s="49">
        <v>84</v>
      </c>
      <c r="BQ154" s="49">
        <v>111</v>
      </c>
      <c r="BR154" s="49">
        <f t="shared" si="57"/>
        <v>27</v>
      </c>
      <c r="BS154" s="56">
        <f t="shared" si="58"/>
        <v>44586</v>
      </c>
      <c r="BT154" s="29">
        <f t="shared" si="59"/>
        <v>-0.14285714285714285</v>
      </c>
      <c r="BU154" s="29">
        <f t="shared" si="60"/>
        <v>21</v>
      </c>
      <c r="BV154" s="57">
        <f t="shared" si="61"/>
        <v>44564</v>
      </c>
      <c r="BW154" s="58">
        <f t="shared" si="62"/>
        <v>44565</v>
      </c>
      <c r="BX154" s="6" t="str">
        <f t="shared" si="63"/>
        <v>09TF020::099</v>
      </c>
      <c r="BZ154" s="6">
        <f t="shared" si="64"/>
        <v>40</v>
      </c>
      <c r="CA154" s="6">
        <f t="shared" si="65"/>
        <v>1</v>
      </c>
    </row>
    <row r="155" spans="1:79" s="6" customFormat="1" ht="12">
      <c r="A155" s="6" t="str">
        <f t="shared" si="51"/>
        <v>26820109TF020A99099</v>
      </c>
      <c r="B155" s="62">
        <v>268201</v>
      </c>
      <c r="C155" s="62">
        <v>268201</v>
      </c>
      <c r="D155" s="62" t="s">
        <v>244</v>
      </c>
      <c r="E155" s="62" t="s">
        <v>176</v>
      </c>
      <c r="F155" s="62" t="s">
        <v>177</v>
      </c>
      <c r="G155" s="62" t="s">
        <v>425</v>
      </c>
      <c r="H155" s="62" t="s">
        <v>425</v>
      </c>
      <c r="I155" s="62" t="s">
        <v>103</v>
      </c>
      <c r="J155" s="62" t="s">
        <v>223</v>
      </c>
      <c r="K155" s="62" t="s">
        <v>224</v>
      </c>
      <c r="L155" s="62" t="s">
        <v>225</v>
      </c>
      <c r="M155" s="62" t="s">
        <v>181</v>
      </c>
      <c r="N155" s="62" t="s">
        <v>295</v>
      </c>
      <c r="O155" s="62" t="s">
        <v>435</v>
      </c>
      <c r="P155" s="62" t="s">
        <v>248</v>
      </c>
      <c r="Q155" s="62" t="s">
        <v>229</v>
      </c>
      <c r="R155" s="62">
        <v>60</v>
      </c>
      <c r="S155" s="62">
        <v>60</v>
      </c>
      <c r="T155" s="63">
        <v>44621</v>
      </c>
      <c r="U155" s="62" t="s">
        <v>185</v>
      </c>
      <c r="V155" s="64">
        <v>44571</v>
      </c>
      <c r="W155" s="64">
        <f t="shared" si="52"/>
        <v>44564</v>
      </c>
      <c r="X155" s="67">
        <f t="shared" si="53"/>
        <v>44572</v>
      </c>
      <c r="Y155" s="67">
        <v>44565</v>
      </c>
      <c r="Z155" s="62" t="s">
        <v>186</v>
      </c>
      <c r="AA155" s="62"/>
      <c r="AB155" s="62"/>
      <c r="AC155" s="62"/>
      <c r="AD155" s="62"/>
      <c r="AE155" s="62" t="s">
        <v>187</v>
      </c>
      <c r="AF155" s="62"/>
      <c r="AG155" s="62" t="s">
        <v>188</v>
      </c>
      <c r="AH155" s="65">
        <v>6</v>
      </c>
      <c r="AI155" s="65">
        <f t="shared" si="54"/>
        <v>360</v>
      </c>
      <c r="AJ155" s="65" t="s">
        <v>189</v>
      </c>
      <c r="AK155" s="65" t="s">
        <v>203</v>
      </c>
      <c r="AL155" s="65">
        <v>4518</v>
      </c>
      <c r="AM155" s="65">
        <v>2304.1800000000003</v>
      </c>
      <c r="AN155" s="65">
        <f t="shared" si="67"/>
        <v>1.5547773279352228</v>
      </c>
      <c r="AO155" s="65" t="s">
        <v>415</v>
      </c>
      <c r="AP155" s="65" t="s">
        <v>190</v>
      </c>
      <c r="AQ155" s="65"/>
      <c r="AR155" s="65"/>
      <c r="AS155" s="65"/>
      <c r="AT155" s="65" t="s">
        <v>191</v>
      </c>
      <c r="AU155" s="65"/>
      <c r="AV155" s="65"/>
      <c r="AW155" s="65">
        <v>154059</v>
      </c>
      <c r="AX155" s="48" t="e">
        <f>VLOOKUP(A:A,'[4]Total Buy'!$A:$AV,48,0)</f>
        <v>#N/A</v>
      </c>
      <c r="AY155" s="49" t="str">
        <f t="shared" si="55"/>
        <v>09TF020099</v>
      </c>
      <c r="AZ155" s="50" t="s">
        <v>249</v>
      </c>
      <c r="BA155" s="65"/>
      <c r="BB155" s="65">
        <v>11.52</v>
      </c>
      <c r="BC155" s="65"/>
      <c r="BD155" s="49" t="str">
        <f t="shared" si="56"/>
        <v>09TF020099</v>
      </c>
      <c r="BE155" s="49" t="s">
        <v>86</v>
      </c>
      <c r="BF155" s="49"/>
      <c r="BG155" s="65"/>
      <c r="BH155" s="49" t="s">
        <v>97</v>
      </c>
      <c r="BI155" s="52" t="s">
        <v>195</v>
      </c>
      <c r="BJ155" s="65"/>
      <c r="BK155" s="65"/>
      <c r="BL155" s="54">
        <v>44440</v>
      </c>
      <c r="BM155" s="55"/>
      <c r="BN155" s="55">
        <v>44525</v>
      </c>
      <c r="BO155" s="55"/>
      <c r="BP155" s="49">
        <v>84</v>
      </c>
      <c r="BQ155" s="49">
        <v>111</v>
      </c>
      <c r="BR155" s="49">
        <f t="shared" si="57"/>
        <v>27</v>
      </c>
      <c r="BS155" s="56">
        <f t="shared" si="58"/>
        <v>44586</v>
      </c>
      <c r="BT155" s="29">
        <f t="shared" si="59"/>
        <v>-0.14285714285714285</v>
      </c>
      <c r="BU155" s="29">
        <f t="shared" si="60"/>
        <v>21</v>
      </c>
      <c r="BV155" s="57">
        <f t="shared" si="61"/>
        <v>44564</v>
      </c>
      <c r="BW155" s="58">
        <f t="shared" si="62"/>
        <v>44565</v>
      </c>
      <c r="BX155" s="6" t="str">
        <f t="shared" si="63"/>
        <v>09TF020::099</v>
      </c>
      <c r="BZ155" s="6">
        <f t="shared" si="64"/>
        <v>40</v>
      </c>
      <c r="CA155" s="6">
        <f t="shared" si="65"/>
        <v>1</v>
      </c>
    </row>
    <row r="156" spans="1:79" s="6" customFormat="1" ht="12">
      <c r="A156" s="6" t="str">
        <f t="shared" si="51"/>
        <v>26820109TV108UQF997</v>
      </c>
      <c r="B156" s="62">
        <v>268201</v>
      </c>
      <c r="C156" s="62">
        <v>268201</v>
      </c>
      <c r="D156" s="62" t="s">
        <v>244</v>
      </c>
      <c r="E156" s="62" t="s">
        <v>176</v>
      </c>
      <c r="F156" s="62" t="s">
        <v>177</v>
      </c>
      <c r="G156" s="62" t="s">
        <v>436</v>
      </c>
      <c r="H156" s="62" t="s">
        <v>436</v>
      </c>
      <c r="I156" s="62" t="s">
        <v>103</v>
      </c>
      <c r="J156" s="62" t="s">
        <v>437</v>
      </c>
      <c r="K156" s="62" t="s">
        <v>438</v>
      </c>
      <c r="L156" s="62" t="s">
        <v>439</v>
      </c>
      <c r="M156" s="62" t="s">
        <v>181</v>
      </c>
      <c r="N156" s="62" t="s">
        <v>226</v>
      </c>
      <c r="O156" s="62" t="s">
        <v>440</v>
      </c>
      <c r="P156" s="62" t="s">
        <v>248</v>
      </c>
      <c r="Q156" s="62" t="s">
        <v>229</v>
      </c>
      <c r="R156" s="62">
        <v>112</v>
      </c>
      <c r="S156" s="62">
        <v>112</v>
      </c>
      <c r="T156" s="63">
        <v>44621</v>
      </c>
      <c r="U156" s="62" t="s">
        <v>185</v>
      </c>
      <c r="V156" s="64">
        <v>44571</v>
      </c>
      <c r="W156" s="64">
        <f t="shared" si="52"/>
        <v>44564</v>
      </c>
      <c r="X156" s="67">
        <f t="shared" si="53"/>
        <v>44571</v>
      </c>
      <c r="Y156" s="64">
        <v>44564</v>
      </c>
      <c r="Z156" s="62" t="s">
        <v>186</v>
      </c>
      <c r="AA156" s="62"/>
      <c r="AB156" s="62"/>
      <c r="AC156" s="62"/>
      <c r="AD156" s="62"/>
      <c r="AE156" s="62" t="s">
        <v>187</v>
      </c>
      <c r="AF156" s="62"/>
      <c r="AG156" s="62" t="s">
        <v>188</v>
      </c>
      <c r="AH156" s="65">
        <v>3</v>
      </c>
      <c r="AI156" s="65">
        <f t="shared" si="54"/>
        <v>336</v>
      </c>
      <c r="AJ156" s="65" t="s">
        <v>189</v>
      </c>
      <c r="AK156" s="65" t="s">
        <v>203</v>
      </c>
      <c r="AL156" s="65">
        <v>2466.8881789137381</v>
      </c>
      <c r="AM156" s="65">
        <v>9265.6319999999996</v>
      </c>
      <c r="AN156" s="65">
        <f>AM156/728</f>
        <v>12.727516483516483</v>
      </c>
      <c r="AO156" s="65" t="s">
        <v>204</v>
      </c>
      <c r="AP156" s="65" t="s">
        <v>297</v>
      </c>
      <c r="AQ156" s="65"/>
      <c r="AR156" s="65"/>
      <c r="AS156" s="65"/>
      <c r="AT156" s="65" t="s">
        <v>191</v>
      </c>
      <c r="AU156" s="65"/>
      <c r="AV156" s="65"/>
      <c r="AW156" s="65">
        <v>154060</v>
      </c>
      <c r="AX156" s="48" t="e">
        <f>VLOOKUP(A:A,'[4]Total Buy'!$A:$AV,48,0)</f>
        <v>#N/A</v>
      </c>
      <c r="AY156" s="49" t="str">
        <f t="shared" si="55"/>
        <v>09TV108997</v>
      </c>
      <c r="AZ156" s="50" t="s">
        <v>249</v>
      </c>
      <c r="BA156" s="65"/>
      <c r="BB156" s="65">
        <v>7.0500000000000007</v>
      </c>
      <c r="BC156" s="65"/>
      <c r="BD156" s="49" t="str">
        <f t="shared" si="56"/>
        <v>09TV108997</v>
      </c>
      <c r="BE156" s="49" t="s">
        <v>90</v>
      </c>
      <c r="BF156" s="49"/>
      <c r="BG156" s="65"/>
      <c r="BH156" s="49" t="s">
        <v>102</v>
      </c>
      <c r="BI156" s="52" t="s">
        <v>195</v>
      </c>
      <c r="BJ156" s="65"/>
      <c r="BK156" s="65"/>
      <c r="BL156" s="54">
        <v>44440</v>
      </c>
      <c r="BM156" s="55">
        <v>44526</v>
      </c>
      <c r="BN156" s="55"/>
      <c r="BO156" s="55">
        <v>44519</v>
      </c>
      <c r="BP156" s="49">
        <v>85</v>
      </c>
      <c r="BQ156" s="49">
        <v>86</v>
      </c>
      <c r="BR156" s="49">
        <f t="shared" si="57"/>
        <v>1</v>
      </c>
      <c r="BS156" s="56">
        <f t="shared" si="58"/>
        <v>44561</v>
      </c>
      <c r="BT156" s="29">
        <f t="shared" si="59"/>
        <v>0</v>
      </c>
      <c r="BU156" s="29">
        <f t="shared" si="60"/>
        <v>-3</v>
      </c>
      <c r="BV156" s="57">
        <f t="shared" si="61"/>
        <v>44564</v>
      </c>
      <c r="BW156" s="58">
        <f t="shared" si="62"/>
        <v>44564</v>
      </c>
      <c r="BX156" s="6" t="str">
        <f t="shared" si="63"/>
        <v>09TV108::997</v>
      </c>
      <c r="BY156" s="6" t="s">
        <v>91</v>
      </c>
      <c r="BZ156" s="6">
        <f t="shared" ref="BZ156:BZ169" si="68">Y156-BM156</f>
        <v>38</v>
      </c>
      <c r="CA156" s="6">
        <f t="shared" si="65"/>
        <v>0</v>
      </c>
    </row>
    <row r="157" spans="1:79" s="6" customFormat="1" ht="12">
      <c r="A157" s="6" t="str">
        <f t="shared" si="51"/>
        <v>26820109TV108UQF997</v>
      </c>
      <c r="B157" s="62">
        <v>268201</v>
      </c>
      <c r="C157" s="62">
        <v>268201</v>
      </c>
      <c r="D157" s="62" t="s">
        <v>244</v>
      </c>
      <c r="E157" s="62" t="s">
        <v>176</v>
      </c>
      <c r="F157" s="62" t="s">
        <v>177</v>
      </c>
      <c r="G157" s="62" t="s">
        <v>436</v>
      </c>
      <c r="H157" s="62" t="s">
        <v>436</v>
      </c>
      <c r="I157" s="62" t="s">
        <v>103</v>
      </c>
      <c r="J157" s="62" t="s">
        <v>437</v>
      </c>
      <c r="K157" s="62" t="s">
        <v>438</v>
      </c>
      <c r="L157" s="62" t="s">
        <v>439</v>
      </c>
      <c r="M157" s="62" t="s">
        <v>181</v>
      </c>
      <c r="N157" s="62" t="s">
        <v>182</v>
      </c>
      <c r="O157" s="62" t="s">
        <v>441</v>
      </c>
      <c r="P157" s="62" t="s">
        <v>248</v>
      </c>
      <c r="Q157" s="62" t="s">
        <v>229</v>
      </c>
      <c r="R157" s="62">
        <v>278</v>
      </c>
      <c r="S157" s="62">
        <v>278</v>
      </c>
      <c r="T157" s="63">
        <v>44621</v>
      </c>
      <c r="U157" s="62" t="s">
        <v>185</v>
      </c>
      <c r="V157" s="64">
        <v>44571</v>
      </c>
      <c r="W157" s="64">
        <f t="shared" si="52"/>
        <v>44564</v>
      </c>
      <c r="X157" s="67">
        <f t="shared" si="53"/>
        <v>44571</v>
      </c>
      <c r="Y157" s="64">
        <v>44564</v>
      </c>
      <c r="Z157" s="62" t="s">
        <v>186</v>
      </c>
      <c r="AA157" s="62"/>
      <c r="AB157" s="62"/>
      <c r="AC157" s="62"/>
      <c r="AD157" s="62"/>
      <c r="AE157" s="62" t="s">
        <v>187</v>
      </c>
      <c r="AF157" s="62"/>
      <c r="AG157" s="62" t="s">
        <v>188</v>
      </c>
      <c r="AH157" s="65">
        <v>3</v>
      </c>
      <c r="AI157" s="65">
        <f t="shared" si="54"/>
        <v>834</v>
      </c>
      <c r="AJ157" s="65" t="s">
        <v>189</v>
      </c>
      <c r="AK157" s="65" t="s">
        <v>203</v>
      </c>
      <c r="AL157" s="65">
        <v>2466.8881789137381</v>
      </c>
      <c r="AM157" s="65">
        <v>9265.6319999999996</v>
      </c>
      <c r="AN157" s="65">
        <f t="shared" ref="AN157:AN159" si="69">AM157/728</f>
        <v>12.727516483516483</v>
      </c>
      <c r="AO157" s="65" t="s">
        <v>204</v>
      </c>
      <c r="AP157" s="65" t="s">
        <v>297</v>
      </c>
      <c r="AQ157" s="65"/>
      <c r="AR157" s="65"/>
      <c r="AS157" s="65"/>
      <c r="AT157" s="65" t="s">
        <v>191</v>
      </c>
      <c r="AU157" s="65"/>
      <c r="AV157" s="65"/>
      <c r="AW157" s="65">
        <v>154060</v>
      </c>
      <c r="AX157" s="48" t="e">
        <f>VLOOKUP(A:A,'[4]Total Buy'!$A:$AV,48,0)</f>
        <v>#N/A</v>
      </c>
      <c r="AY157" s="49" t="str">
        <f t="shared" si="55"/>
        <v>09TV108997</v>
      </c>
      <c r="AZ157" s="50" t="s">
        <v>249</v>
      </c>
      <c r="BA157" s="65"/>
      <c r="BB157" s="65">
        <v>7.0500000000000007</v>
      </c>
      <c r="BC157" s="65"/>
      <c r="BD157" s="49" t="str">
        <f t="shared" si="56"/>
        <v>09TV108997</v>
      </c>
      <c r="BE157" s="49" t="s">
        <v>90</v>
      </c>
      <c r="BF157" s="49"/>
      <c r="BG157" s="65"/>
      <c r="BH157" s="49" t="s">
        <v>102</v>
      </c>
      <c r="BI157" s="52" t="s">
        <v>195</v>
      </c>
      <c r="BJ157" s="65"/>
      <c r="BK157" s="65"/>
      <c r="BL157" s="54">
        <v>44440</v>
      </c>
      <c r="BM157" s="55">
        <v>44526</v>
      </c>
      <c r="BN157" s="55"/>
      <c r="BO157" s="55">
        <v>44519</v>
      </c>
      <c r="BP157" s="49">
        <v>85</v>
      </c>
      <c r="BQ157" s="49">
        <v>86</v>
      </c>
      <c r="BR157" s="49">
        <f t="shared" si="57"/>
        <v>1</v>
      </c>
      <c r="BS157" s="56">
        <f t="shared" si="58"/>
        <v>44561</v>
      </c>
      <c r="BT157" s="29">
        <f t="shared" si="59"/>
        <v>0</v>
      </c>
      <c r="BU157" s="29">
        <f t="shared" si="60"/>
        <v>-3</v>
      </c>
      <c r="BV157" s="57">
        <f t="shared" si="61"/>
        <v>44564</v>
      </c>
      <c r="BW157" s="58">
        <f t="shared" si="62"/>
        <v>44564</v>
      </c>
      <c r="BX157" s="6" t="str">
        <f t="shared" si="63"/>
        <v>09TV108::997</v>
      </c>
      <c r="BY157" s="6" t="s">
        <v>91</v>
      </c>
      <c r="BZ157" s="6">
        <f t="shared" si="68"/>
        <v>38</v>
      </c>
      <c r="CA157" s="6">
        <f t="shared" si="65"/>
        <v>0</v>
      </c>
    </row>
    <row r="158" spans="1:79" s="6" customFormat="1" ht="12">
      <c r="A158" s="6" t="str">
        <f t="shared" si="51"/>
        <v>26820109TV108UQF997</v>
      </c>
      <c r="B158" s="62">
        <v>268201</v>
      </c>
      <c r="C158" s="62">
        <v>268201</v>
      </c>
      <c r="D158" s="62" t="s">
        <v>244</v>
      </c>
      <c r="E158" s="62" t="s">
        <v>176</v>
      </c>
      <c r="F158" s="62" t="s">
        <v>177</v>
      </c>
      <c r="G158" s="62" t="s">
        <v>436</v>
      </c>
      <c r="H158" s="62" t="s">
        <v>436</v>
      </c>
      <c r="I158" s="62" t="s">
        <v>103</v>
      </c>
      <c r="J158" s="62" t="s">
        <v>437</v>
      </c>
      <c r="K158" s="62" t="s">
        <v>438</v>
      </c>
      <c r="L158" s="62" t="s">
        <v>439</v>
      </c>
      <c r="M158" s="62" t="s">
        <v>181</v>
      </c>
      <c r="N158" s="62" t="s">
        <v>196</v>
      </c>
      <c r="O158" s="62" t="s">
        <v>442</v>
      </c>
      <c r="P158" s="62" t="s">
        <v>248</v>
      </c>
      <c r="Q158" s="62" t="s">
        <v>229</v>
      </c>
      <c r="R158" s="62">
        <v>243</v>
      </c>
      <c r="S158" s="62">
        <v>243</v>
      </c>
      <c r="T158" s="63">
        <v>44621</v>
      </c>
      <c r="U158" s="62" t="s">
        <v>185</v>
      </c>
      <c r="V158" s="64">
        <v>44571</v>
      </c>
      <c r="W158" s="64">
        <f t="shared" si="52"/>
        <v>44564</v>
      </c>
      <c r="X158" s="67">
        <f t="shared" si="53"/>
        <v>44571</v>
      </c>
      <c r="Y158" s="64">
        <v>44564</v>
      </c>
      <c r="Z158" s="62" t="s">
        <v>186</v>
      </c>
      <c r="AA158" s="62"/>
      <c r="AB158" s="62"/>
      <c r="AC158" s="62"/>
      <c r="AD158" s="62"/>
      <c r="AE158" s="62" t="s">
        <v>187</v>
      </c>
      <c r="AF158" s="62"/>
      <c r="AG158" s="62" t="s">
        <v>188</v>
      </c>
      <c r="AH158" s="65">
        <v>3</v>
      </c>
      <c r="AI158" s="65">
        <f t="shared" si="54"/>
        <v>729</v>
      </c>
      <c r="AJ158" s="65" t="s">
        <v>189</v>
      </c>
      <c r="AK158" s="65" t="s">
        <v>203</v>
      </c>
      <c r="AL158" s="65">
        <v>2466.8881789137381</v>
      </c>
      <c r="AM158" s="65">
        <v>9265.6319999999996</v>
      </c>
      <c r="AN158" s="65">
        <f t="shared" si="69"/>
        <v>12.727516483516483</v>
      </c>
      <c r="AO158" s="65" t="s">
        <v>204</v>
      </c>
      <c r="AP158" s="65" t="s">
        <v>297</v>
      </c>
      <c r="AQ158" s="65"/>
      <c r="AR158" s="65"/>
      <c r="AS158" s="65"/>
      <c r="AT158" s="65" t="s">
        <v>191</v>
      </c>
      <c r="AU158" s="65"/>
      <c r="AV158" s="65"/>
      <c r="AW158" s="65">
        <v>154060</v>
      </c>
      <c r="AX158" s="48" t="e">
        <f>VLOOKUP(A:A,'[4]Total Buy'!$A:$AV,48,0)</f>
        <v>#N/A</v>
      </c>
      <c r="AY158" s="49" t="str">
        <f t="shared" si="55"/>
        <v>09TV108997</v>
      </c>
      <c r="AZ158" s="50" t="s">
        <v>249</v>
      </c>
      <c r="BA158" s="65"/>
      <c r="BB158" s="65">
        <v>7.0500000000000007</v>
      </c>
      <c r="BC158" s="65"/>
      <c r="BD158" s="49" t="str">
        <f t="shared" si="56"/>
        <v>09TV108997</v>
      </c>
      <c r="BE158" s="49" t="s">
        <v>90</v>
      </c>
      <c r="BF158" s="49"/>
      <c r="BG158" s="65"/>
      <c r="BH158" s="49" t="s">
        <v>102</v>
      </c>
      <c r="BI158" s="52" t="s">
        <v>195</v>
      </c>
      <c r="BJ158" s="65"/>
      <c r="BK158" s="65"/>
      <c r="BL158" s="54">
        <v>44440</v>
      </c>
      <c r="BM158" s="55">
        <v>44526</v>
      </c>
      <c r="BN158" s="55"/>
      <c r="BO158" s="55">
        <v>44519</v>
      </c>
      <c r="BP158" s="49">
        <v>85</v>
      </c>
      <c r="BQ158" s="49">
        <v>86</v>
      </c>
      <c r="BR158" s="49">
        <f t="shared" si="57"/>
        <v>1</v>
      </c>
      <c r="BS158" s="56">
        <f t="shared" si="58"/>
        <v>44561</v>
      </c>
      <c r="BT158" s="29">
        <f t="shared" si="59"/>
        <v>0</v>
      </c>
      <c r="BU158" s="29">
        <f t="shared" si="60"/>
        <v>-3</v>
      </c>
      <c r="BV158" s="57">
        <f t="shared" si="61"/>
        <v>44564</v>
      </c>
      <c r="BW158" s="58">
        <f t="shared" si="62"/>
        <v>44564</v>
      </c>
      <c r="BX158" s="6" t="str">
        <f t="shared" si="63"/>
        <v>09TV108::997</v>
      </c>
      <c r="BY158" s="6" t="s">
        <v>91</v>
      </c>
      <c r="BZ158" s="6">
        <f t="shared" si="68"/>
        <v>38</v>
      </c>
      <c r="CA158" s="6">
        <f t="shared" si="65"/>
        <v>0</v>
      </c>
    </row>
    <row r="159" spans="1:79" s="6" customFormat="1" ht="12">
      <c r="A159" s="6" t="str">
        <f t="shared" si="51"/>
        <v>26820109TV108UQF997</v>
      </c>
      <c r="B159" s="62">
        <v>268201</v>
      </c>
      <c r="C159" s="62">
        <v>268201</v>
      </c>
      <c r="D159" s="62" t="s">
        <v>244</v>
      </c>
      <c r="E159" s="62" t="s">
        <v>176</v>
      </c>
      <c r="F159" s="62" t="s">
        <v>177</v>
      </c>
      <c r="G159" s="62" t="s">
        <v>436</v>
      </c>
      <c r="H159" s="62" t="s">
        <v>436</v>
      </c>
      <c r="I159" s="62" t="s">
        <v>103</v>
      </c>
      <c r="J159" s="62" t="s">
        <v>437</v>
      </c>
      <c r="K159" s="62" t="s">
        <v>438</v>
      </c>
      <c r="L159" s="62" t="s">
        <v>439</v>
      </c>
      <c r="M159" s="62" t="s">
        <v>181</v>
      </c>
      <c r="N159" s="62" t="s">
        <v>198</v>
      </c>
      <c r="O159" s="62" t="s">
        <v>443</v>
      </c>
      <c r="P159" s="62" t="s">
        <v>248</v>
      </c>
      <c r="Q159" s="62" t="s">
        <v>229</v>
      </c>
      <c r="R159" s="62">
        <v>95</v>
      </c>
      <c r="S159" s="62">
        <v>95</v>
      </c>
      <c r="T159" s="63">
        <v>44621</v>
      </c>
      <c r="U159" s="62" t="s">
        <v>185</v>
      </c>
      <c r="V159" s="64">
        <v>44571</v>
      </c>
      <c r="W159" s="64">
        <f t="shared" si="52"/>
        <v>44564</v>
      </c>
      <c r="X159" s="67">
        <f t="shared" si="53"/>
        <v>44571</v>
      </c>
      <c r="Y159" s="64">
        <v>44564</v>
      </c>
      <c r="Z159" s="62" t="s">
        <v>186</v>
      </c>
      <c r="AA159" s="62"/>
      <c r="AB159" s="62"/>
      <c r="AC159" s="62"/>
      <c r="AD159" s="62"/>
      <c r="AE159" s="62" t="s">
        <v>187</v>
      </c>
      <c r="AF159" s="62"/>
      <c r="AG159" s="62" t="s">
        <v>188</v>
      </c>
      <c r="AH159" s="65">
        <v>3</v>
      </c>
      <c r="AI159" s="65">
        <f t="shared" si="54"/>
        <v>285</v>
      </c>
      <c r="AJ159" s="65" t="s">
        <v>189</v>
      </c>
      <c r="AK159" s="65" t="s">
        <v>203</v>
      </c>
      <c r="AL159" s="65">
        <v>2466.8881789137381</v>
      </c>
      <c r="AM159" s="65">
        <v>9265.6319999999996</v>
      </c>
      <c r="AN159" s="65">
        <f t="shared" si="69"/>
        <v>12.727516483516483</v>
      </c>
      <c r="AO159" s="65" t="s">
        <v>204</v>
      </c>
      <c r="AP159" s="65" t="s">
        <v>297</v>
      </c>
      <c r="AQ159" s="65"/>
      <c r="AR159" s="65"/>
      <c r="AS159" s="65"/>
      <c r="AT159" s="65" t="s">
        <v>191</v>
      </c>
      <c r="AU159" s="65"/>
      <c r="AV159" s="65"/>
      <c r="AW159" s="65">
        <v>154060</v>
      </c>
      <c r="AX159" s="48" t="e">
        <f>VLOOKUP(A:A,'[4]Total Buy'!$A:$AV,48,0)</f>
        <v>#N/A</v>
      </c>
      <c r="AY159" s="49" t="str">
        <f t="shared" si="55"/>
        <v>09TV108997</v>
      </c>
      <c r="AZ159" s="50" t="s">
        <v>249</v>
      </c>
      <c r="BA159" s="65"/>
      <c r="BB159" s="65">
        <v>7.0500000000000007</v>
      </c>
      <c r="BC159" s="65"/>
      <c r="BD159" s="49" t="str">
        <f t="shared" si="56"/>
        <v>09TV108997</v>
      </c>
      <c r="BE159" s="49" t="s">
        <v>90</v>
      </c>
      <c r="BF159" s="49"/>
      <c r="BG159" s="65"/>
      <c r="BH159" s="49" t="s">
        <v>102</v>
      </c>
      <c r="BI159" s="52" t="s">
        <v>195</v>
      </c>
      <c r="BJ159" s="65"/>
      <c r="BK159" s="65"/>
      <c r="BL159" s="54">
        <v>44440</v>
      </c>
      <c r="BM159" s="55">
        <v>44526</v>
      </c>
      <c r="BN159" s="55"/>
      <c r="BO159" s="55">
        <v>44519</v>
      </c>
      <c r="BP159" s="49">
        <v>85</v>
      </c>
      <c r="BQ159" s="49">
        <v>86</v>
      </c>
      <c r="BR159" s="49">
        <f t="shared" si="57"/>
        <v>1</v>
      </c>
      <c r="BS159" s="56">
        <f t="shared" si="58"/>
        <v>44561</v>
      </c>
      <c r="BT159" s="29">
        <f t="shared" si="59"/>
        <v>0</v>
      </c>
      <c r="BU159" s="29">
        <f t="shared" si="60"/>
        <v>-3</v>
      </c>
      <c r="BV159" s="57">
        <f t="shared" si="61"/>
        <v>44564</v>
      </c>
      <c r="BW159" s="58">
        <f t="shared" si="62"/>
        <v>44564</v>
      </c>
      <c r="BX159" s="6" t="str">
        <f t="shared" si="63"/>
        <v>09TV108::997</v>
      </c>
      <c r="BY159" s="6" t="s">
        <v>91</v>
      </c>
      <c r="BZ159" s="6">
        <f t="shared" si="68"/>
        <v>38</v>
      </c>
      <c r="CA159" s="6">
        <f t="shared" si="65"/>
        <v>0</v>
      </c>
    </row>
    <row r="160" spans="1:79" s="6" customFormat="1" ht="12">
      <c r="A160" s="6" t="str">
        <f t="shared" si="51"/>
        <v>26820109TV108W5Z977</v>
      </c>
      <c r="B160" s="62">
        <v>268201</v>
      </c>
      <c r="C160" s="62">
        <v>268201</v>
      </c>
      <c r="D160" s="62" t="s">
        <v>244</v>
      </c>
      <c r="E160" s="62" t="s">
        <v>176</v>
      </c>
      <c r="F160" s="62" t="s">
        <v>177</v>
      </c>
      <c r="G160" s="62" t="s">
        <v>436</v>
      </c>
      <c r="H160" s="62" t="s">
        <v>436</v>
      </c>
      <c r="I160" s="62" t="s">
        <v>103</v>
      </c>
      <c r="J160" s="62" t="s">
        <v>444</v>
      </c>
      <c r="K160" s="62" t="s">
        <v>445</v>
      </c>
      <c r="L160" s="62" t="s">
        <v>446</v>
      </c>
      <c r="M160" s="62" t="s">
        <v>181</v>
      </c>
      <c r="N160" s="62" t="s">
        <v>226</v>
      </c>
      <c r="O160" s="62" t="s">
        <v>447</v>
      </c>
      <c r="P160" s="62" t="s">
        <v>248</v>
      </c>
      <c r="Q160" s="62" t="s">
        <v>229</v>
      </c>
      <c r="R160" s="62">
        <v>107</v>
      </c>
      <c r="S160" s="62">
        <v>107</v>
      </c>
      <c r="T160" s="63">
        <v>44621</v>
      </c>
      <c r="U160" s="62" t="s">
        <v>185</v>
      </c>
      <c r="V160" s="64">
        <v>44571</v>
      </c>
      <c r="W160" s="64">
        <f t="shared" si="52"/>
        <v>44564</v>
      </c>
      <c r="X160" s="67">
        <f t="shared" si="53"/>
        <v>44571</v>
      </c>
      <c r="Y160" s="64">
        <v>44564</v>
      </c>
      <c r="Z160" s="62" t="s">
        <v>186</v>
      </c>
      <c r="AA160" s="62"/>
      <c r="AB160" s="62"/>
      <c r="AC160" s="62"/>
      <c r="AD160" s="62"/>
      <c r="AE160" s="62" t="s">
        <v>187</v>
      </c>
      <c r="AF160" s="62"/>
      <c r="AG160" s="62" t="s">
        <v>188</v>
      </c>
      <c r="AH160" s="65">
        <v>3</v>
      </c>
      <c r="AI160" s="65">
        <f t="shared" si="54"/>
        <v>321</v>
      </c>
      <c r="AJ160" s="65" t="s">
        <v>189</v>
      </c>
      <c r="AK160" s="65" t="s">
        <v>203</v>
      </c>
      <c r="AL160" s="65">
        <v>1970.294930875576</v>
      </c>
      <c r="AM160" s="65">
        <v>3959.7720000000004</v>
      </c>
      <c r="AN160" s="65">
        <f>AM160/2638</f>
        <v>1.5010507960576196</v>
      </c>
      <c r="AO160" s="65" t="s">
        <v>204</v>
      </c>
      <c r="AP160" s="65" t="s">
        <v>297</v>
      </c>
      <c r="AQ160" s="65"/>
      <c r="AR160" s="65"/>
      <c r="AS160" s="65"/>
      <c r="AT160" s="65" t="s">
        <v>191</v>
      </c>
      <c r="AU160" s="65"/>
      <c r="AV160" s="65"/>
      <c r="AW160" s="65">
        <v>154060</v>
      </c>
      <c r="AX160" s="48" t="e">
        <f>VLOOKUP(A:A,'[4]Total Buy'!$A:$AV,48,0)</f>
        <v>#N/A</v>
      </c>
      <c r="AY160" s="49" t="str">
        <f t="shared" si="55"/>
        <v>09TV108977</v>
      </c>
      <c r="AZ160" s="50" t="s">
        <v>249</v>
      </c>
      <c r="BA160" s="65"/>
      <c r="BB160" s="65">
        <v>7.0500000000000007</v>
      </c>
      <c r="BC160" s="65"/>
      <c r="BD160" s="49" t="str">
        <f t="shared" si="56"/>
        <v>09TV108977</v>
      </c>
      <c r="BE160" s="49" t="s">
        <v>90</v>
      </c>
      <c r="BF160" s="49"/>
      <c r="BG160" s="65"/>
      <c r="BH160" s="49" t="s">
        <v>102</v>
      </c>
      <c r="BI160" s="52" t="s">
        <v>195</v>
      </c>
      <c r="BJ160" s="65"/>
      <c r="BK160" s="65"/>
      <c r="BL160" s="54">
        <v>44440</v>
      </c>
      <c r="BM160" s="55">
        <v>44526</v>
      </c>
      <c r="BN160" s="55"/>
      <c r="BO160" s="55">
        <v>44519</v>
      </c>
      <c r="BP160" s="49">
        <v>85</v>
      </c>
      <c r="BQ160" s="49">
        <v>86</v>
      </c>
      <c r="BR160" s="49">
        <f t="shared" si="57"/>
        <v>1</v>
      </c>
      <c r="BS160" s="56">
        <f t="shared" si="58"/>
        <v>44561</v>
      </c>
      <c r="BT160" s="29">
        <f t="shared" si="59"/>
        <v>0</v>
      </c>
      <c r="BU160" s="29">
        <f t="shared" si="60"/>
        <v>-3</v>
      </c>
      <c r="BV160" s="57">
        <f t="shared" si="61"/>
        <v>44564</v>
      </c>
      <c r="BW160" s="58">
        <f t="shared" si="62"/>
        <v>44564</v>
      </c>
      <c r="BX160" s="6" t="str">
        <f t="shared" si="63"/>
        <v>09TV108::977</v>
      </c>
      <c r="BY160" s="6" t="s">
        <v>91</v>
      </c>
      <c r="BZ160" s="6">
        <f t="shared" si="68"/>
        <v>38</v>
      </c>
      <c r="CA160" s="6">
        <f t="shared" si="65"/>
        <v>0</v>
      </c>
    </row>
    <row r="161" spans="1:79" s="6" customFormat="1" ht="12">
      <c r="A161" s="6" t="str">
        <f t="shared" si="51"/>
        <v>26820109TV108W5Z977</v>
      </c>
      <c r="B161" s="62">
        <v>268201</v>
      </c>
      <c r="C161" s="62">
        <v>268201</v>
      </c>
      <c r="D161" s="62" t="s">
        <v>244</v>
      </c>
      <c r="E161" s="62" t="s">
        <v>176</v>
      </c>
      <c r="F161" s="62" t="s">
        <v>177</v>
      </c>
      <c r="G161" s="62" t="s">
        <v>436</v>
      </c>
      <c r="H161" s="62" t="s">
        <v>436</v>
      </c>
      <c r="I161" s="62" t="s">
        <v>103</v>
      </c>
      <c r="J161" s="62" t="s">
        <v>444</v>
      </c>
      <c r="K161" s="62" t="s">
        <v>445</v>
      </c>
      <c r="L161" s="62" t="s">
        <v>446</v>
      </c>
      <c r="M161" s="62" t="s">
        <v>181</v>
      </c>
      <c r="N161" s="62" t="s">
        <v>182</v>
      </c>
      <c r="O161" s="62" t="s">
        <v>448</v>
      </c>
      <c r="P161" s="62" t="s">
        <v>248</v>
      </c>
      <c r="Q161" s="62" t="s">
        <v>229</v>
      </c>
      <c r="R161" s="62">
        <v>905</v>
      </c>
      <c r="S161" s="62">
        <v>905</v>
      </c>
      <c r="T161" s="63">
        <v>44621</v>
      </c>
      <c r="U161" s="62" t="s">
        <v>185</v>
      </c>
      <c r="V161" s="64">
        <v>44571</v>
      </c>
      <c r="W161" s="64">
        <f t="shared" si="52"/>
        <v>44564</v>
      </c>
      <c r="X161" s="67">
        <f t="shared" si="53"/>
        <v>44571</v>
      </c>
      <c r="Y161" s="64">
        <v>44564</v>
      </c>
      <c r="Z161" s="62" t="s">
        <v>186</v>
      </c>
      <c r="AA161" s="62"/>
      <c r="AB161" s="62"/>
      <c r="AC161" s="62"/>
      <c r="AD161" s="62"/>
      <c r="AE161" s="62" t="s">
        <v>187</v>
      </c>
      <c r="AF161" s="62"/>
      <c r="AG161" s="62" t="s">
        <v>188</v>
      </c>
      <c r="AH161" s="65">
        <v>3</v>
      </c>
      <c r="AI161" s="65">
        <f t="shared" si="54"/>
        <v>2715</v>
      </c>
      <c r="AJ161" s="65" t="s">
        <v>189</v>
      </c>
      <c r="AK161" s="65" t="s">
        <v>203</v>
      </c>
      <c r="AL161" s="65">
        <v>1970.294930875576</v>
      </c>
      <c r="AM161" s="65">
        <v>3959.7720000000004</v>
      </c>
      <c r="AN161" s="65">
        <f t="shared" ref="AN161:AN164" si="70">AM161/2638</f>
        <v>1.5010507960576196</v>
      </c>
      <c r="AO161" s="65" t="s">
        <v>204</v>
      </c>
      <c r="AP161" s="65" t="s">
        <v>297</v>
      </c>
      <c r="AQ161" s="65"/>
      <c r="AR161" s="65"/>
      <c r="AS161" s="65"/>
      <c r="AT161" s="65" t="s">
        <v>191</v>
      </c>
      <c r="AU161" s="65"/>
      <c r="AV161" s="65"/>
      <c r="AW161" s="65">
        <v>154060</v>
      </c>
      <c r="AX161" s="48" t="e">
        <f>VLOOKUP(A:A,'[4]Total Buy'!$A:$AV,48,0)</f>
        <v>#N/A</v>
      </c>
      <c r="AY161" s="49" t="str">
        <f t="shared" si="55"/>
        <v>09TV108977</v>
      </c>
      <c r="AZ161" s="50" t="s">
        <v>249</v>
      </c>
      <c r="BA161" s="65"/>
      <c r="BB161" s="65">
        <v>7.0500000000000007</v>
      </c>
      <c r="BC161" s="65"/>
      <c r="BD161" s="49" t="str">
        <f t="shared" si="56"/>
        <v>09TV108977</v>
      </c>
      <c r="BE161" s="49" t="s">
        <v>90</v>
      </c>
      <c r="BF161" s="49"/>
      <c r="BG161" s="65"/>
      <c r="BH161" s="49" t="s">
        <v>102</v>
      </c>
      <c r="BI161" s="52" t="s">
        <v>195</v>
      </c>
      <c r="BJ161" s="65"/>
      <c r="BK161" s="65"/>
      <c r="BL161" s="54">
        <v>44440</v>
      </c>
      <c r="BM161" s="55">
        <v>44526</v>
      </c>
      <c r="BN161" s="55"/>
      <c r="BO161" s="55">
        <v>44519</v>
      </c>
      <c r="BP161" s="49">
        <v>85</v>
      </c>
      <c r="BQ161" s="49">
        <v>86</v>
      </c>
      <c r="BR161" s="49">
        <f t="shared" si="57"/>
        <v>1</v>
      </c>
      <c r="BS161" s="56">
        <f t="shared" si="58"/>
        <v>44561</v>
      </c>
      <c r="BT161" s="29">
        <f t="shared" si="59"/>
        <v>0</v>
      </c>
      <c r="BU161" s="29">
        <f t="shared" si="60"/>
        <v>-3</v>
      </c>
      <c r="BV161" s="57">
        <f t="shared" si="61"/>
        <v>44564</v>
      </c>
      <c r="BW161" s="58">
        <f t="shared" si="62"/>
        <v>44564</v>
      </c>
      <c r="BX161" s="6" t="str">
        <f t="shared" si="63"/>
        <v>09TV108::977</v>
      </c>
      <c r="BY161" s="6" t="s">
        <v>91</v>
      </c>
      <c r="BZ161" s="6">
        <f t="shared" si="68"/>
        <v>38</v>
      </c>
      <c r="CA161" s="6">
        <f t="shared" si="65"/>
        <v>0</v>
      </c>
    </row>
    <row r="162" spans="1:79" s="6" customFormat="1" ht="12">
      <c r="A162" s="6" t="str">
        <f t="shared" si="51"/>
        <v>26820109TV108W5Z977</v>
      </c>
      <c r="B162" s="62">
        <v>268201</v>
      </c>
      <c r="C162" s="62">
        <v>268201</v>
      </c>
      <c r="D162" s="62" t="s">
        <v>244</v>
      </c>
      <c r="E162" s="62" t="s">
        <v>176</v>
      </c>
      <c r="F162" s="62" t="s">
        <v>177</v>
      </c>
      <c r="G162" s="62" t="s">
        <v>436</v>
      </c>
      <c r="H162" s="62" t="s">
        <v>436</v>
      </c>
      <c r="I162" s="62" t="s">
        <v>103</v>
      </c>
      <c r="J162" s="62" t="s">
        <v>444</v>
      </c>
      <c r="K162" s="62" t="s">
        <v>445</v>
      </c>
      <c r="L162" s="62" t="s">
        <v>446</v>
      </c>
      <c r="M162" s="62" t="s">
        <v>181</v>
      </c>
      <c r="N162" s="62" t="s">
        <v>196</v>
      </c>
      <c r="O162" s="62" t="s">
        <v>449</v>
      </c>
      <c r="P162" s="62" t="s">
        <v>248</v>
      </c>
      <c r="Q162" s="62" t="s">
        <v>229</v>
      </c>
      <c r="R162" s="62">
        <v>898</v>
      </c>
      <c r="S162" s="62">
        <v>898</v>
      </c>
      <c r="T162" s="63">
        <v>44621</v>
      </c>
      <c r="U162" s="62" t="s">
        <v>185</v>
      </c>
      <c r="V162" s="64">
        <v>44571</v>
      </c>
      <c r="W162" s="64">
        <f t="shared" si="52"/>
        <v>44564</v>
      </c>
      <c r="X162" s="67">
        <f t="shared" si="53"/>
        <v>44571</v>
      </c>
      <c r="Y162" s="64">
        <v>44564</v>
      </c>
      <c r="Z162" s="62" t="s">
        <v>186</v>
      </c>
      <c r="AA162" s="62"/>
      <c r="AB162" s="62"/>
      <c r="AC162" s="62"/>
      <c r="AD162" s="62"/>
      <c r="AE162" s="62" t="s">
        <v>187</v>
      </c>
      <c r="AF162" s="62"/>
      <c r="AG162" s="62" t="s">
        <v>188</v>
      </c>
      <c r="AH162" s="65">
        <v>3</v>
      </c>
      <c r="AI162" s="65">
        <f t="shared" si="54"/>
        <v>2694</v>
      </c>
      <c r="AJ162" s="65" t="s">
        <v>189</v>
      </c>
      <c r="AK162" s="65" t="s">
        <v>203</v>
      </c>
      <c r="AL162" s="65">
        <v>1970.294930875576</v>
      </c>
      <c r="AM162" s="65">
        <v>3959.7720000000004</v>
      </c>
      <c r="AN162" s="65">
        <f t="shared" si="70"/>
        <v>1.5010507960576196</v>
      </c>
      <c r="AO162" s="65" t="s">
        <v>204</v>
      </c>
      <c r="AP162" s="65" t="s">
        <v>297</v>
      </c>
      <c r="AQ162" s="65"/>
      <c r="AR162" s="65"/>
      <c r="AS162" s="65"/>
      <c r="AT162" s="65" t="s">
        <v>191</v>
      </c>
      <c r="AU162" s="65"/>
      <c r="AV162" s="65"/>
      <c r="AW162" s="65">
        <v>154060</v>
      </c>
      <c r="AX162" s="48" t="e">
        <f>VLOOKUP(A:A,'[4]Total Buy'!$A:$AV,48,0)</f>
        <v>#N/A</v>
      </c>
      <c r="AY162" s="49" t="str">
        <f t="shared" si="55"/>
        <v>09TV108977</v>
      </c>
      <c r="AZ162" s="50" t="s">
        <v>249</v>
      </c>
      <c r="BA162" s="65"/>
      <c r="BB162" s="65">
        <v>7.0500000000000007</v>
      </c>
      <c r="BC162" s="65"/>
      <c r="BD162" s="49" t="str">
        <f t="shared" si="56"/>
        <v>09TV108977</v>
      </c>
      <c r="BE162" s="49" t="s">
        <v>90</v>
      </c>
      <c r="BF162" s="49"/>
      <c r="BG162" s="65"/>
      <c r="BH162" s="49" t="s">
        <v>102</v>
      </c>
      <c r="BI162" s="52" t="s">
        <v>195</v>
      </c>
      <c r="BJ162" s="65"/>
      <c r="BK162" s="65"/>
      <c r="BL162" s="54">
        <v>44440</v>
      </c>
      <c r="BM162" s="55">
        <v>44526</v>
      </c>
      <c r="BN162" s="55"/>
      <c r="BO162" s="55">
        <v>44519</v>
      </c>
      <c r="BP162" s="49">
        <v>85</v>
      </c>
      <c r="BQ162" s="49">
        <v>86</v>
      </c>
      <c r="BR162" s="49">
        <f t="shared" si="57"/>
        <v>1</v>
      </c>
      <c r="BS162" s="56">
        <f t="shared" si="58"/>
        <v>44561</v>
      </c>
      <c r="BT162" s="29">
        <f t="shared" si="59"/>
        <v>0</v>
      </c>
      <c r="BU162" s="29">
        <f t="shared" si="60"/>
        <v>-3</v>
      </c>
      <c r="BV162" s="57">
        <f t="shared" si="61"/>
        <v>44564</v>
      </c>
      <c r="BW162" s="58">
        <f t="shared" si="62"/>
        <v>44564</v>
      </c>
      <c r="BX162" s="6" t="str">
        <f t="shared" si="63"/>
        <v>09TV108::977</v>
      </c>
      <c r="BY162" s="6" t="s">
        <v>91</v>
      </c>
      <c r="BZ162" s="6">
        <f t="shared" si="68"/>
        <v>38</v>
      </c>
      <c r="CA162" s="6">
        <f t="shared" si="65"/>
        <v>0</v>
      </c>
    </row>
    <row r="163" spans="1:79" s="6" customFormat="1" ht="12">
      <c r="A163" s="6" t="str">
        <f t="shared" ref="A163:A169" si="71">B163&amp;H163&amp;J163&amp;K163</f>
        <v>26820109TV108W5Z977</v>
      </c>
      <c r="B163" s="62">
        <v>268201</v>
      </c>
      <c r="C163" s="62">
        <v>268201</v>
      </c>
      <c r="D163" s="62" t="s">
        <v>244</v>
      </c>
      <c r="E163" s="62" t="s">
        <v>176</v>
      </c>
      <c r="F163" s="62" t="s">
        <v>177</v>
      </c>
      <c r="G163" s="62" t="s">
        <v>436</v>
      </c>
      <c r="H163" s="62" t="s">
        <v>436</v>
      </c>
      <c r="I163" s="62" t="s">
        <v>103</v>
      </c>
      <c r="J163" s="62" t="s">
        <v>444</v>
      </c>
      <c r="K163" s="62" t="s">
        <v>445</v>
      </c>
      <c r="L163" s="62" t="s">
        <v>446</v>
      </c>
      <c r="M163" s="62" t="s">
        <v>181</v>
      </c>
      <c r="N163" s="62" t="s">
        <v>198</v>
      </c>
      <c r="O163" s="62" t="s">
        <v>450</v>
      </c>
      <c r="P163" s="62" t="s">
        <v>248</v>
      </c>
      <c r="Q163" s="62" t="s">
        <v>229</v>
      </c>
      <c r="R163" s="62">
        <v>448</v>
      </c>
      <c r="S163" s="62">
        <v>448</v>
      </c>
      <c r="T163" s="63">
        <v>44621</v>
      </c>
      <c r="U163" s="62" t="s">
        <v>185</v>
      </c>
      <c r="V163" s="64">
        <v>44571</v>
      </c>
      <c r="W163" s="64">
        <f t="shared" si="52"/>
        <v>44564</v>
      </c>
      <c r="X163" s="67">
        <f t="shared" si="53"/>
        <v>44571</v>
      </c>
      <c r="Y163" s="64">
        <v>44564</v>
      </c>
      <c r="Z163" s="62" t="s">
        <v>186</v>
      </c>
      <c r="AA163" s="62"/>
      <c r="AB163" s="62"/>
      <c r="AC163" s="62"/>
      <c r="AD163" s="62"/>
      <c r="AE163" s="62" t="s">
        <v>187</v>
      </c>
      <c r="AF163" s="62"/>
      <c r="AG163" s="62" t="s">
        <v>188</v>
      </c>
      <c r="AH163" s="65">
        <v>3</v>
      </c>
      <c r="AI163" s="65">
        <f t="shared" si="54"/>
        <v>1344</v>
      </c>
      <c r="AJ163" s="65" t="s">
        <v>189</v>
      </c>
      <c r="AK163" s="65" t="s">
        <v>203</v>
      </c>
      <c r="AL163" s="65">
        <v>1970.294930875576</v>
      </c>
      <c r="AM163" s="65">
        <v>3959.7720000000004</v>
      </c>
      <c r="AN163" s="65">
        <f t="shared" si="70"/>
        <v>1.5010507960576196</v>
      </c>
      <c r="AO163" s="65" t="s">
        <v>204</v>
      </c>
      <c r="AP163" s="65" t="s">
        <v>297</v>
      </c>
      <c r="AQ163" s="65"/>
      <c r="AR163" s="65"/>
      <c r="AS163" s="65"/>
      <c r="AT163" s="65" t="s">
        <v>191</v>
      </c>
      <c r="AU163" s="65"/>
      <c r="AV163" s="65"/>
      <c r="AW163" s="65">
        <v>154060</v>
      </c>
      <c r="AX163" s="48" t="e">
        <f>VLOOKUP(A:A,'[4]Total Buy'!$A:$AV,48,0)</f>
        <v>#N/A</v>
      </c>
      <c r="AY163" s="49" t="str">
        <f t="shared" si="55"/>
        <v>09TV108977</v>
      </c>
      <c r="AZ163" s="50" t="s">
        <v>249</v>
      </c>
      <c r="BA163" s="65"/>
      <c r="BB163" s="65">
        <v>7.0500000000000007</v>
      </c>
      <c r="BC163" s="65"/>
      <c r="BD163" s="49" t="str">
        <f t="shared" si="56"/>
        <v>09TV108977</v>
      </c>
      <c r="BE163" s="49" t="s">
        <v>90</v>
      </c>
      <c r="BF163" s="49"/>
      <c r="BG163" s="65"/>
      <c r="BH163" s="49" t="s">
        <v>102</v>
      </c>
      <c r="BI163" s="52" t="s">
        <v>195</v>
      </c>
      <c r="BJ163" s="65"/>
      <c r="BK163" s="65"/>
      <c r="BL163" s="54">
        <v>44440</v>
      </c>
      <c r="BM163" s="55">
        <v>44526</v>
      </c>
      <c r="BN163" s="55"/>
      <c r="BO163" s="55">
        <v>44519</v>
      </c>
      <c r="BP163" s="49">
        <v>85</v>
      </c>
      <c r="BQ163" s="49">
        <v>86</v>
      </c>
      <c r="BR163" s="49">
        <f t="shared" si="57"/>
        <v>1</v>
      </c>
      <c r="BS163" s="56">
        <f t="shared" si="58"/>
        <v>44561</v>
      </c>
      <c r="BT163" s="29">
        <f t="shared" si="59"/>
        <v>0</v>
      </c>
      <c r="BU163" s="29">
        <f t="shared" si="60"/>
        <v>-3</v>
      </c>
      <c r="BV163" s="57">
        <f t="shared" si="61"/>
        <v>44564</v>
      </c>
      <c r="BW163" s="58">
        <f t="shared" si="62"/>
        <v>44564</v>
      </c>
      <c r="BX163" s="6" t="str">
        <f t="shared" si="63"/>
        <v>09TV108::977</v>
      </c>
      <c r="BY163" s="6" t="s">
        <v>91</v>
      </c>
      <c r="BZ163" s="6">
        <f t="shared" si="68"/>
        <v>38</v>
      </c>
      <c r="CA163" s="6">
        <f t="shared" si="65"/>
        <v>0</v>
      </c>
    </row>
    <row r="164" spans="1:79" s="6" customFormat="1" ht="12">
      <c r="A164" s="6" t="str">
        <f t="shared" si="71"/>
        <v>26820109TV108W5Z977</v>
      </c>
      <c r="B164" s="62">
        <v>268201</v>
      </c>
      <c r="C164" s="62">
        <v>268201</v>
      </c>
      <c r="D164" s="62" t="s">
        <v>244</v>
      </c>
      <c r="E164" s="62" t="s">
        <v>176</v>
      </c>
      <c r="F164" s="62" t="s">
        <v>177</v>
      </c>
      <c r="G164" s="62" t="s">
        <v>436</v>
      </c>
      <c r="H164" s="62" t="s">
        <v>436</v>
      </c>
      <c r="I164" s="62" t="s">
        <v>103</v>
      </c>
      <c r="J164" s="62" t="s">
        <v>444</v>
      </c>
      <c r="K164" s="62" t="s">
        <v>445</v>
      </c>
      <c r="L164" s="62" t="s">
        <v>446</v>
      </c>
      <c r="M164" s="62" t="s">
        <v>181</v>
      </c>
      <c r="N164" s="62" t="s">
        <v>295</v>
      </c>
      <c r="O164" s="62" t="s">
        <v>451</v>
      </c>
      <c r="P164" s="62" t="s">
        <v>248</v>
      </c>
      <c r="Q164" s="62" t="s">
        <v>229</v>
      </c>
      <c r="R164" s="62">
        <v>280</v>
      </c>
      <c r="S164" s="62">
        <v>280</v>
      </c>
      <c r="T164" s="63">
        <v>44621</v>
      </c>
      <c r="U164" s="62" t="s">
        <v>185</v>
      </c>
      <c r="V164" s="64">
        <v>44571</v>
      </c>
      <c r="W164" s="64">
        <f t="shared" si="52"/>
        <v>44564</v>
      </c>
      <c r="X164" s="67">
        <f t="shared" si="53"/>
        <v>44571</v>
      </c>
      <c r="Y164" s="64">
        <v>44564</v>
      </c>
      <c r="Z164" s="62" t="s">
        <v>186</v>
      </c>
      <c r="AA164" s="62"/>
      <c r="AB164" s="62"/>
      <c r="AC164" s="62"/>
      <c r="AD164" s="62"/>
      <c r="AE164" s="62" t="s">
        <v>187</v>
      </c>
      <c r="AF164" s="62"/>
      <c r="AG164" s="62" t="s">
        <v>188</v>
      </c>
      <c r="AH164" s="65">
        <v>3</v>
      </c>
      <c r="AI164" s="65">
        <f t="shared" si="54"/>
        <v>840</v>
      </c>
      <c r="AJ164" s="65" t="s">
        <v>189</v>
      </c>
      <c r="AK164" s="65" t="s">
        <v>203</v>
      </c>
      <c r="AL164" s="65">
        <v>1970.294930875576</v>
      </c>
      <c r="AM164" s="65">
        <v>3959.7720000000004</v>
      </c>
      <c r="AN164" s="65">
        <f t="shared" si="70"/>
        <v>1.5010507960576196</v>
      </c>
      <c r="AO164" s="65" t="s">
        <v>204</v>
      </c>
      <c r="AP164" s="65" t="s">
        <v>297</v>
      </c>
      <c r="AQ164" s="65"/>
      <c r="AR164" s="65"/>
      <c r="AS164" s="65"/>
      <c r="AT164" s="65" t="s">
        <v>191</v>
      </c>
      <c r="AU164" s="65"/>
      <c r="AV164" s="65"/>
      <c r="AW164" s="65">
        <v>154060</v>
      </c>
      <c r="AX164" s="48" t="e">
        <f>VLOOKUP(A:A,'[4]Total Buy'!$A:$AV,48,0)</f>
        <v>#N/A</v>
      </c>
      <c r="AY164" s="49" t="str">
        <f t="shared" si="55"/>
        <v>09TV108977</v>
      </c>
      <c r="AZ164" s="50" t="s">
        <v>249</v>
      </c>
      <c r="BA164" s="65"/>
      <c r="BB164" s="65">
        <v>7.0500000000000007</v>
      </c>
      <c r="BC164" s="65"/>
      <c r="BD164" s="49" t="str">
        <f t="shared" si="56"/>
        <v>09TV108977</v>
      </c>
      <c r="BE164" s="49" t="s">
        <v>90</v>
      </c>
      <c r="BF164" s="49"/>
      <c r="BG164" s="65"/>
      <c r="BH164" s="49" t="s">
        <v>102</v>
      </c>
      <c r="BI164" s="52" t="s">
        <v>195</v>
      </c>
      <c r="BJ164" s="65"/>
      <c r="BK164" s="65"/>
      <c r="BL164" s="54">
        <v>44440</v>
      </c>
      <c r="BM164" s="55">
        <v>44526</v>
      </c>
      <c r="BN164" s="55"/>
      <c r="BO164" s="55">
        <v>44519</v>
      </c>
      <c r="BP164" s="49">
        <v>85</v>
      </c>
      <c r="BQ164" s="49">
        <v>86</v>
      </c>
      <c r="BR164" s="49">
        <f t="shared" si="57"/>
        <v>1</v>
      </c>
      <c r="BS164" s="56">
        <f t="shared" si="58"/>
        <v>44561</v>
      </c>
      <c r="BT164" s="29">
        <f t="shared" si="59"/>
        <v>0</v>
      </c>
      <c r="BU164" s="29">
        <f t="shared" si="60"/>
        <v>-3</v>
      </c>
      <c r="BV164" s="57">
        <f t="shared" si="61"/>
        <v>44564</v>
      </c>
      <c r="BW164" s="58">
        <f t="shared" si="62"/>
        <v>44564</v>
      </c>
      <c r="BX164" s="6" t="str">
        <f t="shared" si="63"/>
        <v>09TV108::977</v>
      </c>
      <c r="BY164" s="6" t="s">
        <v>91</v>
      </c>
      <c r="BZ164" s="6">
        <f t="shared" si="68"/>
        <v>38</v>
      </c>
      <c r="CA164" s="6">
        <f t="shared" si="65"/>
        <v>0</v>
      </c>
    </row>
    <row r="165" spans="1:79" s="6" customFormat="1" ht="12">
      <c r="A165" s="6" t="str">
        <f t="shared" si="71"/>
        <v>26820109TV108W6X972</v>
      </c>
      <c r="B165" s="62">
        <v>268201</v>
      </c>
      <c r="C165" s="62">
        <v>268201</v>
      </c>
      <c r="D165" s="62" t="s">
        <v>244</v>
      </c>
      <c r="E165" s="62" t="s">
        <v>176</v>
      </c>
      <c r="F165" s="62" t="s">
        <v>177</v>
      </c>
      <c r="G165" s="62" t="s">
        <v>436</v>
      </c>
      <c r="H165" s="62" t="s">
        <v>436</v>
      </c>
      <c r="I165" s="62" t="s">
        <v>103</v>
      </c>
      <c r="J165" s="62" t="s">
        <v>452</v>
      </c>
      <c r="K165" s="62" t="s">
        <v>453</v>
      </c>
      <c r="L165" s="62" t="s">
        <v>454</v>
      </c>
      <c r="M165" s="62" t="s">
        <v>181</v>
      </c>
      <c r="N165" s="62" t="s">
        <v>226</v>
      </c>
      <c r="O165" s="62" t="s">
        <v>455</v>
      </c>
      <c r="P165" s="62" t="s">
        <v>248</v>
      </c>
      <c r="Q165" s="62" t="s">
        <v>229</v>
      </c>
      <c r="R165" s="62">
        <v>101</v>
      </c>
      <c r="S165" s="62">
        <v>101</v>
      </c>
      <c r="T165" s="63">
        <v>44621</v>
      </c>
      <c r="U165" s="62" t="s">
        <v>185</v>
      </c>
      <c r="V165" s="64">
        <v>44571</v>
      </c>
      <c r="W165" s="64">
        <f t="shared" si="52"/>
        <v>44564</v>
      </c>
      <c r="X165" s="67">
        <f t="shared" si="53"/>
        <v>44571</v>
      </c>
      <c r="Y165" s="64">
        <v>44564</v>
      </c>
      <c r="Z165" s="62" t="s">
        <v>186</v>
      </c>
      <c r="AA165" s="62"/>
      <c r="AB165" s="62"/>
      <c r="AC165" s="62"/>
      <c r="AD165" s="62"/>
      <c r="AE165" s="62" t="s">
        <v>187</v>
      </c>
      <c r="AF165" s="62"/>
      <c r="AG165" s="62" t="s">
        <v>188</v>
      </c>
      <c r="AH165" s="65">
        <v>3</v>
      </c>
      <c r="AI165" s="65">
        <f t="shared" si="54"/>
        <v>303</v>
      </c>
      <c r="AJ165" s="65" t="s">
        <v>189</v>
      </c>
      <c r="AK165" s="65" t="s">
        <v>203</v>
      </c>
      <c r="AL165" s="65">
        <v>1821.8881789137379</v>
      </c>
      <c r="AM165" s="65">
        <v>6843.0119999999997</v>
      </c>
      <c r="AN165" s="65">
        <f>AM165/1373</f>
        <v>4.9839854333576108</v>
      </c>
      <c r="AO165" s="65" t="s">
        <v>204</v>
      </c>
      <c r="AP165" s="65" t="s">
        <v>297</v>
      </c>
      <c r="AQ165" s="65"/>
      <c r="AR165" s="65"/>
      <c r="AS165" s="65"/>
      <c r="AT165" s="65" t="s">
        <v>191</v>
      </c>
      <c r="AU165" s="65"/>
      <c r="AV165" s="65"/>
      <c r="AW165" s="65">
        <v>154060</v>
      </c>
      <c r="AX165" s="48" t="e">
        <f>VLOOKUP(A:A,'[4]Total Buy'!$A:$AV,48,0)</f>
        <v>#N/A</v>
      </c>
      <c r="AY165" s="49" t="str">
        <f t="shared" si="55"/>
        <v>09TV108972</v>
      </c>
      <c r="AZ165" s="50" t="s">
        <v>249</v>
      </c>
      <c r="BA165" s="65"/>
      <c r="BB165" s="65">
        <v>7.0500000000000007</v>
      </c>
      <c r="BC165" s="65"/>
      <c r="BD165" s="49" t="str">
        <f t="shared" si="56"/>
        <v>09TV108972</v>
      </c>
      <c r="BE165" s="49" t="s">
        <v>90</v>
      </c>
      <c r="BF165" s="49"/>
      <c r="BG165" s="65"/>
      <c r="BH165" s="49" t="s">
        <v>102</v>
      </c>
      <c r="BI165" s="52" t="s">
        <v>195</v>
      </c>
      <c r="BJ165" s="65"/>
      <c r="BK165" s="65"/>
      <c r="BL165" s="54">
        <v>44440</v>
      </c>
      <c r="BM165" s="55">
        <v>44526</v>
      </c>
      <c r="BN165" s="55"/>
      <c r="BO165" s="55">
        <v>44519</v>
      </c>
      <c r="BP165" s="49">
        <v>85</v>
      </c>
      <c r="BQ165" s="49">
        <v>86</v>
      </c>
      <c r="BR165" s="49">
        <f t="shared" si="57"/>
        <v>1</v>
      </c>
      <c r="BS165" s="56">
        <f t="shared" si="58"/>
        <v>44561</v>
      </c>
      <c r="BT165" s="29">
        <f t="shared" si="59"/>
        <v>0</v>
      </c>
      <c r="BU165" s="29">
        <f t="shared" si="60"/>
        <v>-3</v>
      </c>
      <c r="BV165" s="57">
        <f t="shared" si="61"/>
        <v>44564</v>
      </c>
      <c r="BW165" s="58">
        <f t="shared" si="62"/>
        <v>44564</v>
      </c>
      <c r="BX165" s="6" t="str">
        <f t="shared" si="63"/>
        <v>09TV108::972</v>
      </c>
      <c r="BY165" s="6" t="s">
        <v>91</v>
      </c>
      <c r="BZ165" s="6">
        <f t="shared" si="68"/>
        <v>38</v>
      </c>
      <c r="CA165" s="6">
        <f t="shared" si="65"/>
        <v>0</v>
      </c>
    </row>
    <row r="166" spans="1:79" s="6" customFormat="1" ht="12">
      <c r="A166" s="6" t="str">
        <f t="shared" si="71"/>
        <v>26820109TV108W6X972</v>
      </c>
      <c r="B166" s="62">
        <v>268201</v>
      </c>
      <c r="C166" s="62">
        <v>268201</v>
      </c>
      <c r="D166" s="62" t="s">
        <v>244</v>
      </c>
      <c r="E166" s="62" t="s">
        <v>176</v>
      </c>
      <c r="F166" s="62" t="s">
        <v>177</v>
      </c>
      <c r="G166" s="62" t="s">
        <v>436</v>
      </c>
      <c r="H166" s="62" t="s">
        <v>436</v>
      </c>
      <c r="I166" s="62" t="s">
        <v>103</v>
      </c>
      <c r="J166" s="62" t="s">
        <v>452</v>
      </c>
      <c r="K166" s="62" t="s">
        <v>453</v>
      </c>
      <c r="L166" s="62" t="s">
        <v>454</v>
      </c>
      <c r="M166" s="62" t="s">
        <v>181</v>
      </c>
      <c r="N166" s="62" t="s">
        <v>182</v>
      </c>
      <c r="O166" s="62" t="s">
        <v>456</v>
      </c>
      <c r="P166" s="62" t="s">
        <v>248</v>
      </c>
      <c r="Q166" s="62" t="s">
        <v>229</v>
      </c>
      <c r="R166" s="62">
        <v>630</v>
      </c>
      <c r="S166" s="62">
        <v>630</v>
      </c>
      <c r="T166" s="63">
        <v>44621</v>
      </c>
      <c r="U166" s="62" t="s">
        <v>185</v>
      </c>
      <c r="V166" s="64">
        <v>44571</v>
      </c>
      <c r="W166" s="64">
        <f t="shared" si="52"/>
        <v>44564</v>
      </c>
      <c r="X166" s="67">
        <f t="shared" si="53"/>
        <v>44571</v>
      </c>
      <c r="Y166" s="64">
        <v>44564</v>
      </c>
      <c r="Z166" s="62" t="s">
        <v>186</v>
      </c>
      <c r="AA166" s="62"/>
      <c r="AB166" s="62"/>
      <c r="AC166" s="62"/>
      <c r="AD166" s="62"/>
      <c r="AE166" s="62" t="s">
        <v>187</v>
      </c>
      <c r="AF166" s="62"/>
      <c r="AG166" s="62" t="s">
        <v>188</v>
      </c>
      <c r="AH166" s="65">
        <v>3</v>
      </c>
      <c r="AI166" s="65">
        <f t="shared" si="54"/>
        <v>1890</v>
      </c>
      <c r="AJ166" s="65" t="s">
        <v>189</v>
      </c>
      <c r="AK166" s="65" t="s">
        <v>203</v>
      </c>
      <c r="AL166" s="65">
        <v>1821.8881789137379</v>
      </c>
      <c r="AM166" s="65">
        <v>6843.0119999999997</v>
      </c>
      <c r="AN166" s="65">
        <f t="shared" ref="AN166:AN168" si="72">AM166/1373</f>
        <v>4.9839854333576108</v>
      </c>
      <c r="AO166" s="65" t="s">
        <v>204</v>
      </c>
      <c r="AP166" s="65" t="s">
        <v>297</v>
      </c>
      <c r="AQ166" s="65"/>
      <c r="AR166" s="65"/>
      <c r="AS166" s="65"/>
      <c r="AT166" s="65" t="s">
        <v>191</v>
      </c>
      <c r="AU166" s="65"/>
      <c r="AV166" s="65"/>
      <c r="AW166" s="65">
        <v>154060</v>
      </c>
      <c r="AX166" s="48" t="e">
        <f>VLOOKUP(A:A,'[4]Total Buy'!$A:$AV,48,0)</f>
        <v>#N/A</v>
      </c>
      <c r="AY166" s="49" t="str">
        <f t="shared" si="55"/>
        <v>09TV108972</v>
      </c>
      <c r="AZ166" s="50" t="s">
        <v>249</v>
      </c>
      <c r="BA166" s="65"/>
      <c r="BB166" s="65">
        <v>7.0500000000000007</v>
      </c>
      <c r="BC166" s="65"/>
      <c r="BD166" s="49" t="str">
        <f t="shared" si="56"/>
        <v>09TV108972</v>
      </c>
      <c r="BE166" s="49" t="s">
        <v>90</v>
      </c>
      <c r="BF166" s="49"/>
      <c r="BG166" s="65"/>
      <c r="BH166" s="49" t="s">
        <v>102</v>
      </c>
      <c r="BI166" s="52" t="s">
        <v>195</v>
      </c>
      <c r="BJ166" s="65"/>
      <c r="BK166" s="65"/>
      <c r="BL166" s="54">
        <v>44440</v>
      </c>
      <c r="BM166" s="55">
        <v>44526</v>
      </c>
      <c r="BN166" s="55"/>
      <c r="BO166" s="55">
        <v>44519</v>
      </c>
      <c r="BP166" s="49">
        <v>85</v>
      </c>
      <c r="BQ166" s="49">
        <v>86</v>
      </c>
      <c r="BR166" s="49">
        <f t="shared" si="57"/>
        <v>1</v>
      </c>
      <c r="BS166" s="56">
        <f t="shared" si="58"/>
        <v>44561</v>
      </c>
      <c r="BT166" s="29">
        <f t="shared" si="59"/>
        <v>0</v>
      </c>
      <c r="BU166" s="29">
        <f t="shared" si="60"/>
        <v>-3</v>
      </c>
      <c r="BV166" s="57">
        <f t="shared" si="61"/>
        <v>44564</v>
      </c>
      <c r="BW166" s="58">
        <f t="shared" si="62"/>
        <v>44564</v>
      </c>
      <c r="BX166" s="6" t="str">
        <f t="shared" si="63"/>
        <v>09TV108::972</v>
      </c>
      <c r="BY166" s="6" t="s">
        <v>91</v>
      </c>
      <c r="BZ166" s="6">
        <f t="shared" si="68"/>
        <v>38</v>
      </c>
      <c r="CA166" s="6">
        <f t="shared" si="65"/>
        <v>0</v>
      </c>
    </row>
    <row r="167" spans="1:79" s="6" customFormat="1" ht="12">
      <c r="A167" s="6" t="str">
        <f t="shared" si="71"/>
        <v>26820109TV108W6X972</v>
      </c>
      <c r="B167" s="62">
        <v>268201</v>
      </c>
      <c r="C167" s="62">
        <v>268201</v>
      </c>
      <c r="D167" s="62" t="s">
        <v>244</v>
      </c>
      <c r="E167" s="62" t="s">
        <v>176</v>
      </c>
      <c r="F167" s="62" t="s">
        <v>177</v>
      </c>
      <c r="G167" s="62" t="s">
        <v>436</v>
      </c>
      <c r="H167" s="62" t="s">
        <v>436</v>
      </c>
      <c r="I167" s="62" t="s">
        <v>103</v>
      </c>
      <c r="J167" s="62" t="s">
        <v>452</v>
      </c>
      <c r="K167" s="62" t="s">
        <v>453</v>
      </c>
      <c r="L167" s="62" t="s">
        <v>454</v>
      </c>
      <c r="M167" s="62" t="s">
        <v>181</v>
      </c>
      <c r="N167" s="62" t="s">
        <v>196</v>
      </c>
      <c r="O167" s="62" t="s">
        <v>457</v>
      </c>
      <c r="P167" s="62" t="s">
        <v>248</v>
      </c>
      <c r="Q167" s="62" t="s">
        <v>229</v>
      </c>
      <c r="R167" s="62">
        <v>426</v>
      </c>
      <c r="S167" s="62">
        <v>426</v>
      </c>
      <c r="T167" s="63">
        <v>44621</v>
      </c>
      <c r="U167" s="62" t="s">
        <v>185</v>
      </c>
      <c r="V167" s="64">
        <v>44571</v>
      </c>
      <c r="W167" s="64">
        <f t="shared" si="52"/>
        <v>44564</v>
      </c>
      <c r="X167" s="67">
        <f t="shared" si="53"/>
        <v>44571</v>
      </c>
      <c r="Y167" s="64">
        <v>44564</v>
      </c>
      <c r="Z167" s="62" t="s">
        <v>186</v>
      </c>
      <c r="AA167" s="62"/>
      <c r="AB167" s="62"/>
      <c r="AC167" s="62"/>
      <c r="AD167" s="62"/>
      <c r="AE167" s="62" t="s">
        <v>187</v>
      </c>
      <c r="AF167" s="62"/>
      <c r="AG167" s="62" t="s">
        <v>188</v>
      </c>
      <c r="AH167" s="65">
        <v>3</v>
      </c>
      <c r="AI167" s="65">
        <f t="shared" si="54"/>
        <v>1278</v>
      </c>
      <c r="AJ167" s="65" t="s">
        <v>189</v>
      </c>
      <c r="AK167" s="65" t="s">
        <v>203</v>
      </c>
      <c r="AL167" s="65">
        <v>1821.8881789137379</v>
      </c>
      <c r="AM167" s="65">
        <v>6843.0119999999997</v>
      </c>
      <c r="AN167" s="65">
        <f t="shared" si="72"/>
        <v>4.9839854333576108</v>
      </c>
      <c r="AO167" s="65" t="s">
        <v>204</v>
      </c>
      <c r="AP167" s="65" t="s">
        <v>297</v>
      </c>
      <c r="AQ167" s="65"/>
      <c r="AR167" s="65"/>
      <c r="AS167" s="65"/>
      <c r="AT167" s="65" t="s">
        <v>191</v>
      </c>
      <c r="AU167" s="65"/>
      <c r="AV167" s="65"/>
      <c r="AW167" s="65">
        <v>154060</v>
      </c>
      <c r="AX167" s="48" t="e">
        <f>VLOOKUP(A:A,'[4]Total Buy'!$A:$AV,48,0)</f>
        <v>#N/A</v>
      </c>
      <c r="AY167" s="49" t="str">
        <f t="shared" si="55"/>
        <v>09TV108972</v>
      </c>
      <c r="AZ167" s="50" t="s">
        <v>249</v>
      </c>
      <c r="BA167" s="65"/>
      <c r="BB167" s="65">
        <v>7.0500000000000007</v>
      </c>
      <c r="BC167" s="65"/>
      <c r="BD167" s="49" t="str">
        <f t="shared" si="56"/>
        <v>09TV108972</v>
      </c>
      <c r="BE167" s="49" t="s">
        <v>90</v>
      </c>
      <c r="BF167" s="49"/>
      <c r="BG167" s="65"/>
      <c r="BH167" s="49" t="s">
        <v>102</v>
      </c>
      <c r="BI167" s="52" t="s">
        <v>195</v>
      </c>
      <c r="BJ167" s="65"/>
      <c r="BK167" s="65"/>
      <c r="BL167" s="54">
        <v>44440</v>
      </c>
      <c r="BM167" s="55">
        <v>44526</v>
      </c>
      <c r="BN167" s="55"/>
      <c r="BO167" s="55">
        <v>44519</v>
      </c>
      <c r="BP167" s="49">
        <v>85</v>
      </c>
      <c r="BQ167" s="49">
        <v>86</v>
      </c>
      <c r="BR167" s="49">
        <f t="shared" si="57"/>
        <v>1</v>
      </c>
      <c r="BS167" s="56">
        <f t="shared" si="58"/>
        <v>44561</v>
      </c>
      <c r="BT167" s="29">
        <f t="shared" si="59"/>
        <v>0</v>
      </c>
      <c r="BU167" s="29">
        <f t="shared" si="60"/>
        <v>-3</v>
      </c>
      <c r="BV167" s="57">
        <f t="shared" si="61"/>
        <v>44564</v>
      </c>
      <c r="BW167" s="58">
        <f t="shared" si="62"/>
        <v>44564</v>
      </c>
      <c r="BX167" s="6" t="str">
        <f t="shared" si="63"/>
        <v>09TV108::972</v>
      </c>
      <c r="BY167" s="6" t="s">
        <v>91</v>
      </c>
      <c r="BZ167" s="6">
        <f t="shared" si="68"/>
        <v>38</v>
      </c>
      <c r="CA167" s="6">
        <f t="shared" si="65"/>
        <v>0</v>
      </c>
    </row>
    <row r="168" spans="1:79" s="6" customFormat="1" ht="12">
      <c r="A168" s="6" t="str">
        <f t="shared" si="71"/>
        <v>26820109TV108W6X972</v>
      </c>
      <c r="B168" s="62">
        <v>268201</v>
      </c>
      <c r="C168" s="62">
        <v>268201</v>
      </c>
      <c r="D168" s="62" t="s">
        <v>244</v>
      </c>
      <c r="E168" s="62" t="s">
        <v>176</v>
      </c>
      <c r="F168" s="62" t="s">
        <v>177</v>
      </c>
      <c r="G168" s="62" t="s">
        <v>436</v>
      </c>
      <c r="H168" s="62" t="s">
        <v>436</v>
      </c>
      <c r="I168" s="62" t="s">
        <v>103</v>
      </c>
      <c r="J168" s="62" t="s">
        <v>452</v>
      </c>
      <c r="K168" s="62" t="s">
        <v>453</v>
      </c>
      <c r="L168" s="62" t="s">
        <v>454</v>
      </c>
      <c r="M168" s="62" t="s">
        <v>181</v>
      </c>
      <c r="N168" s="62" t="s">
        <v>198</v>
      </c>
      <c r="O168" s="62" t="s">
        <v>458</v>
      </c>
      <c r="P168" s="62" t="s">
        <v>248</v>
      </c>
      <c r="Q168" s="62" t="s">
        <v>229</v>
      </c>
      <c r="R168" s="62">
        <v>216</v>
      </c>
      <c r="S168" s="62">
        <v>216</v>
      </c>
      <c r="T168" s="63">
        <v>44621</v>
      </c>
      <c r="U168" s="62" t="s">
        <v>185</v>
      </c>
      <c r="V168" s="64">
        <v>44571</v>
      </c>
      <c r="W168" s="64">
        <f t="shared" si="52"/>
        <v>44564</v>
      </c>
      <c r="X168" s="67">
        <f t="shared" si="53"/>
        <v>44571</v>
      </c>
      <c r="Y168" s="64">
        <v>44564</v>
      </c>
      <c r="Z168" s="62" t="s">
        <v>186</v>
      </c>
      <c r="AA168" s="62"/>
      <c r="AB168" s="62"/>
      <c r="AC168" s="62"/>
      <c r="AD168" s="62"/>
      <c r="AE168" s="62" t="s">
        <v>187</v>
      </c>
      <c r="AF168" s="62"/>
      <c r="AG168" s="62" t="s">
        <v>188</v>
      </c>
      <c r="AH168" s="65">
        <v>3</v>
      </c>
      <c r="AI168" s="65">
        <f t="shared" si="54"/>
        <v>648</v>
      </c>
      <c r="AJ168" s="65" t="s">
        <v>189</v>
      </c>
      <c r="AK168" s="65" t="s">
        <v>203</v>
      </c>
      <c r="AL168" s="65">
        <v>1821.8881789137379</v>
      </c>
      <c r="AM168" s="65">
        <v>6843.0119999999997</v>
      </c>
      <c r="AN168" s="65">
        <f t="shared" si="72"/>
        <v>4.9839854333576108</v>
      </c>
      <c r="AO168" s="65" t="s">
        <v>204</v>
      </c>
      <c r="AP168" s="65" t="s">
        <v>297</v>
      </c>
      <c r="AQ168" s="65"/>
      <c r="AR168" s="65"/>
      <c r="AS168" s="65"/>
      <c r="AT168" s="65" t="s">
        <v>191</v>
      </c>
      <c r="AU168" s="65"/>
      <c r="AV168" s="65"/>
      <c r="AW168" s="65">
        <v>154060</v>
      </c>
      <c r="AX168" s="48" t="e">
        <f>VLOOKUP(A:A,'[4]Total Buy'!$A:$AV,48,0)</f>
        <v>#N/A</v>
      </c>
      <c r="AY168" s="49" t="str">
        <f t="shared" si="55"/>
        <v>09TV108972</v>
      </c>
      <c r="AZ168" s="50" t="s">
        <v>249</v>
      </c>
      <c r="BA168" s="65"/>
      <c r="BB168" s="65">
        <v>7.0500000000000007</v>
      </c>
      <c r="BC168" s="65"/>
      <c r="BD168" s="49" t="str">
        <f t="shared" si="56"/>
        <v>09TV108972</v>
      </c>
      <c r="BE168" s="49" t="s">
        <v>90</v>
      </c>
      <c r="BF168" s="49"/>
      <c r="BG168" s="65"/>
      <c r="BH168" s="49" t="s">
        <v>102</v>
      </c>
      <c r="BI168" s="52" t="s">
        <v>195</v>
      </c>
      <c r="BJ168" s="65"/>
      <c r="BK168" s="65"/>
      <c r="BL168" s="54">
        <v>44440</v>
      </c>
      <c r="BM168" s="55">
        <v>44526</v>
      </c>
      <c r="BN168" s="55"/>
      <c r="BO168" s="55">
        <v>44519</v>
      </c>
      <c r="BP168" s="49">
        <v>85</v>
      </c>
      <c r="BQ168" s="49">
        <v>86</v>
      </c>
      <c r="BR168" s="49">
        <f t="shared" si="57"/>
        <v>1</v>
      </c>
      <c r="BS168" s="56">
        <f t="shared" si="58"/>
        <v>44561</v>
      </c>
      <c r="BT168" s="29">
        <f t="shared" si="59"/>
        <v>0</v>
      </c>
      <c r="BU168" s="29">
        <f t="shared" si="60"/>
        <v>-3</v>
      </c>
      <c r="BV168" s="57">
        <f t="shared" si="61"/>
        <v>44564</v>
      </c>
      <c r="BW168" s="58">
        <f t="shared" si="62"/>
        <v>44564</v>
      </c>
      <c r="BX168" s="6" t="str">
        <f t="shared" si="63"/>
        <v>09TV108::972</v>
      </c>
      <c r="BY168" s="6" t="s">
        <v>91</v>
      </c>
      <c r="BZ168" s="6">
        <f t="shared" si="68"/>
        <v>38</v>
      </c>
      <c r="CA168" s="6">
        <f t="shared" si="65"/>
        <v>0</v>
      </c>
    </row>
    <row r="169" spans="1:79" s="6" customFormat="1" ht="12">
      <c r="A169" s="6" t="str">
        <f t="shared" si="71"/>
        <v>26820109TV108100100</v>
      </c>
      <c r="B169" s="62">
        <v>268201</v>
      </c>
      <c r="C169" s="62">
        <v>268201</v>
      </c>
      <c r="D169" s="62" t="s">
        <v>244</v>
      </c>
      <c r="E169" s="62" t="s">
        <v>176</v>
      </c>
      <c r="F169" s="62" t="s">
        <v>177</v>
      </c>
      <c r="G169" s="62" t="s">
        <v>436</v>
      </c>
      <c r="H169" s="62" t="s">
        <v>436</v>
      </c>
      <c r="I169" s="62" t="s">
        <v>103</v>
      </c>
      <c r="J169" s="62" t="s">
        <v>237</v>
      </c>
      <c r="K169" s="62" t="s">
        <v>237</v>
      </c>
      <c r="L169" s="62" t="s">
        <v>238</v>
      </c>
      <c r="M169" s="62" t="s">
        <v>181</v>
      </c>
      <c r="N169" s="62" t="s">
        <v>226</v>
      </c>
      <c r="O169" s="62" t="s">
        <v>459</v>
      </c>
      <c r="P169" s="62" t="s">
        <v>248</v>
      </c>
      <c r="Q169" s="62" t="s">
        <v>229</v>
      </c>
      <c r="R169" s="62">
        <v>128</v>
      </c>
      <c r="S169" s="62">
        <v>128</v>
      </c>
      <c r="T169" s="63">
        <v>44621</v>
      </c>
      <c r="U169" s="62" t="s">
        <v>185</v>
      </c>
      <c r="V169" s="64">
        <v>44571</v>
      </c>
      <c r="W169" s="64">
        <f t="shared" si="52"/>
        <v>44564</v>
      </c>
      <c r="X169" s="67">
        <f t="shared" si="53"/>
        <v>44571</v>
      </c>
      <c r="Y169" s="64">
        <v>44564</v>
      </c>
      <c r="Z169" s="62" t="s">
        <v>186</v>
      </c>
      <c r="AA169" s="62"/>
      <c r="AB169" s="62"/>
      <c r="AC169" s="62"/>
      <c r="AD169" s="62"/>
      <c r="AE169" s="62" t="s">
        <v>187</v>
      </c>
      <c r="AF169" s="62"/>
      <c r="AG169" s="62" t="s">
        <v>188</v>
      </c>
      <c r="AH169" s="65">
        <v>3</v>
      </c>
      <c r="AI169" s="65">
        <f t="shared" si="54"/>
        <v>384</v>
      </c>
      <c r="AJ169" s="65" t="s">
        <v>189</v>
      </c>
      <c r="AK169" s="65" t="s">
        <v>203</v>
      </c>
      <c r="AL169" s="65">
        <v>2836.6119162640903</v>
      </c>
      <c r="AM169" s="65">
        <v>2800.8422400000004</v>
      </c>
      <c r="AN169" s="65">
        <f>AM169/128</f>
        <v>21.881580000000003</v>
      </c>
      <c r="AO169" s="65" t="s">
        <v>204</v>
      </c>
      <c r="AP169" s="65" t="s">
        <v>297</v>
      </c>
      <c r="AQ169" s="65"/>
      <c r="AR169" s="65"/>
      <c r="AS169" s="65"/>
      <c r="AT169" s="65" t="s">
        <v>191</v>
      </c>
      <c r="AU169" s="65"/>
      <c r="AV169" s="65"/>
      <c r="AW169" s="65">
        <v>154060</v>
      </c>
      <c r="AX169" s="48" t="e">
        <f>VLOOKUP(A:A,'[4]Total Buy'!$A:$AV,48,0)</f>
        <v>#N/A</v>
      </c>
      <c r="AY169" s="49" t="str">
        <f t="shared" si="55"/>
        <v>09TV108100</v>
      </c>
      <c r="AZ169" s="50" t="s">
        <v>249</v>
      </c>
      <c r="BA169" s="65"/>
      <c r="BB169" s="65">
        <v>7.0500000000000007</v>
      </c>
      <c r="BC169" s="65"/>
      <c r="BD169" s="49" t="str">
        <f t="shared" si="56"/>
        <v>09TV108100</v>
      </c>
      <c r="BE169" s="49" t="s">
        <v>90</v>
      </c>
      <c r="BF169" s="49"/>
      <c r="BG169" s="65"/>
      <c r="BH169" s="49" t="s">
        <v>102</v>
      </c>
      <c r="BI169" s="52" t="s">
        <v>195</v>
      </c>
      <c r="BJ169" s="65"/>
      <c r="BK169" s="65"/>
      <c r="BL169" s="54">
        <v>44440</v>
      </c>
      <c r="BM169" s="55">
        <v>44521</v>
      </c>
      <c r="BN169" s="55"/>
      <c r="BO169" s="55"/>
      <c r="BP169" s="49">
        <v>80</v>
      </c>
      <c r="BQ169" s="49">
        <v>86</v>
      </c>
      <c r="BR169" s="49">
        <f t="shared" si="57"/>
        <v>6</v>
      </c>
      <c r="BS169" s="56">
        <f t="shared" si="58"/>
        <v>44561</v>
      </c>
      <c r="BT169" s="29">
        <f t="shared" si="59"/>
        <v>0</v>
      </c>
      <c r="BU169" s="29">
        <f t="shared" si="60"/>
        <v>-3</v>
      </c>
      <c r="BV169" s="57">
        <f t="shared" si="61"/>
        <v>44564</v>
      </c>
      <c r="BW169" s="58">
        <f t="shared" si="62"/>
        <v>44564</v>
      </c>
      <c r="BX169" s="6" t="str">
        <f t="shared" si="63"/>
        <v>09TV108::100</v>
      </c>
      <c r="BZ169" s="6">
        <f t="shared" si="68"/>
        <v>43</v>
      </c>
      <c r="CA169" s="6">
        <f t="shared" si="65"/>
        <v>0</v>
      </c>
    </row>
    <row r="170" spans="1:79" s="6" customFormat="1" ht="12">
      <c r="A170" s="6" t="str">
        <f>B170&amp;H170&amp;K170</f>
        <v>Retail09TF001100</v>
      </c>
      <c r="B170" s="6" t="s">
        <v>460</v>
      </c>
      <c r="C170" s="62" t="s">
        <v>461</v>
      </c>
      <c r="D170" s="62"/>
      <c r="E170" s="62"/>
      <c r="F170" s="62" t="s">
        <v>177</v>
      </c>
      <c r="G170" s="62" t="s">
        <v>222</v>
      </c>
      <c r="H170" s="62" t="s">
        <v>222</v>
      </c>
      <c r="I170" s="62" t="s">
        <v>462</v>
      </c>
      <c r="J170" s="62" t="s">
        <v>237</v>
      </c>
      <c r="K170" s="62" t="s">
        <v>237</v>
      </c>
      <c r="L170" s="65" t="s">
        <v>238</v>
      </c>
      <c r="M170" s="62" t="s">
        <v>181</v>
      </c>
      <c r="N170" s="62" t="s">
        <v>226</v>
      </c>
      <c r="O170" s="62"/>
      <c r="P170" s="62" t="s">
        <v>463</v>
      </c>
      <c r="Q170" s="62" t="s">
        <v>229</v>
      </c>
      <c r="R170" s="62">
        <v>200</v>
      </c>
      <c r="S170" s="62">
        <v>200</v>
      </c>
      <c r="T170" s="63">
        <v>44621</v>
      </c>
      <c r="U170" s="62"/>
      <c r="V170" s="64">
        <v>44571</v>
      </c>
      <c r="W170" s="64">
        <f t="shared" si="52"/>
        <v>44564</v>
      </c>
      <c r="X170" s="67">
        <f t="shared" si="53"/>
        <v>44572</v>
      </c>
      <c r="Y170" s="67">
        <v>44565</v>
      </c>
      <c r="Z170" s="62" t="s">
        <v>186</v>
      </c>
      <c r="AA170" s="62"/>
      <c r="AB170" s="62"/>
      <c r="AC170" s="62"/>
      <c r="AD170" s="62"/>
      <c r="AE170" s="62" t="s">
        <v>187</v>
      </c>
      <c r="AF170" s="62"/>
      <c r="AG170" s="62"/>
      <c r="AH170" s="65">
        <v>4</v>
      </c>
      <c r="AI170" s="65">
        <f t="shared" si="54"/>
        <v>800</v>
      </c>
      <c r="AJ170" s="65" t="s">
        <v>189</v>
      </c>
      <c r="AK170" s="65"/>
      <c r="AL170" s="65"/>
      <c r="AM170" s="65"/>
      <c r="AN170" s="65"/>
      <c r="AO170" s="65"/>
      <c r="AP170" s="65" t="s">
        <v>190</v>
      </c>
      <c r="AQ170" s="65"/>
      <c r="AR170" s="65"/>
      <c r="AS170" s="65"/>
      <c r="AT170" s="65" t="s">
        <v>191</v>
      </c>
      <c r="AU170" s="65"/>
      <c r="AV170" s="65"/>
      <c r="AW170" s="65" t="s">
        <v>464</v>
      </c>
      <c r="AX170" s="48" t="e">
        <f>VLOOKUP(A:A,'[4]Total Buy'!$A:$AV,48,0)</f>
        <v>#N/A</v>
      </c>
      <c r="AY170" s="49" t="str">
        <f t="shared" si="55"/>
        <v>09TF001100</v>
      </c>
      <c r="AZ170" s="65" t="s">
        <v>465</v>
      </c>
      <c r="BA170" s="65"/>
      <c r="BB170" s="65">
        <v>7.28</v>
      </c>
      <c r="BC170" s="65"/>
      <c r="BD170" s="49" t="str">
        <f t="shared" si="56"/>
        <v>09TF001100</v>
      </c>
      <c r="BE170" s="49" t="s">
        <v>86</v>
      </c>
      <c r="BF170" s="49"/>
      <c r="BG170" s="65"/>
      <c r="BH170" s="49" t="s">
        <v>97</v>
      </c>
      <c r="BI170" s="52" t="s">
        <v>195</v>
      </c>
      <c r="BJ170" s="65"/>
      <c r="BK170" s="65"/>
      <c r="BL170" s="54">
        <v>44440</v>
      </c>
      <c r="BM170" s="55"/>
      <c r="BN170" s="55">
        <v>44525</v>
      </c>
      <c r="BO170" s="55"/>
      <c r="BP170" s="49">
        <v>84</v>
      </c>
      <c r="BQ170" s="49">
        <v>137</v>
      </c>
      <c r="BR170" s="49">
        <f t="shared" si="57"/>
        <v>53</v>
      </c>
      <c r="BS170" s="56">
        <f t="shared" si="58"/>
        <v>44612</v>
      </c>
      <c r="BT170" s="29">
        <f t="shared" si="59"/>
        <v>-0.14285714285714285</v>
      </c>
      <c r="BU170" s="29">
        <f t="shared" si="60"/>
        <v>47</v>
      </c>
      <c r="BV170" s="57">
        <f t="shared" si="61"/>
        <v>44564</v>
      </c>
      <c r="BW170" s="58">
        <f t="shared" si="62"/>
        <v>44565</v>
      </c>
      <c r="BX170" s="6" t="str">
        <f t="shared" si="63"/>
        <v>09TF001::100</v>
      </c>
      <c r="BZ170" s="6">
        <f t="shared" si="64"/>
        <v>40</v>
      </c>
      <c r="CA170" s="6">
        <f t="shared" si="65"/>
        <v>1</v>
      </c>
    </row>
    <row r="171" spans="1:79" s="6" customFormat="1" ht="12">
      <c r="A171" s="6" t="str">
        <f t="shared" ref="A171:A206" si="73">B171&amp;H171&amp;K171</f>
        <v>Retail09TF001100</v>
      </c>
      <c r="B171" s="6" t="s">
        <v>460</v>
      </c>
      <c r="C171" s="62" t="s">
        <v>461</v>
      </c>
      <c r="D171" s="62"/>
      <c r="E171" s="62"/>
      <c r="F171" s="62" t="s">
        <v>177</v>
      </c>
      <c r="G171" s="62" t="s">
        <v>222</v>
      </c>
      <c r="H171" s="62" t="s">
        <v>222</v>
      </c>
      <c r="I171" s="62" t="s">
        <v>462</v>
      </c>
      <c r="J171" s="62" t="s">
        <v>237</v>
      </c>
      <c r="K171" s="62" t="s">
        <v>237</v>
      </c>
      <c r="L171" s="65" t="s">
        <v>238</v>
      </c>
      <c r="M171" s="62" t="s">
        <v>181</v>
      </c>
      <c r="N171" s="62" t="s">
        <v>182</v>
      </c>
      <c r="O171" s="62"/>
      <c r="P171" s="62" t="s">
        <v>463</v>
      </c>
      <c r="Q171" s="62" t="s">
        <v>229</v>
      </c>
      <c r="R171" s="62">
        <v>600</v>
      </c>
      <c r="S171" s="62">
        <v>600</v>
      </c>
      <c r="T171" s="63">
        <v>44621</v>
      </c>
      <c r="U171" s="62"/>
      <c r="V171" s="64">
        <v>44571</v>
      </c>
      <c r="W171" s="64">
        <f t="shared" si="52"/>
        <v>44564</v>
      </c>
      <c r="X171" s="67">
        <f t="shared" si="53"/>
        <v>44572</v>
      </c>
      <c r="Y171" s="67">
        <v>44565</v>
      </c>
      <c r="Z171" s="62" t="s">
        <v>186</v>
      </c>
      <c r="AA171" s="62"/>
      <c r="AB171" s="62"/>
      <c r="AC171" s="62"/>
      <c r="AD171" s="62"/>
      <c r="AE171" s="62" t="s">
        <v>187</v>
      </c>
      <c r="AF171" s="62"/>
      <c r="AG171" s="62"/>
      <c r="AH171" s="65">
        <v>4</v>
      </c>
      <c r="AI171" s="65">
        <f t="shared" si="54"/>
        <v>2400</v>
      </c>
      <c r="AJ171" s="65" t="s">
        <v>189</v>
      </c>
      <c r="AK171" s="65"/>
      <c r="AL171" s="65"/>
      <c r="AM171" s="65"/>
      <c r="AN171" s="65"/>
      <c r="AO171" s="65"/>
      <c r="AP171" s="65" t="s">
        <v>190</v>
      </c>
      <c r="AQ171" s="65"/>
      <c r="AR171" s="65"/>
      <c r="AS171" s="65"/>
      <c r="AT171" s="65" t="s">
        <v>191</v>
      </c>
      <c r="AU171" s="65"/>
      <c r="AV171" s="65"/>
      <c r="AW171" s="65" t="s">
        <v>464</v>
      </c>
      <c r="AX171" s="48" t="e">
        <f>VLOOKUP(A:A,'[4]Total Buy'!$A:$AV,48,0)</f>
        <v>#N/A</v>
      </c>
      <c r="AY171" s="49" t="str">
        <f t="shared" si="55"/>
        <v>09TF001100</v>
      </c>
      <c r="AZ171" s="65" t="s">
        <v>465</v>
      </c>
      <c r="BA171" s="65"/>
      <c r="BB171" s="65">
        <v>7.28</v>
      </c>
      <c r="BC171" s="65"/>
      <c r="BD171" s="49" t="str">
        <f t="shared" si="56"/>
        <v>09TF001100</v>
      </c>
      <c r="BE171" s="49" t="s">
        <v>86</v>
      </c>
      <c r="BF171" s="49"/>
      <c r="BG171" s="65"/>
      <c r="BH171" s="49" t="s">
        <v>97</v>
      </c>
      <c r="BI171" s="52" t="s">
        <v>195</v>
      </c>
      <c r="BJ171" s="65"/>
      <c r="BK171" s="65"/>
      <c r="BL171" s="54">
        <v>44440</v>
      </c>
      <c r="BM171" s="55"/>
      <c r="BN171" s="55">
        <v>44525</v>
      </c>
      <c r="BO171" s="55"/>
      <c r="BP171" s="49">
        <v>84</v>
      </c>
      <c r="BQ171" s="49">
        <v>137</v>
      </c>
      <c r="BR171" s="49">
        <f t="shared" si="57"/>
        <v>53</v>
      </c>
      <c r="BS171" s="56">
        <f t="shared" si="58"/>
        <v>44612</v>
      </c>
      <c r="BT171" s="29">
        <f t="shared" si="59"/>
        <v>-0.14285714285714285</v>
      </c>
      <c r="BU171" s="29">
        <f t="shared" si="60"/>
        <v>47</v>
      </c>
      <c r="BV171" s="57">
        <f t="shared" si="61"/>
        <v>44564</v>
      </c>
      <c r="BW171" s="58">
        <f t="shared" si="62"/>
        <v>44565</v>
      </c>
      <c r="BX171" s="6" t="str">
        <f t="shared" si="63"/>
        <v>09TF001::100</v>
      </c>
      <c r="BZ171" s="6">
        <f t="shared" si="64"/>
        <v>40</v>
      </c>
      <c r="CA171" s="6">
        <f t="shared" si="65"/>
        <v>1</v>
      </c>
    </row>
    <row r="172" spans="1:79" s="6" customFormat="1" ht="12">
      <c r="A172" s="6" t="str">
        <f t="shared" si="73"/>
        <v>Retail09TF001100</v>
      </c>
      <c r="B172" s="6" t="s">
        <v>460</v>
      </c>
      <c r="C172" s="62" t="s">
        <v>461</v>
      </c>
      <c r="D172" s="62"/>
      <c r="E172" s="62"/>
      <c r="F172" s="62" t="s">
        <v>177</v>
      </c>
      <c r="G172" s="62" t="s">
        <v>222</v>
      </c>
      <c r="H172" s="62" t="s">
        <v>222</v>
      </c>
      <c r="I172" s="62" t="s">
        <v>462</v>
      </c>
      <c r="J172" s="62" t="s">
        <v>237</v>
      </c>
      <c r="K172" s="62" t="s">
        <v>237</v>
      </c>
      <c r="L172" s="65" t="s">
        <v>238</v>
      </c>
      <c r="M172" s="62" t="s">
        <v>181</v>
      </c>
      <c r="N172" s="62" t="s">
        <v>196</v>
      </c>
      <c r="O172" s="62"/>
      <c r="P172" s="62" t="s">
        <v>463</v>
      </c>
      <c r="Q172" s="62" t="s">
        <v>229</v>
      </c>
      <c r="R172" s="62">
        <v>500</v>
      </c>
      <c r="S172" s="62">
        <v>500</v>
      </c>
      <c r="T172" s="63">
        <v>44621</v>
      </c>
      <c r="U172" s="62"/>
      <c r="V172" s="64">
        <v>44571</v>
      </c>
      <c r="W172" s="64">
        <f t="shared" si="52"/>
        <v>44564</v>
      </c>
      <c r="X172" s="67">
        <f t="shared" si="53"/>
        <v>44572</v>
      </c>
      <c r="Y172" s="67">
        <v>44565</v>
      </c>
      <c r="Z172" s="62" t="s">
        <v>186</v>
      </c>
      <c r="AA172" s="62"/>
      <c r="AB172" s="62"/>
      <c r="AC172" s="62"/>
      <c r="AD172" s="62"/>
      <c r="AE172" s="62" t="s">
        <v>187</v>
      </c>
      <c r="AF172" s="62"/>
      <c r="AG172" s="62"/>
      <c r="AH172" s="65">
        <v>4</v>
      </c>
      <c r="AI172" s="65">
        <f t="shared" si="54"/>
        <v>2000</v>
      </c>
      <c r="AJ172" s="65" t="s">
        <v>189</v>
      </c>
      <c r="AK172" s="65"/>
      <c r="AL172" s="65"/>
      <c r="AM172" s="65"/>
      <c r="AN172" s="65"/>
      <c r="AO172" s="65"/>
      <c r="AP172" s="65" t="s">
        <v>190</v>
      </c>
      <c r="AQ172" s="65"/>
      <c r="AR172" s="65"/>
      <c r="AS172" s="65"/>
      <c r="AT172" s="65" t="s">
        <v>191</v>
      </c>
      <c r="AU172" s="65"/>
      <c r="AV172" s="65"/>
      <c r="AW172" s="65" t="s">
        <v>464</v>
      </c>
      <c r="AX172" s="48" t="e">
        <f>VLOOKUP(A:A,'[4]Total Buy'!$A:$AV,48,0)</f>
        <v>#N/A</v>
      </c>
      <c r="AY172" s="49" t="str">
        <f t="shared" si="55"/>
        <v>09TF001100</v>
      </c>
      <c r="AZ172" s="65" t="s">
        <v>465</v>
      </c>
      <c r="BA172" s="65"/>
      <c r="BB172" s="65">
        <v>7.28</v>
      </c>
      <c r="BC172" s="65"/>
      <c r="BD172" s="49" t="str">
        <f t="shared" si="56"/>
        <v>09TF001100</v>
      </c>
      <c r="BE172" s="49" t="s">
        <v>86</v>
      </c>
      <c r="BF172" s="49"/>
      <c r="BG172" s="65"/>
      <c r="BH172" s="49" t="s">
        <v>97</v>
      </c>
      <c r="BI172" s="52" t="s">
        <v>195</v>
      </c>
      <c r="BJ172" s="65"/>
      <c r="BK172" s="65"/>
      <c r="BL172" s="54">
        <v>44440</v>
      </c>
      <c r="BM172" s="55"/>
      <c r="BN172" s="55">
        <v>44525</v>
      </c>
      <c r="BO172" s="55"/>
      <c r="BP172" s="49">
        <v>84</v>
      </c>
      <c r="BQ172" s="49">
        <v>137</v>
      </c>
      <c r="BR172" s="49">
        <f t="shared" si="57"/>
        <v>53</v>
      </c>
      <c r="BS172" s="56">
        <f t="shared" si="58"/>
        <v>44612</v>
      </c>
      <c r="BT172" s="29">
        <f t="shared" si="59"/>
        <v>-0.14285714285714285</v>
      </c>
      <c r="BU172" s="29">
        <f t="shared" si="60"/>
        <v>47</v>
      </c>
      <c r="BV172" s="57">
        <f t="shared" si="61"/>
        <v>44564</v>
      </c>
      <c r="BW172" s="58">
        <f t="shared" si="62"/>
        <v>44565</v>
      </c>
      <c r="BX172" s="6" t="str">
        <f t="shared" si="63"/>
        <v>09TF001::100</v>
      </c>
      <c r="BZ172" s="6">
        <f t="shared" si="64"/>
        <v>40</v>
      </c>
      <c r="CA172" s="6">
        <f t="shared" si="65"/>
        <v>1</v>
      </c>
    </row>
    <row r="173" spans="1:79" s="6" customFormat="1" ht="12">
      <c r="A173" s="6" t="str">
        <f t="shared" si="73"/>
        <v>Retail09TF001100</v>
      </c>
      <c r="B173" s="6" t="s">
        <v>460</v>
      </c>
      <c r="C173" s="62" t="s">
        <v>461</v>
      </c>
      <c r="D173" s="62"/>
      <c r="E173" s="62"/>
      <c r="F173" s="62" t="s">
        <v>177</v>
      </c>
      <c r="G173" s="62" t="s">
        <v>222</v>
      </c>
      <c r="H173" s="62" t="s">
        <v>222</v>
      </c>
      <c r="I173" s="62" t="s">
        <v>462</v>
      </c>
      <c r="J173" s="62" t="s">
        <v>237</v>
      </c>
      <c r="K173" s="62" t="s">
        <v>237</v>
      </c>
      <c r="L173" s="65" t="s">
        <v>238</v>
      </c>
      <c r="M173" s="62" t="s">
        <v>181</v>
      </c>
      <c r="N173" s="62" t="s">
        <v>198</v>
      </c>
      <c r="O173" s="62"/>
      <c r="P173" s="62" t="s">
        <v>463</v>
      </c>
      <c r="Q173" s="62" t="s">
        <v>229</v>
      </c>
      <c r="R173" s="62">
        <v>200</v>
      </c>
      <c r="S173" s="62">
        <v>200</v>
      </c>
      <c r="T173" s="63">
        <v>44621</v>
      </c>
      <c r="U173" s="62"/>
      <c r="V173" s="64">
        <v>44571</v>
      </c>
      <c r="W173" s="64">
        <f t="shared" si="52"/>
        <v>44564</v>
      </c>
      <c r="X173" s="67">
        <f t="shared" si="53"/>
        <v>44572</v>
      </c>
      <c r="Y173" s="67">
        <v>44565</v>
      </c>
      <c r="Z173" s="62" t="s">
        <v>186</v>
      </c>
      <c r="AA173" s="62"/>
      <c r="AB173" s="62"/>
      <c r="AC173" s="62"/>
      <c r="AD173" s="62"/>
      <c r="AE173" s="62" t="s">
        <v>187</v>
      </c>
      <c r="AF173" s="62"/>
      <c r="AG173" s="62"/>
      <c r="AH173" s="65">
        <v>4</v>
      </c>
      <c r="AI173" s="65">
        <f t="shared" si="54"/>
        <v>800</v>
      </c>
      <c r="AJ173" s="65" t="s">
        <v>189</v>
      </c>
      <c r="AK173" s="65"/>
      <c r="AL173" s="65"/>
      <c r="AM173" s="65"/>
      <c r="AN173" s="65"/>
      <c r="AO173" s="65"/>
      <c r="AP173" s="65" t="s">
        <v>190</v>
      </c>
      <c r="AQ173" s="65"/>
      <c r="AR173" s="65"/>
      <c r="AS173" s="65"/>
      <c r="AT173" s="65" t="s">
        <v>191</v>
      </c>
      <c r="AU173" s="65"/>
      <c r="AV173" s="65"/>
      <c r="AW173" s="65" t="s">
        <v>464</v>
      </c>
      <c r="AX173" s="48" t="e">
        <f>VLOOKUP(A:A,'[4]Total Buy'!$A:$AV,48,0)</f>
        <v>#N/A</v>
      </c>
      <c r="AY173" s="49" t="str">
        <f t="shared" si="55"/>
        <v>09TF001100</v>
      </c>
      <c r="AZ173" s="65" t="s">
        <v>465</v>
      </c>
      <c r="BA173" s="65"/>
      <c r="BB173" s="65">
        <v>7.28</v>
      </c>
      <c r="BC173" s="65"/>
      <c r="BD173" s="49" t="str">
        <f t="shared" si="56"/>
        <v>09TF001100</v>
      </c>
      <c r="BE173" s="49" t="s">
        <v>86</v>
      </c>
      <c r="BF173" s="49"/>
      <c r="BG173" s="65"/>
      <c r="BH173" s="49" t="s">
        <v>97</v>
      </c>
      <c r="BI173" s="52" t="s">
        <v>195</v>
      </c>
      <c r="BJ173" s="65"/>
      <c r="BK173" s="65"/>
      <c r="BL173" s="54">
        <v>44440</v>
      </c>
      <c r="BM173" s="55"/>
      <c r="BN173" s="55">
        <v>44525</v>
      </c>
      <c r="BO173" s="55"/>
      <c r="BP173" s="49">
        <v>84</v>
      </c>
      <c r="BQ173" s="49">
        <v>137</v>
      </c>
      <c r="BR173" s="49">
        <f t="shared" si="57"/>
        <v>53</v>
      </c>
      <c r="BS173" s="56">
        <f t="shared" si="58"/>
        <v>44612</v>
      </c>
      <c r="BT173" s="29">
        <f t="shared" si="59"/>
        <v>-0.14285714285714285</v>
      </c>
      <c r="BU173" s="29">
        <f t="shared" si="60"/>
        <v>47</v>
      </c>
      <c r="BV173" s="57">
        <f t="shared" si="61"/>
        <v>44564</v>
      </c>
      <c r="BW173" s="58">
        <f t="shared" si="62"/>
        <v>44565</v>
      </c>
      <c r="BX173" s="6" t="str">
        <f t="shared" si="63"/>
        <v>09TF001::100</v>
      </c>
      <c r="BZ173" s="6">
        <f t="shared" si="64"/>
        <v>40</v>
      </c>
      <c r="CA173" s="6">
        <f t="shared" si="65"/>
        <v>1</v>
      </c>
    </row>
    <row r="174" spans="1:79" s="6" customFormat="1" ht="12">
      <c r="A174" s="6" t="str">
        <f t="shared" si="73"/>
        <v>Retail09TF001099</v>
      </c>
      <c r="B174" s="6" t="s">
        <v>460</v>
      </c>
      <c r="C174" s="62" t="s">
        <v>466</v>
      </c>
      <c r="D174" s="62"/>
      <c r="E174" s="62"/>
      <c r="F174" s="62" t="s">
        <v>177</v>
      </c>
      <c r="G174" s="62" t="s">
        <v>222</v>
      </c>
      <c r="H174" s="62" t="s">
        <v>222</v>
      </c>
      <c r="I174" s="62" t="s">
        <v>462</v>
      </c>
      <c r="J174" s="62" t="s">
        <v>224</v>
      </c>
      <c r="K174" s="62" t="s">
        <v>224</v>
      </c>
      <c r="L174" s="65" t="s">
        <v>225</v>
      </c>
      <c r="M174" s="62" t="s">
        <v>181</v>
      </c>
      <c r="N174" s="62" t="s">
        <v>226</v>
      </c>
      <c r="O174" s="62"/>
      <c r="P174" s="62" t="s">
        <v>463</v>
      </c>
      <c r="Q174" s="62" t="s">
        <v>229</v>
      </c>
      <c r="R174" s="62">
        <v>150</v>
      </c>
      <c r="S174" s="62">
        <v>150</v>
      </c>
      <c r="T174" s="63">
        <v>44621</v>
      </c>
      <c r="U174" s="62"/>
      <c r="V174" s="64">
        <v>44571</v>
      </c>
      <c r="W174" s="64">
        <f t="shared" si="52"/>
        <v>44564</v>
      </c>
      <c r="X174" s="67">
        <f t="shared" si="53"/>
        <v>44586</v>
      </c>
      <c r="Y174" s="67">
        <v>44579</v>
      </c>
      <c r="Z174" s="62" t="s">
        <v>186</v>
      </c>
      <c r="AA174" s="62"/>
      <c r="AB174" s="62"/>
      <c r="AC174" s="62"/>
      <c r="AD174" s="62"/>
      <c r="AE174" s="62" t="s">
        <v>187</v>
      </c>
      <c r="AF174" s="62"/>
      <c r="AG174" s="62"/>
      <c r="AH174" s="65">
        <v>4</v>
      </c>
      <c r="AI174" s="65">
        <f t="shared" si="54"/>
        <v>600</v>
      </c>
      <c r="AJ174" s="65" t="s">
        <v>189</v>
      </c>
      <c r="AK174" s="65"/>
      <c r="AL174" s="65"/>
      <c r="AM174" s="65"/>
      <c r="AN174" s="65"/>
      <c r="AO174" s="65"/>
      <c r="AP174" s="65" t="s">
        <v>190</v>
      </c>
      <c r="AQ174" s="65"/>
      <c r="AR174" s="65"/>
      <c r="AS174" s="65"/>
      <c r="AT174" s="65" t="s">
        <v>215</v>
      </c>
      <c r="AU174" s="65"/>
      <c r="AV174" s="65"/>
      <c r="AW174" s="65" t="s">
        <v>467</v>
      </c>
      <c r="AX174" s="48" t="e">
        <f>VLOOKUP(A:A,'[4]Total Buy'!$A:$AV,48,0)</f>
        <v>#N/A</v>
      </c>
      <c r="AY174" s="49" t="str">
        <f t="shared" si="55"/>
        <v>09TF001099</v>
      </c>
      <c r="AZ174" s="65" t="s">
        <v>465</v>
      </c>
      <c r="BA174" s="65"/>
      <c r="BB174" s="65">
        <v>7.6</v>
      </c>
      <c r="BC174" s="65"/>
      <c r="BD174" s="49" t="str">
        <f t="shared" si="56"/>
        <v>09TF001099</v>
      </c>
      <c r="BE174" s="49" t="s">
        <v>86</v>
      </c>
      <c r="BF174" s="49"/>
      <c r="BG174" s="65"/>
      <c r="BH174" s="49" t="s">
        <v>97</v>
      </c>
      <c r="BI174" s="52" t="s">
        <v>195</v>
      </c>
      <c r="BJ174" s="65"/>
      <c r="BK174" s="65"/>
      <c r="BL174" s="54">
        <v>44440</v>
      </c>
      <c r="BM174" s="55"/>
      <c r="BN174" s="55">
        <v>44548</v>
      </c>
      <c r="BO174" s="55">
        <v>44530</v>
      </c>
      <c r="BP174" s="49">
        <v>107</v>
      </c>
      <c r="BQ174" s="49">
        <v>107</v>
      </c>
      <c r="BR174" s="49">
        <f t="shared" si="57"/>
        <v>0</v>
      </c>
      <c r="BS174" s="56">
        <f t="shared" si="58"/>
        <v>44582</v>
      </c>
      <c r="BT174" s="29">
        <f t="shared" si="59"/>
        <v>-2.1428571428571428</v>
      </c>
      <c r="BU174" s="29">
        <f t="shared" si="60"/>
        <v>3</v>
      </c>
      <c r="BV174" s="57">
        <f t="shared" si="61"/>
        <v>44564</v>
      </c>
      <c r="BW174" s="58">
        <f t="shared" si="62"/>
        <v>44579</v>
      </c>
      <c r="BX174" s="6" t="str">
        <f t="shared" si="63"/>
        <v>09TF001::099</v>
      </c>
      <c r="BY174" s="6" t="s">
        <v>233</v>
      </c>
      <c r="BZ174" s="6">
        <f t="shared" si="64"/>
        <v>31</v>
      </c>
      <c r="CA174" s="6">
        <f t="shared" si="65"/>
        <v>15</v>
      </c>
    </row>
    <row r="175" spans="1:79" s="6" customFormat="1" ht="12">
      <c r="A175" s="6" t="str">
        <f t="shared" si="73"/>
        <v>Retail09TF001099</v>
      </c>
      <c r="B175" s="6" t="s">
        <v>460</v>
      </c>
      <c r="C175" s="62" t="s">
        <v>466</v>
      </c>
      <c r="D175" s="62"/>
      <c r="E175" s="62"/>
      <c r="F175" s="62" t="s">
        <v>177</v>
      </c>
      <c r="G175" s="62" t="s">
        <v>222</v>
      </c>
      <c r="H175" s="62" t="s">
        <v>222</v>
      </c>
      <c r="I175" s="62" t="s">
        <v>462</v>
      </c>
      <c r="J175" s="62" t="s">
        <v>224</v>
      </c>
      <c r="K175" s="62" t="s">
        <v>224</v>
      </c>
      <c r="L175" s="65" t="s">
        <v>225</v>
      </c>
      <c r="M175" s="62" t="s">
        <v>181</v>
      </c>
      <c r="N175" s="62" t="s">
        <v>182</v>
      </c>
      <c r="O175" s="62"/>
      <c r="P175" s="62" t="s">
        <v>463</v>
      </c>
      <c r="Q175" s="62" t="s">
        <v>229</v>
      </c>
      <c r="R175" s="62">
        <v>450</v>
      </c>
      <c r="S175" s="62">
        <v>450</v>
      </c>
      <c r="T175" s="63">
        <v>44621</v>
      </c>
      <c r="U175" s="62"/>
      <c r="V175" s="64">
        <v>44571</v>
      </c>
      <c r="W175" s="64">
        <f t="shared" si="52"/>
        <v>44564</v>
      </c>
      <c r="X175" s="67">
        <f t="shared" si="53"/>
        <v>44586</v>
      </c>
      <c r="Y175" s="67">
        <v>44579</v>
      </c>
      <c r="Z175" s="62" t="s">
        <v>186</v>
      </c>
      <c r="AA175" s="62"/>
      <c r="AB175" s="62"/>
      <c r="AC175" s="62"/>
      <c r="AD175" s="62"/>
      <c r="AE175" s="62" t="s">
        <v>187</v>
      </c>
      <c r="AF175" s="62"/>
      <c r="AG175" s="62"/>
      <c r="AH175" s="65">
        <v>4</v>
      </c>
      <c r="AI175" s="65">
        <f t="shared" si="54"/>
        <v>1800</v>
      </c>
      <c r="AJ175" s="65" t="s">
        <v>189</v>
      </c>
      <c r="AK175" s="65"/>
      <c r="AL175" s="65"/>
      <c r="AM175" s="65"/>
      <c r="AN175" s="65"/>
      <c r="AO175" s="65"/>
      <c r="AP175" s="65" t="s">
        <v>190</v>
      </c>
      <c r="AQ175" s="65"/>
      <c r="AR175" s="65"/>
      <c r="AS175" s="65"/>
      <c r="AT175" s="65" t="s">
        <v>215</v>
      </c>
      <c r="AU175" s="65"/>
      <c r="AV175" s="65"/>
      <c r="AW175" s="65" t="s">
        <v>467</v>
      </c>
      <c r="AX175" s="48" t="e">
        <f>VLOOKUP(A:A,'[4]Total Buy'!$A:$AV,48,0)</f>
        <v>#N/A</v>
      </c>
      <c r="AY175" s="49" t="str">
        <f t="shared" si="55"/>
        <v>09TF001099</v>
      </c>
      <c r="AZ175" s="65" t="s">
        <v>465</v>
      </c>
      <c r="BA175" s="65"/>
      <c r="BB175" s="65">
        <v>7.6</v>
      </c>
      <c r="BC175" s="65"/>
      <c r="BD175" s="49" t="str">
        <f t="shared" si="56"/>
        <v>09TF001099</v>
      </c>
      <c r="BE175" s="49" t="s">
        <v>86</v>
      </c>
      <c r="BF175" s="49"/>
      <c r="BG175" s="65"/>
      <c r="BH175" s="49" t="s">
        <v>97</v>
      </c>
      <c r="BI175" s="52" t="s">
        <v>195</v>
      </c>
      <c r="BJ175" s="65"/>
      <c r="BK175" s="65"/>
      <c r="BL175" s="54">
        <v>44440</v>
      </c>
      <c r="BM175" s="55"/>
      <c r="BN175" s="55">
        <v>44548</v>
      </c>
      <c r="BO175" s="55">
        <v>44530</v>
      </c>
      <c r="BP175" s="49">
        <v>107</v>
      </c>
      <c r="BQ175" s="49">
        <v>107</v>
      </c>
      <c r="BR175" s="49">
        <f t="shared" si="57"/>
        <v>0</v>
      </c>
      <c r="BS175" s="56">
        <f t="shared" si="58"/>
        <v>44582</v>
      </c>
      <c r="BT175" s="29">
        <f t="shared" si="59"/>
        <v>-2.1428571428571428</v>
      </c>
      <c r="BU175" s="29">
        <f t="shared" si="60"/>
        <v>3</v>
      </c>
      <c r="BV175" s="57">
        <f t="shared" si="61"/>
        <v>44564</v>
      </c>
      <c r="BW175" s="58">
        <f t="shared" si="62"/>
        <v>44579</v>
      </c>
      <c r="BX175" s="6" t="str">
        <f t="shared" si="63"/>
        <v>09TF001::099</v>
      </c>
      <c r="BY175" s="6" t="s">
        <v>233</v>
      </c>
      <c r="BZ175" s="6">
        <f t="shared" si="64"/>
        <v>31</v>
      </c>
      <c r="CA175" s="6">
        <f t="shared" si="65"/>
        <v>15</v>
      </c>
    </row>
    <row r="176" spans="1:79" s="6" customFormat="1" ht="12">
      <c r="A176" s="6" t="str">
        <f t="shared" si="73"/>
        <v>Retail09TF001099</v>
      </c>
      <c r="B176" s="6" t="s">
        <v>460</v>
      </c>
      <c r="C176" s="62" t="s">
        <v>466</v>
      </c>
      <c r="D176" s="62"/>
      <c r="E176" s="62"/>
      <c r="F176" s="62" t="s">
        <v>177</v>
      </c>
      <c r="G176" s="62" t="s">
        <v>222</v>
      </c>
      <c r="H176" s="62" t="s">
        <v>222</v>
      </c>
      <c r="I176" s="62" t="s">
        <v>462</v>
      </c>
      <c r="J176" s="62" t="s">
        <v>224</v>
      </c>
      <c r="K176" s="62" t="s">
        <v>224</v>
      </c>
      <c r="L176" s="65" t="s">
        <v>225</v>
      </c>
      <c r="M176" s="62" t="s">
        <v>181</v>
      </c>
      <c r="N176" s="62" t="s">
        <v>196</v>
      </c>
      <c r="O176" s="62"/>
      <c r="P176" s="62" t="s">
        <v>463</v>
      </c>
      <c r="Q176" s="62" t="s">
        <v>229</v>
      </c>
      <c r="R176" s="62">
        <v>300</v>
      </c>
      <c r="S176" s="62">
        <v>300</v>
      </c>
      <c r="T176" s="63">
        <v>44621</v>
      </c>
      <c r="U176" s="62"/>
      <c r="V176" s="64">
        <v>44571</v>
      </c>
      <c r="W176" s="64">
        <f t="shared" si="52"/>
        <v>44564</v>
      </c>
      <c r="X176" s="67">
        <f t="shared" si="53"/>
        <v>44586</v>
      </c>
      <c r="Y176" s="67">
        <v>44579</v>
      </c>
      <c r="Z176" s="62" t="s">
        <v>186</v>
      </c>
      <c r="AA176" s="62"/>
      <c r="AB176" s="62"/>
      <c r="AC176" s="62"/>
      <c r="AD176" s="62"/>
      <c r="AE176" s="62" t="s">
        <v>187</v>
      </c>
      <c r="AF176" s="62"/>
      <c r="AG176" s="62"/>
      <c r="AH176" s="65">
        <v>4</v>
      </c>
      <c r="AI176" s="65">
        <f t="shared" si="54"/>
        <v>1200</v>
      </c>
      <c r="AJ176" s="65" t="s">
        <v>189</v>
      </c>
      <c r="AK176" s="65"/>
      <c r="AL176" s="65"/>
      <c r="AM176" s="65"/>
      <c r="AN176" s="65"/>
      <c r="AO176" s="65"/>
      <c r="AP176" s="65" t="s">
        <v>190</v>
      </c>
      <c r="AQ176" s="65"/>
      <c r="AR176" s="65"/>
      <c r="AS176" s="65"/>
      <c r="AT176" s="65" t="s">
        <v>215</v>
      </c>
      <c r="AU176" s="65"/>
      <c r="AV176" s="65"/>
      <c r="AW176" s="65" t="s">
        <v>467</v>
      </c>
      <c r="AX176" s="48" t="e">
        <f>VLOOKUP(A:A,'[4]Total Buy'!$A:$AV,48,0)</f>
        <v>#N/A</v>
      </c>
      <c r="AY176" s="49" t="str">
        <f t="shared" si="55"/>
        <v>09TF001099</v>
      </c>
      <c r="AZ176" s="65" t="s">
        <v>465</v>
      </c>
      <c r="BA176" s="65"/>
      <c r="BB176" s="65">
        <v>7.6</v>
      </c>
      <c r="BC176" s="65"/>
      <c r="BD176" s="49" t="str">
        <f t="shared" si="56"/>
        <v>09TF001099</v>
      </c>
      <c r="BE176" s="49" t="s">
        <v>86</v>
      </c>
      <c r="BF176" s="49"/>
      <c r="BG176" s="65"/>
      <c r="BH176" s="49" t="s">
        <v>97</v>
      </c>
      <c r="BI176" s="52" t="s">
        <v>195</v>
      </c>
      <c r="BJ176" s="65"/>
      <c r="BK176" s="65"/>
      <c r="BL176" s="54">
        <v>44440</v>
      </c>
      <c r="BM176" s="55"/>
      <c r="BN176" s="55">
        <v>44548</v>
      </c>
      <c r="BO176" s="55">
        <v>44530</v>
      </c>
      <c r="BP176" s="49">
        <v>107</v>
      </c>
      <c r="BQ176" s="49">
        <v>107</v>
      </c>
      <c r="BR176" s="49">
        <f t="shared" si="57"/>
        <v>0</v>
      </c>
      <c r="BS176" s="56">
        <f t="shared" si="58"/>
        <v>44582</v>
      </c>
      <c r="BT176" s="29">
        <f t="shared" si="59"/>
        <v>-2.1428571428571428</v>
      </c>
      <c r="BU176" s="29">
        <f t="shared" si="60"/>
        <v>3</v>
      </c>
      <c r="BV176" s="57">
        <f t="shared" si="61"/>
        <v>44564</v>
      </c>
      <c r="BW176" s="58">
        <f t="shared" si="62"/>
        <v>44579</v>
      </c>
      <c r="BX176" s="6" t="str">
        <f t="shared" si="63"/>
        <v>09TF001::099</v>
      </c>
      <c r="BY176" s="6" t="s">
        <v>233</v>
      </c>
      <c r="BZ176" s="6">
        <f t="shared" si="64"/>
        <v>31</v>
      </c>
      <c r="CA176" s="6">
        <f t="shared" si="65"/>
        <v>15</v>
      </c>
    </row>
    <row r="177" spans="1:79" s="6" customFormat="1" ht="12">
      <c r="A177" s="6" t="str">
        <f t="shared" si="73"/>
        <v>Retail09TF001099</v>
      </c>
      <c r="B177" s="6" t="s">
        <v>460</v>
      </c>
      <c r="C177" s="62" t="s">
        <v>466</v>
      </c>
      <c r="D177" s="62"/>
      <c r="E177" s="62"/>
      <c r="F177" s="62" t="s">
        <v>177</v>
      </c>
      <c r="G177" s="62" t="s">
        <v>222</v>
      </c>
      <c r="H177" s="62" t="s">
        <v>222</v>
      </c>
      <c r="I177" s="62" t="s">
        <v>462</v>
      </c>
      <c r="J177" s="62" t="s">
        <v>224</v>
      </c>
      <c r="K177" s="62" t="s">
        <v>224</v>
      </c>
      <c r="L177" s="65" t="s">
        <v>225</v>
      </c>
      <c r="M177" s="62" t="s">
        <v>181</v>
      </c>
      <c r="N177" s="62" t="s">
        <v>198</v>
      </c>
      <c r="O177" s="62"/>
      <c r="P177" s="62" t="s">
        <v>463</v>
      </c>
      <c r="Q177" s="62" t="s">
        <v>229</v>
      </c>
      <c r="R177" s="62">
        <v>100</v>
      </c>
      <c r="S177" s="62">
        <v>100</v>
      </c>
      <c r="T177" s="63">
        <v>44621</v>
      </c>
      <c r="U177" s="62"/>
      <c r="V177" s="64">
        <v>44571</v>
      </c>
      <c r="W177" s="64">
        <f t="shared" si="52"/>
        <v>44564</v>
      </c>
      <c r="X177" s="67">
        <f t="shared" si="53"/>
        <v>44586</v>
      </c>
      <c r="Y177" s="67">
        <v>44579</v>
      </c>
      <c r="Z177" s="62" t="s">
        <v>186</v>
      </c>
      <c r="AA177" s="62"/>
      <c r="AB177" s="62"/>
      <c r="AC177" s="62"/>
      <c r="AD177" s="62"/>
      <c r="AE177" s="62" t="s">
        <v>187</v>
      </c>
      <c r="AF177" s="62"/>
      <c r="AG177" s="62"/>
      <c r="AH177" s="65">
        <v>4</v>
      </c>
      <c r="AI177" s="65">
        <f t="shared" si="54"/>
        <v>400</v>
      </c>
      <c r="AJ177" s="65" t="s">
        <v>189</v>
      </c>
      <c r="AK177" s="65"/>
      <c r="AL177" s="65"/>
      <c r="AM177" s="65"/>
      <c r="AN177" s="65"/>
      <c r="AO177" s="65"/>
      <c r="AP177" s="65" t="s">
        <v>190</v>
      </c>
      <c r="AQ177" s="65"/>
      <c r="AR177" s="65"/>
      <c r="AS177" s="65"/>
      <c r="AT177" s="65" t="s">
        <v>215</v>
      </c>
      <c r="AU177" s="65"/>
      <c r="AV177" s="65"/>
      <c r="AW177" s="65" t="s">
        <v>467</v>
      </c>
      <c r="AX177" s="48" t="e">
        <f>VLOOKUP(A:A,'[4]Total Buy'!$A:$AV,48,0)</f>
        <v>#N/A</v>
      </c>
      <c r="AY177" s="49" t="str">
        <f t="shared" si="55"/>
        <v>09TF001099</v>
      </c>
      <c r="AZ177" s="65" t="s">
        <v>465</v>
      </c>
      <c r="BA177" s="65"/>
      <c r="BB177" s="65">
        <v>7.6</v>
      </c>
      <c r="BC177" s="65"/>
      <c r="BD177" s="49" t="str">
        <f t="shared" si="56"/>
        <v>09TF001099</v>
      </c>
      <c r="BE177" s="49" t="s">
        <v>86</v>
      </c>
      <c r="BF177" s="49"/>
      <c r="BG177" s="65"/>
      <c r="BH177" s="49" t="s">
        <v>97</v>
      </c>
      <c r="BI177" s="52" t="s">
        <v>195</v>
      </c>
      <c r="BJ177" s="65"/>
      <c r="BK177" s="65"/>
      <c r="BL177" s="54">
        <v>44440</v>
      </c>
      <c r="BM177" s="55"/>
      <c r="BN177" s="55">
        <v>44548</v>
      </c>
      <c r="BO177" s="55">
        <v>44530</v>
      </c>
      <c r="BP177" s="49">
        <v>107</v>
      </c>
      <c r="BQ177" s="49">
        <v>107</v>
      </c>
      <c r="BR177" s="49">
        <f t="shared" si="57"/>
        <v>0</v>
      </c>
      <c r="BS177" s="56">
        <f t="shared" si="58"/>
        <v>44582</v>
      </c>
      <c r="BT177" s="29">
        <f t="shared" si="59"/>
        <v>-2.1428571428571428</v>
      </c>
      <c r="BU177" s="29">
        <f t="shared" si="60"/>
        <v>3</v>
      </c>
      <c r="BV177" s="57">
        <f t="shared" si="61"/>
        <v>44564</v>
      </c>
      <c r="BW177" s="58">
        <f t="shared" si="62"/>
        <v>44579</v>
      </c>
      <c r="BX177" s="6" t="str">
        <f t="shared" si="63"/>
        <v>09TF001::099</v>
      </c>
      <c r="BY177" s="6" t="s">
        <v>233</v>
      </c>
      <c r="BZ177" s="6">
        <f t="shared" si="64"/>
        <v>31</v>
      </c>
      <c r="CA177" s="6">
        <f t="shared" si="65"/>
        <v>15</v>
      </c>
    </row>
    <row r="178" spans="1:79" s="6" customFormat="1" ht="12">
      <c r="A178" s="6" t="str">
        <f t="shared" si="73"/>
        <v>Retail09TF001001</v>
      </c>
      <c r="B178" s="6" t="s">
        <v>460</v>
      </c>
      <c r="C178" s="62" t="s">
        <v>468</v>
      </c>
      <c r="D178" s="62"/>
      <c r="E178" s="62"/>
      <c r="F178" s="62" t="s">
        <v>177</v>
      </c>
      <c r="G178" s="62" t="s">
        <v>222</v>
      </c>
      <c r="H178" s="62" t="s">
        <v>222</v>
      </c>
      <c r="I178" s="62" t="s">
        <v>462</v>
      </c>
      <c r="J178" s="62" t="s">
        <v>179</v>
      </c>
      <c r="K178" s="62" t="s">
        <v>179</v>
      </c>
      <c r="L178" s="65" t="s">
        <v>180</v>
      </c>
      <c r="M178" s="62" t="s">
        <v>181</v>
      </c>
      <c r="N178" s="62" t="s">
        <v>182</v>
      </c>
      <c r="O178" s="62"/>
      <c r="P178" s="62" t="s">
        <v>463</v>
      </c>
      <c r="Q178" s="62" t="s">
        <v>229</v>
      </c>
      <c r="R178" s="62">
        <v>400</v>
      </c>
      <c r="S178" s="62">
        <v>400</v>
      </c>
      <c r="T178" s="63">
        <v>44621</v>
      </c>
      <c r="U178" s="62"/>
      <c r="V178" s="64">
        <v>44571</v>
      </c>
      <c r="W178" s="64">
        <f t="shared" si="52"/>
        <v>44564</v>
      </c>
      <c r="X178" s="67">
        <f t="shared" si="53"/>
        <v>44572</v>
      </c>
      <c r="Y178" s="67">
        <v>44565</v>
      </c>
      <c r="Z178" s="62" t="s">
        <v>186</v>
      </c>
      <c r="AA178" s="62"/>
      <c r="AB178" s="62"/>
      <c r="AC178" s="62"/>
      <c r="AD178" s="62"/>
      <c r="AE178" s="62" t="s">
        <v>187</v>
      </c>
      <c r="AF178" s="62"/>
      <c r="AG178" s="62"/>
      <c r="AH178" s="65">
        <v>4</v>
      </c>
      <c r="AI178" s="65">
        <f t="shared" si="54"/>
        <v>1600</v>
      </c>
      <c r="AJ178" s="65" t="s">
        <v>189</v>
      </c>
      <c r="AK178" s="65"/>
      <c r="AL178" s="65"/>
      <c r="AM178" s="65"/>
      <c r="AN178" s="65"/>
      <c r="AO178" s="65"/>
      <c r="AP178" s="65" t="s">
        <v>190</v>
      </c>
      <c r="AQ178" s="65"/>
      <c r="AR178" s="65"/>
      <c r="AS178" s="65"/>
      <c r="AT178" s="65" t="s">
        <v>191</v>
      </c>
      <c r="AU178" s="65"/>
      <c r="AV178" s="65"/>
      <c r="AW178" s="65" t="s">
        <v>469</v>
      </c>
      <c r="AX178" s="48" t="e">
        <f>VLOOKUP(A:A,'[4]Total Buy'!$A:$AV,48,0)</f>
        <v>#N/A</v>
      </c>
      <c r="AY178" s="49" t="str">
        <f t="shared" si="55"/>
        <v>09TF001001</v>
      </c>
      <c r="AZ178" s="65" t="s">
        <v>465</v>
      </c>
      <c r="BA178" s="65"/>
      <c r="BB178" s="65">
        <v>7.28</v>
      </c>
      <c r="BC178" s="65"/>
      <c r="BD178" s="49" t="str">
        <f t="shared" si="56"/>
        <v>09TF001001</v>
      </c>
      <c r="BE178" s="49" t="s">
        <v>86</v>
      </c>
      <c r="BF178" s="49"/>
      <c r="BG178" s="65"/>
      <c r="BH178" s="49" t="s">
        <v>97</v>
      </c>
      <c r="BI178" s="52" t="s">
        <v>195</v>
      </c>
      <c r="BJ178" s="65"/>
      <c r="BK178" s="65"/>
      <c r="BL178" s="54">
        <v>44440</v>
      </c>
      <c r="BM178" s="55"/>
      <c r="BN178" s="55">
        <v>44525</v>
      </c>
      <c r="BO178" s="55"/>
      <c r="BP178" s="49">
        <v>84</v>
      </c>
      <c r="BQ178" s="49">
        <v>137</v>
      </c>
      <c r="BR178" s="49">
        <f t="shared" si="57"/>
        <v>53</v>
      </c>
      <c r="BS178" s="56">
        <f t="shared" si="58"/>
        <v>44612</v>
      </c>
      <c r="BT178" s="29">
        <f t="shared" si="59"/>
        <v>-0.14285714285714285</v>
      </c>
      <c r="BU178" s="29">
        <f t="shared" si="60"/>
        <v>47</v>
      </c>
      <c r="BV178" s="57">
        <f t="shared" si="61"/>
        <v>44564</v>
      </c>
      <c r="BW178" s="58">
        <f t="shared" si="62"/>
        <v>44565</v>
      </c>
      <c r="BX178" s="6" t="str">
        <f t="shared" si="63"/>
        <v>09TF001::001</v>
      </c>
      <c r="BZ178" s="6">
        <f t="shared" si="64"/>
        <v>40</v>
      </c>
      <c r="CA178" s="6">
        <f t="shared" si="65"/>
        <v>1</v>
      </c>
    </row>
    <row r="179" spans="1:79" s="6" customFormat="1" ht="12">
      <c r="A179" s="6" t="str">
        <f t="shared" si="73"/>
        <v>Retail09TF001001</v>
      </c>
      <c r="B179" s="6" t="s">
        <v>460</v>
      </c>
      <c r="C179" s="62" t="s">
        <v>468</v>
      </c>
      <c r="D179" s="62"/>
      <c r="E179" s="62"/>
      <c r="F179" s="62" t="s">
        <v>177</v>
      </c>
      <c r="G179" s="62" t="s">
        <v>222</v>
      </c>
      <c r="H179" s="62" t="s">
        <v>222</v>
      </c>
      <c r="I179" s="62" t="s">
        <v>462</v>
      </c>
      <c r="J179" s="62" t="s">
        <v>179</v>
      </c>
      <c r="K179" s="62" t="s">
        <v>179</v>
      </c>
      <c r="L179" s="65" t="s">
        <v>180</v>
      </c>
      <c r="M179" s="62" t="s">
        <v>181</v>
      </c>
      <c r="N179" s="62" t="s">
        <v>196</v>
      </c>
      <c r="O179" s="62"/>
      <c r="P179" s="62" t="s">
        <v>463</v>
      </c>
      <c r="Q179" s="62" t="s">
        <v>229</v>
      </c>
      <c r="R179" s="62">
        <v>250</v>
      </c>
      <c r="S179" s="62">
        <v>250</v>
      </c>
      <c r="T179" s="63">
        <v>44621</v>
      </c>
      <c r="U179" s="62"/>
      <c r="V179" s="64">
        <v>44571</v>
      </c>
      <c r="W179" s="64">
        <f t="shared" si="52"/>
        <v>44564</v>
      </c>
      <c r="X179" s="67">
        <f t="shared" si="53"/>
        <v>44572</v>
      </c>
      <c r="Y179" s="67">
        <v>44565</v>
      </c>
      <c r="Z179" s="62" t="s">
        <v>186</v>
      </c>
      <c r="AA179" s="62"/>
      <c r="AB179" s="62"/>
      <c r="AC179" s="62"/>
      <c r="AD179" s="62"/>
      <c r="AE179" s="62" t="s">
        <v>187</v>
      </c>
      <c r="AF179" s="62"/>
      <c r="AG179" s="62"/>
      <c r="AH179" s="65">
        <v>4</v>
      </c>
      <c r="AI179" s="65">
        <f t="shared" si="54"/>
        <v>1000</v>
      </c>
      <c r="AJ179" s="65" t="s">
        <v>189</v>
      </c>
      <c r="AK179" s="65"/>
      <c r="AL179" s="65"/>
      <c r="AM179" s="65"/>
      <c r="AN179" s="65"/>
      <c r="AO179" s="65"/>
      <c r="AP179" s="65" t="s">
        <v>190</v>
      </c>
      <c r="AQ179" s="65"/>
      <c r="AR179" s="65"/>
      <c r="AS179" s="65"/>
      <c r="AT179" s="65" t="s">
        <v>191</v>
      </c>
      <c r="AU179" s="65"/>
      <c r="AV179" s="65"/>
      <c r="AW179" s="65" t="s">
        <v>469</v>
      </c>
      <c r="AX179" s="48" t="e">
        <f>VLOOKUP(A:A,'[4]Total Buy'!$A:$AV,48,0)</f>
        <v>#N/A</v>
      </c>
      <c r="AY179" s="49" t="str">
        <f t="shared" si="55"/>
        <v>09TF001001</v>
      </c>
      <c r="AZ179" s="65" t="s">
        <v>465</v>
      </c>
      <c r="BA179" s="65"/>
      <c r="BB179" s="65">
        <v>7.28</v>
      </c>
      <c r="BC179" s="65"/>
      <c r="BD179" s="49" t="str">
        <f t="shared" si="56"/>
        <v>09TF001001</v>
      </c>
      <c r="BE179" s="49" t="s">
        <v>86</v>
      </c>
      <c r="BF179" s="49"/>
      <c r="BG179" s="65"/>
      <c r="BH179" s="49" t="s">
        <v>97</v>
      </c>
      <c r="BI179" s="52" t="s">
        <v>195</v>
      </c>
      <c r="BJ179" s="65"/>
      <c r="BK179" s="65"/>
      <c r="BL179" s="54">
        <v>44440</v>
      </c>
      <c r="BM179" s="55"/>
      <c r="BN179" s="55">
        <v>44525</v>
      </c>
      <c r="BO179" s="55"/>
      <c r="BP179" s="49">
        <v>84</v>
      </c>
      <c r="BQ179" s="49">
        <v>137</v>
      </c>
      <c r="BR179" s="49">
        <f t="shared" si="57"/>
        <v>53</v>
      </c>
      <c r="BS179" s="56">
        <f t="shared" si="58"/>
        <v>44612</v>
      </c>
      <c r="BT179" s="29">
        <f t="shared" si="59"/>
        <v>-0.14285714285714285</v>
      </c>
      <c r="BU179" s="29">
        <f t="shared" si="60"/>
        <v>47</v>
      </c>
      <c r="BV179" s="57">
        <f t="shared" si="61"/>
        <v>44564</v>
      </c>
      <c r="BW179" s="58">
        <f t="shared" si="62"/>
        <v>44565</v>
      </c>
      <c r="BX179" s="6" t="str">
        <f t="shared" si="63"/>
        <v>09TF001::001</v>
      </c>
      <c r="BZ179" s="6">
        <f t="shared" si="64"/>
        <v>40</v>
      </c>
      <c r="CA179" s="6">
        <f t="shared" si="65"/>
        <v>1</v>
      </c>
    </row>
    <row r="180" spans="1:79" s="6" customFormat="1" ht="12">
      <c r="A180" s="6" t="str">
        <f t="shared" si="73"/>
        <v>Retail09TF001001</v>
      </c>
      <c r="B180" s="6" t="s">
        <v>460</v>
      </c>
      <c r="C180" s="62" t="s">
        <v>468</v>
      </c>
      <c r="D180" s="62"/>
      <c r="E180" s="62"/>
      <c r="F180" s="62" t="s">
        <v>177</v>
      </c>
      <c r="G180" s="62" t="s">
        <v>222</v>
      </c>
      <c r="H180" s="62" t="s">
        <v>222</v>
      </c>
      <c r="I180" s="62" t="s">
        <v>462</v>
      </c>
      <c r="J180" s="62" t="s">
        <v>179</v>
      </c>
      <c r="K180" s="62" t="s">
        <v>179</v>
      </c>
      <c r="L180" s="65" t="s">
        <v>180</v>
      </c>
      <c r="M180" s="62" t="s">
        <v>181</v>
      </c>
      <c r="N180" s="62" t="s">
        <v>198</v>
      </c>
      <c r="O180" s="62"/>
      <c r="P180" s="62" t="s">
        <v>463</v>
      </c>
      <c r="Q180" s="62" t="s">
        <v>229</v>
      </c>
      <c r="R180" s="62">
        <v>150</v>
      </c>
      <c r="S180" s="62">
        <v>150</v>
      </c>
      <c r="T180" s="63">
        <v>44621</v>
      </c>
      <c r="U180" s="62"/>
      <c r="V180" s="64">
        <v>44571</v>
      </c>
      <c r="W180" s="64">
        <f t="shared" si="52"/>
        <v>44564</v>
      </c>
      <c r="X180" s="67">
        <f t="shared" si="53"/>
        <v>44572</v>
      </c>
      <c r="Y180" s="67">
        <v>44565</v>
      </c>
      <c r="Z180" s="62" t="s">
        <v>186</v>
      </c>
      <c r="AA180" s="62"/>
      <c r="AB180" s="62"/>
      <c r="AC180" s="62"/>
      <c r="AD180" s="62"/>
      <c r="AE180" s="62" t="s">
        <v>187</v>
      </c>
      <c r="AF180" s="62"/>
      <c r="AG180" s="62"/>
      <c r="AH180" s="65">
        <v>4</v>
      </c>
      <c r="AI180" s="65">
        <f t="shared" si="54"/>
        <v>600</v>
      </c>
      <c r="AJ180" s="65" t="s">
        <v>189</v>
      </c>
      <c r="AK180" s="65"/>
      <c r="AL180" s="65"/>
      <c r="AM180" s="65"/>
      <c r="AN180" s="65"/>
      <c r="AO180" s="65"/>
      <c r="AP180" s="65" t="s">
        <v>190</v>
      </c>
      <c r="AQ180" s="65"/>
      <c r="AR180" s="65"/>
      <c r="AS180" s="65"/>
      <c r="AT180" s="65" t="s">
        <v>191</v>
      </c>
      <c r="AU180" s="65"/>
      <c r="AV180" s="65"/>
      <c r="AW180" s="65" t="s">
        <v>469</v>
      </c>
      <c r="AX180" s="48" t="e">
        <f>VLOOKUP(A:A,'[4]Total Buy'!$A:$AV,48,0)</f>
        <v>#N/A</v>
      </c>
      <c r="AY180" s="49" t="str">
        <f t="shared" si="55"/>
        <v>09TF001001</v>
      </c>
      <c r="AZ180" s="65" t="s">
        <v>465</v>
      </c>
      <c r="BA180" s="65"/>
      <c r="BB180" s="65">
        <v>7.28</v>
      </c>
      <c r="BC180" s="65"/>
      <c r="BD180" s="49" t="str">
        <f t="shared" si="56"/>
        <v>09TF001001</v>
      </c>
      <c r="BE180" s="49" t="s">
        <v>86</v>
      </c>
      <c r="BF180" s="49"/>
      <c r="BG180" s="65"/>
      <c r="BH180" s="49" t="s">
        <v>97</v>
      </c>
      <c r="BI180" s="52" t="s">
        <v>195</v>
      </c>
      <c r="BJ180" s="65"/>
      <c r="BK180" s="65"/>
      <c r="BL180" s="54">
        <v>44440</v>
      </c>
      <c r="BM180" s="55"/>
      <c r="BN180" s="55">
        <v>44525</v>
      </c>
      <c r="BO180" s="55"/>
      <c r="BP180" s="49">
        <v>84</v>
      </c>
      <c r="BQ180" s="49">
        <v>137</v>
      </c>
      <c r="BR180" s="49">
        <f t="shared" si="57"/>
        <v>53</v>
      </c>
      <c r="BS180" s="56">
        <f t="shared" si="58"/>
        <v>44612</v>
      </c>
      <c r="BT180" s="29">
        <f t="shared" si="59"/>
        <v>-0.14285714285714285</v>
      </c>
      <c r="BU180" s="29">
        <f t="shared" si="60"/>
        <v>47</v>
      </c>
      <c r="BV180" s="57">
        <f t="shared" si="61"/>
        <v>44564</v>
      </c>
      <c r="BW180" s="58">
        <f t="shared" si="62"/>
        <v>44565</v>
      </c>
      <c r="BX180" s="6" t="str">
        <f t="shared" si="63"/>
        <v>09TF001::001</v>
      </c>
      <c r="BZ180" s="6">
        <f t="shared" si="64"/>
        <v>40</v>
      </c>
      <c r="CA180" s="6">
        <f t="shared" si="65"/>
        <v>1</v>
      </c>
    </row>
    <row r="181" spans="1:79" s="6" customFormat="1" ht="12">
      <c r="A181" s="6" t="str">
        <f t="shared" si="73"/>
        <v>Retail09TF001459</v>
      </c>
      <c r="B181" s="6" t="s">
        <v>460</v>
      </c>
      <c r="C181" s="62" t="s">
        <v>470</v>
      </c>
      <c r="D181" s="62"/>
      <c r="E181" s="62"/>
      <c r="F181" s="62" t="s">
        <v>177</v>
      </c>
      <c r="G181" s="62" t="s">
        <v>222</v>
      </c>
      <c r="H181" s="62" t="s">
        <v>222</v>
      </c>
      <c r="I181" s="62" t="s">
        <v>462</v>
      </c>
      <c r="J181" s="62">
        <v>459</v>
      </c>
      <c r="K181" s="62">
        <v>459</v>
      </c>
      <c r="L181" s="65" t="s">
        <v>471</v>
      </c>
      <c r="M181" s="62" t="s">
        <v>181</v>
      </c>
      <c r="N181" s="62" t="s">
        <v>182</v>
      </c>
      <c r="O181" s="62"/>
      <c r="P181" s="62" t="s">
        <v>463</v>
      </c>
      <c r="Q181" s="62" t="s">
        <v>229</v>
      </c>
      <c r="R181" s="62">
        <v>400</v>
      </c>
      <c r="S181" s="62">
        <v>400</v>
      </c>
      <c r="T181" s="63">
        <v>44621</v>
      </c>
      <c r="U181" s="62"/>
      <c r="V181" s="64">
        <v>44571</v>
      </c>
      <c r="W181" s="64">
        <f t="shared" si="52"/>
        <v>44564</v>
      </c>
      <c r="X181" s="67">
        <f t="shared" si="53"/>
        <v>44572</v>
      </c>
      <c r="Y181" s="67">
        <v>44565</v>
      </c>
      <c r="Z181" s="62" t="s">
        <v>186</v>
      </c>
      <c r="AA181" s="62"/>
      <c r="AB181" s="62"/>
      <c r="AC181" s="62"/>
      <c r="AD181" s="62"/>
      <c r="AE181" s="62" t="s">
        <v>187</v>
      </c>
      <c r="AF181" s="62"/>
      <c r="AG181" s="62"/>
      <c r="AH181" s="65">
        <v>4</v>
      </c>
      <c r="AI181" s="65">
        <f t="shared" si="54"/>
        <v>1600</v>
      </c>
      <c r="AJ181" s="65" t="s">
        <v>189</v>
      </c>
      <c r="AK181" s="65" t="s">
        <v>203</v>
      </c>
      <c r="AL181" s="65">
        <v>4185.7479452054795</v>
      </c>
      <c r="AM181" s="65">
        <v>3345.8776199999998</v>
      </c>
      <c r="AN181" s="65">
        <f>AM181/1000</f>
        <v>3.3458776199999996</v>
      </c>
      <c r="AO181" s="65" t="s">
        <v>204</v>
      </c>
      <c r="AP181" s="65" t="s">
        <v>190</v>
      </c>
      <c r="AQ181" s="65"/>
      <c r="AR181" s="65"/>
      <c r="AS181" s="65"/>
      <c r="AT181" s="65" t="s">
        <v>191</v>
      </c>
      <c r="AU181" s="65"/>
      <c r="AV181" s="65"/>
      <c r="AW181" s="65" t="s">
        <v>469</v>
      </c>
      <c r="AX181" s="48" t="e">
        <f>VLOOKUP(A:A,'[4]Total Buy'!$A:$AV,48,0)</f>
        <v>#N/A</v>
      </c>
      <c r="AY181" s="49" t="str">
        <f t="shared" si="55"/>
        <v>09TF001459</v>
      </c>
      <c r="AZ181" s="65" t="s">
        <v>465</v>
      </c>
      <c r="BA181" s="65"/>
      <c r="BB181" s="65">
        <v>7.28</v>
      </c>
      <c r="BC181" s="65"/>
      <c r="BD181" s="49" t="str">
        <f t="shared" si="56"/>
        <v>09TF001459</v>
      </c>
      <c r="BE181" s="49" t="s">
        <v>86</v>
      </c>
      <c r="BF181" s="49"/>
      <c r="BG181" s="65"/>
      <c r="BH181" s="49" t="s">
        <v>97</v>
      </c>
      <c r="BI181" s="52" t="s">
        <v>195</v>
      </c>
      <c r="BJ181" s="65"/>
      <c r="BK181" s="65"/>
      <c r="BL181" s="54">
        <v>44440</v>
      </c>
      <c r="BM181" s="55"/>
      <c r="BN181" s="55">
        <v>44525</v>
      </c>
      <c r="BO181" s="55"/>
      <c r="BP181" s="49">
        <v>84</v>
      </c>
      <c r="BQ181" s="49">
        <v>137</v>
      </c>
      <c r="BR181" s="49">
        <f t="shared" si="57"/>
        <v>53</v>
      </c>
      <c r="BS181" s="56">
        <f t="shared" si="58"/>
        <v>44612</v>
      </c>
      <c r="BT181" s="29">
        <f t="shared" si="59"/>
        <v>-0.14285714285714285</v>
      </c>
      <c r="BU181" s="29">
        <f t="shared" si="60"/>
        <v>47</v>
      </c>
      <c r="BV181" s="57">
        <f t="shared" si="61"/>
        <v>44564</v>
      </c>
      <c r="BW181" s="58">
        <f t="shared" si="62"/>
        <v>44565</v>
      </c>
      <c r="BX181" s="6" t="str">
        <f t="shared" si="63"/>
        <v>09TF001::459</v>
      </c>
      <c r="BZ181" s="6">
        <f t="shared" si="64"/>
        <v>40</v>
      </c>
      <c r="CA181" s="6">
        <f t="shared" si="65"/>
        <v>1</v>
      </c>
    </row>
    <row r="182" spans="1:79" s="6" customFormat="1" ht="12">
      <c r="A182" s="6" t="str">
        <f t="shared" si="73"/>
        <v>Retail09TF001459</v>
      </c>
      <c r="B182" s="6" t="s">
        <v>460</v>
      </c>
      <c r="C182" s="62" t="s">
        <v>470</v>
      </c>
      <c r="D182" s="62"/>
      <c r="E182" s="62"/>
      <c r="F182" s="62" t="s">
        <v>177</v>
      </c>
      <c r="G182" s="62" t="s">
        <v>222</v>
      </c>
      <c r="H182" s="62" t="s">
        <v>222</v>
      </c>
      <c r="I182" s="62" t="s">
        <v>462</v>
      </c>
      <c r="J182" s="62">
        <v>459</v>
      </c>
      <c r="K182" s="62">
        <v>459</v>
      </c>
      <c r="L182" s="65" t="s">
        <v>471</v>
      </c>
      <c r="M182" s="62" t="s">
        <v>181</v>
      </c>
      <c r="N182" s="62" t="s">
        <v>196</v>
      </c>
      <c r="O182" s="62"/>
      <c r="P182" s="62" t="s">
        <v>463</v>
      </c>
      <c r="Q182" s="62" t="s">
        <v>229</v>
      </c>
      <c r="R182" s="62">
        <v>600</v>
      </c>
      <c r="S182" s="62">
        <v>600</v>
      </c>
      <c r="T182" s="63">
        <v>44621</v>
      </c>
      <c r="U182" s="62"/>
      <c r="V182" s="64">
        <v>44571</v>
      </c>
      <c r="W182" s="64">
        <f t="shared" si="52"/>
        <v>44564</v>
      </c>
      <c r="X182" s="67">
        <f t="shared" si="53"/>
        <v>44572</v>
      </c>
      <c r="Y182" s="67">
        <v>44565</v>
      </c>
      <c r="Z182" s="62" t="s">
        <v>186</v>
      </c>
      <c r="AA182" s="62"/>
      <c r="AB182" s="62"/>
      <c r="AC182" s="62"/>
      <c r="AD182" s="62"/>
      <c r="AE182" s="62" t="s">
        <v>187</v>
      </c>
      <c r="AF182" s="62"/>
      <c r="AG182" s="62"/>
      <c r="AH182" s="65">
        <v>4</v>
      </c>
      <c r="AI182" s="65">
        <f t="shared" si="54"/>
        <v>2400</v>
      </c>
      <c r="AJ182" s="65" t="s">
        <v>189</v>
      </c>
      <c r="AK182" s="65" t="s">
        <v>203</v>
      </c>
      <c r="AL182" s="65">
        <v>4185.7479452054795</v>
      </c>
      <c r="AM182" s="65">
        <v>3345.8776199999998</v>
      </c>
      <c r="AN182" s="65">
        <f>AM182/1000</f>
        <v>3.3458776199999996</v>
      </c>
      <c r="AO182" s="65" t="s">
        <v>204</v>
      </c>
      <c r="AP182" s="65" t="s">
        <v>190</v>
      </c>
      <c r="AQ182" s="65"/>
      <c r="AR182" s="65"/>
      <c r="AS182" s="65"/>
      <c r="AT182" s="65" t="s">
        <v>191</v>
      </c>
      <c r="AU182" s="65"/>
      <c r="AV182" s="65"/>
      <c r="AW182" s="65" t="s">
        <v>469</v>
      </c>
      <c r="AX182" s="48" t="e">
        <f>VLOOKUP(A:A,'[4]Total Buy'!$A:$AV,48,0)</f>
        <v>#N/A</v>
      </c>
      <c r="AY182" s="49" t="str">
        <f t="shared" si="55"/>
        <v>09TF001459</v>
      </c>
      <c r="AZ182" s="65" t="s">
        <v>465</v>
      </c>
      <c r="BA182" s="65"/>
      <c r="BB182" s="65">
        <v>7.28</v>
      </c>
      <c r="BC182" s="65"/>
      <c r="BD182" s="49" t="str">
        <f t="shared" si="56"/>
        <v>09TF001459</v>
      </c>
      <c r="BE182" s="49" t="s">
        <v>86</v>
      </c>
      <c r="BF182" s="49"/>
      <c r="BG182" s="65"/>
      <c r="BH182" s="49" t="s">
        <v>97</v>
      </c>
      <c r="BI182" s="52" t="s">
        <v>195</v>
      </c>
      <c r="BJ182" s="65"/>
      <c r="BK182" s="65"/>
      <c r="BL182" s="54">
        <v>44440</v>
      </c>
      <c r="BM182" s="55"/>
      <c r="BN182" s="55">
        <v>44525</v>
      </c>
      <c r="BO182" s="55"/>
      <c r="BP182" s="49">
        <v>84</v>
      </c>
      <c r="BQ182" s="49">
        <v>137</v>
      </c>
      <c r="BR182" s="49">
        <f t="shared" si="57"/>
        <v>53</v>
      </c>
      <c r="BS182" s="56">
        <f t="shared" si="58"/>
        <v>44612</v>
      </c>
      <c r="BT182" s="29">
        <f t="shared" si="59"/>
        <v>-0.14285714285714285</v>
      </c>
      <c r="BU182" s="29">
        <f t="shared" si="60"/>
        <v>47</v>
      </c>
      <c r="BV182" s="57">
        <f t="shared" si="61"/>
        <v>44564</v>
      </c>
      <c r="BW182" s="58">
        <f t="shared" si="62"/>
        <v>44565</v>
      </c>
      <c r="BX182" s="6" t="str">
        <f t="shared" si="63"/>
        <v>09TF001::459</v>
      </c>
      <c r="BZ182" s="6">
        <f t="shared" si="64"/>
        <v>40</v>
      </c>
      <c r="CA182" s="6">
        <f t="shared" si="65"/>
        <v>1</v>
      </c>
    </row>
    <row r="183" spans="1:79" s="6" customFormat="1" ht="12">
      <c r="A183" s="6" t="str">
        <f t="shared" si="73"/>
        <v>Retail09R3108004</v>
      </c>
      <c r="B183" s="6" t="s">
        <v>460</v>
      </c>
      <c r="C183" s="62" t="s">
        <v>472</v>
      </c>
      <c r="D183" s="62"/>
      <c r="E183" s="62"/>
      <c r="F183" s="62" t="s">
        <v>177</v>
      </c>
      <c r="G183" s="62" t="s">
        <v>266</v>
      </c>
      <c r="H183" s="62" t="s">
        <v>473</v>
      </c>
      <c r="I183" s="62" t="s">
        <v>96</v>
      </c>
      <c r="J183" s="62" t="s">
        <v>282</v>
      </c>
      <c r="K183" s="62" t="s">
        <v>282</v>
      </c>
      <c r="L183" s="65" t="s">
        <v>474</v>
      </c>
      <c r="M183" s="62" t="s">
        <v>181</v>
      </c>
      <c r="N183" s="62" t="s">
        <v>226</v>
      </c>
      <c r="O183" s="62"/>
      <c r="P183" s="62" t="s">
        <v>463</v>
      </c>
      <c r="Q183" s="62" t="s">
        <v>229</v>
      </c>
      <c r="R183" s="62">
        <v>150</v>
      </c>
      <c r="S183" s="62">
        <v>150</v>
      </c>
      <c r="T183" s="63">
        <v>44621</v>
      </c>
      <c r="U183" s="62"/>
      <c r="V183" s="64">
        <v>44571</v>
      </c>
      <c r="W183" s="64">
        <f t="shared" si="52"/>
        <v>44564</v>
      </c>
      <c r="X183" s="67">
        <f t="shared" si="53"/>
        <v>44607</v>
      </c>
      <c r="Y183" s="67">
        <v>44600</v>
      </c>
      <c r="Z183" s="62" t="s">
        <v>186</v>
      </c>
      <c r="AA183" s="62"/>
      <c r="AB183" s="62"/>
      <c r="AC183" s="62"/>
      <c r="AD183" s="62"/>
      <c r="AE183" s="62"/>
      <c r="AF183" s="62"/>
      <c r="AG183" s="62"/>
      <c r="AH183" s="65">
        <v>1</v>
      </c>
      <c r="AI183" s="65">
        <f t="shared" si="54"/>
        <v>150</v>
      </c>
      <c r="AJ183" s="65" t="s">
        <v>189</v>
      </c>
      <c r="AK183" s="65"/>
      <c r="AL183" s="65"/>
      <c r="AM183" s="65"/>
      <c r="AN183" s="65"/>
      <c r="AO183" s="65"/>
      <c r="AP183" s="65" t="s">
        <v>190</v>
      </c>
      <c r="AQ183" s="65"/>
      <c r="AR183" s="65"/>
      <c r="AS183" s="65" t="s">
        <v>205</v>
      </c>
      <c r="AT183" s="65" t="s">
        <v>206</v>
      </c>
      <c r="AU183" s="65"/>
      <c r="AV183" s="65"/>
      <c r="AW183" s="65" t="s">
        <v>475</v>
      </c>
      <c r="AX183" s="48" t="e">
        <f>VLOOKUP(A:A,'[4]Total Buy'!$A:$AV,48,0)</f>
        <v>#N/A</v>
      </c>
      <c r="AY183" s="49" t="str">
        <f t="shared" si="55"/>
        <v>09T3108004</v>
      </c>
      <c r="AZ183" s="65" t="s">
        <v>465</v>
      </c>
      <c r="BA183" s="65"/>
      <c r="BB183" s="65">
        <v>3.1799999999999997</v>
      </c>
      <c r="BC183" s="65"/>
      <c r="BD183" s="49" t="str">
        <f t="shared" si="56"/>
        <v>09T3108004</v>
      </c>
      <c r="BE183" s="49" t="s">
        <v>73</v>
      </c>
      <c r="BF183" s="49"/>
      <c r="BG183" s="65"/>
      <c r="BH183" s="49" t="s">
        <v>97</v>
      </c>
      <c r="BI183" s="52" t="s">
        <v>195</v>
      </c>
      <c r="BJ183" s="65"/>
      <c r="BK183" s="65"/>
      <c r="BL183" s="54">
        <v>44440</v>
      </c>
      <c r="BM183" s="55"/>
      <c r="BN183" s="55">
        <v>44575</v>
      </c>
      <c r="BO183" s="55">
        <v>44568</v>
      </c>
      <c r="BP183" s="49">
        <v>134</v>
      </c>
      <c r="BQ183" s="49">
        <v>119</v>
      </c>
      <c r="BR183" s="49">
        <f t="shared" si="57"/>
        <v>-15</v>
      </c>
      <c r="BS183" s="56">
        <f t="shared" si="58"/>
        <v>44594</v>
      </c>
      <c r="BT183" s="29">
        <f t="shared" si="59"/>
        <v>-5.1428571428571432</v>
      </c>
      <c r="BU183" s="29">
        <f t="shared" si="60"/>
        <v>-6</v>
      </c>
      <c r="BV183" s="57">
        <f t="shared" si="61"/>
        <v>44564</v>
      </c>
      <c r="BW183" s="58">
        <f t="shared" si="62"/>
        <v>44600</v>
      </c>
      <c r="BX183" s="6" t="str">
        <f t="shared" si="63"/>
        <v>09T3108::004</v>
      </c>
      <c r="BY183" s="6" t="s">
        <v>74</v>
      </c>
      <c r="BZ183" s="6">
        <f t="shared" si="64"/>
        <v>25</v>
      </c>
      <c r="CA183" s="6">
        <f t="shared" si="65"/>
        <v>36</v>
      </c>
    </row>
    <row r="184" spans="1:79" s="6" customFormat="1" ht="12">
      <c r="A184" s="6" t="str">
        <f t="shared" si="73"/>
        <v>Retail09R3108004</v>
      </c>
      <c r="B184" s="6" t="s">
        <v>460</v>
      </c>
      <c r="C184" s="62" t="s">
        <v>472</v>
      </c>
      <c r="D184" s="62"/>
      <c r="E184" s="62"/>
      <c r="F184" s="62" t="s">
        <v>177</v>
      </c>
      <c r="G184" s="62" t="s">
        <v>266</v>
      </c>
      <c r="H184" s="62" t="s">
        <v>473</v>
      </c>
      <c r="I184" s="62" t="s">
        <v>96</v>
      </c>
      <c r="J184" s="62" t="s">
        <v>282</v>
      </c>
      <c r="K184" s="62" t="s">
        <v>282</v>
      </c>
      <c r="L184" s="65" t="s">
        <v>474</v>
      </c>
      <c r="M184" s="62" t="s">
        <v>181</v>
      </c>
      <c r="N184" s="62" t="s">
        <v>182</v>
      </c>
      <c r="O184" s="62"/>
      <c r="P184" s="62" t="s">
        <v>463</v>
      </c>
      <c r="Q184" s="62" t="s">
        <v>229</v>
      </c>
      <c r="R184" s="62">
        <v>500</v>
      </c>
      <c r="S184" s="62">
        <v>500</v>
      </c>
      <c r="T184" s="63">
        <v>44621</v>
      </c>
      <c r="U184" s="62"/>
      <c r="V184" s="64">
        <v>44571</v>
      </c>
      <c r="W184" s="64">
        <f t="shared" si="52"/>
        <v>44564</v>
      </c>
      <c r="X184" s="67">
        <f t="shared" si="53"/>
        <v>44607</v>
      </c>
      <c r="Y184" s="67">
        <v>44600</v>
      </c>
      <c r="Z184" s="62" t="s">
        <v>186</v>
      </c>
      <c r="AA184" s="62"/>
      <c r="AB184" s="62"/>
      <c r="AC184" s="62"/>
      <c r="AD184" s="62"/>
      <c r="AE184" s="62"/>
      <c r="AF184" s="62"/>
      <c r="AG184" s="62"/>
      <c r="AH184" s="65">
        <v>1</v>
      </c>
      <c r="AI184" s="65">
        <f t="shared" si="54"/>
        <v>500</v>
      </c>
      <c r="AJ184" s="65" t="s">
        <v>189</v>
      </c>
      <c r="AK184" s="65"/>
      <c r="AL184" s="65"/>
      <c r="AM184" s="65"/>
      <c r="AN184" s="65"/>
      <c r="AO184" s="65"/>
      <c r="AP184" s="65" t="s">
        <v>190</v>
      </c>
      <c r="AQ184" s="65"/>
      <c r="AR184" s="65"/>
      <c r="AS184" s="65" t="s">
        <v>205</v>
      </c>
      <c r="AT184" s="65" t="s">
        <v>206</v>
      </c>
      <c r="AU184" s="65"/>
      <c r="AV184" s="65"/>
      <c r="AW184" s="65" t="s">
        <v>475</v>
      </c>
      <c r="AX184" s="48" t="e">
        <f>VLOOKUP(A:A,'[4]Total Buy'!$A:$AV,48,0)</f>
        <v>#N/A</v>
      </c>
      <c r="AY184" s="49" t="str">
        <f t="shared" si="55"/>
        <v>09T3108004</v>
      </c>
      <c r="AZ184" s="65" t="s">
        <v>465</v>
      </c>
      <c r="BA184" s="65"/>
      <c r="BB184" s="65">
        <v>3.1799999999999997</v>
      </c>
      <c r="BC184" s="65"/>
      <c r="BD184" s="49" t="str">
        <f t="shared" si="56"/>
        <v>09T3108004</v>
      </c>
      <c r="BE184" s="49" t="s">
        <v>73</v>
      </c>
      <c r="BF184" s="49"/>
      <c r="BG184" s="65"/>
      <c r="BH184" s="49" t="s">
        <v>97</v>
      </c>
      <c r="BI184" s="52" t="s">
        <v>195</v>
      </c>
      <c r="BJ184" s="65"/>
      <c r="BK184" s="65"/>
      <c r="BL184" s="54">
        <v>44440</v>
      </c>
      <c r="BM184" s="55"/>
      <c r="BN184" s="55">
        <v>44575</v>
      </c>
      <c r="BO184" s="55">
        <v>44568</v>
      </c>
      <c r="BP184" s="49">
        <v>134</v>
      </c>
      <c r="BQ184" s="49">
        <v>119</v>
      </c>
      <c r="BR184" s="49">
        <f t="shared" si="57"/>
        <v>-15</v>
      </c>
      <c r="BS184" s="56">
        <f t="shared" si="58"/>
        <v>44594</v>
      </c>
      <c r="BT184" s="29">
        <f t="shared" si="59"/>
        <v>-5.1428571428571432</v>
      </c>
      <c r="BU184" s="29">
        <f t="shared" si="60"/>
        <v>-6</v>
      </c>
      <c r="BV184" s="57">
        <f t="shared" si="61"/>
        <v>44564</v>
      </c>
      <c r="BW184" s="58">
        <f t="shared" si="62"/>
        <v>44600</v>
      </c>
      <c r="BX184" s="6" t="str">
        <f t="shared" si="63"/>
        <v>09T3108::004</v>
      </c>
      <c r="BY184" s="6" t="s">
        <v>74</v>
      </c>
      <c r="BZ184" s="6">
        <f t="shared" si="64"/>
        <v>25</v>
      </c>
      <c r="CA184" s="6">
        <f t="shared" si="65"/>
        <v>36</v>
      </c>
    </row>
    <row r="185" spans="1:79" s="6" customFormat="1" ht="12">
      <c r="A185" s="6" t="str">
        <f t="shared" si="73"/>
        <v>Retail09R3108004</v>
      </c>
      <c r="B185" s="6" t="s">
        <v>460</v>
      </c>
      <c r="C185" s="62" t="s">
        <v>472</v>
      </c>
      <c r="D185" s="62"/>
      <c r="E185" s="62"/>
      <c r="F185" s="62" t="s">
        <v>177</v>
      </c>
      <c r="G185" s="62" t="s">
        <v>266</v>
      </c>
      <c r="H185" s="62" t="s">
        <v>473</v>
      </c>
      <c r="I185" s="62" t="s">
        <v>96</v>
      </c>
      <c r="J185" s="62" t="s">
        <v>282</v>
      </c>
      <c r="K185" s="62" t="s">
        <v>282</v>
      </c>
      <c r="L185" s="65" t="s">
        <v>474</v>
      </c>
      <c r="M185" s="62" t="s">
        <v>181</v>
      </c>
      <c r="N185" s="62" t="s">
        <v>196</v>
      </c>
      <c r="O185" s="62"/>
      <c r="P185" s="62" t="s">
        <v>463</v>
      </c>
      <c r="Q185" s="62" t="s">
        <v>229</v>
      </c>
      <c r="R185" s="62">
        <v>200</v>
      </c>
      <c r="S185" s="62">
        <v>200</v>
      </c>
      <c r="T185" s="63">
        <v>44621</v>
      </c>
      <c r="U185" s="62"/>
      <c r="V185" s="64">
        <v>44571</v>
      </c>
      <c r="W185" s="64">
        <f t="shared" si="52"/>
        <v>44564</v>
      </c>
      <c r="X185" s="67">
        <f t="shared" si="53"/>
        <v>44607</v>
      </c>
      <c r="Y185" s="67">
        <v>44600</v>
      </c>
      <c r="Z185" s="62" t="s">
        <v>186</v>
      </c>
      <c r="AA185" s="62"/>
      <c r="AB185" s="62"/>
      <c r="AC185" s="62"/>
      <c r="AD185" s="62"/>
      <c r="AE185" s="62"/>
      <c r="AF185" s="62"/>
      <c r="AG185" s="62"/>
      <c r="AH185" s="65">
        <v>1</v>
      </c>
      <c r="AI185" s="65">
        <f t="shared" si="54"/>
        <v>200</v>
      </c>
      <c r="AJ185" s="65" t="s">
        <v>189</v>
      </c>
      <c r="AK185" s="65"/>
      <c r="AL185" s="65"/>
      <c r="AM185" s="65"/>
      <c r="AN185" s="65"/>
      <c r="AO185" s="65"/>
      <c r="AP185" s="65" t="s">
        <v>190</v>
      </c>
      <c r="AQ185" s="65"/>
      <c r="AR185" s="65"/>
      <c r="AS185" s="65" t="s">
        <v>205</v>
      </c>
      <c r="AT185" s="65" t="s">
        <v>206</v>
      </c>
      <c r="AU185" s="65"/>
      <c r="AV185" s="65"/>
      <c r="AW185" s="65" t="s">
        <v>475</v>
      </c>
      <c r="AX185" s="48" t="e">
        <f>VLOOKUP(A:A,'[4]Total Buy'!$A:$AV,48,0)</f>
        <v>#N/A</v>
      </c>
      <c r="AY185" s="49" t="str">
        <f t="shared" si="55"/>
        <v>09T3108004</v>
      </c>
      <c r="AZ185" s="65" t="s">
        <v>465</v>
      </c>
      <c r="BA185" s="65"/>
      <c r="BB185" s="65">
        <v>3.1799999999999997</v>
      </c>
      <c r="BC185" s="65"/>
      <c r="BD185" s="49" t="str">
        <f t="shared" si="56"/>
        <v>09T3108004</v>
      </c>
      <c r="BE185" s="49" t="s">
        <v>73</v>
      </c>
      <c r="BF185" s="49"/>
      <c r="BG185" s="65"/>
      <c r="BH185" s="49" t="s">
        <v>97</v>
      </c>
      <c r="BI185" s="52" t="s">
        <v>195</v>
      </c>
      <c r="BJ185" s="65"/>
      <c r="BK185" s="65"/>
      <c r="BL185" s="54">
        <v>44440</v>
      </c>
      <c r="BM185" s="55"/>
      <c r="BN185" s="55">
        <v>44575</v>
      </c>
      <c r="BO185" s="55">
        <v>44568</v>
      </c>
      <c r="BP185" s="49">
        <v>134</v>
      </c>
      <c r="BQ185" s="49">
        <v>119</v>
      </c>
      <c r="BR185" s="49">
        <f t="shared" si="57"/>
        <v>-15</v>
      </c>
      <c r="BS185" s="56">
        <f t="shared" si="58"/>
        <v>44594</v>
      </c>
      <c r="BT185" s="29">
        <f t="shared" si="59"/>
        <v>-5.1428571428571432</v>
      </c>
      <c r="BU185" s="29">
        <f t="shared" si="60"/>
        <v>-6</v>
      </c>
      <c r="BV185" s="57">
        <f t="shared" si="61"/>
        <v>44564</v>
      </c>
      <c r="BW185" s="58">
        <f t="shared" si="62"/>
        <v>44600</v>
      </c>
      <c r="BX185" s="6" t="str">
        <f t="shared" si="63"/>
        <v>09T3108::004</v>
      </c>
      <c r="BY185" s="6" t="s">
        <v>74</v>
      </c>
      <c r="BZ185" s="6">
        <f t="shared" si="64"/>
        <v>25</v>
      </c>
      <c r="CA185" s="6">
        <f t="shared" si="65"/>
        <v>36</v>
      </c>
    </row>
    <row r="186" spans="1:79" s="6" customFormat="1" ht="12">
      <c r="A186" s="6" t="str">
        <f t="shared" si="73"/>
        <v>Retail09R3108004</v>
      </c>
      <c r="B186" s="6" t="s">
        <v>460</v>
      </c>
      <c r="C186" s="62" t="s">
        <v>472</v>
      </c>
      <c r="D186" s="62"/>
      <c r="E186" s="62"/>
      <c r="F186" s="62" t="s">
        <v>177</v>
      </c>
      <c r="G186" s="62" t="s">
        <v>266</v>
      </c>
      <c r="H186" s="62" t="s">
        <v>473</v>
      </c>
      <c r="I186" s="62" t="s">
        <v>96</v>
      </c>
      <c r="J186" s="62" t="s">
        <v>282</v>
      </c>
      <c r="K186" s="62" t="s">
        <v>282</v>
      </c>
      <c r="L186" s="65" t="s">
        <v>474</v>
      </c>
      <c r="M186" s="62" t="s">
        <v>181</v>
      </c>
      <c r="N186" s="62" t="s">
        <v>198</v>
      </c>
      <c r="O186" s="62"/>
      <c r="P186" s="62" t="s">
        <v>463</v>
      </c>
      <c r="Q186" s="62" t="s">
        <v>229</v>
      </c>
      <c r="R186" s="62">
        <v>150</v>
      </c>
      <c r="S186" s="62">
        <v>150</v>
      </c>
      <c r="T186" s="63">
        <v>44621</v>
      </c>
      <c r="U186" s="62"/>
      <c r="V186" s="64">
        <v>44571</v>
      </c>
      <c r="W186" s="64">
        <f t="shared" si="52"/>
        <v>44564</v>
      </c>
      <c r="X186" s="67">
        <f t="shared" si="53"/>
        <v>44607</v>
      </c>
      <c r="Y186" s="67">
        <v>44600</v>
      </c>
      <c r="Z186" s="62" t="s">
        <v>186</v>
      </c>
      <c r="AA186" s="62"/>
      <c r="AB186" s="62"/>
      <c r="AC186" s="62"/>
      <c r="AD186" s="62"/>
      <c r="AE186" s="62"/>
      <c r="AF186" s="62"/>
      <c r="AG186" s="62"/>
      <c r="AH186" s="65">
        <v>1</v>
      </c>
      <c r="AI186" s="65">
        <f t="shared" si="54"/>
        <v>150</v>
      </c>
      <c r="AJ186" s="65" t="s">
        <v>189</v>
      </c>
      <c r="AK186" s="65"/>
      <c r="AL186" s="65"/>
      <c r="AM186" s="65"/>
      <c r="AN186" s="65"/>
      <c r="AO186" s="65"/>
      <c r="AP186" s="65" t="s">
        <v>190</v>
      </c>
      <c r="AQ186" s="65"/>
      <c r="AR186" s="65"/>
      <c r="AS186" s="65" t="s">
        <v>205</v>
      </c>
      <c r="AT186" s="65" t="s">
        <v>206</v>
      </c>
      <c r="AU186" s="65"/>
      <c r="AV186" s="65"/>
      <c r="AW186" s="65" t="s">
        <v>475</v>
      </c>
      <c r="AX186" s="48" t="e">
        <f>VLOOKUP(A:A,'[4]Total Buy'!$A:$AV,48,0)</f>
        <v>#N/A</v>
      </c>
      <c r="AY186" s="49" t="str">
        <f t="shared" si="55"/>
        <v>09T3108004</v>
      </c>
      <c r="AZ186" s="65" t="s">
        <v>465</v>
      </c>
      <c r="BA186" s="65"/>
      <c r="BB186" s="65">
        <v>3.1799999999999997</v>
      </c>
      <c r="BC186" s="65"/>
      <c r="BD186" s="49" t="str">
        <f t="shared" si="56"/>
        <v>09T3108004</v>
      </c>
      <c r="BE186" s="49" t="s">
        <v>73</v>
      </c>
      <c r="BF186" s="49"/>
      <c r="BG186" s="65"/>
      <c r="BH186" s="49" t="s">
        <v>97</v>
      </c>
      <c r="BI186" s="52" t="s">
        <v>195</v>
      </c>
      <c r="BJ186" s="65"/>
      <c r="BK186" s="65"/>
      <c r="BL186" s="54">
        <v>44440</v>
      </c>
      <c r="BM186" s="55"/>
      <c r="BN186" s="55">
        <v>44575</v>
      </c>
      <c r="BO186" s="55">
        <v>44568</v>
      </c>
      <c r="BP186" s="49">
        <v>134</v>
      </c>
      <c r="BQ186" s="49">
        <v>119</v>
      </c>
      <c r="BR186" s="49">
        <f t="shared" si="57"/>
        <v>-15</v>
      </c>
      <c r="BS186" s="56">
        <f t="shared" si="58"/>
        <v>44594</v>
      </c>
      <c r="BT186" s="29">
        <f t="shared" si="59"/>
        <v>-5.1428571428571432</v>
      </c>
      <c r="BU186" s="29">
        <f t="shared" si="60"/>
        <v>-6</v>
      </c>
      <c r="BV186" s="57">
        <f t="shared" si="61"/>
        <v>44564</v>
      </c>
      <c r="BW186" s="58">
        <f t="shared" si="62"/>
        <v>44600</v>
      </c>
      <c r="BX186" s="6" t="str">
        <f t="shared" si="63"/>
        <v>09T3108::004</v>
      </c>
      <c r="BY186" s="6" t="s">
        <v>74</v>
      </c>
      <c r="BZ186" s="6">
        <f t="shared" si="64"/>
        <v>25</v>
      </c>
      <c r="CA186" s="6">
        <f t="shared" si="65"/>
        <v>36</v>
      </c>
    </row>
    <row r="187" spans="1:79" s="6" customFormat="1" ht="12">
      <c r="A187" s="6" t="str">
        <f t="shared" si="73"/>
        <v>Retail09R3108410</v>
      </c>
      <c r="B187" s="6" t="s">
        <v>460</v>
      </c>
      <c r="C187" s="62" t="s">
        <v>476</v>
      </c>
      <c r="D187" s="62"/>
      <c r="E187" s="62"/>
      <c r="F187" s="62" t="s">
        <v>177</v>
      </c>
      <c r="G187" s="62" t="s">
        <v>266</v>
      </c>
      <c r="H187" s="62" t="s">
        <v>473</v>
      </c>
      <c r="I187" s="62" t="s">
        <v>96</v>
      </c>
      <c r="J187" s="62" t="s">
        <v>268</v>
      </c>
      <c r="K187" s="62" t="s">
        <v>268</v>
      </c>
      <c r="L187" s="65" t="s">
        <v>269</v>
      </c>
      <c r="M187" s="62" t="s">
        <v>181</v>
      </c>
      <c r="N187" s="62" t="s">
        <v>226</v>
      </c>
      <c r="O187" s="62"/>
      <c r="P187" s="62" t="s">
        <v>463</v>
      </c>
      <c r="Q187" s="62" t="s">
        <v>229</v>
      </c>
      <c r="R187" s="62">
        <v>600</v>
      </c>
      <c r="S187" s="62">
        <v>600</v>
      </c>
      <c r="T187" s="63">
        <v>44621</v>
      </c>
      <c r="U187" s="62"/>
      <c r="V187" s="64">
        <v>44571</v>
      </c>
      <c r="W187" s="64">
        <f t="shared" si="52"/>
        <v>44564</v>
      </c>
      <c r="X187" s="67">
        <f t="shared" si="53"/>
        <v>44572</v>
      </c>
      <c r="Y187" s="67">
        <v>44565</v>
      </c>
      <c r="Z187" s="62" t="s">
        <v>186</v>
      </c>
      <c r="AA187" s="62"/>
      <c r="AB187" s="62"/>
      <c r="AC187" s="62"/>
      <c r="AD187" s="62"/>
      <c r="AE187" s="62"/>
      <c r="AF187" s="62"/>
      <c r="AG187" s="62"/>
      <c r="AH187" s="65">
        <v>1</v>
      </c>
      <c r="AI187" s="65">
        <f t="shared" si="54"/>
        <v>600</v>
      </c>
      <c r="AJ187" s="65" t="s">
        <v>189</v>
      </c>
      <c r="AK187" s="65"/>
      <c r="AL187" s="65"/>
      <c r="AM187" s="65"/>
      <c r="AN187" s="65"/>
      <c r="AO187" s="65"/>
      <c r="AP187" s="65" t="s">
        <v>190</v>
      </c>
      <c r="AQ187" s="65"/>
      <c r="AR187" s="65"/>
      <c r="AS187" s="65"/>
      <c r="AT187" s="65" t="s">
        <v>191</v>
      </c>
      <c r="AU187" s="65"/>
      <c r="AV187" s="65"/>
      <c r="AW187" s="65" t="s">
        <v>477</v>
      </c>
      <c r="AX187" s="48" t="e">
        <f>VLOOKUP(A:A,'[4]Total Buy'!$A:$AV,48,0)</f>
        <v>#N/A</v>
      </c>
      <c r="AY187" s="49" t="str">
        <f t="shared" si="55"/>
        <v>09T3108410</v>
      </c>
      <c r="AZ187" s="65" t="s">
        <v>465</v>
      </c>
      <c r="BA187" s="65"/>
      <c r="BB187" s="65">
        <v>3.1599999999999997</v>
      </c>
      <c r="BC187" s="65"/>
      <c r="BD187" s="49" t="str">
        <f t="shared" si="56"/>
        <v>09T3108410</v>
      </c>
      <c r="BE187" s="49" t="s">
        <v>73</v>
      </c>
      <c r="BF187" s="49"/>
      <c r="BG187" s="65"/>
      <c r="BH187" s="49" t="s">
        <v>97</v>
      </c>
      <c r="BI187" s="52" t="s">
        <v>195</v>
      </c>
      <c r="BJ187" s="65"/>
      <c r="BK187" s="65"/>
      <c r="BL187" s="54">
        <v>44440</v>
      </c>
      <c r="BM187" s="55"/>
      <c r="BN187" s="55">
        <v>44525</v>
      </c>
      <c r="BO187" s="55"/>
      <c r="BP187" s="49">
        <v>84</v>
      </c>
      <c r="BQ187" s="49">
        <v>84</v>
      </c>
      <c r="BR187" s="49">
        <f t="shared" si="57"/>
        <v>0</v>
      </c>
      <c r="BS187" s="56">
        <f t="shared" si="58"/>
        <v>44559</v>
      </c>
      <c r="BT187" s="29">
        <f t="shared" si="59"/>
        <v>-0.14285714285714285</v>
      </c>
      <c r="BU187" s="29">
        <f t="shared" si="60"/>
        <v>-6</v>
      </c>
      <c r="BV187" s="57">
        <f t="shared" si="61"/>
        <v>44564</v>
      </c>
      <c r="BW187" s="58">
        <f t="shared" si="62"/>
        <v>44565</v>
      </c>
      <c r="BX187" s="6" t="str">
        <f t="shared" si="63"/>
        <v>09T3108::410</v>
      </c>
      <c r="BZ187" s="6">
        <f t="shared" si="64"/>
        <v>40</v>
      </c>
      <c r="CA187" s="6">
        <f t="shared" si="65"/>
        <v>1</v>
      </c>
    </row>
    <row r="188" spans="1:79" s="6" customFormat="1" ht="12">
      <c r="A188" s="6" t="str">
        <f t="shared" si="73"/>
        <v>Retail09R3108410</v>
      </c>
      <c r="B188" s="6" t="s">
        <v>460</v>
      </c>
      <c r="C188" s="62" t="s">
        <v>476</v>
      </c>
      <c r="D188" s="62"/>
      <c r="E188" s="62"/>
      <c r="F188" s="62" t="s">
        <v>177</v>
      </c>
      <c r="G188" s="62" t="s">
        <v>266</v>
      </c>
      <c r="H188" s="62" t="s">
        <v>473</v>
      </c>
      <c r="I188" s="62" t="s">
        <v>96</v>
      </c>
      <c r="J188" s="62" t="s">
        <v>268</v>
      </c>
      <c r="K188" s="62" t="s">
        <v>268</v>
      </c>
      <c r="L188" s="65" t="s">
        <v>269</v>
      </c>
      <c r="M188" s="62" t="s">
        <v>181</v>
      </c>
      <c r="N188" s="62" t="s">
        <v>182</v>
      </c>
      <c r="O188" s="62"/>
      <c r="P188" s="62" t="s">
        <v>463</v>
      </c>
      <c r="Q188" s="62" t="s">
        <v>229</v>
      </c>
      <c r="R188" s="62">
        <v>800</v>
      </c>
      <c r="S188" s="62">
        <v>800</v>
      </c>
      <c r="T188" s="63">
        <v>44621</v>
      </c>
      <c r="U188" s="62"/>
      <c r="V188" s="64">
        <v>44571</v>
      </c>
      <c r="W188" s="64">
        <f t="shared" si="52"/>
        <v>44564</v>
      </c>
      <c r="X188" s="67">
        <f t="shared" si="53"/>
        <v>44572</v>
      </c>
      <c r="Y188" s="67">
        <v>44565</v>
      </c>
      <c r="Z188" s="62" t="s">
        <v>186</v>
      </c>
      <c r="AA188" s="62"/>
      <c r="AB188" s="62"/>
      <c r="AC188" s="62"/>
      <c r="AD188" s="62"/>
      <c r="AE188" s="62"/>
      <c r="AF188" s="62"/>
      <c r="AG188" s="62"/>
      <c r="AH188" s="65">
        <v>1</v>
      </c>
      <c r="AI188" s="65">
        <f t="shared" si="54"/>
        <v>800</v>
      </c>
      <c r="AJ188" s="65" t="s">
        <v>189</v>
      </c>
      <c r="AK188" s="65"/>
      <c r="AL188" s="65"/>
      <c r="AM188" s="65"/>
      <c r="AN188" s="65"/>
      <c r="AO188" s="65"/>
      <c r="AP188" s="65" t="s">
        <v>190</v>
      </c>
      <c r="AQ188" s="65"/>
      <c r="AR188" s="65"/>
      <c r="AS188" s="65"/>
      <c r="AT188" s="65" t="s">
        <v>191</v>
      </c>
      <c r="AU188" s="65"/>
      <c r="AV188" s="65"/>
      <c r="AW188" s="65" t="s">
        <v>477</v>
      </c>
      <c r="AX188" s="48" t="e">
        <f>VLOOKUP(A:A,'[4]Total Buy'!$A:$AV,48,0)</f>
        <v>#N/A</v>
      </c>
      <c r="AY188" s="49" t="str">
        <f t="shared" si="55"/>
        <v>09T3108410</v>
      </c>
      <c r="AZ188" s="65" t="s">
        <v>465</v>
      </c>
      <c r="BA188" s="65"/>
      <c r="BB188" s="65">
        <v>3.1599999999999997</v>
      </c>
      <c r="BC188" s="65"/>
      <c r="BD188" s="49" t="str">
        <f t="shared" si="56"/>
        <v>09T3108410</v>
      </c>
      <c r="BE188" s="49" t="s">
        <v>73</v>
      </c>
      <c r="BF188" s="49"/>
      <c r="BG188" s="65"/>
      <c r="BH188" s="49" t="s">
        <v>97</v>
      </c>
      <c r="BI188" s="52" t="s">
        <v>195</v>
      </c>
      <c r="BJ188" s="65"/>
      <c r="BK188" s="65"/>
      <c r="BL188" s="54">
        <v>44440</v>
      </c>
      <c r="BM188" s="55"/>
      <c r="BN188" s="55">
        <v>44525</v>
      </c>
      <c r="BO188" s="55"/>
      <c r="BP188" s="49">
        <v>84</v>
      </c>
      <c r="BQ188" s="49">
        <v>84</v>
      </c>
      <c r="BR188" s="49">
        <f t="shared" si="57"/>
        <v>0</v>
      </c>
      <c r="BS188" s="56">
        <f t="shared" si="58"/>
        <v>44559</v>
      </c>
      <c r="BT188" s="29">
        <f t="shared" si="59"/>
        <v>-0.14285714285714285</v>
      </c>
      <c r="BU188" s="29">
        <f t="shared" si="60"/>
        <v>-6</v>
      </c>
      <c r="BV188" s="57">
        <f t="shared" si="61"/>
        <v>44564</v>
      </c>
      <c r="BW188" s="58">
        <f t="shared" si="62"/>
        <v>44565</v>
      </c>
      <c r="BX188" s="6" t="str">
        <f t="shared" si="63"/>
        <v>09T3108::410</v>
      </c>
      <c r="BZ188" s="6">
        <f t="shared" si="64"/>
        <v>40</v>
      </c>
      <c r="CA188" s="6">
        <f t="shared" si="65"/>
        <v>1</v>
      </c>
    </row>
    <row r="189" spans="1:79" s="6" customFormat="1" ht="12">
      <c r="A189" s="6" t="str">
        <f t="shared" si="73"/>
        <v>Retail09R3108410</v>
      </c>
      <c r="B189" s="6" t="s">
        <v>460</v>
      </c>
      <c r="C189" s="62" t="s">
        <v>476</v>
      </c>
      <c r="D189" s="62"/>
      <c r="E189" s="62"/>
      <c r="F189" s="62" t="s">
        <v>177</v>
      </c>
      <c r="G189" s="62" t="s">
        <v>266</v>
      </c>
      <c r="H189" s="62" t="s">
        <v>473</v>
      </c>
      <c r="I189" s="62" t="s">
        <v>96</v>
      </c>
      <c r="J189" s="62" t="s">
        <v>268</v>
      </c>
      <c r="K189" s="62" t="s">
        <v>268</v>
      </c>
      <c r="L189" s="65" t="s">
        <v>269</v>
      </c>
      <c r="M189" s="62" t="s">
        <v>181</v>
      </c>
      <c r="N189" s="62" t="s">
        <v>196</v>
      </c>
      <c r="O189" s="62"/>
      <c r="P189" s="62" t="s">
        <v>463</v>
      </c>
      <c r="Q189" s="62" t="s">
        <v>229</v>
      </c>
      <c r="R189" s="62">
        <v>700</v>
      </c>
      <c r="S189" s="62">
        <v>700</v>
      </c>
      <c r="T189" s="63">
        <v>44621</v>
      </c>
      <c r="U189" s="62"/>
      <c r="V189" s="64">
        <v>44571</v>
      </c>
      <c r="W189" s="64">
        <f t="shared" si="52"/>
        <v>44564</v>
      </c>
      <c r="X189" s="67">
        <f t="shared" si="53"/>
        <v>44572</v>
      </c>
      <c r="Y189" s="67">
        <v>44565</v>
      </c>
      <c r="Z189" s="62" t="s">
        <v>186</v>
      </c>
      <c r="AA189" s="62"/>
      <c r="AB189" s="62"/>
      <c r="AC189" s="62"/>
      <c r="AD189" s="62"/>
      <c r="AE189" s="62"/>
      <c r="AF189" s="62"/>
      <c r="AG189" s="62"/>
      <c r="AH189" s="65">
        <v>1</v>
      </c>
      <c r="AI189" s="65">
        <f t="shared" si="54"/>
        <v>700</v>
      </c>
      <c r="AJ189" s="65" t="s">
        <v>189</v>
      </c>
      <c r="AK189" s="65"/>
      <c r="AL189" s="65"/>
      <c r="AM189" s="65"/>
      <c r="AN189" s="65"/>
      <c r="AO189" s="65"/>
      <c r="AP189" s="65" t="s">
        <v>190</v>
      </c>
      <c r="AQ189" s="65"/>
      <c r="AR189" s="65"/>
      <c r="AS189" s="65"/>
      <c r="AT189" s="65" t="s">
        <v>191</v>
      </c>
      <c r="AU189" s="65"/>
      <c r="AV189" s="65"/>
      <c r="AW189" s="65" t="s">
        <v>477</v>
      </c>
      <c r="AX189" s="48" t="e">
        <f>VLOOKUP(A:A,'[4]Total Buy'!$A:$AV,48,0)</f>
        <v>#N/A</v>
      </c>
      <c r="AY189" s="49" t="str">
        <f t="shared" si="55"/>
        <v>09T3108410</v>
      </c>
      <c r="AZ189" s="65" t="s">
        <v>465</v>
      </c>
      <c r="BA189" s="65"/>
      <c r="BB189" s="65">
        <v>3.1599999999999997</v>
      </c>
      <c r="BC189" s="65"/>
      <c r="BD189" s="49" t="str">
        <f t="shared" si="56"/>
        <v>09T3108410</v>
      </c>
      <c r="BE189" s="49" t="s">
        <v>73</v>
      </c>
      <c r="BF189" s="49"/>
      <c r="BG189" s="65"/>
      <c r="BH189" s="49" t="s">
        <v>97</v>
      </c>
      <c r="BI189" s="52" t="s">
        <v>195</v>
      </c>
      <c r="BJ189" s="65"/>
      <c r="BK189" s="65"/>
      <c r="BL189" s="54">
        <v>44440</v>
      </c>
      <c r="BM189" s="55"/>
      <c r="BN189" s="55">
        <v>44525</v>
      </c>
      <c r="BO189" s="55"/>
      <c r="BP189" s="49">
        <v>84</v>
      </c>
      <c r="BQ189" s="49">
        <v>84</v>
      </c>
      <c r="BR189" s="49">
        <f t="shared" si="57"/>
        <v>0</v>
      </c>
      <c r="BS189" s="56">
        <f t="shared" si="58"/>
        <v>44559</v>
      </c>
      <c r="BT189" s="29">
        <f t="shared" si="59"/>
        <v>-0.14285714285714285</v>
      </c>
      <c r="BU189" s="29">
        <f t="shared" si="60"/>
        <v>-6</v>
      </c>
      <c r="BV189" s="57">
        <f t="shared" si="61"/>
        <v>44564</v>
      </c>
      <c r="BW189" s="58">
        <f t="shared" si="62"/>
        <v>44565</v>
      </c>
      <c r="BX189" s="6" t="str">
        <f t="shared" si="63"/>
        <v>09T3108::410</v>
      </c>
      <c r="BZ189" s="6">
        <f t="shared" si="64"/>
        <v>40</v>
      </c>
      <c r="CA189" s="6">
        <f t="shared" si="65"/>
        <v>1</v>
      </c>
    </row>
    <row r="190" spans="1:79" s="6" customFormat="1" ht="12">
      <c r="A190" s="6" t="str">
        <f t="shared" si="73"/>
        <v>Retail09R3108410</v>
      </c>
      <c r="B190" s="6" t="s">
        <v>460</v>
      </c>
      <c r="C190" s="62" t="s">
        <v>476</v>
      </c>
      <c r="D190" s="62"/>
      <c r="E190" s="62"/>
      <c r="F190" s="62" t="s">
        <v>177</v>
      </c>
      <c r="G190" s="62" t="s">
        <v>266</v>
      </c>
      <c r="H190" s="62" t="s">
        <v>473</v>
      </c>
      <c r="I190" s="62" t="s">
        <v>96</v>
      </c>
      <c r="J190" s="62" t="s">
        <v>268</v>
      </c>
      <c r="K190" s="62" t="s">
        <v>268</v>
      </c>
      <c r="L190" s="65" t="s">
        <v>269</v>
      </c>
      <c r="M190" s="62" t="s">
        <v>181</v>
      </c>
      <c r="N190" s="62" t="s">
        <v>198</v>
      </c>
      <c r="O190" s="62"/>
      <c r="P190" s="62" t="s">
        <v>463</v>
      </c>
      <c r="Q190" s="62" t="s">
        <v>229</v>
      </c>
      <c r="R190" s="62">
        <v>900</v>
      </c>
      <c r="S190" s="62">
        <v>900</v>
      </c>
      <c r="T190" s="63">
        <v>44621</v>
      </c>
      <c r="U190" s="62"/>
      <c r="V190" s="64">
        <v>44571</v>
      </c>
      <c r="W190" s="64">
        <f t="shared" si="52"/>
        <v>44564</v>
      </c>
      <c r="X190" s="67">
        <f t="shared" si="53"/>
        <v>44572</v>
      </c>
      <c r="Y190" s="67">
        <v>44565</v>
      </c>
      <c r="Z190" s="62" t="s">
        <v>186</v>
      </c>
      <c r="AA190" s="62"/>
      <c r="AB190" s="62"/>
      <c r="AC190" s="62"/>
      <c r="AD190" s="62"/>
      <c r="AE190" s="62"/>
      <c r="AF190" s="62"/>
      <c r="AG190" s="62"/>
      <c r="AH190" s="65">
        <v>1</v>
      </c>
      <c r="AI190" s="65">
        <f t="shared" si="54"/>
        <v>900</v>
      </c>
      <c r="AJ190" s="65" t="s">
        <v>189</v>
      </c>
      <c r="AK190" s="65"/>
      <c r="AL190" s="65"/>
      <c r="AM190" s="65"/>
      <c r="AN190" s="65"/>
      <c r="AO190" s="65"/>
      <c r="AP190" s="65" t="s">
        <v>190</v>
      </c>
      <c r="AQ190" s="65"/>
      <c r="AR190" s="65"/>
      <c r="AS190" s="65"/>
      <c r="AT190" s="65" t="s">
        <v>191</v>
      </c>
      <c r="AU190" s="65"/>
      <c r="AV190" s="65"/>
      <c r="AW190" s="65" t="s">
        <v>477</v>
      </c>
      <c r="AX190" s="48" t="e">
        <f>VLOOKUP(A:A,'[4]Total Buy'!$A:$AV,48,0)</f>
        <v>#N/A</v>
      </c>
      <c r="AY190" s="49" t="str">
        <f t="shared" si="55"/>
        <v>09T3108410</v>
      </c>
      <c r="AZ190" s="65" t="s">
        <v>465</v>
      </c>
      <c r="BA190" s="65"/>
      <c r="BB190" s="65">
        <v>3.1599999999999997</v>
      </c>
      <c r="BC190" s="65"/>
      <c r="BD190" s="49" t="str">
        <f t="shared" si="56"/>
        <v>09T3108410</v>
      </c>
      <c r="BE190" s="49" t="s">
        <v>73</v>
      </c>
      <c r="BF190" s="49"/>
      <c r="BG190" s="65"/>
      <c r="BH190" s="49" t="s">
        <v>97</v>
      </c>
      <c r="BI190" s="52" t="s">
        <v>195</v>
      </c>
      <c r="BJ190" s="65"/>
      <c r="BK190" s="65"/>
      <c r="BL190" s="54">
        <v>44440</v>
      </c>
      <c r="BM190" s="55"/>
      <c r="BN190" s="55">
        <v>44525</v>
      </c>
      <c r="BO190" s="55"/>
      <c r="BP190" s="49">
        <v>84</v>
      </c>
      <c r="BQ190" s="49">
        <v>84</v>
      </c>
      <c r="BR190" s="49">
        <f t="shared" si="57"/>
        <v>0</v>
      </c>
      <c r="BS190" s="56">
        <f t="shared" si="58"/>
        <v>44559</v>
      </c>
      <c r="BT190" s="29">
        <f t="shared" si="59"/>
        <v>-0.14285714285714285</v>
      </c>
      <c r="BU190" s="29">
        <f t="shared" si="60"/>
        <v>-6</v>
      </c>
      <c r="BV190" s="57">
        <f t="shared" si="61"/>
        <v>44564</v>
      </c>
      <c r="BW190" s="58">
        <f t="shared" si="62"/>
        <v>44565</v>
      </c>
      <c r="BX190" s="6" t="str">
        <f t="shared" si="63"/>
        <v>09T3108::410</v>
      </c>
      <c r="BZ190" s="6">
        <f t="shared" si="64"/>
        <v>40</v>
      </c>
      <c r="CA190" s="6">
        <f t="shared" si="65"/>
        <v>1</v>
      </c>
    </row>
    <row r="191" spans="1:79" s="6" customFormat="1" ht="12">
      <c r="A191" s="6" t="str">
        <f t="shared" si="73"/>
        <v>Retail09R3108608</v>
      </c>
      <c r="B191" s="6" t="s">
        <v>460</v>
      </c>
      <c r="C191" s="62" t="s">
        <v>478</v>
      </c>
      <c r="D191" s="62"/>
      <c r="E191" s="62"/>
      <c r="F191" s="62" t="s">
        <v>177</v>
      </c>
      <c r="G191" s="62" t="s">
        <v>266</v>
      </c>
      <c r="H191" s="62" t="s">
        <v>473</v>
      </c>
      <c r="I191" s="62" t="s">
        <v>96</v>
      </c>
      <c r="J191" s="62" t="s">
        <v>200</v>
      </c>
      <c r="K191" s="62" t="s">
        <v>200</v>
      </c>
      <c r="L191" s="65" t="s">
        <v>201</v>
      </c>
      <c r="M191" s="62" t="s">
        <v>181</v>
      </c>
      <c r="N191" s="62" t="s">
        <v>226</v>
      </c>
      <c r="O191" s="62"/>
      <c r="P191" s="62" t="s">
        <v>463</v>
      </c>
      <c r="Q191" s="62" t="s">
        <v>229</v>
      </c>
      <c r="R191" s="62">
        <v>150</v>
      </c>
      <c r="S191" s="62">
        <v>150</v>
      </c>
      <c r="T191" s="63">
        <v>44621</v>
      </c>
      <c r="U191" s="62"/>
      <c r="V191" s="64">
        <v>44571</v>
      </c>
      <c r="W191" s="64">
        <f t="shared" si="52"/>
        <v>44564</v>
      </c>
      <c r="X191" s="67">
        <f t="shared" si="53"/>
        <v>44572</v>
      </c>
      <c r="Y191" s="67">
        <v>44565</v>
      </c>
      <c r="Z191" s="62" t="s">
        <v>186</v>
      </c>
      <c r="AA191" s="62"/>
      <c r="AB191" s="62"/>
      <c r="AC191" s="62"/>
      <c r="AD191" s="62"/>
      <c r="AE191" s="62"/>
      <c r="AF191" s="62"/>
      <c r="AG191" s="62"/>
      <c r="AH191" s="65">
        <v>1</v>
      </c>
      <c r="AI191" s="65">
        <f t="shared" si="54"/>
        <v>150</v>
      </c>
      <c r="AJ191" s="65" t="s">
        <v>189</v>
      </c>
      <c r="AK191" s="65"/>
      <c r="AL191" s="65"/>
      <c r="AM191" s="65"/>
      <c r="AN191" s="65"/>
      <c r="AO191" s="65"/>
      <c r="AP191" s="65" t="s">
        <v>190</v>
      </c>
      <c r="AQ191" s="65"/>
      <c r="AR191" s="65"/>
      <c r="AS191" s="65"/>
      <c r="AT191" s="65" t="s">
        <v>191</v>
      </c>
      <c r="AU191" s="65"/>
      <c r="AV191" s="65"/>
      <c r="AW191" s="65" t="s">
        <v>477</v>
      </c>
      <c r="AX191" s="48" t="e">
        <f>VLOOKUP(A:A,'[4]Total Buy'!$A:$AV,48,0)</f>
        <v>#N/A</v>
      </c>
      <c r="AY191" s="49" t="str">
        <f t="shared" si="55"/>
        <v>09T3108608</v>
      </c>
      <c r="AZ191" s="65" t="s">
        <v>465</v>
      </c>
      <c r="BA191" s="65"/>
      <c r="BB191" s="65">
        <v>3.1599999999999997</v>
      </c>
      <c r="BC191" s="65"/>
      <c r="BD191" s="49" t="str">
        <f t="shared" si="56"/>
        <v>09T3108608</v>
      </c>
      <c r="BE191" s="49" t="s">
        <v>73</v>
      </c>
      <c r="BF191" s="49"/>
      <c r="BG191" s="65"/>
      <c r="BH191" s="49" t="s">
        <v>97</v>
      </c>
      <c r="BI191" s="52" t="s">
        <v>195</v>
      </c>
      <c r="BJ191" s="65"/>
      <c r="BK191" s="65"/>
      <c r="BL191" s="54">
        <v>44440</v>
      </c>
      <c r="BM191" s="55"/>
      <c r="BN191" s="55">
        <v>44525</v>
      </c>
      <c r="BO191" s="55"/>
      <c r="BP191" s="49">
        <v>84</v>
      </c>
      <c r="BQ191" s="49">
        <v>84</v>
      </c>
      <c r="BR191" s="49">
        <f t="shared" si="57"/>
        <v>0</v>
      </c>
      <c r="BS191" s="56">
        <f t="shared" si="58"/>
        <v>44559</v>
      </c>
      <c r="BT191" s="29">
        <f t="shared" si="59"/>
        <v>-0.14285714285714285</v>
      </c>
      <c r="BU191" s="29">
        <f t="shared" si="60"/>
        <v>-6</v>
      </c>
      <c r="BV191" s="57">
        <f t="shared" si="61"/>
        <v>44564</v>
      </c>
      <c r="BW191" s="58">
        <f t="shared" si="62"/>
        <v>44565</v>
      </c>
      <c r="BX191" s="6" t="str">
        <f t="shared" si="63"/>
        <v>09T3108::608</v>
      </c>
      <c r="BZ191" s="6">
        <f t="shared" si="64"/>
        <v>40</v>
      </c>
      <c r="CA191" s="6">
        <f t="shared" si="65"/>
        <v>1</v>
      </c>
    </row>
    <row r="192" spans="1:79" s="6" customFormat="1" ht="12">
      <c r="A192" s="6" t="str">
        <f t="shared" si="73"/>
        <v>Retail09R3108608</v>
      </c>
      <c r="B192" s="6" t="s">
        <v>460</v>
      </c>
      <c r="C192" s="62" t="s">
        <v>478</v>
      </c>
      <c r="D192" s="62"/>
      <c r="E192" s="62"/>
      <c r="F192" s="62" t="s">
        <v>177</v>
      </c>
      <c r="G192" s="62" t="s">
        <v>266</v>
      </c>
      <c r="H192" s="62" t="s">
        <v>473</v>
      </c>
      <c r="I192" s="62" t="s">
        <v>96</v>
      </c>
      <c r="J192" s="62" t="s">
        <v>200</v>
      </c>
      <c r="K192" s="62" t="s">
        <v>200</v>
      </c>
      <c r="L192" s="65" t="s">
        <v>201</v>
      </c>
      <c r="M192" s="62" t="s">
        <v>181</v>
      </c>
      <c r="N192" s="62" t="s">
        <v>182</v>
      </c>
      <c r="O192" s="62"/>
      <c r="P192" s="62" t="s">
        <v>463</v>
      </c>
      <c r="Q192" s="62" t="s">
        <v>229</v>
      </c>
      <c r="R192" s="62">
        <v>500</v>
      </c>
      <c r="S192" s="62">
        <v>500</v>
      </c>
      <c r="T192" s="63">
        <v>44621</v>
      </c>
      <c r="U192" s="62"/>
      <c r="V192" s="64">
        <v>44571</v>
      </c>
      <c r="W192" s="64">
        <f t="shared" si="52"/>
        <v>44564</v>
      </c>
      <c r="X192" s="67">
        <f t="shared" si="53"/>
        <v>44572</v>
      </c>
      <c r="Y192" s="67">
        <v>44565</v>
      </c>
      <c r="Z192" s="62" t="s">
        <v>186</v>
      </c>
      <c r="AA192" s="62"/>
      <c r="AB192" s="62"/>
      <c r="AC192" s="62"/>
      <c r="AD192" s="62"/>
      <c r="AE192" s="62"/>
      <c r="AF192" s="62"/>
      <c r="AG192" s="62"/>
      <c r="AH192" s="65">
        <v>1</v>
      </c>
      <c r="AI192" s="65">
        <f t="shared" si="54"/>
        <v>500</v>
      </c>
      <c r="AJ192" s="65" t="s">
        <v>189</v>
      </c>
      <c r="AK192" s="65"/>
      <c r="AL192" s="65"/>
      <c r="AM192" s="65"/>
      <c r="AN192" s="65"/>
      <c r="AO192" s="65"/>
      <c r="AP192" s="65" t="s">
        <v>190</v>
      </c>
      <c r="AQ192" s="65"/>
      <c r="AR192" s="65"/>
      <c r="AS192" s="65"/>
      <c r="AT192" s="65" t="s">
        <v>191</v>
      </c>
      <c r="AU192" s="65"/>
      <c r="AV192" s="65"/>
      <c r="AW192" s="65" t="s">
        <v>477</v>
      </c>
      <c r="AX192" s="48" t="e">
        <f>VLOOKUP(A:A,'[4]Total Buy'!$A:$AV,48,0)</f>
        <v>#N/A</v>
      </c>
      <c r="AY192" s="49" t="str">
        <f t="shared" si="55"/>
        <v>09T3108608</v>
      </c>
      <c r="AZ192" s="65" t="s">
        <v>465</v>
      </c>
      <c r="BA192" s="65"/>
      <c r="BB192" s="65">
        <v>3.1599999999999997</v>
      </c>
      <c r="BC192" s="65"/>
      <c r="BD192" s="49" t="str">
        <f t="shared" si="56"/>
        <v>09T3108608</v>
      </c>
      <c r="BE192" s="49" t="s">
        <v>73</v>
      </c>
      <c r="BF192" s="49"/>
      <c r="BG192" s="65"/>
      <c r="BH192" s="49" t="s">
        <v>97</v>
      </c>
      <c r="BI192" s="52" t="s">
        <v>195</v>
      </c>
      <c r="BJ192" s="65"/>
      <c r="BK192" s="65"/>
      <c r="BL192" s="54">
        <v>44440</v>
      </c>
      <c r="BM192" s="55"/>
      <c r="BN192" s="55">
        <v>44525</v>
      </c>
      <c r="BO192" s="55"/>
      <c r="BP192" s="49">
        <v>84</v>
      </c>
      <c r="BQ192" s="49">
        <v>84</v>
      </c>
      <c r="BR192" s="49">
        <f t="shared" si="57"/>
        <v>0</v>
      </c>
      <c r="BS192" s="56">
        <f t="shared" si="58"/>
        <v>44559</v>
      </c>
      <c r="BT192" s="29">
        <f t="shared" si="59"/>
        <v>-0.14285714285714285</v>
      </c>
      <c r="BU192" s="29">
        <f t="shared" si="60"/>
        <v>-6</v>
      </c>
      <c r="BV192" s="57">
        <f t="shared" si="61"/>
        <v>44564</v>
      </c>
      <c r="BW192" s="58">
        <f t="shared" si="62"/>
        <v>44565</v>
      </c>
      <c r="BX192" s="6" t="str">
        <f t="shared" si="63"/>
        <v>09T3108::608</v>
      </c>
      <c r="BZ192" s="6">
        <f t="shared" si="64"/>
        <v>40</v>
      </c>
      <c r="CA192" s="6">
        <f t="shared" si="65"/>
        <v>1</v>
      </c>
    </row>
    <row r="193" spans="1:79" s="6" customFormat="1" ht="12">
      <c r="A193" s="6" t="str">
        <f t="shared" si="73"/>
        <v>Retail09R3108608</v>
      </c>
      <c r="B193" s="6" t="s">
        <v>460</v>
      </c>
      <c r="C193" s="62" t="s">
        <v>478</v>
      </c>
      <c r="D193" s="62"/>
      <c r="E193" s="62"/>
      <c r="F193" s="62" t="s">
        <v>177</v>
      </c>
      <c r="G193" s="62" t="s">
        <v>266</v>
      </c>
      <c r="H193" s="62" t="s">
        <v>473</v>
      </c>
      <c r="I193" s="62" t="s">
        <v>96</v>
      </c>
      <c r="J193" s="62" t="s">
        <v>200</v>
      </c>
      <c r="K193" s="62" t="s">
        <v>200</v>
      </c>
      <c r="L193" s="65" t="s">
        <v>201</v>
      </c>
      <c r="M193" s="62" t="s">
        <v>181</v>
      </c>
      <c r="N193" s="62" t="s">
        <v>196</v>
      </c>
      <c r="O193" s="62"/>
      <c r="P193" s="62" t="s">
        <v>463</v>
      </c>
      <c r="Q193" s="62" t="s">
        <v>229</v>
      </c>
      <c r="R193" s="62">
        <v>200</v>
      </c>
      <c r="S193" s="62">
        <v>200</v>
      </c>
      <c r="T193" s="63">
        <v>44621</v>
      </c>
      <c r="U193" s="62"/>
      <c r="V193" s="64">
        <v>44571</v>
      </c>
      <c r="W193" s="64">
        <f t="shared" si="52"/>
        <v>44564</v>
      </c>
      <c r="X193" s="67">
        <f t="shared" si="53"/>
        <v>44572</v>
      </c>
      <c r="Y193" s="67">
        <v>44565</v>
      </c>
      <c r="Z193" s="62" t="s">
        <v>186</v>
      </c>
      <c r="AA193" s="62"/>
      <c r="AB193" s="62"/>
      <c r="AC193" s="62"/>
      <c r="AD193" s="62"/>
      <c r="AE193" s="62"/>
      <c r="AF193" s="62"/>
      <c r="AG193" s="62"/>
      <c r="AH193" s="65">
        <v>1</v>
      </c>
      <c r="AI193" s="65">
        <f t="shared" si="54"/>
        <v>200</v>
      </c>
      <c r="AJ193" s="65" t="s">
        <v>189</v>
      </c>
      <c r="AK193" s="65"/>
      <c r="AL193" s="65"/>
      <c r="AM193" s="65"/>
      <c r="AN193" s="65"/>
      <c r="AO193" s="65"/>
      <c r="AP193" s="65" t="s">
        <v>190</v>
      </c>
      <c r="AQ193" s="65"/>
      <c r="AR193" s="65"/>
      <c r="AS193" s="65"/>
      <c r="AT193" s="65" t="s">
        <v>191</v>
      </c>
      <c r="AU193" s="65"/>
      <c r="AV193" s="65"/>
      <c r="AW193" s="65" t="s">
        <v>477</v>
      </c>
      <c r="AX193" s="48" t="e">
        <f>VLOOKUP(A:A,'[4]Total Buy'!$A:$AV,48,0)</f>
        <v>#N/A</v>
      </c>
      <c r="AY193" s="49" t="str">
        <f t="shared" si="55"/>
        <v>09T3108608</v>
      </c>
      <c r="AZ193" s="65" t="s">
        <v>465</v>
      </c>
      <c r="BA193" s="65"/>
      <c r="BB193" s="65">
        <v>3.1599999999999997</v>
      </c>
      <c r="BC193" s="65"/>
      <c r="BD193" s="49" t="str">
        <f t="shared" si="56"/>
        <v>09T3108608</v>
      </c>
      <c r="BE193" s="49" t="s">
        <v>73</v>
      </c>
      <c r="BF193" s="49"/>
      <c r="BG193" s="65"/>
      <c r="BH193" s="49" t="s">
        <v>97</v>
      </c>
      <c r="BI193" s="52" t="s">
        <v>195</v>
      </c>
      <c r="BJ193" s="65"/>
      <c r="BK193" s="65"/>
      <c r="BL193" s="54">
        <v>44440</v>
      </c>
      <c r="BM193" s="55"/>
      <c r="BN193" s="55">
        <v>44525</v>
      </c>
      <c r="BO193" s="55"/>
      <c r="BP193" s="49">
        <v>84</v>
      </c>
      <c r="BQ193" s="49">
        <v>84</v>
      </c>
      <c r="BR193" s="49">
        <f t="shared" si="57"/>
        <v>0</v>
      </c>
      <c r="BS193" s="56">
        <f t="shared" si="58"/>
        <v>44559</v>
      </c>
      <c r="BT193" s="29">
        <f t="shared" si="59"/>
        <v>-0.14285714285714285</v>
      </c>
      <c r="BU193" s="29">
        <f t="shared" si="60"/>
        <v>-6</v>
      </c>
      <c r="BV193" s="57">
        <f t="shared" si="61"/>
        <v>44564</v>
      </c>
      <c r="BW193" s="58">
        <f t="shared" si="62"/>
        <v>44565</v>
      </c>
      <c r="BX193" s="6" t="str">
        <f t="shared" si="63"/>
        <v>09T3108::608</v>
      </c>
      <c r="BZ193" s="6">
        <f t="shared" si="64"/>
        <v>40</v>
      </c>
      <c r="CA193" s="6">
        <f t="shared" si="65"/>
        <v>1</v>
      </c>
    </row>
    <row r="194" spans="1:79" s="6" customFormat="1" ht="12">
      <c r="A194" s="6" t="str">
        <f t="shared" si="73"/>
        <v>Retail09R3108608</v>
      </c>
      <c r="B194" s="6" t="s">
        <v>460</v>
      </c>
      <c r="C194" s="62" t="s">
        <v>478</v>
      </c>
      <c r="D194" s="62"/>
      <c r="E194" s="62"/>
      <c r="F194" s="62" t="s">
        <v>177</v>
      </c>
      <c r="G194" s="62" t="s">
        <v>266</v>
      </c>
      <c r="H194" s="62" t="s">
        <v>473</v>
      </c>
      <c r="I194" s="62" t="s">
        <v>96</v>
      </c>
      <c r="J194" s="62" t="s">
        <v>200</v>
      </c>
      <c r="K194" s="62" t="s">
        <v>200</v>
      </c>
      <c r="L194" s="65" t="s">
        <v>201</v>
      </c>
      <c r="M194" s="62" t="s">
        <v>181</v>
      </c>
      <c r="N194" s="62" t="s">
        <v>198</v>
      </c>
      <c r="O194" s="62"/>
      <c r="P194" s="62" t="s">
        <v>463</v>
      </c>
      <c r="Q194" s="62" t="s">
        <v>229</v>
      </c>
      <c r="R194" s="62">
        <v>150</v>
      </c>
      <c r="S194" s="62">
        <v>150</v>
      </c>
      <c r="T194" s="63">
        <v>44621</v>
      </c>
      <c r="U194" s="62"/>
      <c r="V194" s="64">
        <v>44571</v>
      </c>
      <c r="W194" s="64">
        <f t="shared" si="52"/>
        <v>44564</v>
      </c>
      <c r="X194" s="67">
        <f t="shared" si="53"/>
        <v>44572</v>
      </c>
      <c r="Y194" s="67">
        <v>44565</v>
      </c>
      <c r="Z194" s="62" t="s">
        <v>186</v>
      </c>
      <c r="AA194" s="62"/>
      <c r="AB194" s="62"/>
      <c r="AC194" s="62"/>
      <c r="AD194" s="62"/>
      <c r="AE194" s="62"/>
      <c r="AF194" s="62"/>
      <c r="AG194" s="62"/>
      <c r="AH194" s="65">
        <v>1</v>
      </c>
      <c r="AI194" s="65">
        <f t="shared" si="54"/>
        <v>150</v>
      </c>
      <c r="AJ194" s="65" t="s">
        <v>189</v>
      </c>
      <c r="AK194" s="65"/>
      <c r="AL194" s="65"/>
      <c r="AM194" s="65"/>
      <c r="AN194" s="65"/>
      <c r="AO194" s="65"/>
      <c r="AP194" s="65" t="s">
        <v>190</v>
      </c>
      <c r="AQ194" s="65"/>
      <c r="AR194" s="65"/>
      <c r="AS194" s="65"/>
      <c r="AT194" s="65" t="s">
        <v>191</v>
      </c>
      <c r="AU194" s="65"/>
      <c r="AV194" s="65"/>
      <c r="AW194" s="65" t="s">
        <v>477</v>
      </c>
      <c r="AX194" s="48" t="e">
        <f>VLOOKUP(A:A,'[4]Total Buy'!$A:$AV,48,0)</f>
        <v>#N/A</v>
      </c>
      <c r="AY194" s="49" t="str">
        <f t="shared" si="55"/>
        <v>09T3108608</v>
      </c>
      <c r="AZ194" s="65" t="s">
        <v>465</v>
      </c>
      <c r="BA194" s="65"/>
      <c r="BB194" s="65">
        <v>3.1599999999999997</v>
      </c>
      <c r="BC194" s="65"/>
      <c r="BD194" s="49" t="str">
        <f t="shared" si="56"/>
        <v>09T3108608</v>
      </c>
      <c r="BE194" s="49" t="s">
        <v>73</v>
      </c>
      <c r="BF194" s="49"/>
      <c r="BG194" s="65"/>
      <c r="BH194" s="49" t="s">
        <v>97</v>
      </c>
      <c r="BI194" s="52" t="s">
        <v>195</v>
      </c>
      <c r="BJ194" s="65"/>
      <c r="BK194" s="65"/>
      <c r="BL194" s="54">
        <v>44440</v>
      </c>
      <c r="BM194" s="55"/>
      <c r="BN194" s="55">
        <v>44525</v>
      </c>
      <c r="BO194" s="55"/>
      <c r="BP194" s="49">
        <v>84</v>
      </c>
      <c r="BQ194" s="49">
        <v>84</v>
      </c>
      <c r="BR194" s="49">
        <f t="shared" si="57"/>
        <v>0</v>
      </c>
      <c r="BS194" s="56">
        <f t="shared" si="58"/>
        <v>44559</v>
      </c>
      <c r="BT194" s="29">
        <f t="shared" si="59"/>
        <v>-0.14285714285714285</v>
      </c>
      <c r="BU194" s="29">
        <f t="shared" si="60"/>
        <v>-6</v>
      </c>
      <c r="BV194" s="57">
        <f t="shared" si="61"/>
        <v>44564</v>
      </c>
      <c r="BW194" s="58">
        <f t="shared" si="62"/>
        <v>44565</v>
      </c>
      <c r="BX194" s="6" t="str">
        <f t="shared" si="63"/>
        <v>09T3108::608</v>
      </c>
      <c r="BZ194" s="6">
        <f t="shared" si="64"/>
        <v>40</v>
      </c>
      <c r="CA194" s="6">
        <f t="shared" si="65"/>
        <v>1</v>
      </c>
    </row>
    <row r="195" spans="1:79" s="6" customFormat="1" ht="12">
      <c r="A195" s="6" t="str">
        <f t="shared" si="73"/>
        <v>Retail09R3255469</v>
      </c>
      <c r="B195" s="6" t="s">
        <v>460</v>
      </c>
      <c r="C195" s="62" t="s">
        <v>479</v>
      </c>
      <c r="D195" s="62"/>
      <c r="E195" s="62"/>
      <c r="F195" s="62" t="s">
        <v>177</v>
      </c>
      <c r="G195" s="62" t="s">
        <v>292</v>
      </c>
      <c r="H195" s="62" t="s">
        <v>480</v>
      </c>
      <c r="I195" s="62" t="s">
        <v>481</v>
      </c>
      <c r="J195" s="62" t="s">
        <v>293</v>
      </c>
      <c r="K195" s="62" t="s">
        <v>293</v>
      </c>
      <c r="L195" s="65" t="s">
        <v>294</v>
      </c>
      <c r="M195" s="62" t="s">
        <v>181</v>
      </c>
      <c r="N195" s="62" t="s">
        <v>226</v>
      </c>
      <c r="O195" s="62"/>
      <c r="P195" s="62" t="s">
        <v>463</v>
      </c>
      <c r="Q195" s="62" t="s">
        <v>229</v>
      </c>
      <c r="R195" s="62">
        <v>300</v>
      </c>
      <c r="S195" s="62">
        <v>300</v>
      </c>
      <c r="T195" s="63">
        <v>44621</v>
      </c>
      <c r="U195" s="62"/>
      <c r="V195" s="64">
        <v>44571</v>
      </c>
      <c r="W195" s="64">
        <f t="shared" si="52"/>
        <v>44564</v>
      </c>
      <c r="X195" s="67">
        <f t="shared" si="53"/>
        <v>44571</v>
      </c>
      <c r="Y195" s="64">
        <v>44564</v>
      </c>
      <c r="Z195" s="62" t="s">
        <v>186</v>
      </c>
      <c r="AA195" s="62"/>
      <c r="AB195" s="62"/>
      <c r="AC195" s="62"/>
      <c r="AD195" s="62"/>
      <c r="AE195" s="62"/>
      <c r="AF195" s="62"/>
      <c r="AG195" s="62"/>
      <c r="AH195" s="65">
        <v>1</v>
      </c>
      <c r="AI195" s="65">
        <f t="shared" si="54"/>
        <v>300</v>
      </c>
      <c r="AJ195" s="65" t="s">
        <v>189</v>
      </c>
      <c r="AK195" s="65" t="s">
        <v>203</v>
      </c>
      <c r="AL195" s="65">
        <v>5263.4544770504144</v>
      </c>
      <c r="AM195" s="65">
        <v>7834.5467200000012</v>
      </c>
      <c r="AN195" s="65">
        <f t="shared" ref="AN195:AN196" si="74">AM195/2261</f>
        <v>3.4650803715170282</v>
      </c>
      <c r="AO195" s="65" t="s">
        <v>204</v>
      </c>
      <c r="AP195" s="65" t="s">
        <v>297</v>
      </c>
      <c r="AQ195" s="65"/>
      <c r="AR195" s="65"/>
      <c r="AS195" s="65"/>
      <c r="AT195" s="65" t="s">
        <v>191</v>
      </c>
      <c r="AU195" s="65"/>
      <c r="AV195" s="65"/>
      <c r="AW195" s="65" t="s">
        <v>482</v>
      </c>
      <c r="AX195" s="48" t="e">
        <f>VLOOKUP(A:A,'[4]Total Buy'!$A:$AV,48,0)</f>
        <v>#N/A</v>
      </c>
      <c r="AY195" s="49" t="str">
        <f t="shared" si="55"/>
        <v>09T3255469</v>
      </c>
      <c r="AZ195" s="65" t="s">
        <v>465</v>
      </c>
      <c r="BA195" s="65"/>
      <c r="BB195" s="65">
        <v>3.38</v>
      </c>
      <c r="BC195" s="65"/>
      <c r="BD195" s="49" t="str">
        <f t="shared" si="56"/>
        <v>09T3255469</v>
      </c>
      <c r="BE195" s="49" t="s">
        <v>92</v>
      </c>
      <c r="BF195" s="49"/>
      <c r="BG195" s="65"/>
      <c r="BH195" s="49" t="s">
        <v>99</v>
      </c>
      <c r="BI195" s="52" t="s">
        <v>195</v>
      </c>
      <c r="BJ195" s="65"/>
      <c r="BK195" s="65"/>
      <c r="BL195" s="54">
        <v>44440</v>
      </c>
      <c r="BM195" s="55">
        <v>44522</v>
      </c>
      <c r="BN195" s="55"/>
      <c r="BO195" s="55"/>
      <c r="BP195" s="49">
        <v>82</v>
      </c>
      <c r="BQ195" s="49">
        <v>77</v>
      </c>
      <c r="BR195" s="49">
        <f t="shared" si="57"/>
        <v>-5</v>
      </c>
      <c r="BS195" s="56">
        <f t="shared" si="58"/>
        <v>44552</v>
      </c>
      <c r="BT195" s="29">
        <f t="shared" si="59"/>
        <v>0</v>
      </c>
      <c r="BU195" s="29">
        <f t="shared" si="60"/>
        <v>-12</v>
      </c>
      <c r="BV195" s="57">
        <f t="shared" si="61"/>
        <v>44564</v>
      </c>
      <c r="BW195" s="58">
        <f t="shared" si="62"/>
        <v>44564</v>
      </c>
      <c r="BX195" s="6" t="str">
        <f t="shared" si="63"/>
        <v>09T3255::469</v>
      </c>
      <c r="BZ195" s="6">
        <f t="shared" ref="BZ195:BZ198" si="75">Y195-BM195</f>
        <v>42</v>
      </c>
      <c r="CA195" s="6">
        <f t="shared" si="65"/>
        <v>0</v>
      </c>
    </row>
    <row r="196" spans="1:79" s="6" customFormat="1" ht="12">
      <c r="A196" s="6" t="str">
        <f t="shared" si="73"/>
        <v>Retail09R3255469</v>
      </c>
      <c r="B196" s="6" t="s">
        <v>460</v>
      </c>
      <c r="C196" s="62" t="s">
        <v>479</v>
      </c>
      <c r="D196" s="62"/>
      <c r="E196" s="62"/>
      <c r="F196" s="62" t="s">
        <v>177</v>
      </c>
      <c r="G196" s="62" t="s">
        <v>292</v>
      </c>
      <c r="H196" s="62" t="s">
        <v>480</v>
      </c>
      <c r="I196" s="62" t="s">
        <v>481</v>
      </c>
      <c r="J196" s="62" t="s">
        <v>293</v>
      </c>
      <c r="K196" s="62" t="s">
        <v>293</v>
      </c>
      <c r="L196" s="65" t="s">
        <v>294</v>
      </c>
      <c r="M196" s="62" t="s">
        <v>181</v>
      </c>
      <c r="N196" s="62" t="s">
        <v>182</v>
      </c>
      <c r="O196" s="62"/>
      <c r="P196" s="62" t="s">
        <v>463</v>
      </c>
      <c r="Q196" s="62" t="s">
        <v>229</v>
      </c>
      <c r="R196" s="62">
        <v>1700</v>
      </c>
      <c r="S196" s="62">
        <v>1700</v>
      </c>
      <c r="T196" s="63">
        <v>44621</v>
      </c>
      <c r="U196" s="62"/>
      <c r="V196" s="64">
        <v>44571</v>
      </c>
      <c r="W196" s="64">
        <f t="shared" ref="W196:W206" si="76">V196-7</f>
        <v>44564</v>
      </c>
      <c r="X196" s="67">
        <f t="shared" ref="X196:X206" si="77">Y196+7</f>
        <v>44571</v>
      </c>
      <c r="Y196" s="64">
        <v>44564</v>
      </c>
      <c r="Z196" s="62" t="s">
        <v>186</v>
      </c>
      <c r="AA196" s="62"/>
      <c r="AB196" s="62"/>
      <c r="AC196" s="62"/>
      <c r="AD196" s="62"/>
      <c r="AE196" s="62"/>
      <c r="AF196" s="62"/>
      <c r="AG196" s="62"/>
      <c r="AH196" s="65">
        <v>1</v>
      </c>
      <c r="AI196" s="65">
        <f t="shared" ref="AI196:AI206" si="78">AH196*S196</f>
        <v>1700</v>
      </c>
      <c r="AJ196" s="65" t="s">
        <v>189</v>
      </c>
      <c r="AK196" s="65" t="s">
        <v>203</v>
      </c>
      <c r="AL196" s="65">
        <v>5263.4544770504144</v>
      </c>
      <c r="AM196" s="65">
        <v>7834.5467200000012</v>
      </c>
      <c r="AN196" s="65">
        <f t="shared" si="74"/>
        <v>3.4650803715170282</v>
      </c>
      <c r="AO196" s="65" t="s">
        <v>204</v>
      </c>
      <c r="AP196" s="65" t="s">
        <v>297</v>
      </c>
      <c r="AQ196" s="65"/>
      <c r="AR196" s="65"/>
      <c r="AS196" s="65"/>
      <c r="AT196" s="65" t="s">
        <v>191</v>
      </c>
      <c r="AU196" s="65"/>
      <c r="AV196" s="65"/>
      <c r="AW196" s="65" t="s">
        <v>482</v>
      </c>
      <c r="AX196" s="48" t="e">
        <f>VLOOKUP(A:A,'[4]Total Buy'!$A:$AV,48,0)</f>
        <v>#N/A</v>
      </c>
      <c r="AY196" s="49" t="str">
        <f t="shared" ref="AY196:AY206" si="79">G196&amp;K196</f>
        <v>09T3255469</v>
      </c>
      <c r="AZ196" s="65" t="s">
        <v>465</v>
      </c>
      <c r="BA196" s="65"/>
      <c r="BB196" s="65">
        <v>3.38</v>
      </c>
      <c r="BC196" s="65"/>
      <c r="BD196" s="49" t="str">
        <f t="shared" ref="BD196:BD206" si="80">G196&amp;K196</f>
        <v>09T3255469</v>
      </c>
      <c r="BE196" s="49" t="s">
        <v>92</v>
      </c>
      <c r="BF196" s="49"/>
      <c r="BG196" s="65"/>
      <c r="BH196" s="49" t="s">
        <v>99</v>
      </c>
      <c r="BI196" s="52" t="s">
        <v>195</v>
      </c>
      <c r="BJ196" s="65"/>
      <c r="BK196" s="65"/>
      <c r="BL196" s="54">
        <v>44440</v>
      </c>
      <c r="BM196" s="55">
        <v>44522</v>
      </c>
      <c r="BN196" s="55"/>
      <c r="BO196" s="55"/>
      <c r="BP196" s="49">
        <v>82</v>
      </c>
      <c r="BQ196" s="49">
        <v>77</v>
      </c>
      <c r="BR196" s="49">
        <f t="shared" ref="BR196:BR206" si="81">BQ196-BP196</f>
        <v>-5</v>
      </c>
      <c r="BS196" s="56">
        <f t="shared" ref="BS196:BS206" si="82">BL196+BQ196+35</f>
        <v>44552</v>
      </c>
      <c r="BT196" s="29">
        <f t="shared" ref="BT196:BT206" si="83">(BV196-BW196)/7</f>
        <v>0</v>
      </c>
      <c r="BU196" s="29">
        <f t="shared" ref="BU196:BU206" si="84">BS196-BW196</f>
        <v>-12</v>
      </c>
      <c r="BV196" s="57">
        <f t="shared" ref="BV196:BV206" si="85">W196</f>
        <v>44564</v>
      </c>
      <c r="BW196" s="58">
        <f t="shared" ref="BW196:BW206" si="86">Y196</f>
        <v>44564</v>
      </c>
      <c r="BX196" s="6" t="str">
        <f t="shared" ref="BX196:BX206" si="87">CONCATENATE(G196,"::",K196)</f>
        <v>09T3255::469</v>
      </c>
      <c r="BZ196" s="6">
        <f t="shared" si="75"/>
        <v>42</v>
      </c>
      <c r="CA196" s="6">
        <f t="shared" ref="CA196:CA206" si="88">Y196-W196</f>
        <v>0</v>
      </c>
    </row>
    <row r="197" spans="1:79" s="6" customFormat="1" ht="12">
      <c r="A197" s="6" t="str">
        <f t="shared" si="73"/>
        <v>Retail09R3255587</v>
      </c>
      <c r="B197" s="6" t="s">
        <v>460</v>
      </c>
      <c r="C197" s="62" t="s">
        <v>483</v>
      </c>
      <c r="D197" s="62"/>
      <c r="E197" s="62"/>
      <c r="F197" s="62" t="s">
        <v>177</v>
      </c>
      <c r="G197" s="62" t="s">
        <v>292</v>
      </c>
      <c r="H197" s="62" t="s">
        <v>480</v>
      </c>
      <c r="I197" s="62" t="s">
        <v>481</v>
      </c>
      <c r="J197" s="62" t="s">
        <v>301</v>
      </c>
      <c r="K197" s="62" t="s">
        <v>301</v>
      </c>
      <c r="L197" s="65" t="s">
        <v>302</v>
      </c>
      <c r="M197" s="62" t="s">
        <v>181</v>
      </c>
      <c r="N197" s="62" t="s">
        <v>226</v>
      </c>
      <c r="O197" s="62"/>
      <c r="P197" s="62" t="s">
        <v>463</v>
      </c>
      <c r="Q197" s="62" t="s">
        <v>229</v>
      </c>
      <c r="R197" s="62">
        <v>500</v>
      </c>
      <c r="S197" s="62">
        <v>500</v>
      </c>
      <c r="T197" s="63">
        <v>44621</v>
      </c>
      <c r="U197" s="62"/>
      <c r="V197" s="64">
        <v>44571</v>
      </c>
      <c r="W197" s="64">
        <f t="shared" si="76"/>
        <v>44564</v>
      </c>
      <c r="X197" s="67">
        <f t="shared" si="77"/>
        <v>44571</v>
      </c>
      <c r="Y197" s="64">
        <v>44564</v>
      </c>
      <c r="Z197" s="62" t="s">
        <v>186</v>
      </c>
      <c r="AA197" s="62"/>
      <c r="AB197" s="62"/>
      <c r="AC197" s="62"/>
      <c r="AD197" s="62"/>
      <c r="AE197" s="62"/>
      <c r="AF197" s="62"/>
      <c r="AG197" s="62"/>
      <c r="AH197" s="65">
        <v>1</v>
      </c>
      <c r="AI197" s="65">
        <f t="shared" si="78"/>
        <v>500</v>
      </c>
      <c r="AJ197" s="65" t="s">
        <v>189</v>
      </c>
      <c r="AK197" s="65" t="s">
        <v>203</v>
      </c>
      <c r="AL197" s="65">
        <v>3787.454477050414</v>
      </c>
      <c r="AM197" s="65">
        <v>5637.5502400000005</v>
      </c>
      <c r="AN197" s="65">
        <f t="shared" ref="AN197:AN198" si="89">AM197/3737</f>
        <v>1.5085764624029971</v>
      </c>
      <c r="AO197" s="65" t="s">
        <v>204</v>
      </c>
      <c r="AP197" s="65" t="s">
        <v>297</v>
      </c>
      <c r="AQ197" s="65"/>
      <c r="AR197" s="65"/>
      <c r="AS197" s="65"/>
      <c r="AT197" s="65" t="s">
        <v>191</v>
      </c>
      <c r="AU197" s="65"/>
      <c r="AV197" s="65"/>
      <c r="AW197" s="65" t="s">
        <v>482</v>
      </c>
      <c r="AX197" s="48" t="e">
        <f>VLOOKUP(A:A,'[4]Total Buy'!$A:$AV,48,0)</f>
        <v>#N/A</v>
      </c>
      <c r="AY197" s="49" t="str">
        <f t="shared" si="79"/>
        <v>09T3255587</v>
      </c>
      <c r="AZ197" s="65" t="s">
        <v>465</v>
      </c>
      <c r="BA197" s="65"/>
      <c r="BB197" s="65">
        <v>3.38</v>
      </c>
      <c r="BC197" s="65"/>
      <c r="BD197" s="49" t="str">
        <f t="shared" si="80"/>
        <v>09T3255587</v>
      </c>
      <c r="BE197" s="49" t="s">
        <v>92</v>
      </c>
      <c r="BF197" s="49"/>
      <c r="BG197" s="65"/>
      <c r="BH197" s="49" t="s">
        <v>99</v>
      </c>
      <c r="BI197" s="52" t="s">
        <v>195</v>
      </c>
      <c r="BJ197" s="65"/>
      <c r="BK197" s="65"/>
      <c r="BL197" s="54">
        <v>44440</v>
      </c>
      <c r="BM197" s="55">
        <v>44522</v>
      </c>
      <c r="BN197" s="55"/>
      <c r="BO197" s="55"/>
      <c r="BP197" s="49">
        <v>82</v>
      </c>
      <c r="BQ197" s="49">
        <v>77</v>
      </c>
      <c r="BR197" s="49">
        <f t="shared" si="81"/>
        <v>-5</v>
      </c>
      <c r="BS197" s="56">
        <f t="shared" si="82"/>
        <v>44552</v>
      </c>
      <c r="BT197" s="29">
        <f t="shared" si="83"/>
        <v>0</v>
      </c>
      <c r="BU197" s="29">
        <f t="shared" si="84"/>
        <v>-12</v>
      </c>
      <c r="BV197" s="57">
        <f t="shared" si="85"/>
        <v>44564</v>
      </c>
      <c r="BW197" s="58">
        <f t="shared" si="86"/>
        <v>44564</v>
      </c>
      <c r="BX197" s="6" t="str">
        <f t="shared" si="87"/>
        <v>09T3255::587</v>
      </c>
      <c r="BZ197" s="6">
        <f t="shared" si="75"/>
        <v>42</v>
      </c>
      <c r="CA197" s="6">
        <f t="shared" si="88"/>
        <v>0</v>
      </c>
    </row>
    <row r="198" spans="1:79" s="6" customFormat="1" ht="12">
      <c r="A198" s="6" t="str">
        <f t="shared" si="73"/>
        <v>Retail09R3255587</v>
      </c>
      <c r="B198" s="6" t="s">
        <v>460</v>
      </c>
      <c r="C198" s="62" t="s">
        <v>483</v>
      </c>
      <c r="D198" s="62"/>
      <c r="E198" s="62"/>
      <c r="F198" s="62" t="s">
        <v>177</v>
      </c>
      <c r="G198" s="62" t="s">
        <v>292</v>
      </c>
      <c r="H198" s="62" t="s">
        <v>480</v>
      </c>
      <c r="I198" s="62" t="s">
        <v>481</v>
      </c>
      <c r="J198" s="62" t="s">
        <v>301</v>
      </c>
      <c r="K198" s="62" t="s">
        <v>301</v>
      </c>
      <c r="L198" s="65" t="s">
        <v>302</v>
      </c>
      <c r="M198" s="62" t="s">
        <v>181</v>
      </c>
      <c r="N198" s="62" t="s">
        <v>182</v>
      </c>
      <c r="O198" s="62"/>
      <c r="P198" s="62" t="s">
        <v>463</v>
      </c>
      <c r="Q198" s="62" t="s">
        <v>229</v>
      </c>
      <c r="R198" s="62">
        <v>2500</v>
      </c>
      <c r="S198" s="62">
        <v>2500</v>
      </c>
      <c r="T198" s="63">
        <v>44621</v>
      </c>
      <c r="U198" s="62"/>
      <c r="V198" s="64">
        <v>44571</v>
      </c>
      <c r="W198" s="64">
        <f t="shared" si="76"/>
        <v>44564</v>
      </c>
      <c r="X198" s="67">
        <f t="shared" si="77"/>
        <v>44571</v>
      </c>
      <c r="Y198" s="64">
        <v>44564</v>
      </c>
      <c r="Z198" s="62" t="s">
        <v>186</v>
      </c>
      <c r="AA198" s="62"/>
      <c r="AB198" s="62"/>
      <c r="AC198" s="62"/>
      <c r="AD198" s="62"/>
      <c r="AE198" s="62"/>
      <c r="AF198" s="62"/>
      <c r="AG198" s="62"/>
      <c r="AH198" s="65">
        <v>1</v>
      </c>
      <c r="AI198" s="65">
        <f t="shared" si="78"/>
        <v>2500</v>
      </c>
      <c r="AJ198" s="65" t="s">
        <v>189</v>
      </c>
      <c r="AK198" s="65" t="s">
        <v>203</v>
      </c>
      <c r="AL198" s="65">
        <v>3787.454477050414</v>
      </c>
      <c r="AM198" s="65">
        <v>5637.5502400000005</v>
      </c>
      <c r="AN198" s="65">
        <f t="shared" si="89"/>
        <v>1.5085764624029971</v>
      </c>
      <c r="AO198" s="65" t="s">
        <v>204</v>
      </c>
      <c r="AP198" s="65" t="s">
        <v>297</v>
      </c>
      <c r="AQ198" s="65"/>
      <c r="AR198" s="65"/>
      <c r="AS198" s="65"/>
      <c r="AT198" s="65" t="s">
        <v>191</v>
      </c>
      <c r="AU198" s="65"/>
      <c r="AV198" s="65"/>
      <c r="AW198" s="65" t="s">
        <v>482</v>
      </c>
      <c r="AX198" s="48" t="e">
        <f>VLOOKUP(A:A,'[4]Total Buy'!$A:$AV,48,0)</f>
        <v>#N/A</v>
      </c>
      <c r="AY198" s="49" t="str">
        <f t="shared" si="79"/>
        <v>09T3255587</v>
      </c>
      <c r="AZ198" s="65" t="s">
        <v>465</v>
      </c>
      <c r="BA198" s="65"/>
      <c r="BB198" s="65">
        <v>3.38</v>
      </c>
      <c r="BC198" s="65"/>
      <c r="BD198" s="49" t="str">
        <f t="shared" si="80"/>
        <v>09T3255587</v>
      </c>
      <c r="BE198" s="49" t="s">
        <v>92</v>
      </c>
      <c r="BF198" s="49"/>
      <c r="BG198" s="65"/>
      <c r="BH198" s="49" t="s">
        <v>99</v>
      </c>
      <c r="BI198" s="52" t="s">
        <v>195</v>
      </c>
      <c r="BJ198" s="65"/>
      <c r="BK198" s="65"/>
      <c r="BL198" s="54">
        <v>44440</v>
      </c>
      <c r="BM198" s="55">
        <v>44522</v>
      </c>
      <c r="BN198" s="55"/>
      <c r="BO198" s="55"/>
      <c r="BP198" s="49">
        <v>82</v>
      </c>
      <c r="BQ198" s="49">
        <v>77</v>
      </c>
      <c r="BR198" s="49">
        <f t="shared" si="81"/>
        <v>-5</v>
      </c>
      <c r="BS198" s="56">
        <f t="shared" si="82"/>
        <v>44552</v>
      </c>
      <c r="BT198" s="29">
        <f t="shared" si="83"/>
        <v>0</v>
      </c>
      <c r="BU198" s="29">
        <f t="shared" si="84"/>
        <v>-12</v>
      </c>
      <c r="BV198" s="57">
        <f t="shared" si="85"/>
        <v>44564</v>
      </c>
      <c r="BW198" s="58">
        <f t="shared" si="86"/>
        <v>44564</v>
      </c>
      <c r="BX198" s="6" t="str">
        <f t="shared" si="87"/>
        <v>09T3255::587</v>
      </c>
      <c r="BZ198" s="6">
        <f t="shared" si="75"/>
        <v>42</v>
      </c>
      <c r="CA198" s="6">
        <f t="shared" si="88"/>
        <v>0</v>
      </c>
    </row>
    <row r="199" spans="1:79" s="6" customFormat="1" ht="12">
      <c r="A199" s="6" t="str">
        <f t="shared" si="73"/>
        <v>Retail09T3492001</v>
      </c>
      <c r="B199" s="6" t="s">
        <v>460</v>
      </c>
      <c r="C199" s="62" t="s">
        <v>484</v>
      </c>
      <c r="D199" s="62"/>
      <c r="E199" s="62"/>
      <c r="F199" s="62" t="s">
        <v>177</v>
      </c>
      <c r="G199" s="62" t="s">
        <v>351</v>
      </c>
      <c r="H199" s="62" t="s">
        <v>351</v>
      </c>
      <c r="I199" s="62" t="s">
        <v>485</v>
      </c>
      <c r="J199" s="62" t="s">
        <v>179</v>
      </c>
      <c r="K199" s="62" t="s">
        <v>179</v>
      </c>
      <c r="L199" s="65" t="s">
        <v>180</v>
      </c>
      <c r="M199" s="62" t="s">
        <v>181</v>
      </c>
      <c r="N199" s="62" t="s">
        <v>226</v>
      </c>
      <c r="O199" s="62"/>
      <c r="P199" s="62" t="s">
        <v>463</v>
      </c>
      <c r="Q199" s="62" t="s">
        <v>229</v>
      </c>
      <c r="R199" s="62">
        <v>100</v>
      </c>
      <c r="S199" s="62">
        <v>100</v>
      </c>
      <c r="T199" s="63">
        <v>44621</v>
      </c>
      <c r="U199" s="62"/>
      <c r="V199" s="64">
        <v>44571</v>
      </c>
      <c r="W199" s="64">
        <f t="shared" si="76"/>
        <v>44564</v>
      </c>
      <c r="X199" s="67">
        <f t="shared" si="77"/>
        <v>44572</v>
      </c>
      <c r="Y199" s="67">
        <v>44565</v>
      </c>
      <c r="Z199" s="62" t="s">
        <v>186</v>
      </c>
      <c r="AA199" s="62"/>
      <c r="AB199" s="62"/>
      <c r="AC199" s="62"/>
      <c r="AD199" s="62"/>
      <c r="AE199" s="62"/>
      <c r="AF199" s="62"/>
      <c r="AG199" s="62"/>
      <c r="AH199" s="65">
        <v>3</v>
      </c>
      <c r="AI199" s="65">
        <f t="shared" si="78"/>
        <v>300</v>
      </c>
      <c r="AJ199" s="65" t="s">
        <v>189</v>
      </c>
      <c r="AK199" s="65" t="s">
        <v>203</v>
      </c>
      <c r="AL199" s="65">
        <v>200.00861152137776</v>
      </c>
      <c r="AM199" s="65">
        <v>140.44720105999994</v>
      </c>
      <c r="AN199" s="65">
        <f t="shared" ref="AN199:AN201" si="90">AM199/818</f>
        <v>0.17169584481662584</v>
      </c>
      <c r="AO199" s="65" t="s">
        <v>204</v>
      </c>
      <c r="AP199" s="65" t="s">
        <v>190</v>
      </c>
      <c r="AQ199" s="65"/>
      <c r="AR199" s="65"/>
      <c r="AS199" s="65"/>
      <c r="AT199" s="65" t="s">
        <v>191</v>
      </c>
      <c r="AU199" s="65"/>
      <c r="AV199" s="65"/>
      <c r="AW199" s="65" t="s">
        <v>486</v>
      </c>
      <c r="AX199" s="48" t="e">
        <f>VLOOKUP(A:A,'[4]Total Buy'!$A:$AV,48,0)</f>
        <v>#N/A</v>
      </c>
      <c r="AY199" s="49" t="str">
        <f t="shared" si="79"/>
        <v>09T3492001</v>
      </c>
      <c r="AZ199" s="65" t="s">
        <v>465</v>
      </c>
      <c r="BA199" s="65"/>
      <c r="BB199" s="65">
        <v>8.52</v>
      </c>
      <c r="BC199" s="65"/>
      <c r="BD199" s="49" t="str">
        <f t="shared" si="80"/>
        <v>09T3492001</v>
      </c>
      <c r="BE199" s="49" t="s">
        <v>83</v>
      </c>
      <c r="BF199" s="49"/>
      <c r="BG199" s="65"/>
      <c r="BH199" s="49" t="s">
        <v>102</v>
      </c>
      <c r="BI199" s="52" t="s">
        <v>195</v>
      </c>
      <c r="BJ199" s="65"/>
      <c r="BK199" s="65"/>
      <c r="BL199" s="54">
        <v>44440</v>
      </c>
      <c r="BM199" s="55"/>
      <c r="BN199" s="55">
        <v>44525</v>
      </c>
      <c r="BO199" s="55"/>
      <c r="BP199" s="49">
        <v>84</v>
      </c>
      <c r="BQ199" s="49">
        <v>98</v>
      </c>
      <c r="BR199" s="49">
        <f t="shared" si="81"/>
        <v>14</v>
      </c>
      <c r="BS199" s="56">
        <f t="shared" si="82"/>
        <v>44573</v>
      </c>
      <c r="BT199" s="29">
        <f t="shared" si="83"/>
        <v>-0.14285714285714285</v>
      </c>
      <c r="BU199" s="29">
        <f t="shared" si="84"/>
        <v>8</v>
      </c>
      <c r="BV199" s="57">
        <f t="shared" si="85"/>
        <v>44564</v>
      </c>
      <c r="BW199" s="58">
        <f t="shared" si="86"/>
        <v>44565</v>
      </c>
      <c r="BX199" s="6" t="str">
        <f t="shared" si="87"/>
        <v>09T3492::001</v>
      </c>
      <c r="BZ199" s="6">
        <f t="shared" ref="BZ199:BZ206" si="91">Y199-BN199</f>
        <v>40</v>
      </c>
      <c r="CA199" s="6">
        <f t="shared" si="88"/>
        <v>1</v>
      </c>
    </row>
    <row r="200" spans="1:79" s="6" customFormat="1" ht="12">
      <c r="A200" s="6" t="str">
        <f t="shared" si="73"/>
        <v>Retail09T3492001</v>
      </c>
      <c r="B200" s="6" t="s">
        <v>460</v>
      </c>
      <c r="C200" s="62" t="s">
        <v>484</v>
      </c>
      <c r="D200" s="62"/>
      <c r="E200" s="62"/>
      <c r="F200" s="62" t="s">
        <v>177</v>
      </c>
      <c r="G200" s="62" t="s">
        <v>351</v>
      </c>
      <c r="H200" s="62" t="s">
        <v>351</v>
      </c>
      <c r="I200" s="62" t="s">
        <v>485</v>
      </c>
      <c r="J200" s="62" t="s">
        <v>179</v>
      </c>
      <c r="K200" s="62" t="s">
        <v>179</v>
      </c>
      <c r="L200" s="65" t="s">
        <v>180</v>
      </c>
      <c r="M200" s="62" t="s">
        <v>181</v>
      </c>
      <c r="N200" s="62" t="s">
        <v>196</v>
      </c>
      <c r="O200" s="62"/>
      <c r="P200" s="62" t="s">
        <v>463</v>
      </c>
      <c r="Q200" s="62" t="s">
        <v>229</v>
      </c>
      <c r="R200" s="62">
        <v>300</v>
      </c>
      <c r="S200" s="62">
        <v>300</v>
      </c>
      <c r="T200" s="63">
        <v>44621</v>
      </c>
      <c r="U200" s="62"/>
      <c r="V200" s="64">
        <v>44571</v>
      </c>
      <c r="W200" s="64">
        <f t="shared" si="76"/>
        <v>44564</v>
      </c>
      <c r="X200" s="67">
        <f t="shared" si="77"/>
        <v>44572</v>
      </c>
      <c r="Y200" s="67">
        <v>44565</v>
      </c>
      <c r="Z200" s="62" t="s">
        <v>186</v>
      </c>
      <c r="AA200" s="62"/>
      <c r="AB200" s="62"/>
      <c r="AC200" s="62"/>
      <c r="AD200" s="62"/>
      <c r="AE200" s="62"/>
      <c r="AF200" s="62"/>
      <c r="AG200" s="62"/>
      <c r="AH200" s="65">
        <v>3</v>
      </c>
      <c r="AI200" s="65">
        <f t="shared" si="78"/>
        <v>900</v>
      </c>
      <c r="AJ200" s="65" t="s">
        <v>189</v>
      </c>
      <c r="AK200" s="65" t="s">
        <v>203</v>
      </c>
      <c r="AL200" s="65">
        <v>200.00861152137776</v>
      </c>
      <c r="AM200" s="65">
        <v>140.44720105999994</v>
      </c>
      <c r="AN200" s="65">
        <f t="shared" si="90"/>
        <v>0.17169584481662584</v>
      </c>
      <c r="AO200" s="65" t="s">
        <v>204</v>
      </c>
      <c r="AP200" s="65" t="s">
        <v>190</v>
      </c>
      <c r="AQ200" s="65"/>
      <c r="AR200" s="65"/>
      <c r="AS200" s="65"/>
      <c r="AT200" s="65" t="s">
        <v>191</v>
      </c>
      <c r="AU200" s="65"/>
      <c r="AV200" s="65"/>
      <c r="AW200" s="65" t="s">
        <v>486</v>
      </c>
      <c r="AX200" s="48" t="e">
        <f>VLOOKUP(A:A,'[4]Total Buy'!$A:$AV,48,0)</f>
        <v>#N/A</v>
      </c>
      <c r="AY200" s="49" t="str">
        <f t="shared" si="79"/>
        <v>09T3492001</v>
      </c>
      <c r="AZ200" s="65" t="s">
        <v>465</v>
      </c>
      <c r="BA200" s="65"/>
      <c r="BB200" s="65">
        <v>8.52</v>
      </c>
      <c r="BC200" s="65"/>
      <c r="BD200" s="49" t="str">
        <f t="shared" si="80"/>
        <v>09T3492001</v>
      </c>
      <c r="BE200" s="49" t="s">
        <v>83</v>
      </c>
      <c r="BF200" s="49"/>
      <c r="BG200" s="65"/>
      <c r="BH200" s="49" t="s">
        <v>102</v>
      </c>
      <c r="BI200" s="52" t="s">
        <v>195</v>
      </c>
      <c r="BJ200" s="65"/>
      <c r="BK200" s="65"/>
      <c r="BL200" s="54">
        <v>44440</v>
      </c>
      <c r="BM200" s="55"/>
      <c r="BN200" s="55">
        <v>44525</v>
      </c>
      <c r="BO200" s="55"/>
      <c r="BP200" s="49">
        <v>84</v>
      </c>
      <c r="BQ200" s="49">
        <v>98</v>
      </c>
      <c r="BR200" s="49">
        <f t="shared" si="81"/>
        <v>14</v>
      </c>
      <c r="BS200" s="56">
        <f t="shared" si="82"/>
        <v>44573</v>
      </c>
      <c r="BT200" s="29">
        <f t="shared" si="83"/>
        <v>-0.14285714285714285</v>
      </c>
      <c r="BU200" s="29">
        <f t="shared" si="84"/>
        <v>8</v>
      </c>
      <c r="BV200" s="57">
        <f t="shared" si="85"/>
        <v>44564</v>
      </c>
      <c r="BW200" s="58">
        <f t="shared" si="86"/>
        <v>44565</v>
      </c>
      <c r="BX200" s="6" t="str">
        <f t="shared" si="87"/>
        <v>09T3492::001</v>
      </c>
      <c r="BZ200" s="6">
        <f t="shared" si="91"/>
        <v>40</v>
      </c>
      <c r="CA200" s="6">
        <f t="shared" si="88"/>
        <v>1</v>
      </c>
    </row>
    <row r="201" spans="1:79" s="6" customFormat="1" ht="12">
      <c r="A201" s="6" t="str">
        <f t="shared" si="73"/>
        <v>Retail09T3492001</v>
      </c>
      <c r="B201" s="6" t="s">
        <v>460</v>
      </c>
      <c r="C201" s="62" t="s">
        <v>484</v>
      </c>
      <c r="D201" s="62"/>
      <c r="E201" s="62"/>
      <c r="F201" s="62" t="s">
        <v>177</v>
      </c>
      <c r="G201" s="62" t="s">
        <v>351</v>
      </c>
      <c r="H201" s="62" t="s">
        <v>351</v>
      </c>
      <c r="I201" s="62" t="s">
        <v>485</v>
      </c>
      <c r="J201" s="62" t="s">
        <v>179</v>
      </c>
      <c r="K201" s="62" t="s">
        <v>179</v>
      </c>
      <c r="L201" s="65" t="s">
        <v>180</v>
      </c>
      <c r="M201" s="62" t="s">
        <v>181</v>
      </c>
      <c r="N201" s="62" t="s">
        <v>198</v>
      </c>
      <c r="O201" s="62"/>
      <c r="P201" s="62" t="s">
        <v>463</v>
      </c>
      <c r="Q201" s="62" t="s">
        <v>229</v>
      </c>
      <c r="R201" s="62">
        <v>100</v>
      </c>
      <c r="S201" s="62">
        <v>100</v>
      </c>
      <c r="T201" s="63">
        <v>44621</v>
      </c>
      <c r="U201" s="62"/>
      <c r="V201" s="64">
        <v>44571</v>
      </c>
      <c r="W201" s="64">
        <f t="shared" si="76"/>
        <v>44564</v>
      </c>
      <c r="X201" s="67">
        <f t="shared" si="77"/>
        <v>44572</v>
      </c>
      <c r="Y201" s="67">
        <v>44565</v>
      </c>
      <c r="Z201" s="62" t="s">
        <v>186</v>
      </c>
      <c r="AA201" s="62"/>
      <c r="AB201" s="62"/>
      <c r="AC201" s="62"/>
      <c r="AD201" s="62"/>
      <c r="AE201" s="62"/>
      <c r="AF201" s="62"/>
      <c r="AG201" s="62"/>
      <c r="AH201" s="65">
        <v>3</v>
      </c>
      <c r="AI201" s="65">
        <f t="shared" si="78"/>
        <v>300</v>
      </c>
      <c r="AJ201" s="65" t="s">
        <v>189</v>
      </c>
      <c r="AK201" s="65" t="s">
        <v>203</v>
      </c>
      <c r="AL201" s="65">
        <v>200.00861152137776</v>
      </c>
      <c r="AM201" s="65">
        <v>140.44720105999994</v>
      </c>
      <c r="AN201" s="65">
        <f t="shared" si="90"/>
        <v>0.17169584481662584</v>
      </c>
      <c r="AO201" s="65" t="s">
        <v>204</v>
      </c>
      <c r="AP201" s="65" t="s">
        <v>190</v>
      </c>
      <c r="AQ201" s="65"/>
      <c r="AR201" s="65"/>
      <c r="AS201" s="65"/>
      <c r="AT201" s="65" t="s">
        <v>191</v>
      </c>
      <c r="AU201" s="65"/>
      <c r="AV201" s="65"/>
      <c r="AW201" s="65" t="s">
        <v>486</v>
      </c>
      <c r="AX201" s="48" t="e">
        <f>VLOOKUP(A:A,'[4]Total Buy'!$A:$AV,48,0)</f>
        <v>#N/A</v>
      </c>
      <c r="AY201" s="49" t="str">
        <f t="shared" si="79"/>
        <v>09T3492001</v>
      </c>
      <c r="AZ201" s="65" t="s">
        <v>465</v>
      </c>
      <c r="BA201" s="65"/>
      <c r="BB201" s="65">
        <v>8.52</v>
      </c>
      <c r="BC201" s="65"/>
      <c r="BD201" s="49" t="str">
        <f t="shared" si="80"/>
        <v>09T3492001</v>
      </c>
      <c r="BE201" s="49" t="s">
        <v>83</v>
      </c>
      <c r="BF201" s="49"/>
      <c r="BG201" s="65"/>
      <c r="BH201" s="49" t="s">
        <v>102</v>
      </c>
      <c r="BI201" s="52" t="s">
        <v>195</v>
      </c>
      <c r="BJ201" s="65"/>
      <c r="BK201" s="65"/>
      <c r="BL201" s="54">
        <v>44440</v>
      </c>
      <c r="BM201" s="55"/>
      <c r="BN201" s="55">
        <v>44525</v>
      </c>
      <c r="BO201" s="55"/>
      <c r="BP201" s="49">
        <v>84</v>
      </c>
      <c r="BQ201" s="49">
        <v>98</v>
      </c>
      <c r="BR201" s="49">
        <f t="shared" si="81"/>
        <v>14</v>
      </c>
      <c r="BS201" s="56">
        <f t="shared" si="82"/>
        <v>44573</v>
      </c>
      <c r="BT201" s="29">
        <f t="shared" si="83"/>
        <v>-0.14285714285714285</v>
      </c>
      <c r="BU201" s="29">
        <f t="shared" si="84"/>
        <v>8</v>
      </c>
      <c r="BV201" s="57">
        <f t="shared" si="85"/>
        <v>44564</v>
      </c>
      <c r="BW201" s="58">
        <f t="shared" si="86"/>
        <v>44565</v>
      </c>
      <c r="BX201" s="6" t="str">
        <f t="shared" si="87"/>
        <v>09T3492::001</v>
      </c>
      <c r="BZ201" s="6">
        <f t="shared" si="91"/>
        <v>40</v>
      </c>
      <c r="CA201" s="6">
        <f t="shared" si="88"/>
        <v>1</v>
      </c>
    </row>
    <row r="202" spans="1:79" s="6" customFormat="1" ht="12">
      <c r="A202" s="6" t="str">
        <f t="shared" si="73"/>
        <v>RetailHCTF001100</v>
      </c>
      <c r="B202" s="6" t="s">
        <v>460</v>
      </c>
      <c r="C202" s="62" t="s">
        <v>487</v>
      </c>
      <c r="D202" s="62"/>
      <c r="E202" s="62"/>
      <c r="F202" s="62" t="s">
        <v>177</v>
      </c>
      <c r="G202" s="62" t="s">
        <v>222</v>
      </c>
      <c r="H202" s="62" t="s">
        <v>488</v>
      </c>
      <c r="I202" s="62" t="s">
        <v>462</v>
      </c>
      <c r="J202" s="62" t="s">
        <v>237</v>
      </c>
      <c r="K202" s="62" t="s">
        <v>237</v>
      </c>
      <c r="L202" s="65" t="s">
        <v>238</v>
      </c>
      <c r="M202" s="62" t="s">
        <v>181</v>
      </c>
      <c r="N202" s="62" t="s">
        <v>182</v>
      </c>
      <c r="O202" s="62"/>
      <c r="P202" s="62" t="s">
        <v>489</v>
      </c>
      <c r="Q202" s="62" t="s">
        <v>490</v>
      </c>
      <c r="R202" s="62">
        <v>200</v>
      </c>
      <c r="S202" s="62">
        <v>200</v>
      </c>
      <c r="T202" s="63">
        <v>44621</v>
      </c>
      <c r="U202" s="62"/>
      <c r="V202" s="64">
        <v>44571</v>
      </c>
      <c r="W202" s="64">
        <f t="shared" si="76"/>
        <v>44564</v>
      </c>
      <c r="X202" s="67">
        <f t="shared" si="77"/>
        <v>44572</v>
      </c>
      <c r="Y202" s="67">
        <v>44565</v>
      </c>
      <c r="Z202" s="62" t="s">
        <v>186</v>
      </c>
      <c r="AA202" s="62"/>
      <c r="AB202" s="62"/>
      <c r="AC202" s="62"/>
      <c r="AD202" s="62"/>
      <c r="AE202" s="62"/>
      <c r="AF202" s="62"/>
      <c r="AG202" s="62"/>
      <c r="AH202" s="65">
        <v>4</v>
      </c>
      <c r="AI202" s="65">
        <f t="shared" si="78"/>
        <v>800</v>
      </c>
      <c r="AJ202" s="65" t="s">
        <v>189</v>
      </c>
      <c r="AK202" s="65"/>
      <c r="AL202" s="65"/>
      <c r="AM202" s="65"/>
      <c r="AN202" s="65"/>
      <c r="AO202" s="65"/>
      <c r="AP202" s="65" t="s">
        <v>190</v>
      </c>
      <c r="AQ202" s="65"/>
      <c r="AR202" s="65"/>
      <c r="AS202" s="65"/>
      <c r="AT202" s="65" t="s">
        <v>191</v>
      </c>
      <c r="AU202" s="65"/>
      <c r="AV202" s="65"/>
      <c r="AW202" s="65" t="s">
        <v>491</v>
      </c>
      <c r="AX202" s="48" t="e">
        <f>VLOOKUP(A:A,'[4]Total Buy'!$A:$AV,48,0)</f>
        <v>#N/A</v>
      </c>
      <c r="AY202" s="49" t="str">
        <f t="shared" si="79"/>
        <v>09TF001100</v>
      </c>
      <c r="AZ202" s="65" t="s">
        <v>492</v>
      </c>
      <c r="BA202" s="65"/>
      <c r="BB202" s="65">
        <v>7.28</v>
      </c>
      <c r="BC202" s="65"/>
      <c r="BD202" s="49" t="str">
        <f t="shared" si="80"/>
        <v>09TF001100</v>
      </c>
      <c r="BE202" s="49" t="s">
        <v>86</v>
      </c>
      <c r="BF202" s="49"/>
      <c r="BG202" s="65"/>
      <c r="BH202" s="49" t="s">
        <v>97</v>
      </c>
      <c r="BI202" s="52" t="s">
        <v>195</v>
      </c>
      <c r="BJ202" s="65"/>
      <c r="BK202" s="65"/>
      <c r="BL202" s="54">
        <v>44440</v>
      </c>
      <c r="BM202" s="55"/>
      <c r="BN202" s="55">
        <v>44525</v>
      </c>
      <c r="BO202" s="55"/>
      <c r="BP202" s="49">
        <v>84</v>
      </c>
      <c r="BQ202" s="49">
        <v>137</v>
      </c>
      <c r="BR202" s="49">
        <f t="shared" si="81"/>
        <v>53</v>
      </c>
      <c r="BS202" s="56">
        <f t="shared" si="82"/>
        <v>44612</v>
      </c>
      <c r="BT202" s="29">
        <f t="shared" si="83"/>
        <v>-0.14285714285714285</v>
      </c>
      <c r="BU202" s="29">
        <f t="shared" si="84"/>
        <v>47</v>
      </c>
      <c r="BV202" s="57">
        <f t="shared" si="85"/>
        <v>44564</v>
      </c>
      <c r="BW202" s="58">
        <f t="shared" si="86"/>
        <v>44565</v>
      </c>
      <c r="BX202" s="6" t="str">
        <f t="shared" si="87"/>
        <v>09TF001::100</v>
      </c>
      <c r="BZ202" s="6">
        <f t="shared" si="91"/>
        <v>40</v>
      </c>
      <c r="CA202" s="6">
        <f t="shared" si="88"/>
        <v>1</v>
      </c>
    </row>
    <row r="203" spans="1:79" s="6" customFormat="1" ht="12">
      <c r="A203" s="6" t="str">
        <f t="shared" si="73"/>
        <v>RetailHCTF001100</v>
      </c>
      <c r="B203" s="6" t="s">
        <v>460</v>
      </c>
      <c r="C203" s="62" t="s">
        <v>487</v>
      </c>
      <c r="D203" s="62"/>
      <c r="E203" s="62"/>
      <c r="F203" s="62" t="s">
        <v>177</v>
      </c>
      <c r="G203" s="62" t="s">
        <v>222</v>
      </c>
      <c r="H203" s="62" t="s">
        <v>488</v>
      </c>
      <c r="I203" s="62" t="s">
        <v>462</v>
      </c>
      <c r="J203" s="62" t="s">
        <v>237</v>
      </c>
      <c r="K203" s="62" t="s">
        <v>237</v>
      </c>
      <c r="L203" s="65" t="s">
        <v>238</v>
      </c>
      <c r="M203" s="62" t="s">
        <v>181</v>
      </c>
      <c r="N203" s="62" t="s">
        <v>196</v>
      </c>
      <c r="O203" s="62"/>
      <c r="P203" s="62" t="s">
        <v>489</v>
      </c>
      <c r="Q203" s="62" t="s">
        <v>490</v>
      </c>
      <c r="R203" s="62">
        <v>300</v>
      </c>
      <c r="S203" s="62">
        <v>300</v>
      </c>
      <c r="T203" s="63">
        <v>44621</v>
      </c>
      <c r="U203" s="62"/>
      <c r="V203" s="64">
        <v>44571</v>
      </c>
      <c r="W203" s="64">
        <f t="shared" si="76"/>
        <v>44564</v>
      </c>
      <c r="X203" s="67">
        <f t="shared" si="77"/>
        <v>44572</v>
      </c>
      <c r="Y203" s="67">
        <v>44565</v>
      </c>
      <c r="Z203" s="62" t="s">
        <v>186</v>
      </c>
      <c r="AA203" s="62"/>
      <c r="AB203" s="62"/>
      <c r="AC203" s="62"/>
      <c r="AD203" s="62"/>
      <c r="AE203" s="62"/>
      <c r="AF203" s="62"/>
      <c r="AG203" s="62"/>
      <c r="AH203" s="65">
        <v>4</v>
      </c>
      <c r="AI203" s="65">
        <f t="shared" si="78"/>
        <v>1200</v>
      </c>
      <c r="AJ203" s="65" t="s">
        <v>189</v>
      </c>
      <c r="AK203" s="65"/>
      <c r="AL203" s="65"/>
      <c r="AM203" s="65"/>
      <c r="AN203" s="65"/>
      <c r="AO203" s="65"/>
      <c r="AP203" s="65" t="s">
        <v>190</v>
      </c>
      <c r="AQ203" s="65"/>
      <c r="AR203" s="65"/>
      <c r="AS203" s="65"/>
      <c r="AT203" s="65" t="s">
        <v>191</v>
      </c>
      <c r="AU203" s="65"/>
      <c r="AV203" s="65"/>
      <c r="AW203" s="65" t="s">
        <v>491</v>
      </c>
      <c r="AX203" s="48" t="e">
        <f>VLOOKUP(A:A,'[4]Total Buy'!$A:$AV,48,0)</f>
        <v>#N/A</v>
      </c>
      <c r="AY203" s="49" t="str">
        <f t="shared" si="79"/>
        <v>09TF001100</v>
      </c>
      <c r="AZ203" s="65" t="s">
        <v>492</v>
      </c>
      <c r="BA203" s="65"/>
      <c r="BB203" s="65">
        <v>7.28</v>
      </c>
      <c r="BC203" s="65"/>
      <c r="BD203" s="49" t="str">
        <f t="shared" si="80"/>
        <v>09TF001100</v>
      </c>
      <c r="BE203" s="49" t="s">
        <v>86</v>
      </c>
      <c r="BF203" s="49"/>
      <c r="BG203" s="65"/>
      <c r="BH203" s="49" t="s">
        <v>97</v>
      </c>
      <c r="BI203" s="52" t="s">
        <v>195</v>
      </c>
      <c r="BJ203" s="65"/>
      <c r="BK203" s="65"/>
      <c r="BL203" s="54">
        <v>44440</v>
      </c>
      <c r="BM203" s="55"/>
      <c r="BN203" s="55">
        <v>44525</v>
      </c>
      <c r="BO203" s="55"/>
      <c r="BP203" s="49">
        <v>84</v>
      </c>
      <c r="BQ203" s="49">
        <v>137</v>
      </c>
      <c r="BR203" s="49">
        <f t="shared" si="81"/>
        <v>53</v>
      </c>
      <c r="BS203" s="56">
        <f t="shared" si="82"/>
        <v>44612</v>
      </c>
      <c r="BT203" s="29">
        <f t="shared" si="83"/>
        <v>-0.14285714285714285</v>
      </c>
      <c r="BU203" s="29">
        <f t="shared" si="84"/>
        <v>47</v>
      </c>
      <c r="BV203" s="57">
        <f t="shared" si="85"/>
        <v>44564</v>
      </c>
      <c r="BW203" s="58">
        <f t="shared" si="86"/>
        <v>44565</v>
      </c>
      <c r="BX203" s="6" t="str">
        <f t="shared" si="87"/>
        <v>09TF001::100</v>
      </c>
      <c r="BZ203" s="6">
        <f t="shared" si="91"/>
        <v>40</v>
      </c>
      <c r="CA203" s="6">
        <f t="shared" si="88"/>
        <v>1</v>
      </c>
    </row>
    <row r="204" spans="1:79" s="6" customFormat="1" ht="12">
      <c r="A204" s="6" t="str">
        <f t="shared" si="73"/>
        <v>RetailHCTF001001</v>
      </c>
      <c r="B204" s="6" t="s">
        <v>460</v>
      </c>
      <c r="C204" s="62" t="s">
        <v>252</v>
      </c>
      <c r="D204" s="62"/>
      <c r="E204" s="62"/>
      <c r="F204" s="62" t="s">
        <v>177</v>
      </c>
      <c r="G204" s="62" t="s">
        <v>222</v>
      </c>
      <c r="H204" s="62" t="s">
        <v>488</v>
      </c>
      <c r="I204" s="62" t="s">
        <v>462</v>
      </c>
      <c r="J204" s="62" t="s">
        <v>179</v>
      </c>
      <c r="K204" s="62" t="s">
        <v>179</v>
      </c>
      <c r="L204" s="65" t="s">
        <v>180</v>
      </c>
      <c r="M204" s="62" t="s">
        <v>181</v>
      </c>
      <c r="N204" s="62" t="s">
        <v>182</v>
      </c>
      <c r="O204" s="62"/>
      <c r="P204" s="62" t="s">
        <v>489</v>
      </c>
      <c r="Q204" s="62" t="s">
        <v>490</v>
      </c>
      <c r="R204" s="62">
        <v>300</v>
      </c>
      <c r="S204" s="62">
        <v>300</v>
      </c>
      <c r="T204" s="63">
        <v>44621</v>
      </c>
      <c r="U204" s="62"/>
      <c r="V204" s="64">
        <v>44571</v>
      </c>
      <c r="W204" s="64">
        <f t="shared" si="76"/>
        <v>44564</v>
      </c>
      <c r="X204" s="67">
        <f t="shared" si="77"/>
        <v>44572</v>
      </c>
      <c r="Y204" s="67">
        <v>44565</v>
      </c>
      <c r="Z204" s="62" t="s">
        <v>186</v>
      </c>
      <c r="AA204" s="62"/>
      <c r="AB204" s="62"/>
      <c r="AC204" s="62"/>
      <c r="AD204" s="62"/>
      <c r="AE204" s="62"/>
      <c r="AF204" s="62"/>
      <c r="AG204" s="62"/>
      <c r="AH204" s="65">
        <v>4</v>
      </c>
      <c r="AI204" s="65">
        <f t="shared" si="78"/>
        <v>1200</v>
      </c>
      <c r="AJ204" s="65" t="s">
        <v>189</v>
      </c>
      <c r="AK204" s="65"/>
      <c r="AL204" s="65"/>
      <c r="AM204" s="65"/>
      <c r="AN204" s="65"/>
      <c r="AO204" s="65"/>
      <c r="AP204" s="65" t="s">
        <v>190</v>
      </c>
      <c r="AQ204" s="65"/>
      <c r="AR204" s="65"/>
      <c r="AS204" s="65"/>
      <c r="AT204" s="65" t="s">
        <v>191</v>
      </c>
      <c r="AU204" s="65"/>
      <c r="AV204" s="65"/>
      <c r="AW204" s="65" t="s">
        <v>491</v>
      </c>
      <c r="AX204" s="48" t="e">
        <f>VLOOKUP(A:A,'[4]Total Buy'!$A:$AV,48,0)</f>
        <v>#N/A</v>
      </c>
      <c r="AY204" s="49" t="str">
        <f t="shared" si="79"/>
        <v>09TF001001</v>
      </c>
      <c r="AZ204" s="65" t="s">
        <v>492</v>
      </c>
      <c r="BA204" s="65"/>
      <c r="BB204" s="65">
        <v>7.28</v>
      </c>
      <c r="BC204" s="65"/>
      <c r="BD204" s="49" t="str">
        <f t="shared" si="80"/>
        <v>09TF001001</v>
      </c>
      <c r="BE204" s="49" t="s">
        <v>86</v>
      </c>
      <c r="BF204" s="49"/>
      <c r="BG204" s="65"/>
      <c r="BH204" s="49" t="s">
        <v>97</v>
      </c>
      <c r="BI204" s="52" t="s">
        <v>195</v>
      </c>
      <c r="BJ204" s="65"/>
      <c r="BK204" s="65"/>
      <c r="BL204" s="54">
        <v>44440</v>
      </c>
      <c r="BM204" s="55"/>
      <c r="BN204" s="55">
        <v>44525</v>
      </c>
      <c r="BO204" s="55"/>
      <c r="BP204" s="49">
        <v>84</v>
      </c>
      <c r="BQ204" s="49">
        <v>137</v>
      </c>
      <c r="BR204" s="49">
        <f t="shared" si="81"/>
        <v>53</v>
      </c>
      <c r="BS204" s="56">
        <f t="shared" si="82"/>
        <v>44612</v>
      </c>
      <c r="BT204" s="29">
        <f t="shared" si="83"/>
        <v>-0.14285714285714285</v>
      </c>
      <c r="BU204" s="29">
        <f t="shared" si="84"/>
        <v>47</v>
      </c>
      <c r="BV204" s="57">
        <f t="shared" si="85"/>
        <v>44564</v>
      </c>
      <c r="BW204" s="58">
        <f t="shared" si="86"/>
        <v>44565</v>
      </c>
      <c r="BX204" s="6" t="str">
        <f t="shared" si="87"/>
        <v>09TF001::001</v>
      </c>
      <c r="BZ204" s="6">
        <f t="shared" si="91"/>
        <v>40</v>
      </c>
      <c r="CA204" s="6">
        <f t="shared" si="88"/>
        <v>1</v>
      </c>
    </row>
    <row r="205" spans="1:79" s="6" customFormat="1" ht="12">
      <c r="A205" s="6" t="str">
        <f t="shared" si="73"/>
        <v>RetailHCTF001001</v>
      </c>
      <c r="B205" s="6" t="s">
        <v>460</v>
      </c>
      <c r="C205" s="62" t="s">
        <v>252</v>
      </c>
      <c r="D205" s="62"/>
      <c r="E205" s="62"/>
      <c r="F205" s="62" t="s">
        <v>177</v>
      </c>
      <c r="G205" s="62" t="s">
        <v>222</v>
      </c>
      <c r="H205" s="62" t="s">
        <v>488</v>
      </c>
      <c r="I205" s="62" t="s">
        <v>462</v>
      </c>
      <c r="J205" s="62" t="s">
        <v>179</v>
      </c>
      <c r="K205" s="62" t="s">
        <v>179</v>
      </c>
      <c r="L205" s="65" t="s">
        <v>180</v>
      </c>
      <c r="M205" s="62" t="s">
        <v>181</v>
      </c>
      <c r="N205" s="62" t="s">
        <v>196</v>
      </c>
      <c r="O205" s="62"/>
      <c r="P205" s="62" t="s">
        <v>489</v>
      </c>
      <c r="Q205" s="62" t="s">
        <v>490</v>
      </c>
      <c r="R205" s="62">
        <v>100</v>
      </c>
      <c r="S205" s="62">
        <v>100</v>
      </c>
      <c r="T205" s="63">
        <v>44621</v>
      </c>
      <c r="U205" s="62"/>
      <c r="V205" s="64">
        <v>44571</v>
      </c>
      <c r="W205" s="64">
        <f t="shared" si="76"/>
        <v>44564</v>
      </c>
      <c r="X205" s="67">
        <f t="shared" si="77"/>
        <v>44572</v>
      </c>
      <c r="Y205" s="67">
        <v>44565</v>
      </c>
      <c r="Z205" s="62" t="s">
        <v>186</v>
      </c>
      <c r="AA205" s="62"/>
      <c r="AB205" s="62"/>
      <c r="AC205" s="62"/>
      <c r="AD205" s="62"/>
      <c r="AE205" s="62"/>
      <c r="AF205" s="62"/>
      <c r="AG205" s="62"/>
      <c r="AH205" s="65">
        <v>4</v>
      </c>
      <c r="AI205" s="65">
        <f t="shared" si="78"/>
        <v>400</v>
      </c>
      <c r="AJ205" s="65" t="s">
        <v>189</v>
      </c>
      <c r="AK205" s="65"/>
      <c r="AL205" s="65"/>
      <c r="AM205" s="65"/>
      <c r="AN205" s="65"/>
      <c r="AO205" s="65"/>
      <c r="AP205" s="65" t="s">
        <v>190</v>
      </c>
      <c r="AQ205" s="65"/>
      <c r="AR205" s="65"/>
      <c r="AS205" s="65"/>
      <c r="AT205" s="65" t="s">
        <v>191</v>
      </c>
      <c r="AU205" s="65"/>
      <c r="AV205" s="65"/>
      <c r="AW205" s="65" t="s">
        <v>491</v>
      </c>
      <c r="AX205" s="48" t="e">
        <f>VLOOKUP(A:A,'[4]Total Buy'!$A:$AV,48,0)</f>
        <v>#N/A</v>
      </c>
      <c r="AY205" s="49" t="str">
        <f t="shared" si="79"/>
        <v>09TF001001</v>
      </c>
      <c r="AZ205" s="65" t="s">
        <v>492</v>
      </c>
      <c r="BA205" s="65"/>
      <c r="BB205" s="65">
        <v>7.28</v>
      </c>
      <c r="BC205" s="65"/>
      <c r="BD205" s="49" t="str">
        <f t="shared" si="80"/>
        <v>09TF001001</v>
      </c>
      <c r="BE205" s="49" t="s">
        <v>86</v>
      </c>
      <c r="BF205" s="49"/>
      <c r="BG205" s="65"/>
      <c r="BH205" s="49" t="s">
        <v>97</v>
      </c>
      <c r="BI205" s="52" t="s">
        <v>195</v>
      </c>
      <c r="BJ205" s="65"/>
      <c r="BK205" s="65"/>
      <c r="BL205" s="54">
        <v>44440</v>
      </c>
      <c r="BM205" s="55"/>
      <c r="BN205" s="55">
        <v>44525</v>
      </c>
      <c r="BO205" s="55"/>
      <c r="BP205" s="49">
        <v>84</v>
      </c>
      <c r="BQ205" s="49">
        <v>137</v>
      </c>
      <c r="BR205" s="49">
        <f t="shared" si="81"/>
        <v>53</v>
      </c>
      <c r="BS205" s="56">
        <f t="shared" si="82"/>
        <v>44612</v>
      </c>
      <c r="BT205" s="29">
        <f t="shared" si="83"/>
        <v>-0.14285714285714285</v>
      </c>
      <c r="BU205" s="29">
        <f t="shared" si="84"/>
        <v>47</v>
      </c>
      <c r="BV205" s="57">
        <f t="shared" si="85"/>
        <v>44564</v>
      </c>
      <c r="BW205" s="58">
        <f t="shared" si="86"/>
        <v>44565</v>
      </c>
      <c r="BX205" s="6" t="str">
        <f t="shared" si="87"/>
        <v>09TF001::001</v>
      </c>
      <c r="BZ205" s="6">
        <f t="shared" si="91"/>
        <v>40</v>
      </c>
      <c r="CA205" s="6">
        <f t="shared" si="88"/>
        <v>1</v>
      </c>
    </row>
    <row r="206" spans="1:79" s="6" customFormat="1" ht="12">
      <c r="A206" s="6" t="str">
        <f t="shared" si="73"/>
        <v>RetailHCTF001001</v>
      </c>
      <c r="B206" s="6" t="s">
        <v>460</v>
      </c>
      <c r="C206" s="62" t="s">
        <v>252</v>
      </c>
      <c r="D206" s="62"/>
      <c r="E206" s="62"/>
      <c r="F206" s="62" t="s">
        <v>177</v>
      </c>
      <c r="G206" s="62" t="s">
        <v>222</v>
      </c>
      <c r="H206" s="62" t="s">
        <v>488</v>
      </c>
      <c r="I206" s="62" t="s">
        <v>462</v>
      </c>
      <c r="J206" s="62" t="s">
        <v>179</v>
      </c>
      <c r="K206" s="62" t="s">
        <v>179</v>
      </c>
      <c r="L206" s="65" t="s">
        <v>180</v>
      </c>
      <c r="M206" s="62" t="s">
        <v>181</v>
      </c>
      <c r="N206" s="62" t="s">
        <v>198</v>
      </c>
      <c r="O206" s="62"/>
      <c r="P206" s="62" t="s">
        <v>489</v>
      </c>
      <c r="Q206" s="62" t="s">
        <v>490</v>
      </c>
      <c r="R206" s="62">
        <v>100</v>
      </c>
      <c r="S206" s="62">
        <v>100</v>
      </c>
      <c r="T206" s="63">
        <v>44621</v>
      </c>
      <c r="U206" s="62"/>
      <c r="V206" s="64">
        <v>44571</v>
      </c>
      <c r="W206" s="64">
        <f t="shared" si="76"/>
        <v>44564</v>
      </c>
      <c r="X206" s="67">
        <f t="shared" si="77"/>
        <v>44572</v>
      </c>
      <c r="Y206" s="67">
        <v>44565</v>
      </c>
      <c r="Z206" s="62" t="s">
        <v>186</v>
      </c>
      <c r="AA206" s="62"/>
      <c r="AB206" s="62"/>
      <c r="AC206" s="62"/>
      <c r="AD206" s="62"/>
      <c r="AE206" s="62"/>
      <c r="AF206" s="62"/>
      <c r="AG206" s="62"/>
      <c r="AH206" s="65">
        <v>4</v>
      </c>
      <c r="AI206" s="65">
        <f t="shared" si="78"/>
        <v>400</v>
      </c>
      <c r="AJ206" s="65" t="s">
        <v>189</v>
      </c>
      <c r="AK206" s="65"/>
      <c r="AL206" s="65"/>
      <c r="AM206" s="65"/>
      <c r="AN206" s="65"/>
      <c r="AO206" s="65"/>
      <c r="AP206" s="65" t="s">
        <v>190</v>
      </c>
      <c r="AQ206" s="65"/>
      <c r="AR206" s="65"/>
      <c r="AS206" s="65"/>
      <c r="AT206" s="65" t="s">
        <v>191</v>
      </c>
      <c r="AU206" s="65"/>
      <c r="AV206" s="65"/>
      <c r="AW206" s="65" t="s">
        <v>491</v>
      </c>
      <c r="AX206" s="48" t="e">
        <f>VLOOKUP(A:A,'[4]Total Buy'!$A:$AV,48,0)</f>
        <v>#N/A</v>
      </c>
      <c r="AY206" s="49" t="str">
        <f t="shared" si="79"/>
        <v>09TF001001</v>
      </c>
      <c r="AZ206" s="65" t="s">
        <v>492</v>
      </c>
      <c r="BA206" s="65"/>
      <c r="BB206" s="65">
        <v>7.28</v>
      </c>
      <c r="BC206" s="65"/>
      <c r="BD206" s="49" t="str">
        <f t="shared" si="80"/>
        <v>09TF001001</v>
      </c>
      <c r="BE206" s="49" t="s">
        <v>86</v>
      </c>
      <c r="BF206" s="49"/>
      <c r="BG206" s="65"/>
      <c r="BH206" s="49" t="s">
        <v>97</v>
      </c>
      <c r="BI206" s="52" t="s">
        <v>195</v>
      </c>
      <c r="BJ206" s="65"/>
      <c r="BK206" s="65"/>
      <c r="BL206" s="54">
        <v>44440</v>
      </c>
      <c r="BM206" s="55"/>
      <c r="BN206" s="55">
        <v>44525</v>
      </c>
      <c r="BO206" s="55"/>
      <c r="BP206" s="49">
        <v>84</v>
      </c>
      <c r="BQ206" s="49">
        <v>137</v>
      </c>
      <c r="BR206" s="49">
        <f t="shared" si="81"/>
        <v>53</v>
      </c>
      <c r="BS206" s="56">
        <f t="shared" si="82"/>
        <v>44612</v>
      </c>
      <c r="BT206" s="29">
        <f t="shared" si="83"/>
        <v>-0.14285714285714285</v>
      </c>
      <c r="BU206" s="29">
        <f t="shared" si="84"/>
        <v>47</v>
      </c>
      <c r="BV206" s="57">
        <f t="shared" si="85"/>
        <v>44564</v>
      </c>
      <c r="BW206" s="58">
        <f t="shared" si="86"/>
        <v>44565</v>
      </c>
      <c r="BX206" s="6" t="str">
        <f t="shared" si="87"/>
        <v>09TF001::001</v>
      </c>
      <c r="BZ206" s="6">
        <f t="shared" si="91"/>
        <v>40</v>
      </c>
      <c r="CA206" s="6">
        <f t="shared" si="88"/>
        <v>1</v>
      </c>
    </row>
    <row r="207" spans="1:79">
      <c r="S207">
        <f>SUBTOTAL(9,S3:S206)</f>
        <v>60810</v>
      </c>
      <c r="AI207">
        <f>SUBTOTAL(9,AI3:AI206)</f>
        <v>176365</v>
      </c>
    </row>
    <row r="208" spans="1:79">
      <c r="AI208">
        <v>282251</v>
      </c>
    </row>
    <row r="210" spans="35:35">
      <c r="AI210">
        <v>105886</v>
      </c>
    </row>
  </sheetData>
  <autoFilter ref="A2:CA208" xr:uid="{3B448DEA-140A-43FE-AF4D-9F0CA94D488D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60DB3F-2BC0-4BD7-9F4B-6F100D492F85}">
          <x14:formula1>
            <xm:f>List!$A$1:$A$7</xm:f>
          </x14:formula1>
          <xm:sqref>AS3:AS206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555D-5480-485F-B807-1A893233DE53}">
  <dimension ref="G2:G34"/>
  <sheetViews>
    <sheetView workbookViewId="0">
      <selection activeCell="G2" sqref="G2:G205"/>
    </sheetView>
  </sheetViews>
  <sheetFormatPr defaultRowHeight="14.45"/>
  <sheetData>
    <row r="2" spans="7:7">
      <c r="G2" s="65" t="s">
        <v>192</v>
      </c>
    </row>
    <row r="3" spans="7:7">
      <c r="G3" s="65" t="s">
        <v>207</v>
      </c>
    </row>
    <row r="4" spans="7:7">
      <c r="G4" s="65" t="s">
        <v>217</v>
      </c>
    </row>
    <row r="5" spans="7:7">
      <c r="G5" s="65" t="s">
        <v>231</v>
      </c>
    </row>
    <row r="6" spans="7:7">
      <c r="G6" s="65" t="s">
        <v>240</v>
      </c>
    </row>
    <row r="7" spans="7:7">
      <c r="G7" s="65">
        <v>154054</v>
      </c>
    </row>
    <row r="8" spans="7:7">
      <c r="G8" s="65">
        <v>154055</v>
      </c>
    </row>
    <row r="9" spans="7:7">
      <c r="G9" s="65">
        <v>154053</v>
      </c>
    </row>
    <row r="10" spans="7:7">
      <c r="G10" s="65">
        <v>154052</v>
      </c>
    </row>
    <row r="11" spans="7:7">
      <c r="G11" s="65">
        <v>154047</v>
      </c>
    </row>
    <row r="12" spans="7:7">
      <c r="G12" s="65">
        <v>154048</v>
      </c>
    </row>
    <row r="13" spans="7:7">
      <c r="G13" s="65">
        <v>154049</v>
      </c>
    </row>
    <row r="14" spans="7:7">
      <c r="G14" s="65">
        <v>154050</v>
      </c>
    </row>
    <row r="15" spans="7:7">
      <c r="G15" s="65">
        <v>154061</v>
      </c>
    </row>
    <row r="16" spans="7:7">
      <c r="G16" s="65" t="s">
        <v>78</v>
      </c>
    </row>
    <row r="17" spans="7:7">
      <c r="G17" s="65">
        <v>154066</v>
      </c>
    </row>
    <row r="18" spans="7:7">
      <c r="G18" s="65">
        <v>154051</v>
      </c>
    </row>
    <row r="19" spans="7:7">
      <c r="G19" s="65">
        <v>154062</v>
      </c>
    </row>
    <row r="20" spans="7:7">
      <c r="G20" s="65">
        <v>154063</v>
      </c>
    </row>
    <row r="21" spans="7:7">
      <c r="G21" s="65">
        <v>154065</v>
      </c>
    </row>
    <row r="22" spans="7:7">
      <c r="G22" s="65">
        <v>154056</v>
      </c>
    </row>
    <row r="23" spans="7:7">
      <c r="G23" s="65">
        <v>154057</v>
      </c>
    </row>
    <row r="24" spans="7:7">
      <c r="G24" s="65">
        <v>154058</v>
      </c>
    </row>
    <row r="25" spans="7:7">
      <c r="G25" s="65">
        <v>154059</v>
      </c>
    </row>
    <row r="26" spans="7:7">
      <c r="G26" s="65">
        <v>154060</v>
      </c>
    </row>
    <row r="27" spans="7:7">
      <c r="G27" s="65" t="s">
        <v>464</v>
      </c>
    </row>
    <row r="28" spans="7:7">
      <c r="G28" s="65" t="s">
        <v>467</v>
      </c>
    </row>
    <row r="29" spans="7:7">
      <c r="G29" s="65" t="s">
        <v>469</v>
      </c>
    </row>
    <row r="30" spans="7:7">
      <c r="G30" s="65" t="s">
        <v>475</v>
      </c>
    </row>
    <row r="31" spans="7:7">
      <c r="G31" s="65" t="s">
        <v>477</v>
      </c>
    </row>
    <row r="32" spans="7:7">
      <c r="G32" s="65" t="s">
        <v>482</v>
      </c>
    </row>
    <row r="33" spans="7:7">
      <c r="G33" s="65" t="s">
        <v>486</v>
      </c>
    </row>
    <row r="34" spans="7:7">
      <c r="G34" s="65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A7D-084B-4BE4-9B82-3006C2734E2E}">
  <dimension ref="A3:G51"/>
  <sheetViews>
    <sheetView workbookViewId="0">
      <selection activeCell="G4" sqref="G4"/>
    </sheetView>
  </sheetViews>
  <sheetFormatPr defaultRowHeight="14.45"/>
  <cols>
    <col min="1" max="1" width="13.140625" bestFit="1" customWidth="1"/>
    <col min="2" max="2" width="15.42578125" bestFit="1" customWidth="1"/>
    <col min="7" max="7" width="27.85546875" bestFit="1" customWidth="1"/>
  </cols>
  <sheetData>
    <row r="3" spans="1:7">
      <c r="A3" s="16" t="s">
        <v>493</v>
      </c>
      <c r="B3" t="s">
        <v>59</v>
      </c>
      <c r="E3" s="43" t="s">
        <v>60</v>
      </c>
      <c r="F3" s="43" t="s">
        <v>95</v>
      </c>
      <c r="G3" t="s">
        <v>494</v>
      </c>
    </row>
    <row r="4" spans="1:7">
      <c r="A4" s="66" t="s">
        <v>495</v>
      </c>
      <c r="B4">
        <v>12864</v>
      </c>
      <c r="E4" s="84" t="s">
        <v>77</v>
      </c>
      <c r="F4" s="49" t="s">
        <v>99</v>
      </c>
      <c r="G4" t="s">
        <v>496</v>
      </c>
    </row>
    <row r="5" spans="1:7">
      <c r="A5" s="66" t="s">
        <v>497</v>
      </c>
      <c r="B5">
        <v>21228</v>
      </c>
      <c r="E5" s="49" t="s">
        <v>87</v>
      </c>
      <c r="F5" s="49" t="s">
        <v>99</v>
      </c>
      <c r="G5" t="s">
        <v>498</v>
      </c>
    </row>
    <row r="6" spans="1:7">
      <c r="A6" s="66" t="s">
        <v>499</v>
      </c>
      <c r="B6">
        <v>2182</v>
      </c>
      <c r="E6" s="49" t="s">
        <v>86</v>
      </c>
      <c r="F6" s="49" t="s">
        <v>97</v>
      </c>
      <c r="G6" t="s">
        <v>500</v>
      </c>
    </row>
    <row r="7" spans="1:7">
      <c r="A7" s="66" t="s">
        <v>501</v>
      </c>
      <c r="B7">
        <v>4513</v>
      </c>
      <c r="E7" s="84" t="s">
        <v>75</v>
      </c>
      <c r="F7" s="49" t="s">
        <v>97</v>
      </c>
      <c r="G7" t="s">
        <v>502</v>
      </c>
    </row>
    <row r="8" spans="1:7">
      <c r="A8" s="66" t="s">
        <v>503</v>
      </c>
      <c r="B8">
        <v>1146</v>
      </c>
      <c r="E8" s="49" t="s">
        <v>73</v>
      </c>
      <c r="F8" s="49" t="s">
        <v>97</v>
      </c>
      <c r="G8" t="s">
        <v>502</v>
      </c>
    </row>
    <row r="9" spans="1:7">
      <c r="A9" s="66" t="s">
        <v>504</v>
      </c>
      <c r="B9">
        <v>1671</v>
      </c>
      <c r="E9" s="49" t="s">
        <v>92</v>
      </c>
      <c r="F9" s="49" t="s">
        <v>99</v>
      </c>
      <c r="G9" t="s">
        <v>505</v>
      </c>
    </row>
    <row r="10" spans="1:7">
      <c r="A10" s="66" t="s">
        <v>506</v>
      </c>
      <c r="B10">
        <v>2261</v>
      </c>
      <c r="E10" s="49" t="s">
        <v>71</v>
      </c>
      <c r="F10" s="49" t="s">
        <v>97</v>
      </c>
      <c r="G10" t="s">
        <v>505</v>
      </c>
    </row>
    <row r="11" spans="1:7">
      <c r="A11" s="66" t="s">
        <v>507</v>
      </c>
      <c r="B11">
        <v>3737</v>
      </c>
      <c r="E11" s="49" t="s">
        <v>69</v>
      </c>
      <c r="F11" s="49" t="s">
        <v>101</v>
      </c>
      <c r="G11" t="s">
        <v>502</v>
      </c>
    </row>
    <row r="12" spans="1:7">
      <c r="A12" s="66" t="s">
        <v>508</v>
      </c>
      <c r="B12">
        <v>511</v>
      </c>
      <c r="E12" s="84" t="s">
        <v>81</v>
      </c>
      <c r="F12" s="49" t="s">
        <v>97</v>
      </c>
      <c r="G12" s="90" t="s">
        <v>509</v>
      </c>
    </row>
    <row r="13" spans="1:7">
      <c r="A13" s="66" t="s">
        <v>510</v>
      </c>
      <c r="B13">
        <v>705</v>
      </c>
      <c r="E13" s="84" t="s">
        <v>84</v>
      </c>
      <c r="F13" s="49" t="s">
        <v>102</v>
      </c>
      <c r="G13" t="s">
        <v>511</v>
      </c>
    </row>
    <row r="14" spans="1:7">
      <c r="A14" s="66" t="s">
        <v>512</v>
      </c>
      <c r="B14">
        <v>1105</v>
      </c>
      <c r="E14" s="49" t="s">
        <v>83</v>
      </c>
      <c r="F14" s="49" t="s">
        <v>102</v>
      </c>
      <c r="G14" t="s">
        <v>511</v>
      </c>
    </row>
    <row r="15" spans="1:7">
      <c r="A15" s="66" t="s">
        <v>513</v>
      </c>
      <c r="B15">
        <v>829</v>
      </c>
      <c r="E15" s="49" t="s">
        <v>82</v>
      </c>
      <c r="F15" s="49" t="s">
        <v>102</v>
      </c>
      <c r="G15" t="s">
        <v>514</v>
      </c>
    </row>
    <row r="16" spans="1:7">
      <c r="A16" s="66" t="s">
        <v>515</v>
      </c>
      <c r="B16">
        <v>180</v>
      </c>
      <c r="E16" s="49" t="s">
        <v>76</v>
      </c>
      <c r="F16" s="49" t="s">
        <v>99</v>
      </c>
      <c r="G16" t="s">
        <v>505</v>
      </c>
    </row>
    <row r="17" spans="1:7">
      <c r="A17" s="66" t="s">
        <v>516</v>
      </c>
      <c r="B17">
        <v>4554</v>
      </c>
      <c r="E17" s="84" t="s">
        <v>85</v>
      </c>
      <c r="F17" s="49" t="s">
        <v>101</v>
      </c>
      <c r="G17" t="s">
        <v>502</v>
      </c>
    </row>
    <row r="18" spans="1:7">
      <c r="A18" s="66" t="s">
        <v>517</v>
      </c>
      <c r="B18">
        <v>3804</v>
      </c>
      <c r="E18" s="49" t="s">
        <v>89</v>
      </c>
      <c r="F18" s="49" t="s">
        <v>99</v>
      </c>
      <c r="G18" t="s">
        <v>505</v>
      </c>
    </row>
    <row r="19" spans="1:7">
      <c r="A19" s="66" t="s">
        <v>518</v>
      </c>
      <c r="B19">
        <v>3795</v>
      </c>
      <c r="E19" s="49" t="s">
        <v>90</v>
      </c>
      <c r="F19" s="49" t="s">
        <v>102</v>
      </c>
      <c r="G19" t="s">
        <v>502</v>
      </c>
    </row>
    <row r="20" spans="1:7">
      <c r="A20" s="66" t="s">
        <v>519</v>
      </c>
      <c r="B20">
        <v>219</v>
      </c>
    </row>
    <row r="21" spans="1:7">
      <c r="A21" s="66" t="s">
        <v>520</v>
      </c>
      <c r="B21">
        <v>360</v>
      </c>
    </row>
    <row r="22" spans="1:7">
      <c r="A22" s="66" t="s">
        <v>521</v>
      </c>
      <c r="B22">
        <v>201</v>
      </c>
    </row>
    <row r="23" spans="1:7">
      <c r="A23" s="66" t="s">
        <v>522</v>
      </c>
      <c r="B23">
        <v>2235</v>
      </c>
    </row>
    <row r="24" spans="1:7">
      <c r="A24" s="66" t="s">
        <v>523</v>
      </c>
      <c r="B24">
        <v>510</v>
      </c>
    </row>
    <row r="25" spans="1:7">
      <c r="A25" s="66" t="s">
        <v>524</v>
      </c>
      <c r="B25">
        <v>1292</v>
      </c>
    </row>
    <row r="26" spans="1:7">
      <c r="A26" s="66" t="s">
        <v>525</v>
      </c>
      <c r="B26">
        <v>1902</v>
      </c>
    </row>
    <row r="27" spans="1:7">
      <c r="A27" s="66" t="s">
        <v>526</v>
      </c>
      <c r="B27">
        <v>1362</v>
      </c>
    </row>
    <row r="28" spans="1:7">
      <c r="A28" s="66" t="s">
        <v>527</v>
      </c>
      <c r="B28">
        <v>2016</v>
      </c>
    </row>
    <row r="29" spans="1:7">
      <c r="A29" s="66" t="s">
        <v>528</v>
      </c>
      <c r="B29">
        <v>2016</v>
      </c>
    </row>
    <row r="30" spans="1:7">
      <c r="A30" s="66" t="s">
        <v>529</v>
      </c>
      <c r="B30">
        <v>1968</v>
      </c>
    </row>
    <row r="31" spans="1:7">
      <c r="A31" s="66" t="s">
        <v>530</v>
      </c>
      <c r="B31">
        <v>2736</v>
      </c>
    </row>
    <row r="32" spans="1:7">
      <c r="A32" s="66" t="s">
        <v>531</v>
      </c>
      <c r="B32">
        <v>2781</v>
      </c>
    </row>
    <row r="33" spans="1:2">
      <c r="A33" s="66" t="s">
        <v>532</v>
      </c>
      <c r="B33">
        <v>1074</v>
      </c>
    </row>
    <row r="34" spans="1:2">
      <c r="A34" s="66" t="s">
        <v>533</v>
      </c>
      <c r="B34">
        <v>585</v>
      </c>
    </row>
    <row r="35" spans="1:2">
      <c r="A35" s="66" t="s">
        <v>534</v>
      </c>
      <c r="B35">
        <v>462</v>
      </c>
    </row>
    <row r="36" spans="1:2">
      <c r="A36" s="66" t="s">
        <v>535</v>
      </c>
      <c r="B36">
        <v>1460</v>
      </c>
    </row>
    <row r="37" spans="1:2">
      <c r="A37" s="66" t="s">
        <v>536</v>
      </c>
      <c r="B37">
        <v>9795</v>
      </c>
    </row>
    <row r="38" spans="1:2">
      <c r="A38" s="66" t="s">
        <v>537</v>
      </c>
      <c r="B38">
        <v>5200</v>
      </c>
    </row>
    <row r="39" spans="1:2">
      <c r="A39" s="66" t="s">
        <v>538</v>
      </c>
      <c r="B39">
        <v>17680</v>
      </c>
    </row>
    <row r="40" spans="1:2">
      <c r="A40" s="66" t="s">
        <v>539</v>
      </c>
      <c r="B40">
        <v>13640</v>
      </c>
    </row>
    <row r="41" spans="1:2">
      <c r="A41" s="66" t="s">
        <v>540</v>
      </c>
      <c r="B41">
        <v>4000</v>
      </c>
    </row>
    <row r="42" spans="1:2">
      <c r="A42" s="66" t="s">
        <v>541</v>
      </c>
      <c r="B42">
        <v>5584</v>
      </c>
    </row>
    <row r="43" spans="1:2">
      <c r="A43" s="66" t="s">
        <v>542</v>
      </c>
      <c r="B43">
        <v>8664</v>
      </c>
    </row>
    <row r="44" spans="1:2">
      <c r="A44" s="66" t="s">
        <v>543</v>
      </c>
      <c r="B44">
        <v>3132</v>
      </c>
    </row>
    <row r="45" spans="1:2">
      <c r="A45" s="66" t="s">
        <v>544</v>
      </c>
      <c r="B45">
        <v>5760</v>
      </c>
    </row>
    <row r="46" spans="1:2">
      <c r="A46" s="66" t="s">
        <v>545</v>
      </c>
      <c r="B46">
        <v>45</v>
      </c>
    </row>
    <row r="47" spans="1:2">
      <c r="A47" s="66" t="s">
        <v>546</v>
      </c>
      <c r="B47">
        <v>384</v>
      </c>
    </row>
    <row r="48" spans="1:2">
      <c r="A48" s="66" t="s">
        <v>547</v>
      </c>
      <c r="B48">
        <v>4119</v>
      </c>
    </row>
    <row r="49" spans="1:2">
      <c r="A49" s="66" t="s">
        <v>548</v>
      </c>
      <c r="B49">
        <v>7914</v>
      </c>
    </row>
    <row r="50" spans="1:2">
      <c r="A50" s="66" t="s">
        <v>549</v>
      </c>
      <c r="B50">
        <v>2184</v>
      </c>
    </row>
    <row r="51" spans="1:2">
      <c r="A51" s="66" t="s">
        <v>93</v>
      </c>
      <c r="B51">
        <v>176365</v>
      </c>
    </row>
  </sheetData>
  <autoFilter ref="E3:F19" xr:uid="{5F7428FA-56F5-4228-B715-D728A12B6A49}"/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202F-518B-4B6E-9E15-C197F1D53C9F}">
  <dimension ref="C1:O205"/>
  <sheetViews>
    <sheetView workbookViewId="0">
      <selection activeCell="L14" sqref="L14"/>
    </sheetView>
  </sheetViews>
  <sheetFormatPr defaultRowHeight="14.45"/>
  <cols>
    <col min="8" max="8" width="24.85546875" bestFit="1" customWidth="1"/>
    <col min="12" max="12" width="13.140625" bestFit="1" customWidth="1"/>
    <col min="13" max="13" width="23.85546875" bestFit="1" customWidth="1"/>
    <col min="14" max="14" width="23.5703125" bestFit="1" customWidth="1"/>
    <col min="15" max="15" width="23.42578125" bestFit="1" customWidth="1"/>
  </cols>
  <sheetData>
    <row r="1" spans="3:15">
      <c r="C1" s="60" t="s">
        <v>109</v>
      </c>
      <c r="D1" s="60" t="s">
        <v>114</v>
      </c>
      <c r="E1" s="60" t="s">
        <v>115</v>
      </c>
      <c r="F1" s="60" t="s">
        <v>117</v>
      </c>
      <c r="G1" s="43" t="s">
        <v>60</v>
      </c>
      <c r="H1" t="s">
        <v>550</v>
      </c>
      <c r="I1" s="43" t="e" vm="1">
        <v>#VALUE!</v>
      </c>
    </row>
    <row r="2" spans="3:15">
      <c r="C2" s="62">
        <v>268196</v>
      </c>
      <c r="D2" s="62" t="s">
        <v>178</v>
      </c>
      <c r="E2" s="62" t="s">
        <v>178</v>
      </c>
      <c r="F2" s="62" t="s">
        <v>179</v>
      </c>
      <c r="G2" s="49" t="s">
        <v>77</v>
      </c>
      <c r="H2" t="str">
        <f t="shared" ref="H2:H65" si="0">C2&amp;D2&amp;E2&amp;F2</f>
        <v>26819609T415909T4159001</v>
      </c>
      <c r="I2" s="49" t="s">
        <v>99</v>
      </c>
      <c r="L2" s="16" t="s">
        <v>493</v>
      </c>
      <c r="M2" t="s">
        <v>551</v>
      </c>
      <c r="N2" t="s">
        <v>552</v>
      </c>
      <c r="O2" t="s">
        <v>553</v>
      </c>
    </row>
    <row r="3" spans="3:15">
      <c r="C3" s="62">
        <v>268196</v>
      </c>
      <c r="D3" s="62" t="s">
        <v>178</v>
      </c>
      <c r="E3" s="62" t="s">
        <v>178</v>
      </c>
      <c r="F3" s="62" t="s">
        <v>179</v>
      </c>
      <c r="G3" s="49" t="s">
        <v>77</v>
      </c>
      <c r="H3" t="str">
        <f t="shared" si="0"/>
        <v>26819609T415909T4159001</v>
      </c>
      <c r="I3" s="49" t="s">
        <v>99</v>
      </c>
      <c r="L3" s="66" t="s">
        <v>102</v>
      </c>
      <c r="M3">
        <v>4</v>
      </c>
      <c r="N3">
        <v>4</v>
      </c>
      <c r="O3">
        <v>11</v>
      </c>
    </row>
    <row r="4" spans="3:15">
      <c r="C4" s="62">
        <v>268196</v>
      </c>
      <c r="D4" s="62" t="s">
        <v>178</v>
      </c>
      <c r="E4" s="62" t="s">
        <v>178</v>
      </c>
      <c r="F4" s="62" t="s">
        <v>179</v>
      </c>
      <c r="G4" s="49" t="s">
        <v>77</v>
      </c>
      <c r="H4" t="str">
        <f t="shared" si="0"/>
        <v>26819609T415909T4159001</v>
      </c>
      <c r="I4" s="49" t="s">
        <v>99</v>
      </c>
      <c r="L4" s="66" t="s">
        <v>101</v>
      </c>
      <c r="M4">
        <v>2</v>
      </c>
      <c r="N4">
        <v>2</v>
      </c>
      <c r="O4">
        <v>2</v>
      </c>
    </row>
    <row r="5" spans="3:15">
      <c r="C5" s="62">
        <v>268196</v>
      </c>
      <c r="D5" s="62" t="s">
        <v>178</v>
      </c>
      <c r="E5" s="62" t="s">
        <v>178</v>
      </c>
      <c r="F5" s="62" t="s">
        <v>200</v>
      </c>
      <c r="G5" s="49" t="s">
        <v>77</v>
      </c>
      <c r="H5" t="str">
        <f t="shared" si="0"/>
        <v>26819609T415909T4159608</v>
      </c>
      <c r="I5" s="49" t="s">
        <v>99</v>
      </c>
      <c r="L5" s="66" t="s">
        <v>97</v>
      </c>
      <c r="M5">
        <v>5</v>
      </c>
      <c r="N5">
        <v>9</v>
      </c>
      <c r="O5">
        <v>27</v>
      </c>
    </row>
    <row r="6" spans="3:15">
      <c r="C6" s="62">
        <v>268196</v>
      </c>
      <c r="D6" s="62" t="s">
        <v>178</v>
      </c>
      <c r="E6" s="62" t="s">
        <v>178</v>
      </c>
      <c r="F6" s="62" t="s">
        <v>200</v>
      </c>
      <c r="G6" s="49" t="s">
        <v>77</v>
      </c>
      <c r="H6" t="str">
        <f t="shared" si="0"/>
        <v>26819609T415909T4159608</v>
      </c>
      <c r="I6" s="49" t="s">
        <v>99</v>
      </c>
      <c r="L6" s="66" t="s">
        <v>99</v>
      </c>
      <c r="M6">
        <v>5</v>
      </c>
      <c r="N6">
        <v>7</v>
      </c>
      <c r="O6">
        <v>19</v>
      </c>
    </row>
    <row r="7" spans="3:15">
      <c r="C7" s="62">
        <v>268196</v>
      </c>
      <c r="D7" s="62" t="s">
        <v>178</v>
      </c>
      <c r="E7" s="62" t="s">
        <v>178</v>
      </c>
      <c r="F7" s="62" t="s">
        <v>200</v>
      </c>
      <c r="G7" s="49" t="s">
        <v>77</v>
      </c>
      <c r="H7" t="str">
        <f t="shared" si="0"/>
        <v>26819609T415909T4159608</v>
      </c>
      <c r="I7" s="49" t="s">
        <v>99</v>
      </c>
      <c r="L7" s="66" t="s">
        <v>93</v>
      </c>
      <c r="M7">
        <v>16</v>
      </c>
      <c r="N7">
        <v>22</v>
      </c>
      <c r="O7">
        <v>59</v>
      </c>
    </row>
    <row r="8" spans="3:15">
      <c r="C8" s="62">
        <v>268196</v>
      </c>
      <c r="D8" s="62" t="s">
        <v>210</v>
      </c>
      <c r="E8" s="62" t="s">
        <v>210</v>
      </c>
      <c r="F8" s="62" t="s">
        <v>212</v>
      </c>
      <c r="G8" s="49" t="s">
        <v>87</v>
      </c>
      <c r="H8" t="str">
        <f t="shared" si="0"/>
        <v>26819609TQ00409TQ004462</v>
      </c>
      <c r="I8" s="49" t="s">
        <v>99</v>
      </c>
    </row>
    <row r="9" spans="3:15">
      <c r="C9" s="62">
        <v>268196</v>
      </c>
      <c r="D9" s="62" t="s">
        <v>210</v>
      </c>
      <c r="E9" s="62" t="s">
        <v>210</v>
      </c>
      <c r="F9" s="62" t="s">
        <v>212</v>
      </c>
      <c r="G9" s="49" t="s">
        <v>87</v>
      </c>
      <c r="H9" t="str">
        <f t="shared" si="0"/>
        <v>26819609TQ00409TQ004462</v>
      </c>
      <c r="I9" s="49" t="s">
        <v>99</v>
      </c>
    </row>
    <row r="10" spans="3:15">
      <c r="C10" s="62">
        <v>268196</v>
      </c>
      <c r="D10" s="62" t="s">
        <v>210</v>
      </c>
      <c r="E10" s="62" t="s">
        <v>210</v>
      </c>
      <c r="F10" s="62" t="s">
        <v>212</v>
      </c>
      <c r="G10" s="49" t="s">
        <v>87</v>
      </c>
      <c r="H10" t="str">
        <f t="shared" si="0"/>
        <v>26819609TQ00409TQ004462</v>
      </c>
      <c r="I10" s="49" t="s">
        <v>99</v>
      </c>
    </row>
    <row r="11" spans="3:15">
      <c r="C11" s="62">
        <v>268197</v>
      </c>
      <c r="D11" s="62" t="s">
        <v>222</v>
      </c>
      <c r="E11" s="62" t="s">
        <v>222</v>
      </c>
      <c r="F11" s="62" t="s">
        <v>224</v>
      </c>
      <c r="G11" s="49" t="s">
        <v>86</v>
      </c>
      <c r="H11" t="str">
        <f t="shared" si="0"/>
        <v>26819709TF00109TF001099</v>
      </c>
      <c r="I11" s="49" t="s">
        <v>97</v>
      </c>
    </row>
    <row r="12" spans="3:15">
      <c r="C12" s="62">
        <v>268197</v>
      </c>
      <c r="D12" s="62" t="s">
        <v>222</v>
      </c>
      <c r="E12" s="62" t="s">
        <v>222</v>
      </c>
      <c r="F12" s="62" t="s">
        <v>224</v>
      </c>
      <c r="G12" s="49" t="s">
        <v>86</v>
      </c>
      <c r="H12" t="str">
        <f t="shared" si="0"/>
        <v>26819709TF00109TF001099</v>
      </c>
      <c r="I12" s="49" t="s">
        <v>97</v>
      </c>
    </row>
    <row r="13" spans="3:15">
      <c r="C13" s="62">
        <v>268197</v>
      </c>
      <c r="D13" s="62" t="s">
        <v>222</v>
      </c>
      <c r="E13" s="62" t="s">
        <v>222</v>
      </c>
      <c r="F13" s="62" t="s">
        <v>224</v>
      </c>
      <c r="G13" s="49" t="s">
        <v>86</v>
      </c>
      <c r="H13" t="str">
        <f t="shared" si="0"/>
        <v>26819709TF00109TF001099</v>
      </c>
      <c r="I13" s="49" t="s">
        <v>97</v>
      </c>
    </row>
    <row r="14" spans="3:15">
      <c r="C14" s="62">
        <v>268197</v>
      </c>
      <c r="D14" s="62" t="s">
        <v>222</v>
      </c>
      <c r="E14" s="62" t="s">
        <v>222</v>
      </c>
      <c r="F14" s="62" t="s">
        <v>224</v>
      </c>
      <c r="G14" s="49" t="s">
        <v>86</v>
      </c>
      <c r="H14" t="str">
        <f t="shared" si="0"/>
        <v>26819709TF00109TF001099</v>
      </c>
      <c r="I14" s="49" t="s">
        <v>97</v>
      </c>
    </row>
    <row r="15" spans="3:15">
      <c r="C15" s="62">
        <v>268197</v>
      </c>
      <c r="D15" s="62" t="s">
        <v>222</v>
      </c>
      <c r="E15" s="62" t="s">
        <v>222</v>
      </c>
      <c r="F15" s="62" t="s">
        <v>237</v>
      </c>
      <c r="G15" s="49" t="s">
        <v>86</v>
      </c>
      <c r="H15" t="str">
        <f t="shared" si="0"/>
        <v>26819709TF00109TF001100</v>
      </c>
      <c r="I15" s="49" t="s">
        <v>97</v>
      </c>
    </row>
    <row r="16" spans="3:15">
      <c r="C16" s="62">
        <v>268197</v>
      </c>
      <c r="D16" s="62" t="s">
        <v>222</v>
      </c>
      <c r="E16" s="62" t="s">
        <v>222</v>
      </c>
      <c r="F16" s="62" t="s">
        <v>237</v>
      </c>
      <c r="G16" s="49" t="s">
        <v>86</v>
      </c>
      <c r="H16" t="str">
        <f t="shared" si="0"/>
        <v>26819709TF00109TF001100</v>
      </c>
      <c r="I16" s="49" t="s">
        <v>97</v>
      </c>
    </row>
    <row r="17" spans="3:9">
      <c r="C17" s="62">
        <v>268197</v>
      </c>
      <c r="D17" s="62" t="s">
        <v>222</v>
      </c>
      <c r="E17" s="62" t="s">
        <v>222</v>
      </c>
      <c r="F17" s="62" t="s">
        <v>237</v>
      </c>
      <c r="G17" s="49" t="s">
        <v>86</v>
      </c>
      <c r="H17" t="str">
        <f t="shared" si="0"/>
        <v>26819709TF00109TF001100</v>
      </c>
      <c r="I17" s="49" t="s">
        <v>97</v>
      </c>
    </row>
    <row r="18" spans="3:9">
      <c r="C18" s="62">
        <v>268197</v>
      </c>
      <c r="D18" s="62" t="s">
        <v>222</v>
      </c>
      <c r="E18" s="62" t="s">
        <v>222</v>
      </c>
      <c r="F18" s="62" t="s">
        <v>237</v>
      </c>
      <c r="G18" s="49" t="s">
        <v>86</v>
      </c>
      <c r="H18" t="str">
        <f t="shared" si="0"/>
        <v>26819709TF00109TF001100</v>
      </c>
      <c r="I18" s="49" t="s">
        <v>97</v>
      </c>
    </row>
    <row r="19" spans="3:9">
      <c r="C19" s="62">
        <v>268201</v>
      </c>
      <c r="D19" s="62" t="s">
        <v>245</v>
      </c>
      <c r="E19" s="62" t="s">
        <v>245</v>
      </c>
      <c r="F19" s="62" t="s">
        <v>224</v>
      </c>
      <c r="G19" s="49" t="s">
        <v>75</v>
      </c>
      <c r="H19" t="str">
        <f t="shared" si="0"/>
        <v>26820109T000609T0006099</v>
      </c>
      <c r="I19" s="49" t="s">
        <v>97</v>
      </c>
    </row>
    <row r="20" spans="3:9">
      <c r="C20" s="62">
        <v>268201</v>
      </c>
      <c r="D20" s="62" t="s">
        <v>245</v>
      </c>
      <c r="E20" s="62" t="s">
        <v>245</v>
      </c>
      <c r="F20" s="62" t="s">
        <v>224</v>
      </c>
      <c r="G20" s="49" t="s">
        <v>75</v>
      </c>
      <c r="H20" t="str">
        <f t="shared" si="0"/>
        <v>26820109T000609T0006099</v>
      </c>
      <c r="I20" s="49" t="s">
        <v>97</v>
      </c>
    </row>
    <row r="21" spans="3:9">
      <c r="C21" s="62">
        <v>268201</v>
      </c>
      <c r="D21" s="62" t="s">
        <v>245</v>
      </c>
      <c r="E21" s="62" t="s">
        <v>245</v>
      </c>
      <c r="F21" s="62" t="s">
        <v>224</v>
      </c>
      <c r="G21" s="49" t="s">
        <v>75</v>
      </c>
      <c r="H21" t="str">
        <f t="shared" si="0"/>
        <v>26820109T000609T0006099</v>
      </c>
      <c r="I21" s="49" t="s">
        <v>97</v>
      </c>
    </row>
    <row r="22" spans="3:9">
      <c r="C22" s="62">
        <v>268201</v>
      </c>
      <c r="D22" s="62" t="s">
        <v>245</v>
      </c>
      <c r="E22" s="62" t="s">
        <v>245</v>
      </c>
      <c r="F22" s="62" t="s">
        <v>224</v>
      </c>
      <c r="G22" s="49" t="s">
        <v>75</v>
      </c>
      <c r="H22" t="str">
        <f t="shared" si="0"/>
        <v>26820109T000609T0006099</v>
      </c>
      <c r="I22" s="49" t="s">
        <v>97</v>
      </c>
    </row>
    <row r="23" spans="3:9">
      <c r="C23" s="62">
        <v>268201</v>
      </c>
      <c r="D23" s="62" t="s">
        <v>245</v>
      </c>
      <c r="E23" s="62" t="s">
        <v>245</v>
      </c>
      <c r="F23" s="62" t="s">
        <v>224</v>
      </c>
      <c r="G23" s="49" t="s">
        <v>75</v>
      </c>
      <c r="H23" t="str">
        <f t="shared" si="0"/>
        <v>26820109T000609T0006099</v>
      </c>
      <c r="I23" s="49" t="s">
        <v>97</v>
      </c>
    </row>
    <row r="24" spans="3:9">
      <c r="C24" s="62">
        <v>268201</v>
      </c>
      <c r="D24" s="62" t="s">
        <v>257</v>
      </c>
      <c r="E24" s="62" t="s">
        <v>257</v>
      </c>
      <c r="F24" s="62" t="s">
        <v>224</v>
      </c>
      <c r="G24" s="49" t="s">
        <v>75</v>
      </c>
      <c r="H24" t="str">
        <f t="shared" si="0"/>
        <v>26820109T000709T0007099</v>
      </c>
      <c r="I24" s="49" t="s">
        <v>97</v>
      </c>
    </row>
    <row r="25" spans="3:9">
      <c r="C25" s="62">
        <v>268201</v>
      </c>
      <c r="D25" s="62" t="s">
        <v>257</v>
      </c>
      <c r="E25" s="62" t="s">
        <v>257</v>
      </c>
      <c r="F25" s="62" t="s">
        <v>224</v>
      </c>
      <c r="G25" s="49" t="s">
        <v>75</v>
      </c>
      <c r="H25" t="str">
        <f t="shared" si="0"/>
        <v>26820109T000709T0007099</v>
      </c>
      <c r="I25" s="49" t="s">
        <v>97</v>
      </c>
    </row>
    <row r="26" spans="3:9">
      <c r="C26" s="62">
        <v>268201</v>
      </c>
      <c r="D26" s="62" t="s">
        <v>257</v>
      </c>
      <c r="E26" s="62" t="s">
        <v>257</v>
      </c>
      <c r="F26" s="62" t="s">
        <v>224</v>
      </c>
      <c r="G26" s="49" t="s">
        <v>75</v>
      </c>
      <c r="H26" t="str">
        <f t="shared" si="0"/>
        <v>26820109T000709T0007099</v>
      </c>
      <c r="I26" s="49" t="s">
        <v>97</v>
      </c>
    </row>
    <row r="27" spans="3:9">
      <c r="C27" s="62">
        <v>268201</v>
      </c>
      <c r="D27" s="62" t="s">
        <v>257</v>
      </c>
      <c r="E27" s="62" t="s">
        <v>257</v>
      </c>
      <c r="F27" s="62" t="s">
        <v>224</v>
      </c>
      <c r="G27" s="49" t="s">
        <v>75</v>
      </c>
      <c r="H27" t="str">
        <f t="shared" si="0"/>
        <v>26820109T000709T0007099</v>
      </c>
      <c r="I27" s="49" t="s">
        <v>97</v>
      </c>
    </row>
    <row r="28" spans="3:9">
      <c r="C28" s="62">
        <v>268201</v>
      </c>
      <c r="D28" s="62" t="s">
        <v>257</v>
      </c>
      <c r="E28" s="62" t="s">
        <v>257</v>
      </c>
      <c r="F28" s="62" t="s">
        <v>224</v>
      </c>
      <c r="G28" s="49" t="s">
        <v>75</v>
      </c>
      <c r="H28" t="str">
        <f t="shared" si="0"/>
        <v>26820109T000709T0007099</v>
      </c>
      <c r="I28" s="49" t="s">
        <v>97</v>
      </c>
    </row>
    <row r="29" spans="3:9">
      <c r="C29" s="62">
        <v>268201</v>
      </c>
      <c r="D29" s="62" t="s">
        <v>266</v>
      </c>
      <c r="E29" s="62" t="s">
        <v>266</v>
      </c>
      <c r="F29" s="62" t="s">
        <v>268</v>
      </c>
      <c r="G29" s="49" t="s">
        <v>73</v>
      </c>
      <c r="H29" t="str">
        <f t="shared" si="0"/>
        <v>26820109T310809T3108410</v>
      </c>
      <c r="I29" s="49" t="s">
        <v>97</v>
      </c>
    </row>
    <row r="30" spans="3:9">
      <c r="C30" s="62">
        <v>268201</v>
      </c>
      <c r="D30" s="62" t="s">
        <v>266</v>
      </c>
      <c r="E30" s="62" t="s">
        <v>266</v>
      </c>
      <c r="F30" s="62" t="s">
        <v>268</v>
      </c>
      <c r="G30" s="49" t="s">
        <v>73</v>
      </c>
      <c r="H30" t="str">
        <f t="shared" si="0"/>
        <v>26820109T310809T3108410</v>
      </c>
      <c r="I30" s="49" t="s">
        <v>97</v>
      </c>
    </row>
    <row r="31" spans="3:9">
      <c r="C31" s="62">
        <v>268201</v>
      </c>
      <c r="D31" s="62" t="s">
        <v>266</v>
      </c>
      <c r="E31" s="62" t="s">
        <v>266</v>
      </c>
      <c r="F31" s="62" t="s">
        <v>268</v>
      </c>
      <c r="G31" s="49" t="s">
        <v>73</v>
      </c>
      <c r="H31" t="str">
        <f t="shared" si="0"/>
        <v>26820109T310809T3108410</v>
      </c>
      <c r="I31" s="49" t="s">
        <v>97</v>
      </c>
    </row>
    <row r="32" spans="3:9">
      <c r="C32" s="62">
        <v>268201</v>
      </c>
      <c r="D32" s="62" t="s">
        <v>266</v>
      </c>
      <c r="E32" s="62" t="s">
        <v>266</v>
      </c>
      <c r="F32" s="62" t="s">
        <v>268</v>
      </c>
      <c r="G32" s="49" t="s">
        <v>73</v>
      </c>
      <c r="H32" t="str">
        <f t="shared" si="0"/>
        <v>26820109T310809T3108410</v>
      </c>
      <c r="I32" s="49" t="s">
        <v>97</v>
      </c>
    </row>
    <row r="33" spans="3:9">
      <c r="C33" s="62">
        <v>268201</v>
      </c>
      <c r="D33" s="62" t="s">
        <v>266</v>
      </c>
      <c r="E33" s="62" t="s">
        <v>266</v>
      </c>
      <c r="F33" s="62" t="s">
        <v>275</v>
      </c>
      <c r="G33" s="49" t="s">
        <v>73</v>
      </c>
      <c r="H33" t="str">
        <f t="shared" si="0"/>
        <v>26820109T310809T3108432</v>
      </c>
      <c r="I33" s="49" t="s">
        <v>97</v>
      </c>
    </row>
    <row r="34" spans="3:9">
      <c r="C34" s="62">
        <v>268201</v>
      </c>
      <c r="D34" s="62" t="s">
        <v>266</v>
      </c>
      <c r="E34" s="62" t="s">
        <v>266</v>
      </c>
      <c r="F34" s="62" t="s">
        <v>275</v>
      </c>
      <c r="G34" s="49" t="s">
        <v>73</v>
      </c>
      <c r="H34" t="str">
        <f t="shared" si="0"/>
        <v>26820109T310809T3108432</v>
      </c>
      <c r="I34" s="49" t="s">
        <v>97</v>
      </c>
    </row>
    <row r="35" spans="3:9">
      <c r="C35" s="62">
        <v>268201</v>
      </c>
      <c r="D35" s="62" t="s">
        <v>266</v>
      </c>
      <c r="E35" s="62" t="s">
        <v>266</v>
      </c>
      <c r="F35" s="62" t="s">
        <v>275</v>
      </c>
      <c r="G35" s="49" t="s">
        <v>73</v>
      </c>
      <c r="H35" t="str">
        <f t="shared" si="0"/>
        <v>26820109T310809T3108432</v>
      </c>
      <c r="I35" s="49" t="s">
        <v>97</v>
      </c>
    </row>
    <row r="36" spans="3:9">
      <c r="C36" s="62">
        <v>268201</v>
      </c>
      <c r="D36" s="62" t="s">
        <v>266</v>
      </c>
      <c r="E36" s="62" t="s">
        <v>266</v>
      </c>
      <c r="F36" s="62" t="s">
        <v>275</v>
      </c>
      <c r="G36" s="49" t="s">
        <v>73</v>
      </c>
      <c r="H36" t="str">
        <f t="shared" si="0"/>
        <v>26820109T310809T3108432</v>
      </c>
      <c r="I36" s="49" t="s">
        <v>97</v>
      </c>
    </row>
    <row r="37" spans="3:9">
      <c r="C37" s="62">
        <v>268201</v>
      </c>
      <c r="D37" s="62" t="s">
        <v>266</v>
      </c>
      <c r="E37" s="62" t="s">
        <v>266</v>
      </c>
      <c r="F37" s="62" t="s">
        <v>282</v>
      </c>
      <c r="G37" s="49" t="s">
        <v>73</v>
      </c>
      <c r="H37" t="str">
        <f t="shared" si="0"/>
        <v>26820109T310809T3108004</v>
      </c>
      <c r="I37" s="49" t="s">
        <v>97</v>
      </c>
    </row>
    <row r="38" spans="3:9">
      <c r="C38" s="62">
        <v>268201</v>
      </c>
      <c r="D38" s="62" t="s">
        <v>266</v>
      </c>
      <c r="E38" s="62" t="s">
        <v>266</v>
      </c>
      <c r="F38" s="62" t="s">
        <v>282</v>
      </c>
      <c r="G38" s="49" t="s">
        <v>73</v>
      </c>
      <c r="H38" t="str">
        <f t="shared" si="0"/>
        <v>26820109T310809T3108004</v>
      </c>
      <c r="I38" s="49" t="s">
        <v>97</v>
      </c>
    </row>
    <row r="39" spans="3:9">
      <c r="C39" s="62">
        <v>268201</v>
      </c>
      <c r="D39" s="62" t="s">
        <v>266</v>
      </c>
      <c r="E39" s="62" t="s">
        <v>266</v>
      </c>
      <c r="F39" s="62" t="s">
        <v>282</v>
      </c>
      <c r="G39" s="49" t="s">
        <v>73</v>
      </c>
      <c r="H39" t="str">
        <f t="shared" si="0"/>
        <v>26820109T310809T3108004</v>
      </c>
      <c r="I39" s="49" t="s">
        <v>97</v>
      </c>
    </row>
    <row r="40" spans="3:9">
      <c r="C40" s="62">
        <v>268201</v>
      </c>
      <c r="D40" s="62" t="s">
        <v>266</v>
      </c>
      <c r="E40" s="62" t="s">
        <v>266</v>
      </c>
      <c r="F40" s="62" t="s">
        <v>200</v>
      </c>
      <c r="G40" s="49" t="s">
        <v>73</v>
      </c>
      <c r="H40" t="str">
        <f t="shared" si="0"/>
        <v>26820109T310809T3108608</v>
      </c>
      <c r="I40" s="49" t="s">
        <v>97</v>
      </c>
    </row>
    <row r="41" spans="3:9">
      <c r="C41" s="62">
        <v>268201</v>
      </c>
      <c r="D41" s="62" t="s">
        <v>266</v>
      </c>
      <c r="E41" s="62" t="s">
        <v>266</v>
      </c>
      <c r="F41" s="62" t="s">
        <v>200</v>
      </c>
      <c r="G41" s="49" t="s">
        <v>73</v>
      </c>
      <c r="H41" t="str">
        <f t="shared" si="0"/>
        <v>26820109T310809T3108608</v>
      </c>
      <c r="I41" s="49" t="s">
        <v>97</v>
      </c>
    </row>
    <row r="42" spans="3:9">
      <c r="C42" s="62">
        <v>268201</v>
      </c>
      <c r="D42" s="62" t="s">
        <v>266</v>
      </c>
      <c r="E42" s="62" t="s">
        <v>266</v>
      </c>
      <c r="F42" s="62" t="s">
        <v>200</v>
      </c>
      <c r="G42" s="49" t="s">
        <v>73</v>
      </c>
      <c r="H42" t="str">
        <f t="shared" si="0"/>
        <v>26820109T310809T3108608</v>
      </c>
      <c r="I42" s="49" t="s">
        <v>97</v>
      </c>
    </row>
    <row r="43" spans="3:9">
      <c r="C43" s="62">
        <v>268201</v>
      </c>
      <c r="D43" s="62" t="s">
        <v>292</v>
      </c>
      <c r="E43" s="62" t="s">
        <v>292</v>
      </c>
      <c r="F43" s="62" t="s">
        <v>293</v>
      </c>
      <c r="G43" s="49" t="s">
        <v>92</v>
      </c>
      <c r="H43" t="str">
        <f t="shared" si="0"/>
        <v>26820109T325509T3255469</v>
      </c>
      <c r="I43" s="49" t="s">
        <v>99</v>
      </c>
    </row>
    <row r="44" spans="3:9">
      <c r="C44" s="62">
        <v>268201</v>
      </c>
      <c r="D44" s="62" t="s">
        <v>292</v>
      </c>
      <c r="E44" s="62" t="s">
        <v>292</v>
      </c>
      <c r="F44" s="62" t="s">
        <v>200</v>
      </c>
      <c r="G44" s="49" t="s">
        <v>92</v>
      </c>
      <c r="H44" t="str">
        <f t="shared" si="0"/>
        <v>26820109T325509T3255608</v>
      </c>
      <c r="I44" s="49" t="s">
        <v>99</v>
      </c>
    </row>
    <row r="45" spans="3:9">
      <c r="C45" s="62">
        <v>268201</v>
      </c>
      <c r="D45" s="62" t="s">
        <v>292</v>
      </c>
      <c r="E45" s="62" t="s">
        <v>292</v>
      </c>
      <c r="F45" s="62" t="s">
        <v>200</v>
      </c>
      <c r="G45" s="49" t="s">
        <v>92</v>
      </c>
      <c r="H45" t="str">
        <f t="shared" si="0"/>
        <v>26820109T325509T3255608</v>
      </c>
      <c r="I45" s="49" t="s">
        <v>99</v>
      </c>
    </row>
    <row r="46" spans="3:9">
      <c r="C46" s="62">
        <v>268201</v>
      </c>
      <c r="D46" s="62" t="s">
        <v>292</v>
      </c>
      <c r="E46" s="62" t="s">
        <v>292</v>
      </c>
      <c r="F46" s="62" t="s">
        <v>200</v>
      </c>
      <c r="G46" s="49" t="s">
        <v>92</v>
      </c>
      <c r="H46" t="str">
        <f t="shared" si="0"/>
        <v>26820109T325509T3255608</v>
      </c>
      <c r="I46" s="49" t="s">
        <v>99</v>
      </c>
    </row>
    <row r="47" spans="3:9">
      <c r="C47" s="62">
        <v>268201</v>
      </c>
      <c r="D47" s="62" t="s">
        <v>292</v>
      </c>
      <c r="E47" s="62" t="s">
        <v>292</v>
      </c>
      <c r="F47" s="62" t="s">
        <v>301</v>
      </c>
      <c r="G47" s="49" t="s">
        <v>92</v>
      </c>
      <c r="H47" t="str">
        <f t="shared" si="0"/>
        <v>26820109T325509T3255587</v>
      </c>
      <c r="I47" s="49" t="s">
        <v>99</v>
      </c>
    </row>
    <row r="48" spans="3:9">
      <c r="C48" s="62">
        <v>268201</v>
      </c>
      <c r="D48" s="62" t="s">
        <v>292</v>
      </c>
      <c r="E48" s="62" t="s">
        <v>292</v>
      </c>
      <c r="F48" s="62" t="s">
        <v>301</v>
      </c>
      <c r="G48" s="49" t="s">
        <v>92</v>
      </c>
      <c r="H48" t="str">
        <f t="shared" si="0"/>
        <v>26820109T325509T3255587</v>
      </c>
      <c r="I48" s="49" t="s">
        <v>99</v>
      </c>
    </row>
    <row r="49" spans="3:9">
      <c r="C49" s="62">
        <v>268201</v>
      </c>
      <c r="D49" s="62" t="s">
        <v>292</v>
      </c>
      <c r="E49" s="62" t="s">
        <v>292</v>
      </c>
      <c r="F49" s="62" t="s">
        <v>301</v>
      </c>
      <c r="G49" s="49" t="s">
        <v>92</v>
      </c>
      <c r="H49" t="str">
        <f t="shared" si="0"/>
        <v>26820109T325509T3255587</v>
      </c>
      <c r="I49" s="49" t="s">
        <v>99</v>
      </c>
    </row>
    <row r="50" spans="3:9">
      <c r="C50" s="62">
        <v>268201</v>
      </c>
      <c r="D50" s="62" t="s">
        <v>306</v>
      </c>
      <c r="E50" s="62" t="s">
        <v>306</v>
      </c>
      <c r="F50" s="62" t="s">
        <v>308</v>
      </c>
      <c r="G50" s="49" t="s">
        <v>92</v>
      </c>
      <c r="H50" t="str">
        <f t="shared" si="0"/>
        <v>26820109T325709T3257435</v>
      </c>
      <c r="I50" s="49" t="s">
        <v>99</v>
      </c>
    </row>
    <row r="51" spans="3:9">
      <c r="C51" s="62">
        <v>268201</v>
      </c>
      <c r="D51" s="62" t="s">
        <v>306</v>
      </c>
      <c r="E51" s="62" t="s">
        <v>306</v>
      </c>
      <c r="F51" s="62" t="s">
        <v>308</v>
      </c>
      <c r="G51" s="49" t="s">
        <v>92</v>
      </c>
      <c r="H51" t="str">
        <f t="shared" si="0"/>
        <v>26820109T325709T3257435</v>
      </c>
      <c r="I51" s="49" t="s">
        <v>99</v>
      </c>
    </row>
    <row r="52" spans="3:9">
      <c r="C52" s="62">
        <v>268201</v>
      </c>
      <c r="D52" s="62" t="s">
        <v>306</v>
      </c>
      <c r="E52" s="62" t="s">
        <v>306</v>
      </c>
      <c r="F52" s="62" t="s">
        <v>308</v>
      </c>
      <c r="G52" s="49" t="s">
        <v>92</v>
      </c>
      <c r="H52" t="str">
        <f t="shared" si="0"/>
        <v>26820109T325709T3257435</v>
      </c>
      <c r="I52" s="49" t="s">
        <v>99</v>
      </c>
    </row>
    <row r="53" spans="3:9">
      <c r="C53" s="62">
        <v>268201</v>
      </c>
      <c r="D53" s="62" t="s">
        <v>306</v>
      </c>
      <c r="E53" s="62" t="s">
        <v>306</v>
      </c>
      <c r="F53" s="62" t="s">
        <v>308</v>
      </c>
      <c r="G53" s="49" t="s">
        <v>92</v>
      </c>
      <c r="H53" t="str">
        <f t="shared" si="0"/>
        <v>26820109T325709T3257435</v>
      </c>
      <c r="I53" s="49" t="s">
        <v>99</v>
      </c>
    </row>
    <row r="54" spans="3:9">
      <c r="C54" s="62">
        <v>268201</v>
      </c>
      <c r="D54" s="62" t="s">
        <v>314</v>
      </c>
      <c r="E54" s="62" t="s">
        <v>314</v>
      </c>
      <c r="F54" s="62" t="s">
        <v>237</v>
      </c>
      <c r="G54" s="49" t="s">
        <v>71</v>
      </c>
      <c r="H54" t="str">
        <f t="shared" si="0"/>
        <v>26820109T328109T3281100</v>
      </c>
      <c r="I54" s="49" t="s">
        <v>97</v>
      </c>
    </row>
    <row r="55" spans="3:9">
      <c r="C55" s="62">
        <v>268201</v>
      </c>
      <c r="D55" s="62" t="s">
        <v>314</v>
      </c>
      <c r="E55" s="62" t="s">
        <v>314</v>
      </c>
      <c r="F55" s="62" t="s">
        <v>237</v>
      </c>
      <c r="G55" s="49" t="s">
        <v>71</v>
      </c>
      <c r="H55" t="str">
        <f t="shared" si="0"/>
        <v>26820109T328109T3281100</v>
      </c>
      <c r="I55" s="49" t="s">
        <v>97</v>
      </c>
    </row>
    <row r="56" spans="3:9">
      <c r="C56" s="62">
        <v>268201</v>
      </c>
      <c r="D56" s="62" t="s">
        <v>314</v>
      </c>
      <c r="E56" s="62" t="s">
        <v>314</v>
      </c>
      <c r="F56" s="62" t="s">
        <v>237</v>
      </c>
      <c r="G56" s="49" t="s">
        <v>71</v>
      </c>
      <c r="H56" t="str">
        <f t="shared" si="0"/>
        <v>26820109T328109T3281100</v>
      </c>
      <c r="I56" s="49" t="s">
        <v>97</v>
      </c>
    </row>
    <row r="57" spans="3:9">
      <c r="C57" s="62">
        <v>268201</v>
      </c>
      <c r="D57" s="62" t="s">
        <v>314</v>
      </c>
      <c r="E57" s="62" t="s">
        <v>314</v>
      </c>
      <c r="F57" s="62" t="s">
        <v>237</v>
      </c>
      <c r="G57" s="49" t="s">
        <v>71</v>
      </c>
      <c r="H57" t="str">
        <f t="shared" si="0"/>
        <v>26820109T328109T3281100</v>
      </c>
      <c r="I57" s="49" t="s">
        <v>97</v>
      </c>
    </row>
    <row r="58" spans="3:9">
      <c r="C58" s="62">
        <v>268201</v>
      </c>
      <c r="D58" s="62" t="s">
        <v>314</v>
      </c>
      <c r="E58" s="62" t="s">
        <v>314</v>
      </c>
      <c r="F58" s="62" t="s">
        <v>237</v>
      </c>
      <c r="G58" s="49" t="s">
        <v>71</v>
      </c>
      <c r="H58" t="str">
        <f t="shared" si="0"/>
        <v>26820109T328109T3281100</v>
      </c>
      <c r="I58" s="49" t="s">
        <v>97</v>
      </c>
    </row>
    <row r="59" spans="3:9">
      <c r="C59" s="62">
        <v>268201</v>
      </c>
      <c r="D59" s="62" t="s">
        <v>323</v>
      </c>
      <c r="E59" s="62" t="s">
        <v>323</v>
      </c>
      <c r="F59" s="62" t="s">
        <v>268</v>
      </c>
      <c r="G59" s="49" t="s">
        <v>69</v>
      </c>
      <c r="H59" t="str">
        <f t="shared" si="0"/>
        <v>26820109T328309T3283410</v>
      </c>
      <c r="I59" s="49" t="s">
        <v>101</v>
      </c>
    </row>
    <row r="60" spans="3:9">
      <c r="C60" s="62">
        <v>268201</v>
      </c>
      <c r="D60" s="62" t="s">
        <v>323</v>
      </c>
      <c r="E60" s="62" t="s">
        <v>323</v>
      </c>
      <c r="F60" s="62" t="s">
        <v>268</v>
      </c>
      <c r="G60" s="49" t="s">
        <v>69</v>
      </c>
      <c r="H60" t="str">
        <f t="shared" si="0"/>
        <v>26820109T328309T3283410</v>
      </c>
      <c r="I60" s="49" t="s">
        <v>101</v>
      </c>
    </row>
    <row r="61" spans="3:9">
      <c r="C61" s="62">
        <v>268201</v>
      </c>
      <c r="D61" s="62" t="s">
        <v>323</v>
      </c>
      <c r="E61" s="62" t="s">
        <v>323</v>
      </c>
      <c r="F61" s="62" t="s">
        <v>268</v>
      </c>
      <c r="G61" s="49" t="s">
        <v>69</v>
      </c>
      <c r="H61" t="str">
        <f t="shared" si="0"/>
        <v>26820109T328309T3283410</v>
      </c>
      <c r="I61" s="49" t="s">
        <v>101</v>
      </c>
    </row>
    <row r="62" spans="3:9">
      <c r="C62" s="62">
        <v>268201</v>
      </c>
      <c r="D62" s="62" t="s">
        <v>323</v>
      </c>
      <c r="E62" s="62" t="s">
        <v>323</v>
      </c>
      <c r="F62" s="62" t="s">
        <v>268</v>
      </c>
      <c r="G62" s="49" t="s">
        <v>69</v>
      </c>
      <c r="H62" t="str">
        <f t="shared" si="0"/>
        <v>26820109T328309T3283410</v>
      </c>
      <c r="I62" s="49" t="s">
        <v>101</v>
      </c>
    </row>
    <row r="63" spans="3:9">
      <c r="C63" s="62">
        <v>268201</v>
      </c>
      <c r="D63" s="62" t="s">
        <v>328</v>
      </c>
      <c r="E63" s="62" t="s">
        <v>328</v>
      </c>
      <c r="F63" s="62" t="s">
        <v>179</v>
      </c>
      <c r="G63" s="49" t="s">
        <v>81</v>
      </c>
      <c r="H63" t="str">
        <f t="shared" si="0"/>
        <v>26820109T334909T3349001</v>
      </c>
      <c r="I63" s="49" t="s">
        <v>97</v>
      </c>
    </row>
    <row r="64" spans="3:9">
      <c r="C64" s="62">
        <v>268201</v>
      </c>
      <c r="D64" s="62" t="s">
        <v>332</v>
      </c>
      <c r="E64" s="62" t="s">
        <v>332</v>
      </c>
      <c r="F64" s="62" t="s">
        <v>179</v>
      </c>
      <c r="G64" s="49" t="s">
        <v>77</v>
      </c>
      <c r="H64" t="str">
        <f t="shared" si="0"/>
        <v>26820109T335109T3351001</v>
      </c>
      <c r="I64" s="49" t="s">
        <v>99</v>
      </c>
    </row>
    <row r="65" spans="3:9">
      <c r="C65" s="62">
        <v>268201</v>
      </c>
      <c r="D65" s="62" t="s">
        <v>332</v>
      </c>
      <c r="E65" s="62" t="s">
        <v>332</v>
      </c>
      <c r="F65" s="62" t="s">
        <v>179</v>
      </c>
      <c r="G65" s="49" t="s">
        <v>77</v>
      </c>
      <c r="H65" t="str">
        <f t="shared" si="0"/>
        <v>26820109T335109T3351001</v>
      </c>
      <c r="I65" s="49" t="s">
        <v>99</v>
      </c>
    </row>
    <row r="66" spans="3:9">
      <c r="C66" s="62">
        <v>268201</v>
      </c>
      <c r="D66" s="62" t="s">
        <v>332</v>
      </c>
      <c r="E66" s="62" t="s">
        <v>332</v>
      </c>
      <c r="F66" s="62" t="s">
        <v>179</v>
      </c>
      <c r="G66" s="49" t="s">
        <v>77</v>
      </c>
      <c r="H66" t="str">
        <f t="shared" ref="H66:H129" si="1">C66&amp;D66&amp;E66&amp;F66</f>
        <v>26820109T335109T3351001</v>
      </c>
      <c r="I66" s="49" t="s">
        <v>99</v>
      </c>
    </row>
    <row r="67" spans="3:9">
      <c r="C67" s="62">
        <v>268201</v>
      </c>
      <c r="D67" s="62" t="s">
        <v>332</v>
      </c>
      <c r="E67" s="62" t="s">
        <v>332</v>
      </c>
      <c r="F67" s="62" t="s">
        <v>200</v>
      </c>
      <c r="G67" s="49" t="s">
        <v>77</v>
      </c>
      <c r="H67" t="str">
        <f t="shared" si="1"/>
        <v>26820109T335109T3351608</v>
      </c>
      <c r="I67" s="49" t="s">
        <v>99</v>
      </c>
    </row>
    <row r="68" spans="3:9">
      <c r="C68" s="62">
        <v>268201</v>
      </c>
      <c r="D68" s="62" t="s">
        <v>332</v>
      </c>
      <c r="E68" s="62" t="s">
        <v>332</v>
      </c>
      <c r="F68" s="62" t="s">
        <v>200</v>
      </c>
      <c r="G68" s="49" t="s">
        <v>77</v>
      </c>
      <c r="H68" t="str">
        <f t="shared" si="1"/>
        <v>26820109T335109T3351608</v>
      </c>
      <c r="I68" s="49" t="s">
        <v>99</v>
      </c>
    </row>
    <row r="69" spans="3:9">
      <c r="C69" s="62">
        <v>268201</v>
      </c>
      <c r="D69" s="62" t="s">
        <v>332</v>
      </c>
      <c r="E69" s="62" t="s">
        <v>332</v>
      </c>
      <c r="F69" s="62" t="s">
        <v>200</v>
      </c>
      <c r="G69" s="49" t="s">
        <v>77</v>
      </c>
      <c r="H69" t="str">
        <f t="shared" si="1"/>
        <v>26820109T335109T3351608</v>
      </c>
      <c r="I69" s="49" t="s">
        <v>99</v>
      </c>
    </row>
    <row r="70" spans="3:9">
      <c r="C70" s="62">
        <v>268201</v>
      </c>
      <c r="D70" s="62" t="s">
        <v>332</v>
      </c>
      <c r="E70" s="62" t="s">
        <v>332</v>
      </c>
      <c r="F70" s="62" t="s">
        <v>339</v>
      </c>
      <c r="G70" s="49" t="s">
        <v>77</v>
      </c>
      <c r="H70" t="str">
        <f t="shared" si="1"/>
        <v>26820109T335109T3351464</v>
      </c>
      <c r="I70" s="49" t="s">
        <v>99</v>
      </c>
    </row>
    <row r="71" spans="3:9">
      <c r="C71" s="62">
        <v>268201</v>
      </c>
      <c r="D71" s="62" t="s">
        <v>332</v>
      </c>
      <c r="E71" s="62" t="s">
        <v>332</v>
      </c>
      <c r="F71" s="62" t="s">
        <v>339</v>
      </c>
      <c r="G71" s="49" t="s">
        <v>77</v>
      </c>
      <c r="H71" t="str">
        <f t="shared" si="1"/>
        <v>26820109T335109T3351464</v>
      </c>
      <c r="I71" s="49" t="s">
        <v>99</v>
      </c>
    </row>
    <row r="72" spans="3:9">
      <c r="C72" s="62">
        <v>268201</v>
      </c>
      <c r="D72" s="62" t="s">
        <v>332</v>
      </c>
      <c r="E72" s="62" t="s">
        <v>332</v>
      </c>
      <c r="F72" s="62" t="s">
        <v>339</v>
      </c>
      <c r="G72" s="49" t="s">
        <v>77</v>
      </c>
      <c r="H72" t="str">
        <f t="shared" si="1"/>
        <v>26820109T335109T3351464</v>
      </c>
      <c r="I72" s="49" t="s">
        <v>99</v>
      </c>
    </row>
    <row r="73" spans="3:9">
      <c r="C73" s="62">
        <v>268201</v>
      </c>
      <c r="D73" s="62" t="s">
        <v>344</v>
      </c>
      <c r="E73" s="62" t="s">
        <v>344</v>
      </c>
      <c r="F73" s="62" t="s">
        <v>179</v>
      </c>
      <c r="G73" s="49" t="s">
        <v>84</v>
      </c>
      <c r="H73" t="str">
        <f t="shared" si="1"/>
        <v>26820109T349009T3490001</v>
      </c>
      <c r="I73" s="49" t="s">
        <v>102</v>
      </c>
    </row>
    <row r="74" spans="3:9">
      <c r="C74" s="62">
        <v>268201</v>
      </c>
      <c r="D74" s="62" t="s">
        <v>344</v>
      </c>
      <c r="E74" s="62" t="s">
        <v>344</v>
      </c>
      <c r="F74" s="62" t="s">
        <v>346</v>
      </c>
      <c r="G74" s="49" t="s">
        <v>84</v>
      </c>
      <c r="H74" t="str">
        <f t="shared" si="1"/>
        <v>26820109T349009T3490499</v>
      </c>
      <c r="I74" s="49" t="s">
        <v>102</v>
      </c>
    </row>
    <row r="75" spans="3:9">
      <c r="C75" s="62">
        <v>268201</v>
      </c>
      <c r="D75" s="62" t="s">
        <v>344</v>
      </c>
      <c r="E75" s="62" t="s">
        <v>344</v>
      </c>
      <c r="F75" s="62" t="s">
        <v>237</v>
      </c>
      <c r="G75" s="49" t="s">
        <v>84</v>
      </c>
      <c r="H75" t="str">
        <f t="shared" si="1"/>
        <v>26820109T349009T3490100</v>
      </c>
      <c r="I75" s="49" t="s">
        <v>102</v>
      </c>
    </row>
    <row r="76" spans="3:9">
      <c r="C76" s="62">
        <v>268201</v>
      </c>
      <c r="D76" s="62" t="s">
        <v>344</v>
      </c>
      <c r="E76" s="62" t="s">
        <v>344</v>
      </c>
      <c r="F76" s="62" t="s">
        <v>237</v>
      </c>
      <c r="G76" s="49" t="s">
        <v>84</v>
      </c>
      <c r="H76" t="str">
        <f t="shared" si="1"/>
        <v>26820109T349009T3490100</v>
      </c>
      <c r="I76" s="49" t="s">
        <v>102</v>
      </c>
    </row>
    <row r="77" spans="3:9">
      <c r="C77" s="62">
        <v>268201</v>
      </c>
      <c r="D77" s="62" t="s">
        <v>351</v>
      </c>
      <c r="E77" s="62" t="s">
        <v>351</v>
      </c>
      <c r="F77" s="62" t="s">
        <v>179</v>
      </c>
      <c r="G77" s="49" t="s">
        <v>83</v>
      </c>
      <c r="H77" t="str">
        <f t="shared" si="1"/>
        <v>26820109T349209T3492001</v>
      </c>
      <c r="I77" s="49" t="s">
        <v>102</v>
      </c>
    </row>
    <row r="78" spans="3:9">
      <c r="C78" s="62">
        <v>268201</v>
      </c>
      <c r="D78" s="62" t="s">
        <v>351</v>
      </c>
      <c r="E78" s="62" t="s">
        <v>351</v>
      </c>
      <c r="F78" s="62" t="s">
        <v>179</v>
      </c>
      <c r="G78" s="49" t="s">
        <v>83</v>
      </c>
      <c r="H78" t="str">
        <f t="shared" si="1"/>
        <v>26820109T349209T3492001</v>
      </c>
      <c r="I78" s="49" t="s">
        <v>102</v>
      </c>
    </row>
    <row r="79" spans="3:9">
      <c r="C79" s="62">
        <v>268201</v>
      </c>
      <c r="D79" s="62" t="s">
        <v>351</v>
      </c>
      <c r="E79" s="62" t="s">
        <v>351</v>
      </c>
      <c r="F79" s="62" t="s">
        <v>179</v>
      </c>
      <c r="G79" s="49" t="s">
        <v>83</v>
      </c>
      <c r="H79" t="str">
        <f t="shared" si="1"/>
        <v>26820109T349209T3492001</v>
      </c>
      <c r="I79" s="49" t="s">
        <v>102</v>
      </c>
    </row>
    <row r="80" spans="3:9">
      <c r="C80" s="62">
        <v>268201</v>
      </c>
      <c r="D80" s="62" t="s">
        <v>351</v>
      </c>
      <c r="E80" s="62" t="s">
        <v>351</v>
      </c>
      <c r="F80" s="62" t="s">
        <v>346</v>
      </c>
      <c r="G80" s="49" t="s">
        <v>83</v>
      </c>
      <c r="H80" t="str">
        <f t="shared" si="1"/>
        <v>26820109T349209T3492499</v>
      </c>
      <c r="I80" s="49" t="s">
        <v>102</v>
      </c>
    </row>
    <row r="81" spans="3:9">
      <c r="C81" s="62">
        <v>268201</v>
      </c>
      <c r="D81" s="62" t="s">
        <v>351</v>
      </c>
      <c r="E81" s="62" t="s">
        <v>351</v>
      </c>
      <c r="F81" s="62" t="s">
        <v>346</v>
      </c>
      <c r="G81" s="49" t="s">
        <v>83</v>
      </c>
      <c r="H81" t="str">
        <f t="shared" si="1"/>
        <v>26820109T349209T3492499</v>
      </c>
      <c r="I81" s="49" t="s">
        <v>102</v>
      </c>
    </row>
    <row r="82" spans="3:9">
      <c r="C82" s="62">
        <v>268201</v>
      </c>
      <c r="D82" s="62" t="s">
        <v>357</v>
      </c>
      <c r="E82" s="62" t="s">
        <v>357</v>
      </c>
      <c r="F82" s="62" t="s">
        <v>200</v>
      </c>
      <c r="G82" s="49" t="s">
        <v>82</v>
      </c>
      <c r="H82" t="str">
        <f t="shared" si="1"/>
        <v>26820109T374109T3741608</v>
      </c>
      <c r="I82" s="49" t="s">
        <v>102</v>
      </c>
    </row>
    <row r="83" spans="3:9">
      <c r="C83" s="62">
        <v>268201</v>
      </c>
      <c r="D83" s="62" t="s">
        <v>357</v>
      </c>
      <c r="E83" s="62" t="s">
        <v>357</v>
      </c>
      <c r="F83" s="62" t="s">
        <v>200</v>
      </c>
      <c r="G83" s="49" t="s">
        <v>82</v>
      </c>
      <c r="H83" t="str">
        <f t="shared" si="1"/>
        <v>26820109T374109T3741608</v>
      </c>
      <c r="I83" s="49" t="s">
        <v>102</v>
      </c>
    </row>
    <row r="84" spans="3:9">
      <c r="C84" s="62">
        <v>268201</v>
      </c>
      <c r="D84" s="62" t="s">
        <v>361</v>
      </c>
      <c r="E84" s="62" t="s">
        <v>361</v>
      </c>
      <c r="F84" s="62" t="s">
        <v>179</v>
      </c>
      <c r="G84" s="49" t="s">
        <v>81</v>
      </c>
      <c r="H84" t="str">
        <f t="shared" si="1"/>
        <v>26820109T414409T4144001</v>
      </c>
      <c r="I84" s="49" t="s">
        <v>97</v>
      </c>
    </row>
    <row r="85" spans="3:9">
      <c r="C85" s="62">
        <v>268201</v>
      </c>
      <c r="D85" s="62" t="s">
        <v>361</v>
      </c>
      <c r="E85" s="62" t="s">
        <v>361</v>
      </c>
      <c r="F85" s="62" t="s">
        <v>179</v>
      </c>
      <c r="G85" s="49" t="s">
        <v>81</v>
      </c>
      <c r="H85" t="str">
        <f t="shared" si="1"/>
        <v>26820109T414409T4144001</v>
      </c>
      <c r="I85" s="49" t="s">
        <v>97</v>
      </c>
    </row>
    <row r="86" spans="3:9">
      <c r="C86" s="62">
        <v>268201</v>
      </c>
      <c r="D86" s="62" t="s">
        <v>361</v>
      </c>
      <c r="E86" s="62" t="s">
        <v>361</v>
      </c>
      <c r="F86" s="62" t="s">
        <v>179</v>
      </c>
      <c r="G86" s="49" t="s">
        <v>81</v>
      </c>
      <c r="H86" t="str">
        <f t="shared" si="1"/>
        <v>26820109T414409T4144001</v>
      </c>
      <c r="I86" s="49" t="s">
        <v>97</v>
      </c>
    </row>
    <row r="87" spans="3:9">
      <c r="C87" s="62">
        <v>268201</v>
      </c>
      <c r="D87" s="62" t="s">
        <v>361</v>
      </c>
      <c r="E87" s="62" t="s">
        <v>361</v>
      </c>
      <c r="F87" s="62" t="s">
        <v>179</v>
      </c>
      <c r="G87" s="49" t="s">
        <v>81</v>
      </c>
      <c r="H87" t="str">
        <f t="shared" si="1"/>
        <v>26820109T414409T4144001</v>
      </c>
      <c r="I87" s="49" t="s">
        <v>97</v>
      </c>
    </row>
    <row r="88" spans="3:9">
      <c r="C88" s="62">
        <v>268201</v>
      </c>
      <c r="D88" s="62" t="s">
        <v>361</v>
      </c>
      <c r="E88" s="62" t="s">
        <v>361</v>
      </c>
      <c r="F88" s="62" t="s">
        <v>179</v>
      </c>
      <c r="G88" s="49" t="s">
        <v>81</v>
      </c>
      <c r="H88" t="str">
        <f t="shared" si="1"/>
        <v>26820109T414409T4144001</v>
      </c>
      <c r="I88" s="49" t="s">
        <v>97</v>
      </c>
    </row>
    <row r="89" spans="3:9">
      <c r="C89" s="62">
        <v>268201</v>
      </c>
      <c r="D89" s="62" t="s">
        <v>361</v>
      </c>
      <c r="E89" s="62" t="s">
        <v>361</v>
      </c>
      <c r="F89" s="62" t="s">
        <v>200</v>
      </c>
      <c r="G89" s="49" t="s">
        <v>81</v>
      </c>
      <c r="H89" t="str">
        <f t="shared" si="1"/>
        <v>26820109T414409T4144608</v>
      </c>
      <c r="I89" s="49" t="s">
        <v>97</v>
      </c>
    </row>
    <row r="90" spans="3:9">
      <c r="C90" s="62">
        <v>268201</v>
      </c>
      <c r="D90" s="62" t="s">
        <v>361</v>
      </c>
      <c r="E90" s="62" t="s">
        <v>361</v>
      </c>
      <c r="F90" s="62" t="s">
        <v>200</v>
      </c>
      <c r="G90" s="49" t="s">
        <v>81</v>
      </c>
      <c r="H90" t="str">
        <f t="shared" si="1"/>
        <v>26820109T414409T4144608</v>
      </c>
      <c r="I90" s="49" t="s">
        <v>97</v>
      </c>
    </row>
    <row r="91" spans="3:9">
      <c r="C91" s="62">
        <v>268201</v>
      </c>
      <c r="D91" s="62" t="s">
        <v>361</v>
      </c>
      <c r="E91" s="62" t="s">
        <v>361</v>
      </c>
      <c r="F91" s="62" t="s">
        <v>200</v>
      </c>
      <c r="G91" s="49" t="s">
        <v>81</v>
      </c>
      <c r="H91" t="str">
        <f t="shared" si="1"/>
        <v>26820109T414409T4144608</v>
      </c>
      <c r="I91" s="49" t="s">
        <v>97</v>
      </c>
    </row>
    <row r="92" spans="3:9">
      <c r="C92" s="62">
        <v>268201</v>
      </c>
      <c r="D92" s="62" t="s">
        <v>361</v>
      </c>
      <c r="E92" s="62" t="s">
        <v>361</v>
      </c>
      <c r="F92" s="62" t="s">
        <v>200</v>
      </c>
      <c r="G92" s="49" t="s">
        <v>81</v>
      </c>
      <c r="H92" t="str">
        <f t="shared" si="1"/>
        <v>26820109T414409T4144608</v>
      </c>
      <c r="I92" s="49" t="s">
        <v>97</v>
      </c>
    </row>
    <row r="93" spans="3:9">
      <c r="C93" s="62">
        <v>268201</v>
      </c>
      <c r="D93" s="62" t="s">
        <v>361</v>
      </c>
      <c r="E93" s="62" t="s">
        <v>361</v>
      </c>
      <c r="F93" s="62" t="s">
        <v>200</v>
      </c>
      <c r="G93" s="49" t="s">
        <v>81</v>
      </c>
      <c r="H93" t="str">
        <f t="shared" si="1"/>
        <v>26820109T414409T4144608</v>
      </c>
      <c r="I93" s="49" t="s">
        <v>97</v>
      </c>
    </row>
    <row r="94" spans="3:9">
      <c r="C94" s="62">
        <v>268201</v>
      </c>
      <c r="D94" s="62" t="s">
        <v>361</v>
      </c>
      <c r="E94" s="62" t="s">
        <v>361</v>
      </c>
      <c r="F94" s="62" t="s">
        <v>339</v>
      </c>
      <c r="G94" s="49" t="s">
        <v>81</v>
      </c>
      <c r="H94" t="str">
        <f t="shared" si="1"/>
        <v>26820109T414409T4144464</v>
      </c>
      <c r="I94" s="49" t="s">
        <v>97</v>
      </c>
    </row>
    <row r="95" spans="3:9">
      <c r="C95" s="62">
        <v>268201</v>
      </c>
      <c r="D95" s="62" t="s">
        <v>361</v>
      </c>
      <c r="E95" s="62" t="s">
        <v>361</v>
      </c>
      <c r="F95" s="62" t="s">
        <v>339</v>
      </c>
      <c r="G95" s="49" t="s">
        <v>81</v>
      </c>
      <c r="H95" t="str">
        <f t="shared" si="1"/>
        <v>26820109T414409T4144464</v>
      </c>
      <c r="I95" s="49" t="s">
        <v>97</v>
      </c>
    </row>
    <row r="96" spans="3:9">
      <c r="C96" s="62">
        <v>268201</v>
      </c>
      <c r="D96" s="62" t="s">
        <v>361</v>
      </c>
      <c r="E96" s="62" t="s">
        <v>361</v>
      </c>
      <c r="F96" s="62" t="s">
        <v>339</v>
      </c>
      <c r="G96" s="49" t="s">
        <v>81</v>
      </c>
      <c r="H96" t="str">
        <f t="shared" si="1"/>
        <v>26820109T414409T4144464</v>
      </c>
      <c r="I96" s="49" t="s">
        <v>97</v>
      </c>
    </row>
    <row r="97" spans="3:9">
      <c r="C97" s="62">
        <v>268201</v>
      </c>
      <c r="D97" s="62" t="s">
        <v>361</v>
      </c>
      <c r="E97" s="62" t="s">
        <v>361</v>
      </c>
      <c r="F97" s="62" t="s">
        <v>339</v>
      </c>
      <c r="G97" s="49" t="s">
        <v>81</v>
      </c>
      <c r="H97" t="str">
        <f t="shared" si="1"/>
        <v>26820109T414409T4144464</v>
      </c>
      <c r="I97" s="49" t="s">
        <v>97</v>
      </c>
    </row>
    <row r="98" spans="3:9">
      <c r="C98" s="62">
        <v>268201</v>
      </c>
      <c r="D98" s="62" t="s">
        <v>361</v>
      </c>
      <c r="E98" s="62" t="s">
        <v>361</v>
      </c>
      <c r="F98" s="62" t="s">
        <v>339</v>
      </c>
      <c r="G98" s="49" t="s">
        <v>81</v>
      </c>
      <c r="H98" t="str">
        <f t="shared" si="1"/>
        <v>26820109T414409T4144464</v>
      </c>
      <c r="I98" s="49" t="s">
        <v>97</v>
      </c>
    </row>
    <row r="99" spans="3:9">
      <c r="C99" s="62">
        <v>268201</v>
      </c>
      <c r="D99" s="62" t="s">
        <v>361</v>
      </c>
      <c r="E99" s="62" t="s">
        <v>361</v>
      </c>
      <c r="F99" s="62" t="s">
        <v>237</v>
      </c>
      <c r="G99" s="49" t="s">
        <v>81</v>
      </c>
      <c r="H99" t="str">
        <f t="shared" si="1"/>
        <v>26820109T414409T4144100</v>
      </c>
      <c r="I99" s="49" t="s">
        <v>97</v>
      </c>
    </row>
    <row r="100" spans="3:9">
      <c r="C100" s="62">
        <v>268201</v>
      </c>
      <c r="D100" s="62" t="s">
        <v>361</v>
      </c>
      <c r="E100" s="62" t="s">
        <v>361</v>
      </c>
      <c r="F100" s="62" t="s">
        <v>237</v>
      </c>
      <c r="G100" s="49" t="s">
        <v>81</v>
      </c>
      <c r="H100" t="str">
        <f t="shared" si="1"/>
        <v>26820109T414409T4144100</v>
      </c>
      <c r="I100" s="49" t="s">
        <v>97</v>
      </c>
    </row>
    <row r="101" spans="3:9">
      <c r="C101" s="62">
        <v>268201</v>
      </c>
      <c r="D101" s="62" t="s">
        <v>361</v>
      </c>
      <c r="E101" s="62" t="s">
        <v>361</v>
      </c>
      <c r="F101" s="62" t="s">
        <v>237</v>
      </c>
      <c r="G101" s="49" t="s">
        <v>81</v>
      </c>
      <c r="H101" t="str">
        <f t="shared" si="1"/>
        <v>26820109T414409T4144100</v>
      </c>
      <c r="I101" s="49" t="s">
        <v>97</v>
      </c>
    </row>
    <row r="102" spans="3:9">
      <c r="C102" s="62">
        <v>268201</v>
      </c>
      <c r="D102" s="62" t="s">
        <v>361</v>
      </c>
      <c r="E102" s="62" t="s">
        <v>361</v>
      </c>
      <c r="F102" s="62" t="s">
        <v>237</v>
      </c>
      <c r="G102" s="49" t="s">
        <v>81</v>
      </c>
      <c r="H102" t="str">
        <f t="shared" si="1"/>
        <v>26820109T414409T4144100</v>
      </c>
      <c r="I102" s="49" t="s">
        <v>97</v>
      </c>
    </row>
    <row r="103" spans="3:9">
      <c r="C103" s="62">
        <v>268201</v>
      </c>
      <c r="D103" s="62" t="s">
        <v>361</v>
      </c>
      <c r="E103" s="62" t="s">
        <v>361</v>
      </c>
      <c r="F103" s="62" t="s">
        <v>237</v>
      </c>
      <c r="G103" s="49" t="s">
        <v>81</v>
      </c>
      <c r="H103" t="str">
        <f t="shared" si="1"/>
        <v>26820109T414409T4144100</v>
      </c>
      <c r="I103" s="49" t="s">
        <v>97</v>
      </c>
    </row>
    <row r="104" spans="3:9">
      <c r="C104" s="62">
        <v>268201</v>
      </c>
      <c r="D104" s="62" t="s">
        <v>178</v>
      </c>
      <c r="E104" s="62" t="s">
        <v>178</v>
      </c>
      <c r="F104" s="62" t="s">
        <v>179</v>
      </c>
      <c r="G104" s="49" t="s">
        <v>77</v>
      </c>
      <c r="H104" t="str">
        <f t="shared" si="1"/>
        <v>26820109T415909T4159001</v>
      </c>
      <c r="I104" s="49" t="s">
        <v>99</v>
      </c>
    </row>
    <row r="105" spans="3:9">
      <c r="C105" s="62">
        <v>268201</v>
      </c>
      <c r="D105" s="62" t="s">
        <v>178</v>
      </c>
      <c r="E105" s="62" t="s">
        <v>178</v>
      </c>
      <c r="F105" s="62" t="s">
        <v>179</v>
      </c>
      <c r="G105" s="49" t="s">
        <v>77</v>
      </c>
      <c r="H105" t="str">
        <f t="shared" si="1"/>
        <v>26820109T415909T4159001</v>
      </c>
      <c r="I105" s="49" t="s">
        <v>99</v>
      </c>
    </row>
    <row r="106" spans="3:9">
      <c r="C106" s="62">
        <v>268201</v>
      </c>
      <c r="D106" s="62" t="s">
        <v>178</v>
      </c>
      <c r="E106" s="62" t="s">
        <v>178</v>
      </c>
      <c r="F106" s="62" t="s">
        <v>179</v>
      </c>
      <c r="G106" s="49" t="s">
        <v>77</v>
      </c>
      <c r="H106" t="str">
        <f t="shared" si="1"/>
        <v>26820109T415909T4159001</v>
      </c>
      <c r="I106" s="49" t="s">
        <v>99</v>
      </c>
    </row>
    <row r="107" spans="3:9">
      <c r="C107" s="62">
        <v>268201</v>
      </c>
      <c r="D107" s="62" t="s">
        <v>178</v>
      </c>
      <c r="E107" s="62" t="s">
        <v>178</v>
      </c>
      <c r="F107" s="62" t="s">
        <v>179</v>
      </c>
      <c r="G107" s="49" t="s">
        <v>77</v>
      </c>
      <c r="H107" t="str">
        <f t="shared" si="1"/>
        <v>26820109T415909T4159001</v>
      </c>
      <c r="I107" s="49" t="s">
        <v>99</v>
      </c>
    </row>
    <row r="108" spans="3:9">
      <c r="C108" s="62">
        <v>268201</v>
      </c>
      <c r="D108" s="62" t="s">
        <v>178</v>
      </c>
      <c r="E108" s="62" t="s">
        <v>178</v>
      </c>
      <c r="F108" s="62" t="s">
        <v>200</v>
      </c>
      <c r="G108" s="49" t="s">
        <v>77</v>
      </c>
      <c r="H108" t="str">
        <f t="shared" si="1"/>
        <v>26820109T415909T4159608</v>
      </c>
      <c r="I108" s="49" t="s">
        <v>99</v>
      </c>
    </row>
    <row r="109" spans="3:9">
      <c r="C109" s="62">
        <v>268201</v>
      </c>
      <c r="D109" s="62" t="s">
        <v>178</v>
      </c>
      <c r="E109" s="62" t="s">
        <v>178</v>
      </c>
      <c r="F109" s="62" t="s">
        <v>200</v>
      </c>
      <c r="G109" s="49" t="s">
        <v>77</v>
      </c>
      <c r="H109" t="str">
        <f t="shared" si="1"/>
        <v>26820109T415909T4159608</v>
      </c>
      <c r="I109" s="49" t="s">
        <v>99</v>
      </c>
    </row>
    <row r="110" spans="3:9">
      <c r="C110" s="62">
        <v>268201</v>
      </c>
      <c r="D110" s="62" t="s">
        <v>178</v>
      </c>
      <c r="E110" s="62" t="s">
        <v>178</v>
      </c>
      <c r="F110" s="62" t="s">
        <v>200</v>
      </c>
      <c r="G110" s="49" t="s">
        <v>77</v>
      </c>
      <c r="H110" t="str">
        <f t="shared" si="1"/>
        <v>26820109T415909T4159608</v>
      </c>
      <c r="I110" s="49" t="s">
        <v>99</v>
      </c>
    </row>
    <row r="111" spans="3:9">
      <c r="C111" s="62">
        <v>268201</v>
      </c>
      <c r="D111" s="62" t="s">
        <v>178</v>
      </c>
      <c r="E111" s="62" t="s">
        <v>178</v>
      </c>
      <c r="F111" s="62" t="s">
        <v>200</v>
      </c>
      <c r="G111" s="49" t="s">
        <v>77</v>
      </c>
      <c r="H111" t="str">
        <f t="shared" si="1"/>
        <v>26820109T415909T4159608</v>
      </c>
      <c r="I111" s="49" t="s">
        <v>99</v>
      </c>
    </row>
    <row r="112" spans="3:9">
      <c r="C112" s="62">
        <v>268201</v>
      </c>
      <c r="D112" s="62" t="s">
        <v>178</v>
      </c>
      <c r="E112" s="62" t="s">
        <v>178</v>
      </c>
      <c r="F112" s="62" t="s">
        <v>200</v>
      </c>
      <c r="G112" s="49" t="s">
        <v>77</v>
      </c>
      <c r="H112" t="str">
        <f t="shared" si="1"/>
        <v>26820109T415909T4159608</v>
      </c>
      <c r="I112" s="49" t="s">
        <v>99</v>
      </c>
    </row>
    <row r="113" spans="3:9">
      <c r="C113" s="62">
        <v>268201</v>
      </c>
      <c r="D113" s="62" t="s">
        <v>178</v>
      </c>
      <c r="E113" s="62" t="s">
        <v>178</v>
      </c>
      <c r="F113" s="62" t="s">
        <v>339</v>
      </c>
      <c r="G113" s="49" t="s">
        <v>77</v>
      </c>
      <c r="H113" t="str">
        <f t="shared" si="1"/>
        <v>26820109T415909T4159464</v>
      </c>
      <c r="I113" s="49" t="s">
        <v>99</v>
      </c>
    </row>
    <row r="114" spans="3:9">
      <c r="C114" s="62">
        <v>268201</v>
      </c>
      <c r="D114" s="62" t="s">
        <v>178</v>
      </c>
      <c r="E114" s="62" t="s">
        <v>178</v>
      </c>
      <c r="F114" s="62" t="s">
        <v>339</v>
      </c>
      <c r="G114" s="49" t="s">
        <v>77</v>
      </c>
      <c r="H114" t="str">
        <f t="shared" si="1"/>
        <v>26820109T415909T4159464</v>
      </c>
      <c r="I114" s="49" t="s">
        <v>99</v>
      </c>
    </row>
    <row r="115" spans="3:9">
      <c r="C115" s="62">
        <v>268201</v>
      </c>
      <c r="D115" s="62" t="s">
        <v>178</v>
      </c>
      <c r="E115" s="62" t="s">
        <v>178</v>
      </c>
      <c r="F115" s="62" t="s">
        <v>339</v>
      </c>
      <c r="G115" s="49" t="s">
        <v>77</v>
      </c>
      <c r="H115" t="str">
        <f t="shared" si="1"/>
        <v>26820109T415909T4159464</v>
      </c>
      <c r="I115" s="49" t="s">
        <v>99</v>
      </c>
    </row>
    <row r="116" spans="3:9">
      <c r="C116" s="62">
        <v>268201</v>
      </c>
      <c r="D116" s="62" t="s">
        <v>178</v>
      </c>
      <c r="E116" s="62" t="s">
        <v>178</v>
      </c>
      <c r="F116" s="62" t="s">
        <v>339</v>
      </c>
      <c r="G116" s="49" t="s">
        <v>77</v>
      </c>
      <c r="H116" t="str">
        <f t="shared" si="1"/>
        <v>26820109T415909T4159464</v>
      </c>
      <c r="I116" s="49" t="s">
        <v>99</v>
      </c>
    </row>
    <row r="117" spans="3:9">
      <c r="C117" s="62">
        <v>268201</v>
      </c>
      <c r="D117" s="62" t="s">
        <v>178</v>
      </c>
      <c r="E117" s="62" t="s">
        <v>178</v>
      </c>
      <c r="F117" s="62" t="s">
        <v>339</v>
      </c>
      <c r="G117" s="49" t="s">
        <v>77</v>
      </c>
      <c r="H117" t="str">
        <f t="shared" si="1"/>
        <v>26820109T415909T4159464</v>
      </c>
      <c r="I117" s="49" t="s">
        <v>99</v>
      </c>
    </row>
    <row r="118" spans="3:9">
      <c r="C118" s="62">
        <v>268201</v>
      </c>
      <c r="D118" s="62" t="s">
        <v>390</v>
      </c>
      <c r="E118" s="62" t="s">
        <v>390</v>
      </c>
      <c r="F118" s="62" t="s">
        <v>179</v>
      </c>
      <c r="G118" s="49" t="s">
        <v>76</v>
      </c>
      <c r="H118" t="str">
        <f t="shared" si="1"/>
        <v>26820109T416009T4160001</v>
      </c>
      <c r="I118" s="49" t="s">
        <v>99</v>
      </c>
    </row>
    <row r="119" spans="3:9">
      <c r="C119" s="62">
        <v>268201</v>
      </c>
      <c r="D119" s="62" t="s">
        <v>390</v>
      </c>
      <c r="E119" s="62" t="s">
        <v>390</v>
      </c>
      <c r="F119" s="62" t="s">
        <v>179</v>
      </c>
      <c r="G119" s="49" t="s">
        <v>76</v>
      </c>
      <c r="H119" t="str">
        <f t="shared" si="1"/>
        <v>26820109T416009T4160001</v>
      </c>
      <c r="I119" s="49" t="s">
        <v>99</v>
      </c>
    </row>
    <row r="120" spans="3:9">
      <c r="C120" s="62">
        <v>268201</v>
      </c>
      <c r="D120" s="62" t="s">
        <v>390</v>
      </c>
      <c r="E120" s="62" t="s">
        <v>390</v>
      </c>
      <c r="F120" s="62" t="s">
        <v>179</v>
      </c>
      <c r="G120" s="49" t="s">
        <v>76</v>
      </c>
      <c r="H120" t="str">
        <f t="shared" si="1"/>
        <v>26820109T416009T4160001</v>
      </c>
      <c r="I120" s="49" t="s">
        <v>99</v>
      </c>
    </row>
    <row r="121" spans="3:9">
      <c r="C121" s="62">
        <v>268201</v>
      </c>
      <c r="D121" s="62" t="s">
        <v>390</v>
      </c>
      <c r="E121" s="62" t="s">
        <v>390</v>
      </c>
      <c r="F121" s="62" t="s">
        <v>179</v>
      </c>
      <c r="G121" s="49" t="s">
        <v>76</v>
      </c>
      <c r="H121" t="str">
        <f t="shared" si="1"/>
        <v>26820109T416009T4160001</v>
      </c>
      <c r="I121" s="49" t="s">
        <v>99</v>
      </c>
    </row>
    <row r="122" spans="3:9">
      <c r="C122" s="62">
        <v>268201</v>
      </c>
      <c r="D122" s="62" t="s">
        <v>390</v>
      </c>
      <c r="E122" s="62" t="s">
        <v>390</v>
      </c>
      <c r="F122" s="62" t="s">
        <v>237</v>
      </c>
      <c r="G122" s="49" t="s">
        <v>76</v>
      </c>
      <c r="H122" t="str">
        <f t="shared" si="1"/>
        <v>26820109T416009T4160100</v>
      </c>
      <c r="I122" s="49" t="s">
        <v>99</v>
      </c>
    </row>
    <row r="123" spans="3:9">
      <c r="C123" s="62">
        <v>268201</v>
      </c>
      <c r="D123" s="62" t="s">
        <v>390</v>
      </c>
      <c r="E123" s="62" t="s">
        <v>390</v>
      </c>
      <c r="F123" s="62" t="s">
        <v>237</v>
      </c>
      <c r="G123" s="49" t="s">
        <v>76</v>
      </c>
      <c r="H123" t="str">
        <f t="shared" si="1"/>
        <v>26820109T416009T4160100</v>
      </c>
      <c r="I123" s="49" t="s">
        <v>99</v>
      </c>
    </row>
    <row r="124" spans="3:9">
      <c r="C124" s="62">
        <v>268201</v>
      </c>
      <c r="D124" s="62" t="s">
        <v>390</v>
      </c>
      <c r="E124" s="62" t="s">
        <v>390</v>
      </c>
      <c r="F124" s="62" t="s">
        <v>237</v>
      </c>
      <c r="G124" s="49" t="s">
        <v>76</v>
      </c>
      <c r="H124" t="str">
        <f t="shared" si="1"/>
        <v>26820109T416009T4160100</v>
      </c>
      <c r="I124" s="49" t="s">
        <v>99</v>
      </c>
    </row>
    <row r="125" spans="3:9">
      <c r="C125" s="62">
        <v>268201</v>
      </c>
      <c r="D125" s="62" t="s">
        <v>398</v>
      </c>
      <c r="E125" s="62" t="s">
        <v>398</v>
      </c>
      <c r="F125" s="62" t="s">
        <v>399</v>
      </c>
      <c r="G125" s="49" t="s">
        <v>85</v>
      </c>
      <c r="H125" t="str">
        <f t="shared" si="1"/>
        <v>26820109TB06809TB068882</v>
      </c>
      <c r="I125" s="49" t="s">
        <v>101</v>
      </c>
    </row>
    <row r="126" spans="3:9">
      <c r="C126" s="62">
        <v>268201</v>
      </c>
      <c r="D126" s="62" t="s">
        <v>403</v>
      </c>
      <c r="E126" s="62" t="s">
        <v>403</v>
      </c>
      <c r="F126" s="62" t="s">
        <v>200</v>
      </c>
      <c r="G126" s="49" t="s">
        <v>89</v>
      </c>
      <c r="H126" t="str">
        <f t="shared" si="1"/>
        <v>26820109TE03909TE039608</v>
      </c>
      <c r="I126" s="49" t="s">
        <v>99</v>
      </c>
    </row>
    <row r="127" spans="3:9">
      <c r="C127" s="62">
        <v>268201</v>
      </c>
      <c r="D127" s="62" t="s">
        <v>403</v>
      </c>
      <c r="E127" s="62" t="s">
        <v>403</v>
      </c>
      <c r="F127" s="62" t="s">
        <v>200</v>
      </c>
      <c r="G127" s="49" t="s">
        <v>89</v>
      </c>
      <c r="H127" t="str">
        <f t="shared" si="1"/>
        <v>26820109TE03909TE039608</v>
      </c>
      <c r="I127" s="49" t="s">
        <v>99</v>
      </c>
    </row>
    <row r="128" spans="3:9">
      <c r="C128" s="62">
        <v>268201</v>
      </c>
      <c r="D128" s="62" t="s">
        <v>403</v>
      </c>
      <c r="E128" s="62" t="s">
        <v>403</v>
      </c>
      <c r="F128" s="62" t="s">
        <v>200</v>
      </c>
      <c r="G128" s="49" t="s">
        <v>89</v>
      </c>
      <c r="H128" t="str">
        <f t="shared" si="1"/>
        <v>26820109TE03909TE039608</v>
      </c>
      <c r="I128" s="49" t="s">
        <v>99</v>
      </c>
    </row>
    <row r="129" spans="3:9">
      <c r="C129" s="62">
        <v>268201</v>
      </c>
      <c r="D129" s="62" t="s">
        <v>403</v>
      </c>
      <c r="E129" s="62" t="s">
        <v>403</v>
      </c>
      <c r="F129" s="62" t="s">
        <v>200</v>
      </c>
      <c r="G129" s="49" t="s">
        <v>89</v>
      </c>
      <c r="H129" t="str">
        <f t="shared" si="1"/>
        <v>26820109TE03909TE039608</v>
      </c>
      <c r="I129" s="49" t="s">
        <v>99</v>
      </c>
    </row>
    <row r="130" spans="3:9">
      <c r="C130" s="62">
        <v>268201</v>
      </c>
      <c r="D130" s="62" t="s">
        <v>403</v>
      </c>
      <c r="E130" s="62" t="s">
        <v>403</v>
      </c>
      <c r="F130" s="62" t="s">
        <v>200</v>
      </c>
      <c r="G130" s="49" t="s">
        <v>89</v>
      </c>
      <c r="H130" t="str">
        <f t="shared" ref="H130:H193" si="2">C130&amp;D130&amp;E130&amp;F130</f>
        <v>26820109TE03909TE039608</v>
      </c>
      <c r="I130" s="49" t="s">
        <v>99</v>
      </c>
    </row>
    <row r="131" spans="3:9">
      <c r="C131" s="62">
        <v>268201</v>
      </c>
      <c r="D131" s="62" t="s">
        <v>403</v>
      </c>
      <c r="E131" s="62" t="s">
        <v>403</v>
      </c>
      <c r="F131" s="62" t="s">
        <v>224</v>
      </c>
      <c r="G131" s="49" t="s">
        <v>89</v>
      </c>
      <c r="H131" t="str">
        <f t="shared" si="2"/>
        <v>26820109TE03909TE039099</v>
      </c>
      <c r="I131" s="49" t="s">
        <v>99</v>
      </c>
    </row>
    <row r="132" spans="3:9">
      <c r="C132" s="62">
        <v>268201</v>
      </c>
      <c r="D132" s="62" t="s">
        <v>403</v>
      </c>
      <c r="E132" s="62" t="s">
        <v>403</v>
      </c>
      <c r="F132" s="62" t="s">
        <v>224</v>
      </c>
      <c r="G132" s="49" t="s">
        <v>89</v>
      </c>
      <c r="H132" t="str">
        <f t="shared" si="2"/>
        <v>26820109TE03909TE039099</v>
      </c>
      <c r="I132" s="49" t="s">
        <v>99</v>
      </c>
    </row>
    <row r="133" spans="3:9">
      <c r="C133" s="62">
        <v>268201</v>
      </c>
      <c r="D133" s="62" t="s">
        <v>403</v>
      </c>
      <c r="E133" s="62" t="s">
        <v>403</v>
      </c>
      <c r="F133" s="62" t="s">
        <v>224</v>
      </c>
      <c r="G133" s="49" t="s">
        <v>89</v>
      </c>
      <c r="H133" t="str">
        <f t="shared" si="2"/>
        <v>26820109TE03909TE039099</v>
      </c>
      <c r="I133" s="49" t="s">
        <v>99</v>
      </c>
    </row>
    <row r="134" spans="3:9">
      <c r="C134" s="62">
        <v>268201</v>
      </c>
      <c r="D134" s="62" t="s">
        <v>403</v>
      </c>
      <c r="E134" s="62" t="s">
        <v>403</v>
      </c>
      <c r="F134" s="62" t="s">
        <v>224</v>
      </c>
      <c r="G134" s="49" t="s">
        <v>89</v>
      </c>
      <c r="H134" t="str">
        <f t="shared" si="2"/>
        <v>26820109TE03909TE039099</v>
      </c>
      <c r="I134" s="49" t="s">
        <v>99</v>
      </c>
    </row>
    <row r="135" spans="3:9">
      <c r="C135" s="62">
        <v>268201</v>
      </c>
      <c r="D135" s="62" t="s">
        <v>413</v>
      </c>
      <c r="E135" s="62" t="s">
        <v>413</v>
      </c>
      <c r="F135" s="62" t="s">
        <v>200</v>
      </c>
      <c r="G135" s="49" t="s">
        <v>86</v>
      </c>
      <c r="H135" t="str">
        <f t="shared" si="2"/>
        <v>26820109TF01909TF019608</v>
      </c>
      <c r="I135" s="49" t="s">
        <v>97</v>
      </c>
    </row>
    <row r="136" spans="3:9">
      <c r="C136" s="62">
        <v>268201</v>
      </c>
      <c r="D136" s="62" t="s">
        <v>413</v>
      </c>
      <c r="E136" s="62" t="s">
        <v>413</v>
      </c>
      <c r="F136" s="62" t="s">
        <v>200</v>
      </c>
      <c r="G136" s="49" t="s">
        <v>86</v>
      </c>
      <c r="H136" t="str">
        <f t="shared" si="2"/>
        <v>26820109TF01909TF019608</v>
      </c>
      <c r="I136" s="49" t="s">
        <v>97</v>
      </c>
    </row>
    <row r="137" spans="3:9">
      <c r="C137" s="62">
        <v>268201</v>
      </c>
      <c r="D137" s="62" t="s">
        <v>413</v>
      </c>
      <c r="E137" s="62" t="s">
        <v>413</v>
      </c>
      <c r="F137" s="62" t="s">
        <v>200</v>
      </c>
      <c r="G137" s="49" t="s">
        <v>86</v>
      </c>
      <c r="H137" t="str">
        <f t="shared" si="2"/>
        <v>26820109TF01909TF019608</v>
      </c>
      <c r="I137" s="49" t="s">
        <v>97</v>
      </c>
    </row>
    <row r="138" spans="3:9">
      <c r="C138" s="62">
        <v>268201</v>
      </c>
      <c r="D138" s="62" t="s">
        <v>413</v>
      </c>
      <c r="E138" s="62" t="s">
        <v>413</v>
      </c>
      <c r="F138" s="62" t="s">
        <v>200</v>
      </c>
      <c r="G138" s="49" t="s">
        <v>86</v>
      </c>
      <c r="H138" t="str">
        <f t="shared" si="2"/>
        <v>26820109TF01909TF019608</v>
      </c>
      <c r="I138" s="49" t="s">
        <v>97</v>
      </c>
    </row>
    <row r="139" spans="3:9">
      <c r="C139" s="62">
        <v>268201</v>
      </c>
      <c r="D139" s="62" t="s">
        <v>413</v>
      </c>
      <c r="E139" s="62" t="s">
        <v>413</v>
      </c>
      <c r="F139" s="62" t="s">
        <v>200</v>
      </c>
      <c r="G139" s="49" t="s">
        <v>86</v>
      </c>
      <c r="H139" t="str">
        <f t="shared" si="2"/>
        <v>26820109TF01909TF019608</v>
      </c>
      <c r="I139" s="49" t="s">
        <v>97</v>
      </c>
    </row>
    <row r="140" spans="3:9">
      <c r="C140" s="62">
        <v>268201</v>
      </c>
      <c r="D140" s="62" t="s">
        <v>413</v>
      </c>
      <c r="E140" s="62" t="s">
        <v>413</v>
      </c>
      <c r="F140" s="62" t="s">
        <v>224</v>
      </c>
      <c r="G140" s="49" t="s">
        <v>86</v>
      </c>
      <c r="H140" t="str">
        <f t="shared" si="2"/>
        <v>26820109TF01909TF019099</v>
      </c>
      <c r="I140" s="49" t="s">
        <v>97</v>
      </c>
    </row>
    <row r="141" spans="3:9">
      <c r="C141" s="62">
        <v>268201</v>
      </c>
      <c r="D141" s="62" t="s">
        <v>413</v>
      </c>
      <c r="E141" s="62" t="s">
        <v>413</v>
      </c>
      <c r="F141" s="62" t="s">
        <v>224</v>
      </c>
      <c r="G141" s="49" t="s">
        <v>86</v>
      </c>
      <c r="H141" t="str">
        <f t="shared" si="2"/>
        <v>26820109TF01909TF019099</v>
      </c>
      <c r="I141" s="49" t="s">
        <v>97</v>
      </c>
    </row>
    <row r="142" spans="3:9">
      <c r="C142" s="62">
        <v>268201</v>
      </c>
      <c r="D142" s="62" t="s">
        <v>413</v>
      </c>
      <c r="E142" s="62" t="s">
        <v>413</v>
      </c>
      <c r="F142" s="62" t="s">
        <v>224</v>
      </c>
      <c r="G142" s="49" t="s">
        <v>86</v>
      </c>
      <c r="H142" t="str">
        <f t="shared" si="2"/>
        <v>26820109TF01909TF019099</v>
      </c>
      <c r="I142" s="49" t="s">
        <v>97</v>
      </c>
    </row>
    <row r="143" spans="3:9">
      <c r="C143" s="62">
        <v>268201</v>
      </c>
      <c r="D143" s="62" t="s">
        <v>413</v>
      </c>
      <c r="E143" s="62" t="s">
        <v>413</v>
      </c>
      <c r="F143" s="62" t="s">
        <v>224</v>
      </c>
      <c r="G143" s="49" t="s">
        <v>86</v>
      </c>
      <c r="H143" t="str">
        <f t="shared" si="2"/>
        <v>26820109TF01909TF019099</v>
      </c>
      <c r="I143" s="49" t="s">
        <v>97</v>
      </c>
    </row>
    <row r="144" spans="3:9">
      <c r="C144" s="62">
        <v>268201</v>
      </c>
      <c r="D144" s="62" t="s">
        <v>413</v>
      </c>
      <c r="E144" s="62" t="s">
        <v>413</v>
      </c>
      <c r="F144" s="62" t="s">
        <v>224</v>
      </c>
      <c r="G144" s="49" t="s">
        <v>86</v>
      </c>
      <c r="H144" t="str">
        <f t="shared" si="2"/>
        <v>26820109TF01909TF019099</v>
      </c>
      <c r="I144" s="49" t="s">
        <v>97</v>
      </c>
    </row>
    <row r="145" spans="3:9">
      <c r="C145" s="62">
        <v>268201</v>
      </c>
      <c r="D145" s="62" t="s">
        <v>425</v>
      </c>
      <c r="E145" s="62" t="s">
        <v>425</v>
      </c>
      <c r="F145" s="62" t="s">
        <v>200</v>
      </c>
      <c r="G145" s="49" t="s">
        <v>86</v>
      </c>
      <c r="H145" t="str">
        <f t="shared" si="2"/>
        <v>26820109TF02009TF020608</v>
      </c>
      <c r="I145" s="49" t="s">
        <v>97</v>
      </c>
    </row>
    <row r="146" spans="3:9">
      <c r="C146" s="62">
        <v>268201</v>
      </c>
      <c r="D146" s="62" t="s">
        <v>425</v>
      </c>
      <c r="E146" s="62" t="s">
        <v>425</v>
      </c>
      <c r="F146" s="62" t="s">
        <v>200</v>
      </c>
      <c r="G146" s="49" t="s">
        <v>86</v>
      </c>
      <c r="H146" t="str">
        <f t="shared" si="2"/>
        <v>26820109TF02009TF020608</v>
      </c>
      <c r="I146" s="49" t="s">
        <v>97</v>
      </c>
    </row>
    <row r="147" spans="3:9">
      <c r="C147" s="62">
        <v>268201</v>
      </c>
      <c r="D147" s="62" t="s">
        <v>425</v>
      </c>
      <c r="E147" s="62" t="s">
        <v>425</v>
      </c>
      <c r="F147" s="62" t="s">
        <v>200</v>
      </c>
      <c r="G147" s="49" t="s">
        <v>86</v>
      </c>
      <c r="H147" t="str">
        <f t="shared" si="2"/>
        <v>26820109TF02009TF020608</v>
      </c>
      <c r="I147" s="49" t="s">
        <v>97</v>
      </c>
    </row>
    <row r="148" spans="3:9">
      <c r="C148" s="62">
        <v>268201</v>
      </c>
      <c r="D148" s="62" t="s">
        <v>425</v>
      </c>
      <c r="E148" s="62" t="s">
        <v>425</v>
      </c>
      <c r="F148" s="62" t="s">
        <v>200</v>
      </c>
      <c r="G148" s="49" t="s">
        <v>86</v>
      </c>
      <c r="H148" t="str">
        <f t="shared" si="2"/>
        <v>26820109TF02009TF020608</v>
      </c>
      <c r="I148" s="49" t="s">
        <v>97</v>
      </c>
    </row>
    <row r="149" spans="3:9">
      <c r="C149" s="62">
        <v>268201</v>
      </c>
      <c r="D149" s="62" t="s">
        <v>425</v>
      </c>
      <c r="E149" s="62" t="s">
        <v>425</v>
      </c>
      <c r="F149" s="62" t="s">
        <v>200</v>
      </c>
      <c r="G149" s="49" t="s">
        <v>86</v>
      </c>
      <c r="H149" t="str">
        <f t="shared" si="2"/>
        <v>26820109TF02009TF020608</v>
      </c>
      <c r="I149" s="49" t="s">
        <v>97</v>
      </c>
    </row>
    <row r="150" spans="3:9">
      <c r="C150" s="62">
        <v>268201</v>
      </c>
      <c r="D150" s="62" t="s">
        <v>425</v>
      </c>
      <c r="E150" s="62" t="s">
        <v>425</v>
      </c>
      <c r="F150" s="62" t="s">
        <v>224</v>
      </c>
      <c r="G150" s="49" t="s">
        <v>86</v>
      </c>
      <c r="H150" t="str">
        <f t="shared" si="2"/>
        <v>26820109TF02009TF020099</v>
      </c>
      <c r="I150" s="49" t="s">
        <v>97</v>
      </c>
    </row>
    <row r="151" spans="3:9">
      <c r="C151" s="62">
        <v>268201</v>
      </c>
      <c r="D151" s="62" t="s">
        <v>425</v>
      </c>
      <c r="E151" s="62" t="s">
        <v>425</v>
      </c>
      <c r="F151" s="62" t="s">
        <v>224</v>
      </c>
      <c r="G151" s="49" t="s">
        <v>86</v>
      </c>
      <c r="H151" t="str">
        <f t="shared" si="2"/>
        <v>26820109TF02009TF020099</v>
      </c>
      <c r="I151" s="49" t="s">
        <v>97</v>
      </c>
    </row>
    <row r="152" spans="3:9">
      <c r="C152" s="62">
        <v>268201</v>
      </c>
      <c r="D152" s="62" t="s">
        <v>425</v>
      </c>
      <c r="E152" s="62" t="s">
        <v>425</v>
      </c>
      <c r="F152" s="62" t="s">
        <v>224</v>
      </c>
      <c r="G152" s="49" t="s">
        <v>86</v>
      </c>
      <c r="H152" t="str">
        <f t="shared" si="2"/>
        <v>26820109TF02009TF020099</v>
      </c>
      <c r="I152" s="49" t="s">
        <v>97</v>
      </c>
    </row>
    <row r="153" spans="3:9">
      <c r="C153" s="62">
        <v>268201</v>
      </c>
      <c r="D153" s="62" t="s">
        <v>425</v>
      </c>
      <c r="E153" s="62" t="s">
        <v>425</v>
      </c>
      <c r="F153" s="62" t="s">
        <v>224</v>
      </c>
      <c r="G153" s="49" t="s">
        <v>86</v>
      </c>
      <c r="H153" t="str">
        <f t="shared" si="2"/>
        <v>26820109TF02009TF020099</v>
      </c>
      <c r="I153" s="49" t="s">
        <v>97</v>
      </c>
    </row>
    <row r="154" spans="3:9">
      <c r="C154" s="62">
        <v>268201</v>
      </c>
      <c r="D154" s="62" t="s">
        <v>425</v>
      </c>
      <c r="E154" s="62" t="s">
        <v>425</v>
      </c>
      <c r="F154" s="62" t="s">
        <v>224</v>
      </c>
      <c r="G154" s="49" t="s">
        <v>86</v>
      </c>
      <c r="H154" t="str">
        <f t="shared" si="2"/>
        <v>26820109TF02009TF020099</v>
      </c>
      <c r="I154" s="49" t="s">
        <v>97</v>
      </c>
    </row>
    <row r="155" spans="3:9">
      <c r="C155" s="62">
        <v>268201</v>
      </c>
      <c r="D155" s="62" t="s">
        <v>436</v>
      </c>
      <c r="E155" s="62" t="s">
        <v>436</v>
      </c>
      <c r="F155" s="62" t="s">
        <v>438</v>
      </c>
      <c r="G155" s="49" t="s">
        <v>90</v>
      </c>
      <c r="H155" t="str">
        <f t="shared" si="2"/>
        <v>26820109TV10809TV108997</v>
      </c>
      <c r="I155" s="49" t="s">
        <v>102</v>
      </c>
    </row>
    <row r="156" spans="3:9">
      <c r="C156" s="62">
        <v>268201</v>
      </c>
      <c r="D156" s="62" t="s">
        <v>436</v>
      </c>
      <c r="E156" s="62" t="s">
        <v>436</v>
      </c>
      <c r="F156" s="62" t="s">
        <v>438</v>
      </c>
      <c r="G156" s="49" t="s">
        <v>90</v>
      </c>
      <c r="H156" t="str">
        <f t="shared" si="2"/>
        <v>26820109TV10809TV108997</v>
      </c>
      <c r="I156" s="49" t="s">
        <v>102</v>
      </c>
    </row>
    <row r="157" spans="3:9">
      <c r="C157" s="62">
        <v>268201</v>
      </c>
      <c r="D157" s="62" t="s">
        <v>436</v>
      </c>
      <c r="E157" s="62" t="s">
        <v>436</v>
      </c>
      <c r="F157" s="62" t="s">
        <v>438</v>
      </c>
      <c r="G157" s="49" t="s">
        <v>90</v>
      </c>
      <c r="H157" t="str">
        <f t="shared" si="2"/>
        <v>26820109TV10809TV108997</v>
      </c>
      <c r="I157" s="49" t="s">
        <v>102</v>
      </c>
    </row>
    <row r="158" spans="3:9">
      <c r="C158" s="62">
        <v>268201</v>
      </c>
      <c r="D158" s="62" t="s">
        <v>436</v>
      </c>
      <c r="E158" s="62" t="s">
        <v>436</v>
      </c>
      <c r="F158" s="62" t="s">
        <v>438</v>
      </c>
      <c r="G158" s="49" t="s">
        <v>90</v>
      </c>
      <c r="H158" t="str">
        <f t="shared" si="2"/>
        <v>26820109TV10809TV108997</v>
      </c>
      <c r="I158" s="49" t="s">
        <v>102</v>
      </c>
    </row>
    <row r="159" spans="3:9">
      <c r="C159" s="62">
        <v>268201</v>
      </c>
      <c r="D159" s="62" t="s">
        <v>436</v>
      </c>
      <c r="E159" s="62" t="s">
        <v>436</v>
      </c>
      <c r="F159" s="62" t="s">
        <v>445</v>
      </c>
      <c r="G159" s="49" t="s">
        <v>90</v>
      </c>
      <c r="H159" t="str">
        <f t="shared" si="2"/>
        <v>26820109TV10809TV108977</v>
      </c>
      <c r="I159" s="49" t="s">
        <v>102</v>
      </c>
    </row>
    <row r="160" spans="3:9">
      <c r="C160" s="62">
        <v>268201</v>
      </c>
      <c r="D160" s="62" t="s">
        <v>436</v>
      </c>
      <c r="E160" s="62" t="s">
        <v>436</v>
      </c>
      <c r="F160" s="62" t="s">
        <v>445</v>
      </c>
      <c r="G160" s="49" t="s">
        <v>90</v>
      </c>
      <c r="H160" t="str">
        <f t="shared" si="2"/>
        <v>26820109TV10809TV108977</v>
      </c>
      <c r="I160" s="49" t="s">
        <v>102</v>
      </c>
    </row>
    <row r="161" spans="3:9">
      <c r="C161" s="62">
        <v>268201</v>
      </c>
      <c r="D161" s="62" t="s">
        <v>436</v>
      </c>
      <c r="E161" s="62" t="s">
        <v>436</v>
      </c>
      <c r="F161" s="62" t="s">
        <v>445</v>
      </c>
      <c r="G161" s="49" t="s">
        <v>90</v>
      </c>
      <c r="H161" t="str">
        <f t="shared" si="2"/>
        <v>26820109TV10809TV108977</v>
      </c>
      <c r="I161" s="49" t="s">
        <v>102</v>
      </c>
    </row>
    <row r="162" spans="3:9">
      <c r="C162" s="62">
        <v>268201</v>
      </c>
      <c r="D162" s="62" t="s">
        <v>436</v>
      </c>
      <c r="E162" s="62" t="s">
        <v>436</v>
      </c>
      <c r="F162" s="62" t="s">
        <v>445</v>
      </c>
      <c r="G162" s="49" t="s">
        <v>90</v>
      </c>
      <c r="H162" t="str">
        <f t="shared" si="2"/>
        <v>26820109TV10809TV108977</v>
      </c>
      <c r="I162" s="49" t="s">
        <v>102</v>
      </c>
    </row>
    <row r="163" spans="3:9">
      <c r="C163" s="62">
        <v>268201</v>
      </c>
      <c r="D163" s="62" t="s">
        <v>436</v>
      </c>
      <c r="E163" s="62" t="s">
        <v>436</v>
      </c>
      <c r="F163" s="62" t="s">
        <v>445</v>
      </c>
      <c r="G163" s="49" t="s">
        <v>90</v>
      </c>
      <c r="H163" t="str">
        <f t="shared" si="2"/>
        <v>26820109TV10809TV108977</v>
      </c>
      <c r="I163" s="49" t="s">
        <v>102</v>
      </c>
    </row>
    <row r="164" spans="3:9">
      <c r="C164" s="62">
        <v>268201</v>
      </c>
      <c r="D164" s="62" t="s">
        <v>436</v>
      </c>
      <c r="E164" s="62" t="s">
        <v>436</v>
      </c>
      <c r="F164" s="62" t="s">
        <v>453</v>
      </c>
      <c r="G164" s="49" t="s">
        <v>90</v>
      </c>
      <c r="H164" t="str">
        <f t="shared" si="2"/>
        <v>26820109TV10809TV108972</v>
      </c>
      <c r="I164" s="49" t="s">
        <v>102</v>
      </c>
    </row>
    <row r="165" spans="3:9">
      <c r="C165" s="62">
        <v>268201</v>
      </c>
      <c r="D165" s="62" t="s">
        <v>436</v>
      </c>
      <c r="E165" s="62" t="s">
        <v>436</v>
      </c>
      <c r="F165" s="62" t="s">
        <v>453</v>
      </c>
      <c r="G165" s="49" t="s">
        <v>90</v>
      </c>
      <c r="H165" t="str">
        <f t="shared" si="2"/>
        <v>26820109TV10809TV108972</v>
      </c>
      <c r="I165" s="49" t="s">
        <v>102</v>
      </c>
    </row>
    <row r="166" spans="3:9">
      <c r="C166" s="62">
        <v>268201</v>
      </c>
      <c r="D166" s="62" t="s">
        <v>436</v>
      </c>
      <c r="E166" s="62" t="s">
        <v>436</v>
      </c>
      <c r="F166" s="62" t="s">
        <v>453</v>
      </c>
      <c r="G166" s="49" t="s">
        <v>90</v>
      </c>
      <c r="H166" t="str">
        <f t="shared" si="2"/>
        <v>26820109TV10809TV108972</v>
      </c>
      <c r="I166" s="49" t="s">
        <v>102</v>
      </c>
    </row>
    <row r="167" spans="3:9">
      <c r="C167" s="62">
        <v>268201</v>
      </c>
      <c r="D167" s="62" t="s">
        <v>436</v>
      </c>
      <c r="E167" s="62" t="s">
        <v>436</v>
      </c>
      <c r="F167" s="62" t="s">
        <v>453</v>
      </c>
      <c r="G167" s="49" t="s">
        <v>90</v>
      </c>
      <c r="H167" t="str">
        <f t="shared" si="2"/>
        <v>26820109TV10809TV108972</v>
      </c>
      <c r="I167" s="49" t="s">
        <v>102</v>
      </c>
    </row>
    <row r="168" spans="3:9">
      <c r="C168" s="62">
        <v>268201</v>
      </c>
      <c r="D168" s="62" t="s">
        <v>436</v>
      </c>
      <c r="E168" s="62" t="s">
        <v>436</v>
      </c>
      <c r="F168" s="62" t="s">
        <v>237</v>
      </c>
      <c r="G168" s="49" t="s">
        <v>90</v>
      </c>
      <c r="H168" t="str">
        <f t="shared" si="2"/>
        <v>26820109TV10809TV108100</v>
      </c>
      <c r="I168" s="49" t="s">
        <v>102</v>
      </c>
    </row>
    <row r="169" spans="3:9">
      <c r="C169" t="s">
        <v>461</v>
      </c>
      <c r="D169" s="62" t="s">
        <v>222</v>
      </c>
      <c r="E169" s="62" t="s">
        <v>222</v>
      </c>
      <c r="F169" s="62" t="s">
        <v>237</v>
      </c>
      <c r="G169" s="49" t="s">
        <v>86</v>
      </c>
      <c r="H169" t="str">
        <f t="shared" si="2"/>
        <v>A09TF00109TF001100</v>
      </c>
      <c r="I169" s="49" t="s">
        <v>97</v>
      </c>
    </row>
    <row r="170" spans="3:9">
      <c r="C170" t="s">
        <v>461</v>
      </c>
      <c r="D170" s="62" t="s">
        <v>222</v>
      </c>
      <c r="E170" s="62" t="s">
        <v>222</v>
      </c>
      <c r="F170" s="62" t="s">
        <v>237</v>
      </c>
      <c r="G170" s="49" t="s">
        <v>86</v>
      </c>
      <c r="H170" t="str">
        <f t="shared" si="2"/>
        <v>A09TF00109TF001100</v>
      </c>
      <c r="I170" s="49" t="s">
        <v>97</v>
      </c>
    </row>
    <row r="171" spans="3:9">
      <c r="C171" t="s">
        <v>461</v>
      </c>
      <c r="D171" s="62" t="s">
        <v>222</v>
      </c>
      <c r="E171" s="62" t="s">
        <v>222</v>
      </c>
      <c r="F171" s="62" t="s">
        <v>237</v>
      </c>
      <c r="G171" s="49" t="s">
        <v>86</v>
      </c>
      <c r="H171" t="str">
        <f t="shared" si="2"/>
        <v>A09TF00109TF001100</v>
      </c>
      <c r="I171" s="49" t="s">
        <v>97</v>
      </c>
    </row>
    <row r="172" spans="3:9">
      <c r="C172" t="s">
        <v>461</v>
      </c>
      <c r="D172" s="62" t="s">
        <v>222</v>
      </c>
      <c r="E172" s="62" t="s">
        <v>222</v>
      </c>
      <c r="F172" s="62" t="s">
        <v>237</v>
      </c>
      <c r="G172" s="49" t="s">
        <v>86</v>
      </c>
      <c r="H172" t="str">
        <f t="shared" si="2"/>
        <v>A09TF00109TF001100</v>
      </c>
      <c r="I172" s="49" t="s">
        <v>97</v>
      </c>
    </row>
    <row r="173" spans="3:9">
      <c r="C173" t="s">
        <v>466</v>
      </c>
      <c r="D173" s="62" t="s">
        <v>222</v>
      </c>
      <c r="E173" s="62" t="s">
        <v>222</v>
      </c>
      <c r="F173" s="62" t="s">
        <v>224</v>
      </c>
      <c r="G173" s="49" t="s">
        <v>86</v>
      </c>
      <c r="H173" t="str">
        <f t="shared" si="2"/>
        <v>B09TF00109TF001099</v>
      </c>
      <c r="I173" s="49" t="s">
        <v>97</v>
      </c>
    </row>
    <row r="174" spans="3:9">
      <c r="C174" t="s">
        <v>466</v>
      </c>
      <c r="D174" s="62" t="s">
        <v>222</v>
      </c>
      <c r="E174" s="62" t="s">
        <v>222</v>
      </c>
      <c r="F174" s="62" t="s">
        <v>224</v>
      </c>
      <c r="G174" s="49" t="s">
        <v>86</v>
      </c>
      <c r="H174" t="str">
        <f t="shared" si="2"/>
        <v>B09TF00109TF001099</v>
      </c>
      <c r="I174" s="49" t="s">
        <v>97</v>
      </c>
    </row>
    <row r="175" spans="3:9">
      <c r="C175" t="s">
        <v>466</v>
      </c>
      <c r="D175" s="62" t="s">
        <v>222</v>
      </c>
      <c r="E175" s="62" t="s">
        <v>222</v>
      </c>
      <c r="F175" s="62" t="s">
        <v>224</v>
      </c>
      <c r="G175" s="49" t="s">
        <v>86</v>
      </c>
      <c r="H175" t="str">
        <f t="shared" si="2"/>
        <v>B09TF00109TF001099</v>
      </c>
      <c r="I175" s="49" t="s">
        <v>97</v>
      </c>
    </row>
    <row r="176" spans="3:9">
      <c r="C176" t="s">
        <v>466</v>
      </c>
      <c r="D176" s="62" t="s">
        <v>222</v>
      </c>
      <c r="E176" s="62" t="s">
        <v>222</v>
      </c>
      <c r="F176" s="62" t="s">
        <v>224</v>
      </c>
      <c r="G176" s="49" t="s">
        <v>86</v>
      </c>
      <c r="H176" t="str">
        <f t="shared" si="2"/>
        <v>B09TF00109TF001099</v>
      </c>
      <c r="I176" s="49" t="s">
        <v>97</v>
      </c>
    </row>
    <row r="177" spans="3:9">
      <c r="C177" t="s">
        <v>468</v>
      </c>
      <c r="D177" s="62" t="s">
        <v>222</v>
      </c>
      <c r="E177" s="62" t="s">
        <v>222</v>
      </c>
      <c r="F177" s="62" t="s">
        <v>179</v>
      </c>
      <c r="G177" s="49" t="s">
        <v>86</v>
      </c>
      <c r="H177" t="str">
        <f t="shared" si="2"/>
        <v>C09TF00109TF001001</v>
      </c>
      <c r="I177" s="49" t="s">
        <v>97</v>
      </c>
    </row>
    <row r="178" spans="3:9">
      <c r="C178" t="s">
        <v>468</v>
      </c>
      <c r="D178" s="62" t="s">
        <v>222</v>
      </c>
      <c r="E178" s="62" t="s">
        <v>222</v>
      </c>
      <c r="F178" s="62" t="s">
        <v>179</v>
      </c>
      <c r="G178" s="49" t="s">
        <v>86</v>
      </c>
      <c r="H178" t="str">
        <f t="shared" si="2"/>
        <v>C09TF00109TF001001</v>
      </c>
      <c r="I178" s="49" t="s">
        <v>97</v>
      </c>
    </row>
    <row r="179" spans="3:9">
      <c r="C179" t="s">
        <v>468</v>
      </c>
      <c r="D179" s="62" t="s">
        <v>222</v>
      </c>
      <c r="E179" s="62" t="s">
        <v>222</v>
      </c>
      <c r="F179" s="62" t="s">
        <v>179</v>
      </c>
      <c r="G179" s="49" t="s">
        <v>86</v>
      </c>
      <c r="H179" t="str">
        <f t="shared" si="2"/>
        <v>C09TF00109TF001001</v>
      </c>
      <c r="I179" s="49" t="s">
        <v>97</v>
      </c>
    </row>
    <row r="180" spans="3:9">
      <c r="C180" t="s">
        <v>470</v>
      </c>
      <c r="D180" s="62" t="s">
        <v>222</v>
      </c>
      <c r="E180" s="62" t="s">
        <v>222</v>
      </c>
      <c r="F180" s="62">
        <v>459</v>
      </c>
      <c r="G180" s="49" t="s">
        <v>86</v>
      </c>
      <c r="H180" t="str">
        <f t="shared" si="2"/>
        <v>D09TF00109TF001459</v>
      </c>
      <c r="I180" s="49" t="s">
        <v>97</v>
      </c>
    </row>
    <row r="181" spans="3:9">
      <c r="C181" t="s">
        <v>470</v>
      </c>
      <c r="D181" s="62" t="s">
        <v>222</v>
      </c>
      <c r="E181" s="62" t="s">
        <v>222</v>
      </c>
      <c r="F181" s="62">
        <v>459</v>
      </c>
      <c r="G181" s="49" t="s">
        <v>86</v>
      </c>
      <c r="H181" t="str">
        <f t="shared" si="2"/>
        <v>D09TF00109TF001459</v>
      </c>
      <c r="I181" s="49" t="s">
        <v>97</v>
      </c>
    </row>
    <row r="182" spans="3:9">
      <c r="C182" t="s">
        <v>472</v>
      </c>
      <c r="D182" s="62" t="s">
        <v>266</v>
      </c>
      <c r="E182" s="62" t="s">
        <v>473</v>
      </c>
      <c r="F182" s="62" t="s">
        <v>282</v>
      </c>
      <c r="G182" s="49" t="s">
        <v>73</v>
      </c>
      <c r="H182" t="str">
        <f t="shared" si="2"/>
        <v>E09T310809R3108004</v>
      </c>
      <c r="I182" s="49" t="s">
        <v>97</v>
      </c>
    </row>
    <row r="183" spans="3:9">
      <c r="C183" t="s">
        <v>472</v>
      </c>
      <c r="D183" s="62" t="s">
        <v>266</v>
      </c>
      <c r="E183" s="62" t="s">
        <v>473</v>
      </c>
      <c r="F183" s="62" t="s">
        <v>282</v>
      </c>
      <c r="G183" s="49" t="s">
        <v>73</v>
      </c>
      <c r="H183" t="str">
        <f t="shared" si="2"/>
        <v>E09T310809R3108004</v>
      </c>
      <c r="I183" s="49" t="s">
        <v>97</v>
      </c>
    </row>
    <row r="184" spans="3:9">
      <c r="C184" t="s">
        <v>472</v>
      </c>
      <c r="D184" s="62" t="s">
        <v>266</v>
      </c>
      <c r="E184" s="62" t="s">
        <v>473</v>
      </c>
      <c r="F184" s="62" t="s">
        <v>282</v>
      </c>
      <c r="G184" s="49" t="s">
        <v>73</v>
      </c>
      <c r="H184" t="str">
        <f t="shared" si="2"/>
        <v>E09T310809R3108004</v>
      </c>
      <c r="I184" s="49" t="s">
        <v>97</v>
      </c>
    </row>
    <row r="185" spans="3:9">
      <c r="C185" t="s">
        <v>472</v>
      </c>
      <c r="D185" s="62" t="s">
        <v>266</v>
      </c>
      <c r="E185" s="62" t="s">
        <v>473</v>
      </c>
      <c r="F185" s="62" t="s">
        <v>282</v>
      </c>
      <c r="G185" s="49" t="s">
        <v>73</v>
      </c>
      <c r="H185" t="str">
        <f t="shared" si="2"/>
        <v>E09T310809R3108004</v>
      </c>
      <c r="I185" s="49" t="s">
        <v>97</v>
      </c>
    </row>
    <row r="186" spans="3:9">
      <c r="C186" t="s">
        <v>476</v>
      </c>
      <c r="D186" s="62" t="s">
        <v>266</v>
      </c>
      <c r="E186" s="62" t="s">
        <v>473</v>
      </c>
      <c r="F186" s="62" t="s">
        <v>268</v>
      </c>
      <c r="G186" s="49" t="s">
        <v>73</v>
      </c>
      <c r="H186" t="str">
        <f t="shared" si="2"/>
        <v>F09T310809R3108410</v>
      </c>
      <c r="I186" s="49" t="s">
        <v>97</v>
      </c>
    </row>
    <row r="187" spans="3:9">
      <c r="C187" t="s">
        <v>476</v>
      </c>
      <c r="D187" s="62" t="s">
        <v>266</v>
      </c>
      <c r="E187" s="62" t="s">
        <v>473</v>
      </c>
      <c r="F187" s="62" t="s">
        <v>268</v>
      </c>
      <c r="G187" s="49" t="s">
        <v>73</v>
      </c>
      <c r="H187" t="str">
        <f t="shared" si="2"/>
        <v>F09T310809R3108410</v>
      </c>
      <c r="I187" s="49" t="s">
        <v>97</v>
      </c>
    </row>
    <row r="188" spans="3:9">
      <c r="C188" t="s">
        <v>476</v>
      </c>
      <c r="D188" s="62" t="s">
        <v>266</v>
      </c>
      <c r="E188" s="62" t="s">
        <v>473</v>
      </c>
      <c r="F188" s="62" t="s">
        <v>268</v>
      </c>
      <c r="G188" s="49" t="s">
        <v>73</v>
      </c>
      <c r="H188" t="str">
        <f t="shared" si="2"/>
        <v>F09T310809R3108410</v>
      </c>
      <c r="I188" s="49" t="s">
        <v>97</v>
      </c>
    </row>
    <row r="189" spans="3:9">
      <c r="C189" t="s">
        <v>476</v>
      </c>
      <c r="D189" s="62" t="s">
        <v>266</v>
      </c>
      <c r="E189" s="62" t="s">
        <v>473</v>
      </c>
      <c r="F189" s="62" t="s">
        <v>268</v>
      </c>
      <c r="G189" s="49" t="s">
        <v>73</v>
      </c>
      <c r="H189" t="str">
        <f t="shared" si="2"/>
        <v>F09T310809R3108410</v>
      </c>
      <c r="I189" s="49" t="s">
        <v>97</v>
      </c>
    </row>
    <row r="190" spans="3:9">
      <c r="C190" t="s">
        <v>478</v>
      </c>
      <c r="D190" s="62" t="s">
        <v>266</v>
      </c>
      <c r="E190" s="62" t="s">
        <v>473</v>
      </c>
      <c r="F190" s="62" t="s">
        <v>200</v>
      </c>
      <c r="G190" s="49" t="s">
        <v>73</v>
      </c>
      <c r="H190" t="str">
        <f t="shared" si="2"/>
        <v>G09T310809R3108608</v>
      </c>
      <c r="I190" s="49" t="s">
        <v>97</v>
      </c>
    </row>
    <row r="191" spans="3:9">
      <c r="C191" t="s">
        <v>478</v>
      </c>
      <c r="D191" s="62" t="s">
        <v>266</v>
      </c>
      <c r="E191" s="62" t="s">
        <v>473</v>
      </c>
      <c r="F191" s="62" t="s">
        <v>200</v>
      </c>
      <c r="G191" s="49" t="s">
        <v>73</v>
      </c>
      <c r="H191" t="str">
        <f t="shared" si="2"/>
        <v>G09T310809R3108608</v>
      </c>
      <c r="I191" s="49" t="s">
        <v>97</v>
      </c>
    </row>
    <row r="192" spans="3:9">
      <c r="C192" t="s">
        <v>478</v>
      </c>
      <c r="D192" s="62" t="s">
        <v>266</v>
      </c>
      <c r="E192" s="62" t="s">
        <v>473</v>
      </c>
      <c r="F192" s="62" t="s">
        <v>200</v>
      </c>
      <c r="G192" s="49" t="s">
        <v>73</v>
      </c>
      <c r="H192" t="str">
        <f t="shared" si="2"/>
        <v>G09T310809R3108608</v>
      </c>
      <c r="I192" s="49" t="s">
        <v>97</v>
      </c>
    </row>
    <row r="193" spans="3:9">
      <c r="C193" t="s">
        <v>478</v>
      </c>
      <c r="D193" s="62" t="s">
        <v>266</v>
      </c>
      <c r="E193" s="62" t="s">
        <v>473</v>
      </c>
      <c r="F193" s="62" t="s">
        <v>200</v>
      </c>
      <c r="G193" s="49" t="s">
        <v>73</v>
      </c>
      <c r="H193" t="str">
        <f t="shared" si="2"/>
        <v>G09T310809R3108608</v>
      </c>
      <c r="I193" s="49" t="s">
        <v>97</v>
      </c>
    </row>
    <row r="194" spans="3:9">
      <c r="C194" t="s">
        <v>479</v>
      </c>
      <c r="D194" s="62" t="s">
        <v>292</v>
      </c>
      <c r="E194" s="62" t="s">
        <v>480</v>
      </c>
      <c r="F194" s="62" t="s">
        <v>293</v>
      </c>
      <c r="G194" s="49" t="s">
        <v>92</v>
      </c>
      <c r="H194" t="str">
        <f t="shared" ref="H194:H205" si="3">C194&amp;D194&amp;E194&amp;F194</f>
        <v>H09T325509R3255469</v>
      </c>
      <c r="I194" s="49" t="s">
        <v>99</v>
      </c>
    </row>
    <row r="195" spans="3:9">
      <c r="C195" t="s">
        <v>479</v>
      </c>
      <c r="D195" s="62" t="s">
        <v>292</v>
      </c>
      <c r="E195" s="62" t="s">
        <v>480</v>
      </c>
      <c r="F195" s="62" t="s">
        <v>293</v>
      </c>
      <c r="G195" s="49" t="s">
        <v>92</v>
      </c>
      <c r="H195" t="str">
        <f t="shared" si="3"/>
        <v>H09T325509R3255469</v>
      </c>
      <c r="I195" s="49" t="s">
        <v>99</v>
      </c>
    </row>
    <row r="196" spans="3:9">
      <c r="C196" t="s">
        <v>483</v>
      </c>
      <c r="D196" s="62" t="s">
        <v>292</v>
      </c>
      <c r="E196" s="62" t="s">
        <v>480</v>
      </c>
      <c r="F196" s="62" t="s">
        <v>301</v>
      </c>
      <c r="G196" s="49" t="s">
        <v>92</v>
      </c>
      <c r="H196" t="str">
        <f t="shared" si="3"/>
        <v>I09T325509R3255587</v>
      </c>
      <c r="I196" s="49" t="s">
        <v>99</v>
      </c>
    </row>
    <row r="197" spans="3:9">
      <c r="C197" t="s">
        <v>483</v>
      </c>
      <c r="D197" s="62" t="s">
        <v>292</v>
      </c>
      <c r="E197" s="62" t="s">
        <v>480</v>
      </c>
      <c r="F197" s="62" t="s">
        <v>301</v>
      </c>
      <c r="G197" s="49" t="s">
        <v>92</v>
      </c>
      <c r="H197" t="str">
        <f t="shared" si="3"/>
        <v>I09T325509R3255587</v>
      </c>
      <c r="I197" s="49" t="s">
        <v>99</v>
      </c>
    </row>
    <row r="198" spans="3:9">
      <c r="C198" t="s">
        <v>484</v>
      </c>
      <c r="D198" s="62" t="s">
        <v>351</v>
      </c>
      <c r="E198" s="62" t="s">
        <v>351</v>
      </c>
      <c r="F198" s="62" t="s">
        <v>179</v>
      </c>
      <c r="G198" s="49" t="s">
        <v>83</v>
      </c>
      <c r="H198" t="str">
        <f t="shared" si="3"/>
        <v>J09T349209T3492001</v>
      </c>
      <c r="I198" s="49" t="s">
        <v>102</v>
      </c>
    </row>
    <row r="199" spans="3:9">
      <c r="C199" t="s">
        <v>484</v>
      </c>
      <c r="D199" s="62" t="s">
        <v>351</v>
      </c>
      <c r="E199" s="62" t="s">
        <v>351</v>
      </c>
      <c r="F199" s="62" t="s">
        <v>179</v>
      </c>
      <c r="G199" s="49" t="s">
        <v>83</v>
      </c>
      <c r="H199" t="str">
        <f t="shared" si="3"/>
        <v>J09T349209T3492001</v>
      </c>
      <c r="I199" s="49" t="s">
        <v>102</v>
      </c>
    </row>
    <row r="200" spans="3:9">
      <c r="C200" t="s">
        <v>484</v>
      </c>
      <c r="D200" s="62" t="s">
        <v>351</v>
      </c>
      <c r="E200" s="62" t="s">
        <v>351</v>
      </c>
      <c r="F200" s="62" t="s">
        <v>179</v>
      </c>
      <c r="G200" s="49" t="s">
        <v>83</v>
      </c>
      <c r="H200" t="str">
        <f t="shared" si="3"/>
        <v>J09T349209T3492001</v>
      </c>
      <c r="I200" s="49" t="s">
        <v>102</v>
      </c>
    </row>
    <row r="201" spans="3:9">
      <c r="C201" t="s">
        <v>487</v>
      </c>
      <c r="D201" s="62" t="s">
        <v>222</v>
      </c>
      <c r="E201" s="62" t="s">
        <v>488</v>
      </c>
      <c r="F201" s="62" t="s">
        <v>237</v>
      </c>
      <c r="G201" s="49" t="s">
        <v>86</v>
      </c>
      <c r="H201" t="str">
        <f t="shared" si="3"/>
        <v>K09TF001HCTF001100</v>
      </c>
      <c r="I201" s="49" t="s">
        <v>97</v>
      </c>
    </row>
    <row r="202" spans="3:9">
      <c r="C202" t="s">
        <v>487</v>
      </c>
      <c r="D202" s="62" t="s">
        <v>222</v>
      </c>
      <c r="E202" s="62" t="s">
        <v>488</v>
      </c>
      <c r="F202" s="62" t="s">
        <v>237</v>
      </c>
      <c r="G202" s="49" t="s">
        <v>86</v>
      </c>
      <c r="H202" t="str">
        <f t="shared" si="3"/>
        <v>K09TF001HCTF001100</v>
      </c>
      <c r="I202" s="49" t="s">
        <v>97</v>
      </c>
    </row>
    <row r="203" spans="3:9">
      <c r="C203" t="s">
        <v>252</v>
      </c>
      <c r="D203" s="62" t="s">
        <v>222</v>
      </c>
      <c r="E203" s="62" t="s">
        <v>488</v>
      </c>
      <c r="F203" s="62" t="s">
        <v>179</v>
      </c>
      <c r="G203" s="49" t="s">
        <v>86</v>
      </c>
      <c r="H203" t="str">
        <f t="shared" si="3"/>
        <v>L09TF001HCTF001001</v>
      </c>
      <c r="I203" s="49" t="s">
        <v>97</v>
      </c>
    </row>
    <row r="204" spans="3:9">
      <c r="C204" t="s">
        <v>252</v>
      </c>
      <c r="D204" s="62" t="s">
        <v>222</v>
      </c>
      <c r="E204" s="62" t="s">
        <v>488</v>
      </c>
      <c r="F204" s="62" t="s">
        <v>179</v>
      </c>
      <c r="G204" s="49" t="s">
        <v>86</v>
      </c>
      <c r="H204" t="str">
        <f t="shared" si="3"/>
        <v>L09TF001HCTF001001</v>
      </c>
      <c r="I204" s="49" t="s">
        <v>97</v>
      </c>
    </row>
    <row r="205" spans="3:9">
      <c r="C205" t="s">
        <v>252</v>
      </c>
      <c r="D205" s="62" t="s">
        <v>222</v>
      </c>
      <c r="E205" s="62" t="s">
        <v>488</v>
      </c>
      <c r="F205" s="62" t="s">
        <v>179</v>
      </c>
      <c r="G205" s="49" t="s">
        <v>86</v>
      </c>
      <c r="H205" t="str">
        <f t="shared" si="3"/>
        <v>L09TF001HCTF001001</v>
      </c>
      <c r="I205" s="49" t="s">
        <v>97</v>
      </c>
    </row>
  </sheetData>
  <autoFilter ref="C1:I205" xr:uid="{7AEE438B-976D-4960-BDBC-DFF3889AA772}"/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8"/>
  <sheetViews>
    <sheetView showGridLines="0" workbookViewId="0">
      <pane ySplit="1" topLeftCell="A2" activePane="bottomLeft" state="frozen"/>
      <selection pane="bottomLeft" activeCell="L10" sqref="L10"/>
    </sheetView>
  </sheetViews>
  <sheetFormatPr defaultColWidth="8.85546875" defaultRowHeight="12"/>
  <cols>
    <col min="1" max="2" width="6.85546875" style="6" customWidth="1"/>
    <col min="3" max="3" width="6.5703125" style="6" customWidth="1"/>
    <col min="4" max="6" width="13.5703125" style="6" customWidth="1"/>
    <col min="7" max="7" width="9.5703125" style="6" bestFit="1" customWidth="1"/>
    <col min="8" max="12" width="13.5703125" style="6" customWidth="1"/>
    <col min="13" max="13" width="5.42578125" style="6" customWidth="1"/>
    <col min="14" max="14" width="13.5703125" style="6" customWidth="1"/>
    <col min="15" max="15" width="4.5703125" style="6" customWidth="1"/>
    <col min="16" max="19" width="8.140625" style="6" customWidth="1"/>
    <col min="20" max="20" width="8.5703125" style="6" customWidth="1"/>
    <col min="21" max="21" width="8.140625" style="6" customWidth="1"/>
    <col min="22" max="26" width="13.5703125" style="6" customWidth="1"/>
    <col min="27" max="27" width="11.42578125" style="6" customWidth="1"/>
    <col min="28" max="30" width="13.5703125" style="6" customWidth="1"/>
    <col min="31" max="16384" width="8.85546875" style="6"/>
  </cols>
  <sheetData>
    <row r="1" spans="1:29" ht="24">
      <c r="A1" s="5" t="s">
        <v>109</v>
      </c>
      <c r="B1" s="5" t="s">
        <v>111</v>
      </c>
      <c r="C1" s="5" t="s">
        <v>112</v>
      </c>
      <c r="D1" s="5" t="s">
        <v>113</v>
      </c>
      <c r="E1" s="5" t="s">
        <v>115</v>
      </c>
      <c r="F1" s="5" t="s">
        <v>94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126</v>
      </c>
      <c r="Q1" s="5" t="s">
        <v>127</v>
      </c>
      <c r="R1" s="5" t="s">
        <v>128</v>
      </c>
      <c r="S1" s="5" t="s">
        <v>63</v>
      </c>
      <c r="T1" s="5" t="s">
        <v>129</v>
      </c>
      <c r="U1" s="5" t="s">
        <v>64</v>
      </c>
      <c r="V1" s="5" t="s">
        <v>130</v>
      </c>
      <c r="W1" s="5" t="s">
        <v>131</v>
      </c>
      <c r="X1" s="5" t="s">
        <v>132</v>
      </c>
      <c r="Y1" s="5" t="s">
        <v>133</v>
      </c>
      <c r="Z1" s="5" t="s">
        <v>134</v>
      </c>
      <c r="AA1" s="5" t="s">
        <v>135</v>
      </c>
      <c r="AB1" s="5" t="s">
        <v>136</v>
      </c>
      <c r="AC1" s="5" t="s">
        <v>137</v>
      </c>
    </row>
    <row r="2" spans="1:29" ht="24">
      <c r="A2" s="7">
        <v>268196</v>
      </c>
      <c r="B2" s="7" t="s">
        <v>175</v>
      </c>
      <c r="C2" s="7" t="s">
        <v>176</v>
      </c>
      <c r="D2" s="7" t="s">
        <v>177</v>
      </c>
      <c r="E2" s="7" t="s">
        <v>178</v>
      </c>
      <c r="F2" s="7" t="s">
        <v>104</v>
      </c>
      <c r="G2" s="7" t="s">
        <v>179</v>
      </c>
      <c r="H2" s="7" t="s">
        <v>179</v>
      </c>
      <c r="I2" s="7" t="s">
        <v>180</v>
      </c>
      <c r="J2" s="7" t="s">
        <v>181</v>
      </c>
      <c r="K2" s="7" t="s">
        <v>182</v>
      </c>
      <c r="L2" s="7" t="s">
        <v>183</v>
      </c>
      <c r="M2" s="7"/>
      <c r="N2" s="7" t="s">
        <v>229</v>
      </c>
      <c r="O2" s="7">
        <v>5</v>
      </c>
      <c r="P2" s="8">
        <v>44621</v>
      </c>
      <c r="Q2" s="7" t="s">
        <v>185</v>
      </c>
      <c r="R2" s="7" t="s">
        <v>554</v>
      </c>
      <c r="S2" s="7" t="s">
        <v>185</v>
      </c>
      <c r="T2" s="7" t="s">
        <v>185</v>
      </c>
      <c r="U2" s="7" t="s">
        <v>185</v>
      </c>
      <c r="V2" s="7" t="s">
        <v>186</v>
      </c>
      <c r="W2" s="7"/>
      <c r="X2" s="7"/>
      <c r="Y2" s="7"/>
      <c r="Z2" s="7"/>
      <c r="AA2" s="7" t="s">
        <v>187</v>
      </c>
      <c r="AB2" s="7"/>
      <c r="AC2" s="7" t="s">
        <v>188</v>
      </c>
    </row>
    <row r="3" spans="1:29" ht="24">
      <c r="A3" s="7">
        <v>268196</v>
      </c>
      <c r="B3" s="7" t="s">
        <v>175</v>
      </c>
      <c r="C3" s="7" t="s">
        <v>176</v>
      </c>
      <c r="D3" s="7" t="s">
        <v>177</v>
      </c>
      <c r="E3" s="7" t="s">
        <v>178</v>
      </c>
      <c r="F3" s="7" t="s">
        <v>104</v>
      </c>
      <c r="G3" s="7" t="s">
        <v>179</v>
      </c>
      <c r="H3" s="7" t="s">
        <v>179</v>
      </c>
      <c r="I3" s="7" t="s">
        <v>180</v>
      </c>
      <c r="J3" s="7" t="s">
        <v>181</v>
      </c>
      <c r="K3" s="7" t="s">
        <v>196</v>
      </c>
      <c r="L3" s="7" t="s">
        <v>197</v>
      </c>
      <c r="M3" s="7"/>
      <c r="N3" s="7" t="s">
        <v>229</v>
      </c>
      <c r="O3" s="7">
        <v>5</v>
      </c>
      <c r="P3" s="8">
        <v>44621</v>
      </c>
      <c r="Q3" s="7" t="s">
        <v>185</v>
      </c>
      <c r="R3" s="7" t="s">
        <v>554</v>
      </c>
      <c r="S3" s="7" t="s">
        <v>185</v>
      </c>
      <c r="T3" s="7" t="s">
        <v>185</v>
      </c>
      <c r="U3" s="7" t="s">
        <v>185</v>
      </c>
      <c r="V3" s="7" t="s">
        <v>186</v>
      </c>
      <c r="W3" s="7"/>
      <c r="X3" s="7"/>
      <c r="Y3" s="7"/>
      <c r="Z3" s="7"/>
      <c r="AA3" s="7" t="s">
        <v>187</v>
      </c>
      <c r="AB3" s="7"/>
      <c r="AC3" s="7" t="s">
        <v>188</v>
      </c>
    </row>
    <row r="4" spans="1:29" ht="24">
      <c r="A4" s="7">
        <v>268196</v>
      </c>
      <c r="B4" s="7" t="s">
        <v>175</v>
      </c>
      <c r="C4" s="7" t="s">
        <v>176</v>
      </c>
      <c r="D4" s="7" t="s">
        <v>177</v>
      </c>
      <c r="E4" s="7" t="s">
        <v>178</v>
      </c>
      <c r="F4" s="7" t="s">
        <v>104</v>
      </c>
      <c r="G4" s="7" t="s">
        <v>179</v>
      </c>
      <c r="H4" s="7" t="s">
        <v>179</v>
      </c>
      <c r="I4" s="7" t="s">
        <v>180</v>
      </c>
      <c r="J4" s="7" t="s">
        <v>181</v>
      </c>
      <c r="K4" s="7" t="s">
        <v>198</v>
      </c>
      <c r="L4" s="7" t="s">
        <v>199</v>
      </c>
      <c r="M4" s="7"/>
      <c r="N4" s="7" t="s">
        <v>229</v>
      </c>
      <c r="O4" s="7">
        <v>5</v>
      </c>
      <c r="P4" s="8">
        <v>44621</v>
      </c>
      <c r="Q4" s="7" t="s">
        <v>185</v>
      </c>
      <c r="R4" s="7" t="s">
        <v>554</v>
      </c>
      <c r="S4" s="7" t="s">
        <v>185</v>
      </c>
      <c r="T4" s="7" t="s">
        <v>185</v>
      </c>
      <c r="U4" s="7" t="s">
        <v>185</v>
      </c>
      <c r="V4" s="7" t="s">
        <v>186</v>
      </c>
      <c r="W4" s="7"/>
      <c r="X4" s="7"/>
      <c r="Y4" s="7"/>
      <c r="Z4" s="7"/>
      <c r="AA4" s="7" t="s">
        <v>187</v>
      </c>
      <c r="AB4" s="7"/>
      <c r="AC4" s="7" t="s">
        <v>188</v>
      </c>
    </row>
    <row r="5" spans="1:29" ht="24">
      <c r="A5" s="7">
        <v>268196</v>
      </c>
      <c r="B5" s="7" t="s">
        <v>175</v>
      </c>
      <c r="C5" s="7" t="s">
        <v>176</v>
      </c>
      <c r="D5" s="7" t="s">
        <v>177</v>
      </c>
      <c r="E5" s="7" t="s">
        <v>178</v>
      </c>
      <c r="F5" s="7" t="s">
        <v>104</v>
      </c>
      <c r="G5" s="7" t="s">
        <v>200</v>
      </c>
      <c r="H5" s="7" t="s">
        <v>200</v>
      </c>
      <c r="I5" s="7" t="s">
        <v>201</v>
      </c>
      <c r="J5" s="7" t="s">
        <v>181</v>
      </c>
      <c r="K5" s="7" t="s">
        <v>182</v>
      </c>
      <c r="L5" s="7" t="s">
        <v>202</v>
      </c>
      <c r="M5" s="7"/>
      <c r="N5" s="7" t="s">
        <v>229</v>
      </c>
      <c r="O5" s="7">
        <v>5</v>
      </c>
      <c r="P5" s="8">
        <v>44621</v>
      </c>
      <c r="Q5" s="7" t="s">
        <v>185</v>
      </c>
      <c r="R5" s="7" t="s">
        <v>554</v>
      </c>
      <c r="S5" s="7" t="s">
        <v>185</v>
      </c>
      <c r="T5" s="7" t="s">
        <v>185</v>
      </c>
      <c r="U5" s="7" t="s">
        <v>185</v>
      </c>
      <c r="V5" s="7" t="s">
        <v>186</v>
      </c>
      <c r="W5" s="7"/>
      <c r="X5" s="7"/>
      <c r="Y5" s="7"/>
      <c r="Z5" s="7"/>
      <c r="AA5" s="7" t="s">
        <v>187</v>
      </c>
      <c r="AB5" s="7"/>
      <c r="AC5" s="7" t="s">
        <v>188</v>
      </c>
    </row>
    <row r="6" spans="1:29" ht="24">
      <c r="A6" s="7">
        <v>268196</v>
      </c>
      <c r="B6" s="7" t="s">
        <v>175</v>
      </c>
      <c r="C6" s="7" t="s">
        <v>176</v>
      </c>
      <c r="D6" s="7" t="s">
        <v>177</v>
      </c>
      <c r="E6" s="7" t="s">
        <v>178</v>
      </c>
      <c r="F6" s="7" t="s">
        <v>104</v>
      </c>
      <c r="G6" s="7" t="s">
        <v>200</v>
      </c>
      <c r="H6" s="7" t="s">
        <v>200</v>
      </c>
      <c r="I6" s="7" t="s">
        <v>201</v>
      </c>
      <c r="J6" s="7" t="s">
        <v>181</v>
      </c>
      <c r="K6" s="7" t="s">
        <v>196</v>
      </c>
      <c r="L6" s="7" t="s">
        <v>208</v>
      </c>
      <c r="M6" s="7"/>
      <c r="N6" s="7" t="s">
        <v>229</v>
      </c>
      <c r="O6" s="7">
        <v>5</v>
      </c>
      <c r="P6" s="8">
        <v>44621</v>
      </c>
      <c r="Q6" s="7" t="s">
        <v>185</v>
      </c>
      <c r="R6" s="7" t="s">
        <v>554</v>
      </c>
      <c r="S6" s="7" t="s">
        <v>185</v>
      </c>
      <c r="T6" s="7" t="s">
        <v>185</v>
      </c>
      <c r="U6" s="7" t="s">
        <v>185</v>
      </c>
      <c r="V6" s="7" t="s">
        <v>186</v>
      </c>
      <c r="W6" s="7"/>
      <c r="X6" s="7"/>
      <c r="Y6" s="7"/>
      <c r="Z6" s="7"/>
      <c r="AA6" s="7" t="s">
        <v>187</v>
      </c>
      <c r="AB6" s="7"/>
      <c r="AC6" s="7" t="s">
        <v>188</v>
      </c>
    </row>
    <row r="7" spans="1:29" ht="24">
      <c r="A7" s="7">
        <v>268196</v>
      </c>
      <c r="B7" s="7" t="s">
        <v>175</v>
      </c>
      <c r="C7" s="7" t="s">
        <v>176</v>
      </c>
      <c r="D7" s="7" t="s">
        <v>177</v>
      </c>
      <c r="E7" s="7" t="s">
        <v>178</v>
      </c>
      <c r="F7" s="7" t="s">
        <v>104</v>
      </c>
      <c r="G7" s="7" t="s">
        <v>200</v>
      </c>
      <c r="H7" s="7" t="s">
        <v>200</v>
      </c>
      <c r="I7" s="7" t="s">
        <v>201</v>
      </c>
      <c r="J7" s="7" t="s">
        <v>181</v>
      </c>
      <c r="K7" s="7" t="s">
        <v>198</v>
      </c>
      <c r="L7" s="7" t="s">
        <v>209</v>
      </c>
      <c r="M7" s="7"/>
      <c r="N7" s="7" t="s">
        <v>229</v>
      </c>
      <c r="O7" s="7">
        <v>5</v>
      </c>
      <c r="P7" s="8">
        <v>44621</v>
      </c>
      <c r="Q7" s="7" t="s">
        <v>185</v>
      </c>
      <c r="R7" s="7" t="s">
        <v>554</v>
      </c>
      <c r="S7" s="7" t="s">
        <v>185</v>
      </c>
      <c r="T7" s="7" t="s">
        <v>185</v>
      </c>
      <c r="U7" s="7" t="s">
        <v>185</v>
      </c>
      <c r="V7" s="7" t="s">
        <v>186</v>
      </c>
      <c r="W7" s="7"/>
      <c r="X7" s="7"/>
      <c r="Y7" s="7"/>
      <c r="Z7" s="7"/>
      <c r="AA7" s="7" t="s">
        <v>187</v>
      </c>
      <c r="AB7" s="7"/>
      <c r="AC7" s="7" t="s">
        <v>188</v>
      </c>
    </row>
    <row r="8" spans="1:29" ht="24">
      <c r="A8" s="7">
        <v>268196</v>
      </c>
      <c r="B8" s="7" t="s">
        <v>175</v>
      </c>
      <c r="C8" s="7" t="s">
        <v>176</v>
      </c>
      <c r="D8" s="7" t="s">
        <v>177</v>
      </c>
      <c r="E8" s="7" t="s">
        <v>210</v>
      </c>
      <c r="F8" s="7" t="s">
        <v>103</v>
      </c>
      <c r="G8" s="7" t="s">
        <v>211</v>
      </c>
      <c r="H8" s="7" t="s">
        <v>212</v>
      </c>
      <c r="I8" s="7" t="s">
        <v>213</v>
      </c>
      <c r="J8" s="7" t="s">
        <v>181</v>
      </c>
      <c r="K8" s="7" t="s">
        <v>182</v>
      </c>
      <c r="L8" s="7" t="s">
        <v>214</v>
      </c>
      <c r="M8" s="7"/>
      <c r="N8" s="7" t="s">
        <v>229</v>
      </c>
      <c r="O8" s="7">
        <v>5</v>
      </c>
      <c r="P8" s="8">
        <v>44621</v>
      </c>
      <c r="Q8" s="7" t="s">
        <v>185</v>
      </c>
      <c r="R8" s="7" t="s">
        <v>554</v>
      </c>
      <c r="S8" s="7" t="s">
        <v>185</v>
      </c>
      <c r="T8" s="7" t="s">
        <v>185</v>
      </c>
      <c r="U8" s="7" t="s">
        <v>185</v>
      </c>
      <c r="V8" s="7" t="s">
        <v>186</v>
      </c>
      <c r="W8" s="7"/>
      <c r="X8" s="7"/>
      <c r="Y8" s="7"/>
      <c r="Z8" s="7"/>
      <c r="AA8" s="7" t="s">
        <v>187</v>
      </c>
      <c r="AB8" s="7"/>
      <c r="AC8" s="7" t="s">
        <v>188</v>
      </c>
    </row>
    <row r="9" spans="1:29" ht="24">
      <c r="A9" s="7">
        <v>268196</v>
      </c>
      <c r="B9" s="7" t="s">
        <v>175</v>
      </c>
      <c r="C9" s="7" t="s">
        <v>176</v>
      </c>
      <c r="D9" s="7" t="s">
        <v>177</v>
      </c>
      <c r="E9" s="7" t="s">
        <v>210</v>
      </c>
      <c r="F9" s="7" t="s">
        <v>103</v>
      </c>
      <c r="G9" s="7" t="s">
        <v>211</v>
      </c>
      <c r="H9" s="7" t="s">
        <v>212</v>
      </c>
      <c r="I9" s="7" t="s">
        <v>213</v>
      </c>
      <c r="J9" s="7" t="s">
        <v>181</v>
      </c>
      <c r="K9" s="7" t="s">
        <v>196</v>
      </c>
      <c r="L9" s="7" t="s">
        <v>218</v>
      </c>
      <c r="M9" s="7"/>
      <c r="N9" s="7" t="s">
        <v>229</v>
      </c>
      <c r="O9" s="7">
        <v>5</v>
      </c>
      <c r="P9" s="8">
        <v>44621</v>
      </c>
      <c r="Q9" s="7" t="s">
        <v>185</v>
      </c>
      <c r="R9" s="7" t="s">
        <v>554</v>
      </c>
      <c r="S9" s="7" t="s">
        <v>185</v>
      </c>
      <c r="T9" s="7" t="s">
        <v>185</v>
      </c>
      <c r="U9" s="7" t="s">
        <v>185</v>
      </c>
      <c r="V9" s="7" t="s">
        <v>186</v>
      </c>
      <c r="W9" s="7"/>
      <c r="X9" s="7"/>
      <c r="Y9" s="7"/>
      <c r="Z9" s="7"/>
      <c r="AA9" s="7" t="s">
        <v>187</v>
      </c>
      <c r="AB9" s="7"/>
      <c r="AC9" s="7" t="s">
        <v>188</v>
      </c>
    </row>
    <row r="10" spans="1:29" ht="24">
      <c r="A10" s="7">
        <v>268196</v>
      </c>
      <c r="B10" s="7" t="s">
        <v>175</v>
      </c>
      <c r="C10" s="7" t="s">
        <v>176</v>
      </c>
      <c r="D10" s="7" t="s">
        <v>177</v>
      </c>
      <c r="E10" s="7" t="s">
        <v>210</v>
      </c>
      <c r="F10" s="7" t="s">
        <v>103</v>
      </c>
      <c r="G10" s="7" t="s">
        <v>211</v>
      </c>
      <c r="H10" s="7" t="s">
        <v>212</v>
      </c>
      <c r="I10" s="7" t="s">
        <v>213</v>
      </c>
      <c r="J10" s="7" t="s">
        <v>181</v>
      </c>
      <c r="K10" s="7" t="s">
        <v>198</v>
      </c>
      <c r="L10" s="7" t="s">
        <v>219</v>
      </c>
      <c r="M10" s="7"/>
      <c r="N10" s="7" t="s">
        <v>229</v>
      </c>
      <c r="O10" s="7">
        <v>5</v>
      </c>
      <c r="P10" s="8">
        <v>44621</v>
      </c>
      <c r="Q10" s="7" t="s">
        <v>185</v>
      </c>
      <c r="R10" s="7" t="s">
        <v>554</v>
      </c>
      <c r="S10" s="7" t="s">
        <v>185</v>
      </c>
      <c r="T10" s="7" t="s">
        <v>185</v>
      </c>
      <c r="U10" s="7" t="s">
        <v>185</v>
      </c>
      <c r="V10" s="7" t="s">
        <v>186</v>
      </c>
      <c r="W10" s="7"/>
      <c r="X10" s="7"/>
      <c r="Y10" s="7"/>
      <c r="Z10" s="7"/>
      <c r="AA10" s="7" t="s">
        <v>187</v>
      </c>
      <c r="AB10" s="7"/>
      <c r="AC10" s="7" t="s">
        <v>188</v>
      </c>
    </row>
    <row r="11" spans="1:29" ht="24">
      <c r="A11" s="7">
        <v>268197</v>
      </c>
      <c r="B11" s="7" t="s">
        <v>221</v>
      </c>
      <c r="C11" s="7" t="s">
        <v>176</v>
      </c>
      <c r="D11" s="7" t="s">
        <v>177</v>
      </c>
      <c r="E11" s="7" t="s">
        <v>222</v>
      </c>
      <c r="F11" s="7" t="s">
        <v>103</v>
      </c>
      <c r="G11" s="7" t="s">
        <v>223</v>
      </c>
      <c r="H11" s="7" t="s">
        <v>224</v>
      </c>
      <c r="I11" s="7" t="s">
        <v>225</v>
      </c>
      <c r="J11" s="7" t="s">
        <v>181</v>
      </c>
      <c r="K11" s="7" t="s">
        <v>226</v>
      </c>
      <c r="L11" s="7" t="s">
        <v>227</v>
      </c>
      <c r="M11" s="7"/>
      <c r="N11" s="7" t="s">
        <v>229</v>
      </c>
      <c r="O11" s="7">
        <v>800</v>
      </c>
      <c r="P11" s="8">
        <v>44621</v>
      </c>
      <c r="Q11" s="7" t="s">
        <v>185</v>
      </c>
      <c r="R11" s="7" t="s">
        <v>554</v>
      </c>
      <c r="S11" s="7" t="s">
        <v>185</v>
      </c>
      <c r="T11" s="7" t="s">
        <v>185</v>
      </c>
      <c r="U11" s="7" t="s">
        <v>185</v>
      </c>
      <c r="V11" s="7" t="s">
        <v>186</v>
      </c>
      <c r="W11" s="7"/>
      <c r="X11" s="7"/>
      <c r="Y11" s="7"/>
      <c r="Z11" s="7" t="s">
        <v>230</v>
      </c>
      <c r="AA11" s="7" t="s">
        <v>187</v>
      </c>
      <c r="AB11" s="7"/>
      <c r="AC11" s="7" t="s">
        <v>188</v>
      </c>
    </row>
    <row r="12" spans="1:29" ht="24">
      <c r="A12" s="7">
        <v>268197</v>
      </c>
      <c r="B12" s="7" t="s">
        <v>221</v>
      </c>
      <c r="C12" s="7" t="s">
        <v>176</v>
      </c>
      <c r="D12" s="7" t="s">
        <v>177</v>
      </c>
      <c r="E12" s="7" t="s">
        <v>222</v>
      </c>
      <c r="F12" s="7" t="s">
        <v>103</v>
      </c>
      <c r="G12" s="7" t="s">
        <v>223</v>
      </c>
      <c r="H12" s="7" t="s">
        <v>224</v>
      </c>
      <c r="I12" s="7" t="s">
        <v>225</v>
      </c>
      <c r="J12" s="7" t="s">
        <v>181</v>
      </c>
      <c r="K12" s="7" t="s">
        <v>182</v>
      </c>
      <c r="L12" s="7" t="s">
        <v>234</v>
      </c>
      <c r="M12" s="7"/>
      <c r="N12" s="7" t="s">
        <v>229</v>
      </c>
      <c r="O12" s="7">
        <v>890</v>
      </c>
      <c r="P12" s="8">
        <v>44621</v>
      </c>
      <c r="Q12" s="7" t="s">
        <v>185</v>
      </c>
      <c r="R12" s="7" t="s">
        <v>554</v>
      </c>
      <c r="S12" s="7" t="s">
        <v>185</v>
      </c>
      <c r="T12" s="7" t="s">
        <v>185</v>
      </c>
      <c r="U12" s="7" t="s">
        <v>185</v>
      </c>
      <c r="V12" s="7" t="s">
        <v>186</v>
      </c>
      <c r="W12" s="7"/>
      <c r="X12" s="7"/>
      <c r="Y12" s="7"/>
      <c r="Z12" s="7" t="s">
        <v>230</v>
      </c>
      <c r="AA12" s="7" t="s">
        <v>187</v>
      </c>
      <c r="AB12" s="7"/>
      <c r="AC12" s="7" t="s">
        <v>188</v>
      </c>
    </row>
    <row r="13" spans="1:29" ht="24">
      <c r="A13" s="7">
        <v>268197</v>
      </c>
      <c r="B13" s="7" t="s">
        <v>221</v>
      </c>
      <c r="C13" s="7" t="s">
        <v>176</v>
      </c>
      <c r="D13" s="7" t="s">
        <v>177</v>
      </c>
      <c r="E13" s="7" t="s">
        <v>222</v>
      </c>
      <c r="F13" s="7" t="s">
        <v>103</v>
      </c>
      <c r="G13" s="7" t="s">
        <v>223</v>
      </c>
      <c r="H13" s="7" t="s">
        <v>224</v>
      </c>
      <c r="I13" s="7" t="s">
        <v>225</v>
      </c>
      <c r="J13" s="7" t="s">
        <v>181</v>
      </c>
      <c r="K13" s="7" t="s">
        <v>196</v>
      </c>
      <c r="L13" s="7" t="s">
        <v>235</v>
      </c>
      <c r="M13" s="7"/>
      <c r="N13" s="7" t="s">
        <v>229</v>
      </c>
      <c r="O13" s="7">
        <v>1140</v>
      </c>
      <c r="P13" s="8">
        <v>44621</v>
      </c>
      <c r="Q13" s="7" t="s">
        <v>185</v>
      </c>
      <c r="R13" s="7" t="s">
        <v>554</v>
      </c>
      <c r="S13" s="7" t="s">
        <v>185</v>
      </c>
      <c r="T13" s="7" t="s">
        <v>185</v>
      </c>
      <c r="U13" s="7" t="s">
        <v>185</v>
      </c>
      <c r="V13" s="7" t="s">
        <v>186</v>
      </c>
      <c r="W13" s="7"/>
      <c r="X13" s="7"/>
      <c r="Y13" s="7"/>
      <c r="Z13" s="7" t="s">
        <v>230</v>
      </c>
      <c r="AA13" s="7" t="s">
        <v>187</v>
      </c>
      <c r="AB13" s="7"/>
      <c r="AC13" s="7" t="s">
        <v>188</v>
      </c>
    </row>
    <row r="14" spans="1:29" ht="24">
      <c r="A14" s="7">
        <v>268197</v>
      </c>
      <c r="B14" s="7" t="s">
        <v>221</v>
      </c>
      <c r="C14" s="7" t="s">
        <v>176</v>
      </c>
      <c r="D14" s="7" t="s">
        <v>177</v>
      </c>
      <c r="E14" s="7" t="s">
        <v>222</v>
      </c>
      <c r="F14" s="7" t="s">
        <v>103</v>
      </c>
      <c r="G14" s="7" t="s">
        <v>223</v>
      </c>
      <c r="H14" s="7" t="s">
        <v>224</v>
      </c>
      <c r="I14" s="7" t="s">
        <v>225</v>
      </c>
      <c r="J14" s="7" t="s">
        <v>181</v>
      </c>
      <c r="K14" s="7" t="s">
        <v>198</v>
      </c>
      <c r="L14" s="7" t="s">
        <v>236</v>
      </c>
      <c r="M14" s="7"/>
      <c r="N14" s="7" t="s">
        <v>229</v>
      </c>
      <c r="O14" s="7">
        <v>590</v>
      </c>
      <c r="P14" s="8">
        <v>44621</v>
      </c>
      <c r="Q14" s="7" t="s">
        <v>185</v>
      </c>
      <c r="R14" s="7" t="s">
        <v>554</v>
      </c>
      <c r="S14" s="7" t="s">
        <v>185</v>
      </c>
      <c r="T14" s="7" t="s">
        <v>185</v>
      </c>
      <c r="U14" s="7" t="s">
        <v>185</v>
      </c>
      <c r="V14" s="7" t="s">
        <v>186</v>
      </c>
      <c r="W14" s="7"/>
      <c r="X14" s="7"/>
      <c r="Y14" s="7"/>
      <c r="Z14" s="7" t="s">
        <v>230</v>
      </c>
      <c r="AA14" s="7" t="s">
        <v>187</v>
      </c>
      <c r="AB14" s="7"/>
      <c r="AC14" s="7" t="s">
        <v>188</v>
      </c>
    </row>
    <row r="15" spans="1:29" ht="24">
      <c r="A15" s="7">
        <v>268197</v>
      </c>
      <c r="B15" s="7" t="s">
        <v>221</v>
      </c>
      <c r="C15" s="7" t="s">
        <v>176</v>
      </c>
      <c r="D15" s="7" t="s">
        <v>177</v>
      </c>
      <c r="E15" s="7" t="s">
        <v>222</v>
      </c>
      <c r="F15" s="7" t="s">
        <v>103</v>
      </c>
      <c r="G15" s="7" t="s">
        <v>237</v>
      </c>
      <c r="H15" s="7" t="s">
        <v>237</v>
      </c>
      <c r="I15" s="7" t="s">
        <v>238</v>
      </c>
      <c r="J15" s="7" t="s">
        <v>181</v>
      </c>
      <c r="K15" s="7" t="s">
        <v>226</v>
      </c>
      <c r="L15" s="7" t="s">
        <v>239</v>
      </c>
      <c r="M15" s="7"/>
      <c r="N15" s="7" t="s">
        <v>229</v>
      </c>
      <c r="O15" s="7">
        <v>400</v>
      </c>
      <c r="P15" s="8">
        <v>44621</v>
      </c>
      <c r="Q15" s="7" t="s">
        <v>185</v>
      </c>
      <c r="R15" s="7" t="s">
        <v>554</v>
      </c>
      <c r="S15" s="7" t="s">
        <v>185</v>
      </c>
      <c r="T15" s="7" t="s">
        <v>185</v>
      </c>
      <c r="U15" s="7" t="s">
        <v>185</v>
      </c>
      <c r="V15" s="7" t="s">
        <v>186</v>
      </c>
      <c r="W15" s="7"/>
      <c r="X15" s="7"/>
      <c r="Y15" s="7"/>
      <c r="Z15" s="7" t="s">
        <v>230</v>
      </c>
      <c r="AA15" s="7" t="s">
        <v>187</v>
      </c>
      <c r="AB15" s="7"/>
      <c r="AC15" s="7" t="s">
        <v>188</v>
      </c>
    </row>
    <row r="16" spans="1:29" ht="24">
      <c r="A16" s="7">
        <v>268197</v>
      </c>
      <c r="B16" s="7" t="s">
        <v>221</v>
      </c>
      <c r="C16" s="7" t="s">
        <v>176</v>
      </c>
      <c r="D16" s="7" t="s">
        <v>177</v>
      </c>
      <c r="E16" s="7" t="s">
        <v>222</v>
      </c>
      <c r="F16" s="7" t="s">
        <v>103</v>
      </c>
      <c r="G16" s="7" t="s">
        <v>237</v>
      </c>
      <c r="H16" s="7" t="s">
        <v>237</v>
      </c>
      <c r="I16" s="7" t="s">
        <v>238</v>
      </c>
      <c r="J16" s="7" t="s">
        <v>181</v>
      </c>
      <c r="K16" s="7" t="s">
        <v>182</v>
      </c>
      <c r="L16" s="7" t="s">
        <v>241</v>
      </c>
      <c r="M16" s="7"/>
      <c r="N16" s="7" t="s">
        <v>229</v>
      </c>
      <c r="O16" s="7">
        <v>420</v>
      </c>
      <c r="P16" s="8">
        <v>44621</v>
      </c>
      <c r="Q16" s="7" t="s">
        <v>185</v>
      </c>
      <c r="R16" s="7" t="s">
        <v>554</v>
      </c>
      <c r="S16" s="7" t="s">
        <v>185</v>
      </c>
      <c r="T16" s="7" t="s">
        <v>185</v>
      </c>
      <c r="U16" s="7" t="s">
        <v>185</v>
      </c>
      <c r="V16" s="7" t="s">
        <v>186</v>
      </c>
      <c r="W16" s="7"/>
      <c r="X16" s="7"/>
      <c r="Y16" s="7"/>
      <c r="Z16" s="7" t="s">
        <v>230</v>
      </c>
      <c r="AA16" s="7" t="s">
        <v>187</v>
      </c>
      <c r="AB16" s="7"/>
      <c r="AC16" s="7" t="s">
        <v>188</v>
      </c>
    </row>
    <row r="17" spans="1:29" ht="24">
      <c r="A17" s="7">
        <v>268197</v>
      </c>
      <c r="B17" s="7" t="s">
        <v>221</v>
      </c>
      <c r="C17" s="7" t="s">
        <v>176</v>
      </c>
      <c r="D17" s="7" t="s">
        <v>177</v>
      </c>
      <c r="E17" s="7" t="s">
        <v>222</v>
      </c>
      <c r="F17" s="7" t="s">
        <v>103</v>
      </c>
      <c r="G17" s="7" t="s">
        <v>237</v>
      </c>
      <c r="H17" s="7" t="s">
        <v>237</v>
      </c>
      <c r="I17" s="7" t="s">
        <v>238</v>
      </c>
      <c r="J17" s="7" t="s">
        <v>181</v>
      </c>
      <c r="K17" s="7" t="s">
        <v>196</v>
      </c>
      <c r="L17" s="7" t="s">
        <v>242</v>
      </c>
      <c r="M17" s="7"/>
      <c r="N17" s="7" t="s">
        <v>229</v>
      </c>
      <c r="O17" s="7">
        <v>470</v>
      </c>
      <c r="P17" s="8">
        <v>44621</v>
      </c>
      <c r="Q17" s="7" t="s">
        <v>185</v>
      </c>
      <c r="R17" s="7" t="s">
        <v>554</v>
      </c>
      <c r="S17" s="7" t="s">
        <v>185</v>
      </c>
      <c r="T17" s="7" t="s">
        <v>185</v>
      </c>
      <c r="U17" s="7" t="s">
        <v>185</v>
      </c>
      <c r="V17" s="7" t="s">
        <v>186</v>
      </c>
      <c r="W17" s="7"/>
      <c r="X17" s="7"/>
      <c r="Y17" s="7"/>
      <c r="Z17" s="7" t="s">
        <v>230</v>
      </c>
      <c r="AA17" s="7" t="s">
        <v>187</v>
      </c>
      <c r="AB17" s="7"/>
      <c r="AC17" s="7" t="s">
        <v>188</v>
      </c>
    </row>
    <row r="18" spans="1:29" ht="24">
      <c r="A18" s="7">
        <v>268197</v>
      </c>
      <c r="B18" s="7" t="s">
        <v>221</v>
      </c>
      <c r="C18" s="7" t="s">
        <v>176</v>
      </c>
      <c r="D18" s="7" t="s">
        <v>177</v>
      </c>
      <c r="E18" s="7" t="s">
        <v>222</v>
      </c>
      <c r="F18" s="7" t="s">
        <v>103</v>
      </c>
      <c r="G18" s="7" t="s">
        <v>237</v>
      </c>
      <c r="H18" s="7" t="s">
        <v>237</v>
      </c>
      <c r="I18" s="7" t="s">
        <v>238</v>
      </c>
      <c r="J18" s="7" t="s">
        <v>181</v>
      </c>
      <c r="K18" s="7" t="s">
        <v>198</v>
      </c>
      <c r="L18" s="7" t="s">
        <v>243</v>
      </c>
      <c r="M18" s="7"/>
      <c r="N18" s="7" t="s">
        <v>229</v>
      </c>
      <c r="O18" s="7">
        <v>120</v>
      </c>
      <c r="P18" s="8">
        <v>44621</v>
      </c>
      <c r="Q18" s="7" t="s">
        <v>185</v>
      </c>
      <c r="R18" s="7" t="s">
        <v>554</v>
      </c>
      <c r="S18" s="7" t="s">
        <v>185</v>
      </c>
      <c r="T18" s="7" t="s">
        <v>185</v>
      </c>
      <c r="U18" s="7" t="s">
        <v>185</v>
      </c>
      <c r="V18" s="7" t="s">
        <v>186</v>
      </c>
      <c r="W18" s="7"/>
      <c r="X18" s="7"/>
      <c r="Y18" s="7"/>
      <c r="Z18" s="7" t="s">
        <v>230</v>
      </c>
      <c r="AA18" s="7" t="s">
        <v>187</v>
      </c>
      <c r="AB18" s="7"/>
      <c r="AC18" s="7" t="s">
        <v>188</v>
      </c>
    </row>
    <row r="19" spans="1:29" ht="24">
      <c r="A19" s="7">
        <v>268201</v>
      </c>
      <c r="B19" s="7" t="s">
        <v>244</v>
      </c>
      <c r="C19" s="7" t="s">
        <v>176</v>
      </c>
      <c r="D19" s="7" t="s">
        <v>177</v>
      </c>
      <c r="E19" s="7" t="s">
        <v>245</v>
      </c>
      <c r="F19" s="7" t="s">
        <v>103</v>
      </c>
      <c r="G19" s="7" t="s">
        <v>224</v>
      </c>
      <c r="H19" s="7" t="s">
        <v>224</v>
      </c>
      <c r="I19" s="7" t="s">
        <v>225</v>
      </c>
      <c r="J19" s="7" t="s">
        <v>181</v>
      </c>
      <c r="K19" s="7" t="s">
        <v>246</v>
      </c>
      <c r="L19" s="7" t="s">
        <v>247</v>
      </c>
      <c r="M19" s="7" t="s">
        <v>248</v>
      </c>
      <c r="N19" s="7" t="s">
        <v>229</v>
      </c>
      <c r="O19" s="7">
        <v>312</v>
      </c>
      <c r="P19" s="8">
        <v>44621</v>
      </c>
      <c r="Q19" s="7" t="s">
        <v>185</v>
      </c>
      <c r="R19" s="7" t="s">
        <v>554</v>
      </c>
      <c r="S19" s="7" t="s">
        <v>185</v>
      </c>
      <c r="T19" s="7" t="s">
        <v>185</v>
      </c>
      <c r="U19" s="7" t="s">
        <v>185</v>
      </c>
      <c r="V19" s="7" t="s">
        <v>186</v>
      </c>
      <c r="W19" s="7"/>
      <c r="X19" s="7"/>
      <c r="Y19" s="7"/>
      <c r="Z19" s="7"/>
      <c r="AA19" s="7" t="s">
        <v>187</v>
      </c>
      <c r="AB19" s="7"/>
      <c r="AC19" s="7" t="s">
        <v>188</v>
      </c>
    </row>
    <row r="20" spans="1:29" ht="24">
      <c r="A20" s="7">
        <v>268201</v>
      </c>
      <c r="B20" s="7" t="s">
        <v>244</v>
      </c>
      <c r="C20" s="7" t="s">
        <v>176</v>
      </c>
      <c r="D20" s="7" t="s">
        <v>177</v>
      </c>
      <c r="E20" s="7" t="s">
        <v>245</v>
      </c>
      <c r="F20" s="7" t="s">
        <v>103</v>
      </c>
      <c r="G20" s="7" t="s">
        <v>224</v>
      </c>
      <c r="H20" s="7" t="s">
        <v>224</v>
      </c>
      <c r="I20" s="7" t="s">
        <v>225</v>
      </c>
      <c r="J20" s="7" t="s">
        <v>181</v>
      </c>
      <c r="K20" s="7" t="s">
        <v>250</v>
      </c>
      <c r="L20" s="7" t="s">
        <v>251</v>
      </c>
      <c r="M20" s="7" t="s">
        <v>248</v>
      </c>
      <c r="N20" s="7" t="s">
        <v>229</v>
      </c>
      <c r="O20" s="7">
        <v>1210</v>
      </c>
      <c r="P20" s="8">
        <v>44621</v>
      </c>
      <c r="Q20" s="7" t="s">
        <v>185</v>
      </c>
      <c r="R20" s="7" t="s">
        <v>554</v>
      </c>
      <c r="S20" s="7" t="s">
        <v>185</v>
      </c>
      <c r="T20" s="7" t="s">
        <v>185</v>
      </c>
      <c r="U20" s="7" t="s">
        <v>185</v>
      </c>
      <c r="V20" s="7" t="s">
        <v>186</v>
      </c>
      <c r="W20" s="7"/>
      <c r="X20" s="7"/>
      <c r="Y20" s="7"/>
      <c r="Z20" s="7"/>
      <c r="AA20" s="7" t="s">
        <v>187</v>
      </c>
      <c r="AB20" s="7"/>
      <c r="AC20" s="7" t="s">
        <v>188</v>
      </c>
    </row>
    <row r="21" spans="1:29" ht="24">
      <c r="A21" s="7">
        <v>268201</v>
      </c>
      <c r="B21" s="7" t="s">
        <v>244</v>
      </c>
      <c r="C21" s="7" t="s">
        <v>176</v>
      </c>
      <c r="D21" s="7" t="s">
        <v>177</v>
      </c>
      <c r="E21" s="7" t="s">
        <v>245</v>
      </c>
      <c r="F21" s="7" t="s">
        <v>103</v>
      </c>
      <c r="G21" s="7" t="s">
        <v>224</v>
      </c>
      <c r="H21" s="7" t="s">
        <v>224</v>
      </c>
      <c r="I21" s="7" t="s">
        <v>225</v>
      </c>
      <c r="J21" s="7" t="s">
        <v>181</v>
      </c>
      <c r="K21" s="7" t="s">
        <v>252</v>
      </c>
      <c r="L21" s="7" t="s">
        <v>253</v>
      </c>
      <c r="M21" s="7" t="s">
        <v>248</v>
      </c>
      <c r="N21" s="7" t="s">
        <v>229</v>
      </c>
      <c r="O21" s="7">
        <v>969</v>
      </c>
      <c r="P21" s="8">
        <v>44621</v>
      </c>
      <c r="Q21" s="7" t="s">
        <v>185</v>
      </c>
      <c r="R21" s="7" t="s">
        <v>554</v>
      </c>
      <c r="S21" s="7" t="s">
        <v>185</v>
      </c>
      <c r="T21" s="7" t="s">
        <v>185</v>
      </c>
      <c r="U21" s="7" t="s">
        <v>185</v>
      </c>
      <c r="V21" s="7" t="s">
        <v>186</v>
      </c>
      <c r="W21" s="7"/>
      <c r="X21" s="7"/>
      <c r="Y21" s="7"/>
      <c r="Z21" s="7"/>
      <c r="AA21" s="7" t="s">
        <v>187</v>
      </c>
      <c r="AB21" s="7"/>
      <c r="AC21" s="7" t="s">
        <v>188</v>
      </c>
    </row>
    <row r="22" spans="1:29" ht="24">
      <c r="A22" s="7">
        <v>268201</v>
      </c>
      <c r="B22" s="7" t="s">
        <v>244</v>
      </c>
      <c r="C22" s="7" t="s">
        <v>176</v>
      </c>
      <c r="D22" s="7" t="s">
        <v>177</v>
      </c>
      <c r="E22" s="7" t="s">
        <v>245</v>
      </c>
      <c r="F22" s="7" t="s">
        <v>103</v>
      </c>
      <c r="G22" s="7" t="s">
        <v>224</v>
      </c>
      <c r="H22" s="7" t="s">
        <v>224</v>
      </c>
      <c r="I22" s="7" t="s">
        <v>225</v>
      </c>
      <c r="J22" s="7" t="s">
        <v>181</v>
      </c>
      <c r="K22" s="7" t="s">
        <v>198</v>
      </c>
      <c r="L22" s="7" t="s">
        <v>254</v>
      </c>
      <c r="M22" s="7" t="s">
        <v>248</v>
      </c>
      <c r="N22" s="7" t="s">
        <v>229</v>
      </c>
      <c r="O22" s="7">
        <v>593</v>
      </c>
      <c r="P22" s="8">
        <v>44621</v>
      </c>
      <c r="Q22" s="7" t="s">
        <v>185</v>
      </c>
      <c r="R22" s="7" t="s">
        <v>554</v>
      </c>
      <c r="S22" s="7" t="s">
        <v>185</v>
      </c>
      <c r="T22" s="7" t="s">
        <v>185</v>
      </c>
      <c r="U22" s="7" t="s">
        <v>185</v>
      </c>
      <c r="V22" s="7" t="s">
        <v>186</v>
      </c>
      <c r="W22" s="7"/>
      <c r="X22" s="7"/>
      <c r="Y22" s="7"/>
      <c r="Z22" s="7"/>
      <c r="AA22" s="7" t="s">
        <v>187</v>
      </c>
      <c r="AB22" s="7"/>
      <c r="AC22" s="7" t="s">
        <v>188</v>
      </c>
    </row>
    <row r="23" spans="1:29" ht="24">
      <c r="A23" s="7">
        <v>268201</v>
      </c>
      <c r="B23" s="7" t="s">
        <v>244</v>
      </c>
      <c r="C23" s="7" t="s">
        <v>176</v>
      </c>
      <c r="D23" s="7" t="s">
        <v>177</v>
      </c>
      <c r="E23" s="7" t="s">
        <v>245</v>
      </c>
      <c r="F23" s="7" t="s">
        <v>103</v>
      </c>
      <c r="G23" s="7" t="s">
        <v>224</v>
      </c>
      <c r="H23" s="7" t="s">
        <v>224</v>
      </c>
      <c r="I23" s="7" t="s">
        <v>225</v>
      </c>
      <c r="J23" s="7" t="s">
        <v>181</v>
      </c>
      <c r="K23" s="7" t="s">
        <v>255</v>
      </c>
      <c r="L23" s="7" t="s">
        <v>256</v>
      </c>
      <c r="M23" s="7" t="s">
        <v>248</v>
      </c>
      <c r="N23" s="7" t="s">
        <v>229</v>
      </c>
      <c r="O23" s="7">
        <v>132</v>
      </c>
      <c r="P23" s="8">
        <v>44621</v>
      </c>
      <c r="Q23" s="7" t="s">
        <v>185</v>
      </c>
      <c r="R23" s="7" t="s">
        <v>554</v>
      </c>
      <c r="S23" s="7" t="s">
        <v>185</v>
      </c>
      <c r="T23" s="7" t="s">
        <v>185</v>
      </c>
      <c r="U23" s="7" t="s">
        <v>185</v>
      </c>
      <c r="V23" s="7" t="s">
        <v>186</v>
      </c>
      <c r="W23" s="7"/>
      <c r="X23" s="7"/>
      <c r="Y23" s="7"/>
      <c r="Z23" s="7"/>
      <c r="AA23" s="7" t="s">
        <v>187</v>
      </c>
      <c r="AB23" s="7"/>
      <c r="AC23" s="7" t="s">
        <v>188</v>
      </c>
    </row>
    <row r="24" spans="1:29" ht="24">
      <c r="A24" s="7">
        <v>268201</v>
      </c>
      <c r="B24" s="7" t="s">
        <v>244</v>
      </c>
      <c r="C24" s="7" t="s">
        <v>176</v>
      </c>
      <c r="D24" s="7" t="s">
        <v>177</v>
      </c>
      <c r="E24" s="7" t="s">
        <v>257</v>
      </c>
      <c r="F24" s="7" t="s">
        <v>103</v>
      </c>
      <c r="G24" s="7" t="s">
        <v>224</v>
      </c>
      <c r="H24" s="7" t="s">
        <v>224</v>
      </c>
      <c r="I24" s="7" t="s">
        <v>225</v>
      </c>
      <c r="J24" s="7" t="s">
        <v>181</v>
      </c>
      <c r="K24" s="7" t="s">
        <v>246</v>
      </c>
      <c r="L24" s="7" t="s">
        <v>258</v>
      </c>
      <c r="M24" s="7" t="s">
        <v>248</v>
      </c>
      <c r="N24" s="7" t="s">
        <v>229</v>
      </c>
      <c r="O24" s="7">
        <v>586</v>
      </c>
      <c r="P24" s="8">
        <v>44621</v>
      </c>
      <c r="Q24" s="7" t="s">
        <v>185</v>
      </c>
      <c r="R24" s="7" t="s">
        <v>554</v>
      </c>
      <c r="S24" s="7" t="s">
        <v>185</v>
      </c>
      <c r="T24" s="7" t="s">
        <v>185</v>
      </c>
      <c r="U24" s="7" t="s">
        <v>185</v>
      </c>
      <c r="V24" s="7" t="s">
        <v>186</v>
      </c>
      <c r="W24" s="7"/>
      <c r="X24" s="7"/>
      <c r="Y24" s="7"/>
      <c r="Z24" s="7"/>
      <c r="AA24" s="7" t="s">
        <v>187</v>
      </c>
      <c r="AB24" s="7"/>
      <c r="AC24" s="7" t="s">
        <v>188</v>
      </c>
    </row>
    <row r="25" spans="1:29" ht="24">
      <c r="A25" s="7">
        <v>268201</v>
      </c>
      <c r="B25" s="7" t="s">
        <v>244</v>
      </c>
      <c r="C25" s="7" t="s">
        <v>176</v>
      </c>
      <c r="D25" s="7" t="s">
        <v>177</v>
      </c>
      <c r="E25" s="7" t="s">
        <v>257</v>
      </c>
      <c r="F25" s="7" t="s">
        <v>103</v>
      </c>
      <c r="G25" s="7" t="s">
        <v>224</v>
      </c>
      <c r="H25" s="7" t="s">
        <v>224</v>
      </c>
      <c r="I25" s="7" t="s">
        <v>225</v>
      </c>
      <c r="J25" s="7" t="s">
        <v>181</v>
      </c>
      <c r="K25" s="7" t="s">
        <v>250</v>
      </c>
      <c r="L25" s="7" t="s">
        <v>259</v>
      </c>
      <c r="M25" s="7" t="s">
        <v>248</v>
      </c>
      <c r="N25" s="7" t="s">
        <v>229</v>
      </c>
      <c r="O25" s="7">
        <v>2035</v>
      </c>
      <c r="P25" s="8">
        <v>44621</v>
      </c>
      <c r="Q25" s="7" t="s">
        <v>185</v>
      </c>
      <c r="R25" s="7" t="s">
        <v>554</v>
      </c>
      <c r="S25" s="7" t="s">
        <v>185</v>
      </c>
      <c r="T25" s="7" t="s">
        <v>185</v>
      </c>
      <c r="U25" s="7" t="s">
        <v>185</v>
      </c>
      <c r="V25" s="7" t="s">
        <v>186</v>
      </c>
      <c r="W25" s="7"/>
      <c r="X25" s="7"/>
      <c r="Y25" s="7"/>
      <c r="Z25" s="7"/>
      <c r="AA25" s="7" t="s">
        <v>187</v>
      </c>
      <c r="AB25" s="7"/>
      <c r="AC25" s="7" t="s">
        <v>188</v>
      </c>
    </row>
    <row r="26" spans="1:29" ht="24">
      <c r="A26" s="7">
        <v>268201</v>
      </c>
      <c r="B26" s="7" t="s">
        <v>244</v>
      </c>
      <c r="C26" s="7" t="s">
        <v>176</v>
      </c>
      <c r="D26" s="7" t="s">
        <v>177</v>
      </c>
      <c r="E26" s="7" t="s">
        <v>257</v>
      </c>
      <c r="F26" s="7" t="s">
        <v>103</v>
      </c>
      <c r="G26" s="7" t="s">
        <v>224</v>
      </c>
      <c r="H26" s="7" t="s">
        <v>224</v>
      </c>
      <c r="I26" s="7" t="s">
        <v>225</v>
      </c>
      <c r="J26" s="7" t="s">
        <v>181</v>
      </c>
      <c r="K26" s="7" t="s">
        <v>252</v>
      </c>
      <c r="L26" s="7" t="s">
        <v>260</v>
      </c>
      <c r="M26" s="7" t="s">
        <v>248</v>
      </c>
      <c r="N26" s="7" t="s">
        <v>229</v>
      </c>
      <c r="O26" s="7">
        <v>1265</v>
      </c>
      <c r="P26" s="8">
        <v>44621</v>
      </c>
      <c r="Q26" s="7" t="s">
        <v>185</v>
      </c>
      <c r="R26" s="7" t="s">
        <v>554</v>
      </c>
      <c r="S26" s="7" t="s">
        <v>185</v>
      </c>
      <c r="T26" s="7" t="s">
        <v>185</v>
      </c>
      <c r="U26" s="7" t="s">
        <v>185</v>
      </c>
      <c r="V26" s="7" t="s">
        <v>186</v>
      </c>
      <c r="W26" s="7"/>
      <c r="X26" s="7"/>
      <c r="Y26" s="7"/>
      <c r="Z26" s="7"/>
      <c r="AA26" s="7" t="s">
        <v>187</v>
      </c>
      <c r="AB26" s="7"/>
      <c r="AC26" s="7" t="s">
        <v>188</v>
      </c>
    </row>
    <row r="27" spans="1:29" ht="24">
      <c r="A27" s="7">
        <v>268201</v>
      </c>
      <c r="B27" s="7" t="s">
        <v>244</v>
      </c>
      <c r="C27" s="7" t="s">
        <v>176</v>
      </c>
      <c r="D27" s="7" t="s">
        <v>177</v>
      </c>
      <c r="E27" s="7" t="s">
        <v>257</v>
      </c>
      <c r="F27" s="7" t="s">
        <v>103</v>
      </c>
      <c r="G27" s="7" t="s">
        <v>224</v>
      </c>
      <c r="H27" s="7" t="s">
        <v>224</v>
      </c>
      <c r="I27" s="7" t="s">
        <v>225</v>
      </c>
      <c r="J27" s="7" t="s">
        <v>181</v>
      </c>
      <c r="K27" s="7" t="s">
        <v>198</v>
      </c>
      <c r="L27" s="7" t="s">
        <v>261</v>
      </c>
      <c r="M27" s="7" t="s">
        <v>248</v>
      </c>
      <c r="N27" s="7" t="s">
        <v>229</v>
      </c>
      <c r="O27" s="7">
        <v>850</v>
      </c>
      <c r="P27" s="8">
        <v>44621</v>
      </c>
      <c r="Q27" s="7" t="s">
        <v>185</v>
      </c>
      <c r="R27" s="7" t="s">
        <v>554</v>
      </c>
      <c r="S27" s="7" t="s">
        <v>185</v>
      </c>
      <c r="T27" s="7" t="s">
        <v>185</v>
      </c>
      <c r="U27" s="7" t="s">
        <v>185</v>
      </c>
      <c r="V27" s="7" t="s">
        <v>186</v>
      </c>
      <c r="W27" s="7"/>
      <c r="X27" s="7"/>
      <c r="Y27" s="7"/>
      <c r="Z27" s="7"/>
      <c r="AA27" s="7" t="s">
        <v>187</v>
      </c>
      <c r="AB27" s="7"/>
      <c r="AC27" s="7" t="s">
        <v>188</v>
      </c>
    </row>
    <row r="28" spans="1:29" ht="24">
      <c r="A28" s="7">
        <v>268201</v>
      </c>
      <c r="B28" s="7" t="s">
        <v>244</v>
      </c>
      <c r="C28" s="7" t="s">
        <v>176</v>
      </c>
      <c r="D28" s="7" t="s">
        <v>177</v>
      </c>
      <c r="E28" s="7" t="s">
        <v>257</v>
      </c>
      <c r="F28" s="7" t="s">
        <v>103</v>
      </c>
      <c r="G28" s="7" t="s">
        <v>224</v>
      </c>
      <c r="H28" s="7" t="s">
        <v>224</v>
      </c>
      <c r="I28" s="7" t="s">
        <v>225</v>
      </c>
      <c r="J28" s="7" t="s">
        <v>181</v>
      </c>
      <c r="K28" s="7" t="s">
        <v>255</v>
      </c>
      <c r="L28" s="7" t="s">
        <v>265</v>
      </c>
      <c r="M28" s="7" t="s">
        <v>248</v>
      </c>
      <c r="N28" s="7" t="s">
        <v>229</v>
      </c>
      <c r="O28" s="7">
        <v>571</v>
      </c>
      <c r="P28" s="8">
        <v>44621</v>
      </c>
      <c r="Q28" s="7" t="s">
        <v>185</v>
      </c>
      <c r="R28" s="7" t="s">
        <v>554</v>
      </c>
      <c r="S28" s="7" t="s">
        <v>185</v>
      </c>
      <c r="T28" s="7" t="s">
        <v>185</v>
      </c>
      <c r="U28" s="7" t="s">
        <v>185</v>
      </c>
      <c r="V28" s="7" t="s">
        <v>186</v>
      </c>
      <c r="W28" s="7"/>
      <c r="X28" s="7"/>
      <c r="Y28" s="7"/>
      <c r="Z28" s="7"/>
      <c r="AA28" s="7" t="s">
        <v>187</v>
      </c>
      <c r="AB28" s="7"/>
      <c r="AC28" s="7" t="s">
        <v>188</v>
      </c>
    </row>
    <row r="29" spans="1:29" ht="24">
      <c r="A29" s="7">
        <v>268201</v>
      </c>
      <c r="B29" s="7" t="s">
        <v>244</v>
      </c>
      <c r="C29" s="7" t="s">
        <v>176</v>
      </c>
      <c r="D29" s="7" t="s">
        <v>177</v>
      </c>
      <c r="E29" s="7" t="s">
        <v>266</v>
      </c>
      <c r="F29" s="7" t="s">
        <v>103</v>
      </c>
      <c r="G29" s="7" t="s">
        <v>267</v>
      </c>
      <c r="H29" s="7" t="s">
        <v>268</v>
      </c>
      <c r="I29" s="7" t="s">
        <v>269</v>
      </c>
      <c r="J29" s="7" t="s">
        <v>181</v>
      </c>
      <c r="K29" s="7" t="s">
        <v>226</v>
      </c>
      <c r="L29" s="7" t="s">
        <v>270</v>
      </c>
      <c r="M29" s="7" t="s">
        <v>248</v>
      </c>
      <c r="N29" s="7" t="s">
        <v>229</v>
      </c>
      <c r="O29" s="7">
        <v>60</v>
      </c>
      <c r="P29" s="8">
        <v>44621</v>
      </c>
      <c r="Q29" s="7" t="s">
        <v>185</v>
      </c>
      <c r="R29" s="7" t="s">
        <v>554</v>
      </c>
      <c r="S29" s="7" t="s">
        <v>185</v>
      </c>
      <c r="T29" s="7" t="s">
        <v>185</v>
      </c>
      <c r="U29" s="7" t="s">
        <v>185</v>
      </c>
      <c r="V29" s="7" t="s">
        <v>186</v>
      </c>
      <c r="W29" s="7"/>
      <c r="X29" s="7"/>
      <c r="Y29" s="7"/>
      <c r="Z29" s="7"/>
      <c r="AA29" s="7" t="s">
        <v>187</v>
      </c>
      <c r="AB29" s="7"/>
      <c r="AC29" s="7" t="s">
        <v>188</v>
      </c>
    </row>
    <row r="30" spans="1:29" ht="24">
      <c r="A30" s="7">
        <v>268201</v>
      </c>
      <c r="B30" s="7" t="s">
        <v>244</v>
      </c>
      <c r="C30" s="7" t="s">
        <v>176</v>
      </c>
      <c r="D30" s="7" t="s">
        <v>177</v>
      </c>
      <c r="E30" s="7" t="s">
        <v>266</v>
      </c>
      <c r="F30" s="7" t="s">
        <v>103</v>
      </c>
      <c r="G30" s="7" t="s">
        <v>267</v>
      </c>
      <c r="H30" s="7" t="s">
        <v>268</v>
      </c>
      <c r="I30" s="7" t="s">
        <v>269</v>
      </c>
      <c r="J30" s="7" t="s">
        <v>181</v>
      </c>
      <c r="K30" s="7" t="s">
        <v>182</v>
      </c>
      <c r="L30" s="7" t="s">
        <v>271</v>
      </c>
      <c r="M30" s="7" t="s">
        <v>248</v>
      </c>
      <c r="N30" s="7" t="s">
        <v>229</v>
      </c>
      <c r="O30" s="7">
        <v>231</v>
      </c>
      <c r="P30" s="8">
        <v>44621</v>
      </c>
      <c r="Q30" s="7" t="s">
        <v>185</v>
      </c>
      <c r="R30" s="7" t="s">
        <v>554</v>
      </c>
      <c r="S30" s="7" t="s">
        <v>185</v>
      </c>
      <c r="T30" s="7" t="s">
        <v>185</v>
      </c>
      <c r="U30" s="7" t="s">
        <v>185</v>
      </c>
      <c r="V30" s="7" t="s">
        <v>186</v>
      </c>
      <c r="W30" s="7"/>
      <c r="X30" s="7"/>
      <c r="Y30" s="7"/>
      <c r="Z30" s="7"/>
      <c r="AA30" s="7" t="s">
        <v>187</v>
      </c>
      <c r="AB30" s="7"/>
      <c r="AC30" s="7" t="s">
        <v>188</v>
      </c>
    </row>
    <row r="31" spans="1:29" ht="24">
      <c r="A31" s="7">
        <v>268201</v>
      </c>
      <c r="B31" s="7" t="s">
        <v>244</v>
      </c>
      <c r="C31" s="7" t="s">
        <v>176</v>
      </c>
      <c r="D31" s="7" t="s">
        <v>177</v>
      </c>
      <c r="E31" s="7" t="s">
        <v>266</v>
      </c>
      <c r="F31" s="7" t="s">
        <v>103</v>
      </c>
      <c r="G31" s="7" t="s">
        <v>267</v>
      </c>
      <c r="H31" s="7" t="s">
        <v>268</v>
      </c>
      <c r="I31" s="7" t="s">
        <v>269</v>
      </c>
      <c r="J31" s="7" t="s">
        <v>181</v>
      </c>
      <c r="K31" s="7" t="s">
        <v>196</v>
      </c>
      <c r="L31" s="7" t="s">
        <v>272</v>
      </c>
      <c r="M31" s="7" t="s">
        <v>248</v>
      </c>
      <c r="N31" s="7" t="s">
        <v>229</v>
      </c>
      <c r="O31" s="7">
        <v>539</v>
      </c>
      <c r="P31" s="8">
        <v>44621</v>
      </c>
      <c r="Q31" s="7" t="s">
        <v>185</v>
      </c>
      <c r="R31" s="7" t="s">
        <v>554</v>
      </c>
      <c r="S31" s="7" t="s">
        <v>185</v>
      </c>
      <c r="T31" s="7" t="s">
        <v>185</v>
      </c>
      <c r="U31" s="7" t="s">
        <v>185</v>
      </c>
      <c r="V31" s="7" t="s">
        <v>186</v>
      </c>
      <c r="W31" s="7"/>
      <c r="X31" s="7"/>
      <c r="Y31" s="7"/>
      <c r="Z31" s="7"/>
      <c r="AA31" s="7" t="s">
        <v>187</v>
      </c>
      <c r="AB31" s="7"/>
      <c r="AC31" s="7" t="s">
        <v>188</v>
      </c>
    </row>
    <row r="32" spans="1:29" ht="24">
      <c r="A32" s="7">
        <v>268201</v>
      </c>
      <c r="B32" s="7" t="s">
        <v>244</v>
      </c>
      <c r="C32" s="7" t="s">
        <v>176</v>
      </c>
      <c r="D32" s="7" t="s">
        <v>177</v>
      </c>
      <c r="E32" s="7" t="s">
        <v>266</v>
      </c>
      <c r="F32" s="7" t="s">
        <v>103</v>
      </c>
      <c r="G32" s="7" t="s">
        <v>267</v>
      </c>
      <c r="H32" s="7" t="s">
        <v>268</v>
      </c>
      <c r="I32" s="7" t="s">
        <v>269</v>
      </c>
      <c r="J32" s="7" t="s">
        <v>181</v>
      </c>
      <c r="K32" s="7" t="s">
        <v>198</v>
      </c>
      <c r="L32" s="7" t="s">
        <v>273</v>
      </c>
      <c r="M32" s="7" t="s">
        <v>248</v>
      </c>
      <c r="N32" s="7" t="s">
        <v>229</v>
      </c>
      <c r="O32" s="7">
        <v>683</v>
      </c>
      <c r="P32" s="8">
        <v>44621</v>
      </c>
      <c r="Q32" s="7" t="s">
        <v>185</v>
      </c>
      <c r="R32" s="7" t="s">
        <v>554</v>
      </c>
      <c r="S32" s="7" t="s">
        <v>185</v>
      </c>
      <c r="T32" s="7" t="s">
        <v>185</v>
      </c>
      <c r="U32" s="7" t="s">
        <v>185</v>
      </c>
      <c r="V32" s="7" t="s">
        <v>186</v>
      </c>
      <c r="W32" s="7"/>
      <c r="X32" s="7"/>
      <c r="Y32" s="7"/>
      <c r="Z32" s="7"/>
      <c r="AA32" s="7" t="s">
        <v>187</v>
      </c>
      <c r="AB32" s="7"/>
      <c r="AC32" s="7" t="s">
        <v>188</v>
      </c>
    </row>
    <row r="33" spans="1:29" ht="24">
      <c r="A33" s="7">
        <v>268201</v>
      </c>
      <c r="B33" s="7" t="s">
        <v>244</v>
      </c>
      <c r="C33" s="7" t="s">
        <v>176</v>
      </c>
      <c r="D33" s="7" t="s">
        <v>177</v>
      </c>
      <c r="E33" s="7" t="s">
        <v>266</v>
      </c>
      <c r="F33" s="7" t="s">
        <v>103</v>
      </c>
      <c r="G33" s="7" t="s">
        <v>274</v>
      </c>
      <c r="H33" s="7" t="s">
        <v>275</v>
      </c>
      <c r="I33" s="7" t="s">
        <v>276</v>
      </c>
      <c r="J33" s="7" t="s">
        <v>181</v>
      </c>
      <c r="K33" s="7" t="s">
        <v>226</v>
      </c>
      <c r="L33" s="7" t="s">
        <v>277</v>
      </c>
      <c r="M33" s="7" t="s">
        <v>248</v>
      </c>
      <c r="N33" s="7" t="s">
        <v>229</v>
      </c>
      <c r="O33" s="7">
        <v>60</v>
      </c>
      <c r="P33" s="8">
        <v>44621</v>
      </c>
      <c r="Q33" s="7" t="s">
        <v>185</v>
      </c>
      <c r="R33" s="7" t="s">
        <v>554</v>
      </c>
      <c r="S33" s="7" t="s">
        <v>185</v>
      </c>
      <c r="T33" s="7" t="s">
        <v>185</v>
      </c>
      <c r="U33" s="7" t="s">
        <v>185</v>
      </c>
      <c r="V33" s="7" t="s">
        <v>186</v>
      </c>
      <c r="W33" s="7"/>
      <c r="X33" s="7"/>
      <c r="Y33" s="7"/>
      <c r="Z33" s="7"/>
      <c r="AA33" s="7" t="s">
        <v>187</v>
      </c>
      <c r="AB33" s="7"/>
      <c r="AC33" s="7" t="s">
        <v>188</v>
      </c>
    </row>
    <row r="34" spans="1:29" ht="24">
      <c r="A34" s="7">
        <v>268201</v>
      </c>
      <c r="B34" s="7" t="s">
        <v>244</v>
      </c>
      <c r="C34" s="7" t="s">
        <v>176</v>
      </c>
      <c r="D34" s="7" t="s">
        <v>177</v>
      </c>
      <c r="E34" s="7" t="s">
        <v>266</v>
      </c>
      <c r="F34" s="7" t="s">
        <v>103</v>
      </c>
      <c r="G34" s="7" t="s">
        <v>274</v>
      </c>
      <c r="H34" s="7" t="s">
        <v>275</v>
      </c>
      <c r="I34" s="7" t="s">
        <v>276</v>
      </c>
      <c r="J34" s="7" t="s">
        <v>181</v>
      </c>
      <c r="K34" s="7" t="s">
        <v>182</v>
      </c>
      <c r="L34" s="7" t="s">
        <v>278</v>
      </c>
      <c r="M34" s="7" t="s">
        <v>248</v>
      </c>
      <c r="N34" s="7" t="s">
        <v>229</v>
      </c>
      <c r="O34" s="7">
        <v>362</v>
      </c>
      <c r="P34" s="8">
        <v>44621</v>
      </c>
      <c r="Q34" s="7" t="s">
        <v>185</v>
      </c>
      <c r="R34" s="7" t="s">
        <v>554</v>
      </c>
      <c r="S34" s="7" t="s">
        <v>185</v>
      </c>
      <c r="T34" s="7" t="s">
        <v>185</v>
      </c>
      <c r="U34" s="7" t="s">
        <v>185</v>
      </c>
      <c r="V34" s="7" t="s">
        <v>186</v>
      </c>
      <c r="W34" s="7"/>
      <c r="X34" s="7"/>
      <c r="Y34" s="7"/>
      <c r="Z34" s="7"/>
      <c r="AA34" s="7" t="s">
        <v>187</v>
      </c>
      <c r="AB34" s="7"/>
      <c r="AC34" s="7" t="s">
        <v>188</v>
      </c>
    </row>
    <row r="35" spans="1:29" ht="24">
      <c r="A35" s="7">
        <v>268201</v>
      </c>
      <c r="B35" s="7" t="s">
        <v>244</v>
      </c>
      <c r="C35" s="7" t="s">
        <v>176</v>
      </c>
      <c r="D35" s="7" t="s">
        <v>177</v>
      </c>
      <c r="E35" s="7" t="s">
        <v>266</v>
      </c>
      <c r="F35" s="7" t="s">
        <v>103</v>
      </c>
      <c r="G35" s="7" t="s">
        <v>274</v>
      </c>
      <c r="H35" s="7" t="s">
        <v>275</v>
      </c>
      <c r="I35" s="7" t="s">
        <v>276</v>
      </c>
      <c r="J35" s="7" t="s">
        <v>181</v>
      </c>
      <c r="K35" s="7" t="s">
        <v>196</v>
      </c>
      <c r="L35" s="7" t="s">
        <v>279</v>
      </c>
      <c r="M35" s="7" t="s">
        <v>248</v>
      </c>
      <c r="N35" s="7" t="s">
        <v>229</v>
      </c>
      <c r="O35" s="7">
        <v>395</v>
      </c>
      <c r="P35" s="8">
        <v>44621</v>
      </c>
      <c r="Q35" s="7" t="s">
        <v>185</v>
      </c>
      <c r="R35" s="7" t="s">
        <v>554</v>
      </c>
      <c r="S35" s="7" t="s">
        <v>185</v>
      </c>
      <c r="T35" s="7" t="s">
        <v>185</v>
      </c>
      <c r="U35" s="7" t="s">
        <v>185</v>
      </c>
      <c r="V35" s="7" t="s">
        <v>186</v>
      </c>
      <c r="W35" s="7"/>
      <c r="X35" s="7"/>
      <c r="Y35" s="7"/>
      <c r="Z35" s="7"/>
      <c r="AA35" s="7" t="s">
        <v>187</v>
      </c>
      <c r="AB35" s="7"/>
      <c r="AC35" s="7" t="s">
        <v>188</v>
      </c>
    </row>
    <row r="36" spans="1:29" ht="24">
      <c r="A36" s="7">
        <v>268201</v>
      </c>
      <c r="B36" s="7" t="s">
        <v>244</v>
      </c>
      <c r="C36" s="7" t="s">
        <v>176</v>
      </c>
      <c r="D36" s="7" t="s">
        <v>177</v>
      </c>
      <c r="E36" s="7" t="s">
        <v>266</v>
      </c>
      <c r="F36" s="7" t="s">
        <v>103</v>
      </c>
      <c r="G36" s="7" t="s">
        <v>274</v>
      </c>
      <c r="H36" s="7" t="s">
        <v>275</v>
      </c>
      <c r="I36" s="7" t="s">
        <v>276</v>
      </c>
      <c r="J36" s="7" t="s">
        <v>181</v>
      </c>
      <c r="K36" s="7" t="s">
        <v>198</v>
      </c>
      <c r="L36" s="7" t="s">
        <v>280</v>
      </c>
      <c r="M36" s="7" t="s">
        <v>248</v>
      </c>
      <c r="N36" s="7" t="s">
        <v>229</v>
      </c>
      <c r="O36" s="7">
        <v>329</v>
      </c>
      <c r="P36" s="8">
        <v>44621</v>
      </c>
      <c r="Q36" s="7" t="s">
        <v>185</v>
      </c>
      <c r="R36" s="7" t="s">
        <v>554</v>
      </c>
      <c r="S36" s="7" t="s">
        <v>185</v>
      </c>
      <c r="T36" s="7" t="s">
        <v>185</v>
      </c>
      <c r="U36" s="7" t="s">
        <v>185</v>
      </c>
      <c r="V36" s="7" t="s">
        <v>186</v>
      </c>
      <c r="W36" s="7"/>
      <c r="X36" s="7"/>
      <c r="Y36" s="7"/>
      <c r="Z36" s="7"/>
      <c r="AA36" s="7" t="s">
        <v>187</v>
      </c>
      <c r="AB36" s="7"/>
      <c r="AC36" s="7" t="s">
        <v>188</v>
      </c>
    </row>
    <row r="37" spans="1:29" ht="24">
      <c r="A37" s="7">
        <v>268201</v>
      </c>
      <c r="B37" s="7" t="s">
        <v>244</v>
      </c>
      <c r="C37" s="7" t="s">
        <v>176</v>
      </c>
      <c r="D37" s="7" t="s">
        <v>177</v>
      </c>
      <c r="E37" s="7" t="s">
        <v>266</v>
      </c>
      <c r="F37" s="7" t="s">
        <v>103</v>
      </c>
      <c r="G37" s="7" t="s">
        <v>281</v>
      </c>
      <c r="H37" s="7" t="s">
        <v>282</v>
      </c>
      <c r="I37" s="7" t="s">
        <v>283</v>
      </c>
      <c r="J37" s="7" t="s">
        <v>181</v>
      </c>
      <c r="K37" s="7" t="s">
        <v>182</v>
      </c>
      <c r="L37" s="7" t="s">
        <v>284</v>
      </c>
      <c r="M37" s="7" t="s">
        <v>248</v>
      </c>
      <c r="N37" s="7" t="s">
        <v>229</v>
      </c>
      <c r="O37" s="7">
        <v>417</v>
      </c>
      <c r="P37" s="8">
        <v>44621</v>
      </c>
      <c r="Q37" s="7" t="s">
        <v>185</v>
      </c>
      <c r="R37" s="7" t="s">
        <v>554</v>
      </c>
      <c r="S37" s="7" t="s">
        <v>185</v>
      </c>
      <c r="T37" s="7" t="s">
        <v>185</v>
      </c>
      <c r="U37" s="7" t="s">
        <v>185</v>
      </c>
      <c r="V37" s="7" t="s">
        <v>186</v>
      </c>
      <c r="W37" s="7"/>
      <c r="X37" s="7"/>
      <c r="Y37" s="7"/>
      <c r="Z37" s="7"/>
      <c r="AA37" s="7" t="s">
        <v>187</v>
      </c>
      <c r="AB37" s="7"/>
      <c r="AC37" s="7" t="s">
        <v>188</v>
      </c>
    </row>
    <row r="38" spans="1:29" ht="24">
      <c r="A38" s="7">
        <v>268201</v>
      </c>
      <c r="B38" s="7" t="s">
        <v>244</v>
      </c>
      <c r="C38" s="7" t="s">
        <v>176</v>
      </c>
      <c r="D38" s="7" t="s">
        <v>177</v>
      </c>
      <c r="E38" s="7" t="s">
        <v>266</v>
      </c>
      <c r="F38" s="7" t="s">
        <v>103</v>
      </c>
      <c r="G38" s="7" t="s">
        <v>281</v>
      </c>
      <c r="H38" s="7" t="s">
        <v>282</v>
      </c>
      <c r="I38" s="7" t="s">
        <v>283</v>
      </c>
      <c r="J38" s="7" t="s">
        <v>181</v>
      </c>
      <c r="K38" s="7" t="s">
        <v>196</v>
      </c>
      <c r="L38" s="7" t="s">
        <v>285</v>
      </c>
      <c r="M38" s="7" t="s">
        <v>248</v>
      </c>
      <c r="N38" s="7" t="s">
        <v>229</v>
      </c>
      <c r="O38" s="7">
        <v>660</v>
      </c>
      <c r="P38" s="8">
        <v>44621</v>
      </c>
      <c r="Q38" s="7" t="s">
        <v>185</v>
      </c>
      <c r="R38" s="7" t="s">
        <v>554</v>
      </c>
      <c r="S38" s="7" t="s">
        <v>185</v>
      </c>
      <c r="T38" s="7" t="s">
        <v>185</v>
      </c>
      <c r="U38" s="7" t="s">
        <v>185</v>
      </c>
      <c r="V38" s="7" t="s">
        <v>186</v>
      </c>
      <c r="W38" s="7"/>
      <c r="X38" s="7"/>
      <c r="Y38" s="7"/>
      <c r="Z38" s="7"/>
      <c r="AA38" s="7" t="s">
        <v>187</v>
      </c>
      <c r="AB38" s="7"/>
      <c r="AC38" s="7" t="s">
        <v>188</v>
      </c>
    </row>
    <row r="39" spans="1:29" ht="24">
      <c r="A39" s="7">
        <v>268201</v>
      </c>
      <c r="B39" s="7" t="s">
        <v>244</v>
      </c>
      <c r="C39" s="7" t="s">
        <v>176</v>
      </c>
      <c r="D39" s="7" t="s">
        <v>177</v>
      </c>
      <c r="E39" s="7" t="s">
        <v>266</v>
      </c>
      <c r="F39" s="7" t="s">
        <v>103</v>
      </c>
      <c r="G39" s="7" t="s">
        <v>281</v>
      </c>
      <c r="H39" s="7" t="s">
        <v>282</v>
      </c>
      <c r="I39" s="7" t="s">
        <v>283</v>
      </c>
      <c r="J39" s="7" t="s">
        <v>181</v>
      </c>
      <c r="K39" s="7" t="s">
        <v>198</v>
      </c>
      <c r="L39" s="7" t="s">
        <v>286</v>
      </c>
      <c r="M39" s="7" t="s">
        <v>248</v>
      </c>
      <c r="N39" s="7" t="s">
        <v>229</v>
      </c>
      <c r="O39" s="7">
        <v>105</v>
      </c>
      <c r="P39" s="8">
        <v>44621</v>
      </c>
      <c r="Q39" s="7" t="s">
        <v>185</v>
      </c>
      <c r="R39" s="7" t="s">
        <v>554</v>
      </c>
      <c r="S39" s="7" t="s">
        <v>185</v>
      </c>
      <c r="T39" s="7" t="s">
        <v>185</v>
      </c>
      <c r="U39" s="7" t="s">
        <v>185</v>
      </c>
      <c r="V39" s="7" t="s">
        <v>186</v>
      </c>
      <c r="W39" s="7"/>
      <c r="X39" s="7"/>
      <c r="Y39" s="7"/>
      <c r="Z39" s="7"/>
      <c r="AA39" s="7" t="s">
        <v>187</v>
      </c>
      <c r="AB39" s="7"/>
      <c r="AC39" s="7" t="s">
        <v>188</v>
      </c>
    </row>
    <row r="40" spans="1:29" ht="24">
      <c r="A40" s="7">
        <v>268201</v>
      </c>
      <c r="B40" s="7" t="s">
        <v>244</v>
      </c>
      <c r="C40" s="7" t="s">
        <v>176</v>
      </c>
      <c r="D40" s="7" t="s">
        <v>177</v>
      </c>
      <c r="E40" s="7" t="s">
        <v>266</v>
      </c>
      <c r="F40" s="7" t="s">
        <v>103</v>
      </c>
      <c r="G40" s="7" t="s">
        <v>287</v>
      </c>
      <c r="H40" s="7" t="s">
        <v>200</v>
      </c>
      <c r="I40" s="7" t="s">
        <v>288</v>
      </c>
      <c r="J40" s="7" t="s">
        <v>181</v>
      </c>
      <c r="K40" s="7" t="s">
        <v>182</v>
      </c>
      <c r="L40" s="7" t="s">
        <v>289</v>
      </c>
      <c r="M40" s="7" t="s">
        <v>248</v>
      </c>
      <c r="N40" s="7" t="s">
        <v>229</v>
      </c>
      <c r="O40" s="7">
        <v>221</v>
      </c>
      <c r="P40" s="8">
        <v>44621</v>
      </c>
      <c r="Q40" s="7" t="s">
        <v>185</v>
      </c>
      <c r="R40" s="7" t="s">
        <v>554</v>
      </c>
      <c r="S40" s="7" t="s">
        <v>185</v>
      </c>
      <c r="T40" s="7" t="s">
        <v>185</v>
      </c>
      <c r="U40" s="7" t="s">
        <v>185</v>
      </c>
      <c r="V40" s="7" t="s">
        <v>186</v>
      </c>
      <c r="W40" s="7"/>
      <c r="X40" s="7"/>
      <c r="Y40" s="7"/>
      <c r="Z40" s="7"/>
      <c r="AA40" s="7" t="s">
        <v>187</v>
      </c>
      <c r="AB40" s="7"/>
      <c r="AC40" s="7" t="s">
        <v>188</v>
      </c>
    </row>
    <row r="41" spans="1:29" ht="24">
      <c r="A41" s="7">
        <v>268201</v>
      </c>
      <c r="B41" s="7" t="s">
        <v>244</v>
      </c>
      <c r="C41" s="7" t="s">
        <v>176</v>
      </c>
      <c r="D41" s="7" t="s">
        <v>177</v>
      </c>
      <c r="E41" s="7" t="s">
        <v>266</v>
      </c>
      <c r="F41" s="7" t="s">
        <v>103</v>
      </c>
      <c r="G41" s="7" t="s">
        <v>287</v>
      </c>
      <c r="H41" s="7" t="s">
        <v>200</v>
      </c>
      <c r="I41" s="7" t="s">
        <v>288</v>
      </c>
      <c r="J41" s="7" t="s">
        <v>181</v>
      </c>
      <c r="K41" s="7" t="s">
        <v>196</v>
      </c>
      <c r="L41" s="7" t="s">
        <v>290</v>
      </c>
      <c r="M41" s="7" t="s">
        <v>248</v>
      </c>
      <c r="N41" s="7" t="s">
        <v>229</v>
      </c>
      <c r="O41" s="7">
        <v>109</v>
      </c>
      <c r="P41" s="8">
        <v>44621</v>
      </c>
      <c r="Q41" s="7" t="s">
        <v>185</v>
      </c>
      <c r="R41" s="7" t="s">
        <v>554</v>
      </c>
      <c r="S41" s="7" t="s">
        <v>185</v>
      </c>
      <c r="T41" s="7" t="s">
        <v>185</v>
      </c>
      <c r="U41" s="7" t="s">
        <v>185</v>
      </c>
      <c r="V41" s="7" t="s">
        <v>186</v>
      </c>
      <c r="W41" s="7"/>
      <c r="X41" s="7"/>
      <c r="Y41" s="7"/>
      <c r="Z41" s="7"/>
      <c r="AA41" s="7" t="s">
        <v>187</v>
      </c>
      <c r="AB41" s="7"/>
      <c r="AC41" s="7" t="s">
        <v>188</v>
      </c>
    </row>
    <row r="42" spans="1:29" ht="24">
      <c r="A42" s="7">
        <v>268201</v>
      </c>
      <c r="B42" s="7" t="s">
        <v>244</v>
      </c>
      <c r="C42" s="7" t="s">
        <v>176</v>
      </c>
      <c r="D42" s="7" t="s">
        <v>177</v>
      </c>
      <c r="E42" s="7" t="s">
        <v>266</v>
      </c>
      <c r="F42" s="7" t="s">
        <v>103</v>
      </c>
      <c r="G42" s="7" t="s">
        <v>287</v>
      </c>
      <c r="H42" s="7" t="s">
        <v>200</v>
      </c>
      <c r="I42" s="7" t="s">
        <v>288</v>
      </c>
      <c r="J42" s="7" t="s">
        <v>181</v>
      </c>
      <c r="K42" s="7" t="s">
        <v>198</v>
      </c>
      <c r="L42" s="7" t="s">
        <v>291</v>
      </c>
      <c r="M42" s="7" t="s">
        <v>248</v>
      </c>
      <c r="N42" s="7" t="s">
        <v>229</v>
      </c>
      <c r="O42" s="7">
        <v>341</v>
      </c>
      <c r="P42" s="8">
        <v>44621</v>
      </c>
      <c r="Q42" s="7" t="s">
        <v>185</v>
      </c>
      <c r="R42" s="7" t="s">
        <v>554</v>
      </c>
      <c r="S42" s="7" t="s">
        <v>185</v>
      </c>
      <c r="T42" s="7" t="s">
        <v>185</v>
      </c>
      <c r="U42" s="7" t="s">
        <v>185</v>
      </c>
      <c r="V42" s="7" t="s">
        <v>186</v>
      </c>
      <c r="W42" s="7"/>
      <c r="X42" s="7"/>
      <c r="Y42" s="7"/>
      <c r="Z42" s="7"/>
      <c r="AA42" s="7" t="s">
        <v>187</v>
      </c>
      <c r="AB42" s="7"/>
      <c r="AC42" s="7" t="s">
        <v>188</v>
      </c>
    </row>
    <row r="43" spans="1:29" ht="24">
      <c r="A43" s="7">
        <v>268201</v>
      </c>
      <c r="B43" s="7" t="s">
        <v>244</v>
      </c>
      <c r="C43" s="7" t="s">
        <v>176</v>
      </c>
      <c r="D43" s="7" t="s">
        <v>177</v>
      </c>
      <c r="E43" s="7" t="s">
        <v>292</v>
      </c>
      <c r="F43" s="7" t="s">
        <v>98</v>
      </c>
      <c r="G43" s="7" t="s">
        <v>293</v>
      </c>
      <c r="H43" s="7" t="s">
        <v>293</v>
      </c>
      <c r="I43" s="7" t="s">
        <v>294</v>
      </c>
      <c r="J43" s="7" t="s">
        <v>181</v>
      </c>
      <c r="K43" s="7" t="s">
        <v>295</v>
      </c>
      <c r="L43" s="7" t="s">
        <v>296</v>
      </c>
      <c r="M43" s="7" t="s">
        <v>248</v>
      </c>
      <c r="N43" s="7" t="s">
        <v>229</v>
      </c>
      <c r="O43" s="7">
        <v>261</v>
      </c>
      <c r="P43" s="8">
        <v>44621</v>
      </c>
      <c r="Q43" s="7" t="s">
        <v>185</v>
      </c>
      <c r="R43" s="7" t="s">
        <v>554</v>
      </c>
      <c r="S43" s="7" t="s">
        <v>185</v>
      </c>
      <c r="T43" s="7" t="s">
        <v>185</v>
      </c>
      <c r="U43" s="7" t="s">
        <v>185</v>
      </c>
      <c r="V43" s="7" t="s">
        <v>186</v>
      </c>
      <c r="W43" s="7"/>
      <c r="X43" s="7"/>
      <c r="Y43" s="7"/>
      <c r="Z43" s="7"/>
      <c r="AA43" s="7" t="s">
        <v>187</v>
      </c>
      <c r="AB43" s="7"/>
      <c r="AC43" s="7" t="s">
        <v>188</v>
      </c>
    </row>
    <row r="44" spans="1:29" ht="24">
      <c r="A44" s="7">
        <v>268201</v>
      </c>
      <c r="B44" s="7" t="s">
        <v>244</v>
      </c>
      <c r="C44" s="7" t="s">
        <v>176</v>
      </c>
      <c r="D44" s="7" t="s">
        <v>177</v>
      </c>
      <c r="E44" s="7" t="s">
        <v>292</v>
      </c>
      <c r="F44" s="7" t="s">
        <v>98</v>
      </c>
      <c r="G44" s="7" t="s">
        <v>200</v>
      </c>
      <c r="H44" s="7" t="s">
        <v>200</v>
      </c>
      <c r="I44" s="7" t="s">
        <v>201</v>
      </c>
      <c r="J44" s="7" t="s">
        <v>181</v>
      </c>
      <c r="K44" s="7" t="s">
        <v>182</v>
      </c>
      <c r="L44" s="7" t="s">
        <v>298</v>
      </c>
      <c r="M44" s="7" t="s">
        <v>248</v>
      </c>
      <c r="N44" s="7" t="s">
        <v>229</v>
      </c>
      <c r="O44" s="7">
        <v>227</v>
      </c>
      <c r="P44" s="8">
        <v>44621</v>
      </c>
      <c r="Q44" s="7" t="s">
        <v>185</v>
      </c>
      <c r="R44" s="7" t="s">
        <v>554</v>
      </c>
      <c r="S44" s="7" t="s">
        <v>185</v>
      </c>
      <c r="T44" s="7" t="s">
        <v>185</v>
      </c>
      <c r="U44" s="7" t="s">
        <v>185</v>
      </c>
      <c r="V44" s="7" t="s">
        <v>186</v>
      </c>
      <c r="W44" s="7"/>
      <c r="X44" s="7"/>
      <c r="Y44" s="7"/>
      <c r="Z44" s="7"/>
      <c r="AA44" s="7" t="s">
        <v>187</v>
      </c>
      <c r="AB44" s="7"/>
      <c r="AC44" s="7" t="s">
        <v>188</v>
      </c>
    </row>
    <row r="45" spans="1:29" ht="24">
      <c r="A45" s="7">
        <v>268201</v>
      </c>
      <c r="B45" s="7" t="s">
        <v>244</v>
      </c>
      <c r="C45" s="7" t="s">
        <v>176</v>
      </c>
      <c r="D45" s="7" t="s">
        <v>177</v>
      </c>
      <c r="E45" s="7" t="s">
        <v>292</v>
      </c>
      <c r="F45" s="7" t="s">
        <v>98</v>
      </c>
      <c r="G45" s="7" t="s">
        <v>200</v>
      </c>
      <c r="H45" s="7" t="s">
        <v>200</v>
      </c>
      <c r="I45" s="7" t="s">
        <v>201</v>
      </c>
      <c r="J45" s="7" t="s">
        <v>181</v>
      </c>
      <c r="K45" s="7" t="s">
        <v>196</v>
      </c>
      <c r="L45" s="7" t="s">
        <v>299</v>
      </c>
      <c r="M45" s="7" t="s">
        <v>248</v>
      </c>
      <c r="N45" s="7" t="s">
        <v>229</v>
      </c>
      <c r="O45" s="7">
        <v>224</v>
      </c>
      <c r="P45" s="8">
        <v>44621</v>
      </c>
      <c r="Q45" s="7" t="s">
        <v>185</v>
      </c>
      <c r="R45" s="7" t="s">
        <v>554</v>
      </c>
      <c r="S45" s="7" t="s">
        <v>185</v>
      </c>
      <c r="T45" s="7" t="s">
        <v>185</v>
      </c>
      <c r="U45" s="7" t="s">
        <v>185</v>
      </c>
      <c r="V45" s="7" t="s">
        <v>186</v>
      </c>
      <c r="W45" s="7"/>
      <c r="X45" s="7"/>
      <c r="Y45" s="7"/>
      <c r="Z45" s="7"/>
      <c r="AA45" s="7" t="s">
        <v>187</v>
      </c>
      <c r="AB45" s="7"/>
      <c r="AC45" s="7" t="s">
        <v>188</v>
      </c>
    </row>
    <row r="46" spans="1:29" ht="24">
      <c r="A46" s="7">
        <v>268201</v>
      </c>
      <c r="B46" s="7" t="s">
        <v>244</v>
      </c>
      <c r="C46" s="7" t="s">
        <v>176</v>
      </c>
      <c r="D46" s="7" t="s">
        <v>177</v>
      </c>
      <c r="E46" s="7" t="s">
        <v>292</v>
      </c>
      <c r="F46" s="7" t="s">
        <v>98</v>
      </c>
      <c r="G46" s="7" t="s">
        <v>200</v>
      </c>
      <c r="H46" s="7" t="s">
        <v>200</v>
      </c>
      <c r="I46" s="7" t="s">
        <v>201</v>
      </c>
      <c r="J46" s="7" t="s">
        <v>181</v>
      </c>
      <c r="K46" s="7" t="s">
        <v>295</v>
      </c>
      <c r="L46" s="7" t="s">
        <v>300</v>
      </c>
      <c r="M46" s="7" t="s">
        <v>248</v>
      </c>
      <c r="N46" s="7" t="s">
        <v>229</v>
      </c>
      <c r="O46" s="7">
        <v>60</v>
      </c>
      <c r="P46" s="8">
        <v>44621</v>
      </c>
      <c r="Q46" s="7" t="s">
        <v>185</v>
      </c>
      <c r="R46" s="7" t="s">
        <v>554</v>
      </c>
      <c r="S46" s="7" t="s">
        <v>185</v>
      </c>
      <c r="T46" s="7" t="s">
        <v>185</v>
      </c>
      <c r="U46" s="7" t="s">
        <v>185</v>
      </c>
      <c r="V46" s="7" t="s">
        <v>186</v>
      </c>
      <c r="W46" s="7"/>
      <c r="X46" s="7"/>
      <c r="Y46" s="7"/>
      <c r="Z46" s="7"/>
      <c r="AA46" s="7" t="s">
        <v>187</v>
      </c>
      <c r="AB46" s="7"/>
      <c r="AC46" s="7" t="s">
        <v>188</v>
      </c>
    </row>
    <row r="47" spans="1:29" ht="24">
      <c r="A47" s="7">
        <v>268201</v>
      </c>
      <c r="B47" s="7" t="s">
        <v>244</v>
      </c>
      <c r="C47" s="7" t="s">
        <v>176</v>
      </c>
      <c r="D47" s="7" t="s">
        <v>177</v>
      </c>
      <c r="E47" s="7" t="s">
        <v>292</v>
      </c>
      <c r="F47" s="7" t="s">
        <v>98</v>
      </c>
      <c r="G47" s="7" t="s">
        <v>268</v>
      </c>
      <c r="H47" s="7" t="s">
        <v>301</v>
      </c>
      <c r="I47" s="7" t="s">
        <v>302</v>
      </c>
      <c r="J47" s="7" t="s">
        <v>181</v>
      </c>
      <c r="K47" s="7" t="s">
        <v>182</v>
      </c>
      <c r="L47" s="7" t="s">
        <v>303</v>
      </c>
      <c r="M47" s="7" t="s">
        <v>248</v>
      </c>
      <c r="N47" s="7" t="s">
        <v>229</v>
      </c>
      <c r="O47" s="7">
        <v>312</v>
      </c>
      <c r="P47" s="8">
        <v>44621</v>
      </c>
      <c r="Q47" s="7" t="s">
        <v>185</v>
      </c>
      <c r="R47" s="7" t="s">
        <v>554</v>
      </c>
      <c r="S47" s="7" t="s">
        <v>185</v>
      </c>
      <c r="T47" s="7" t="s">
        <v>185</v>
      </c>
      <c r="U47" s="7" t="s">
        <v>185</v>
      </c>
      <c r="V47" s="7" t="s">
        <v>186</v>
      </c>
      <c r="W47" s="7"/>
      <c r="X47" s="7"/>
      <c r="Y47" s="7"/>
      <c r="Z47" s="7"/>
      <c r="AA47" s="7" t="s">
        <v>187</v>
      </c>
      <c r="AB47" s="7"/>
      <c r="AC47" s="7" t="s">
        <v>188</v>
      </c>
    </row>
    <row r="48" spans="1:29" ht="24">
      <c r="A48" s="7">
        <v>268201</v>
      </c>
      <c r="B48" s="7" t="s">
        <v>244</v>
      </c>
      <c r="C48" s="7" t="s">
        <v>176</v>
      </c>
      <c r="D48" s="7" t="s">
        <v>177</v>
      </c>
      <c r="E48" s="7" t="s">
        <v>292</v>
      </c>
      <c r="F48" s="7" t="s">
        <v>98</v>
      </c>
      <c r="G48" s="7" t="s">
        <v>268</v>
      </c>
      <c r="H48" s="7" t="s">
        <v>301</v>
      </c>
      <c r="I48" s="7" t="s">
        <v>302</v>
      </c>
      <c r="J48" s="7" t="s">
        <v>181</v>
      </c>
      <c r="K48" s="7" t="s">
        <v>196</v>
      </c>
      <c r="L48" s="7" t="s">
        <v>304</v>
      </c>
      <c r="M48" s="7" t="s">
        <v>248</v>
      </c>
      <c r="N48" s="7" t="s">
        <v>229</v>
      </c>
      <c r="O48" s="7">
        <v>308</v>
      </c>
      <c r="P48" s="8">
        <v>44621</v>
      </c>
      <c r="Q48" s="7" t="s">
        <v>185</v>
      </c>
      <c r="R48" s="7" t="s">
        <v>554</v>
      </c>
      <c r="S48" s="7" t="s">
        <v>185</v>
      </c>
      <c r="T48" s="7" t="s">
        <v>185</v>
      </c>
      <c r="U48" s="7" t="s">
        <v>185</v>
      </c>
      <c r="V48" s="7" t="s">
        <v>186</v>
      </c>
      <c r="W48" s="7"/>
      <c r="X48" s="7"/>
      <c r="Y48" s="7"/>
      <c r="Z48" s="7"/>
      <c r="AA48" s="7" t="s">
        <v>187</v>
      </c>
      <c r="AB48" s="7"/>
      <c r="AC48" s="7" t="s">
        <v>188</v>
      </c>
    </row>
    <row r="49" spans="1:29" ht="24">
      <c r="A49" s="7">
        <v>268201</v>
      </c>
      <c r="B49" s="7" t="s">
        <v>244</v>
      </c>
      <c r="C49" s="7" t="s">
        <v>176</v>
      </c>
      <c r="D49" s="7" t="s">
        <v>177</v>
      </c>
      <c r="E49" s="7" t="s">
        <v>292</v>
      </c>
      <c r="F49" s="7" t="s">
        <v>98</v>
      </c>
      <c r="G49" s="7" t="s">
        <v>268</v>
      </c>
      <c r="H49" s="7" t="s">
        <v>301</v>
      </c>
      <c r="I49" s="7" t="s">
        <v>302</v>
      </c>
      <c r="J49" s="7" t="s">
        <v>181</v>
      </c>
      <c r="K49" s="7" t="s">
        <v>198</v>
      </c>
      <c r="L49" s="7" t="s">
        <v>305</v>
      </c>
      <c r="M49" s="7" t="s">
        <v>248</v>
      </c>
      <c r="N49" s="7" t="s">
        <v>229</v>
      </c>
      <c r="O49" s="7">
        <v>117</v>
      </c>
      <c r="P49" s="8">
        <v>44621</v>
      </c>
      <c r="Q49" s="7" t="s">
        <v>185</v>
      </c>
      <c r="R49" s="7" t="s">
        <v>554</v>
      </c>
      <c r="S49" s="7" t="s">
        <v>185</v>
      </c>
      <c r="T49" s="7" t="s">
        <v>185</v>
      </c>
      <c r="U49" s="7" t="s">
        <v>185</v>
      </c>
      <c r="V49" s="7" t="s">
        <v>186</v>
      </c>
      <c r="W49" s="7"/>
      <c r="X49" s="7"/>
      <c r="Y49" s="7"/>
      <c r="Z49" s="7"/>
      <c r="AA49" s="7" t="s">
        <v>187</v>
      </c>
      <c r="AB49" s="7"/>
      <c r="AC49" s="7" t="s">
        <v>188</v>
      </c>
    </row>
    <row r="50" spans="1:29" ht="24">
      <c r="A50" s="7">
        <v>268201</v>
      </c>
      <c r="B50" s="7" t="s">
        <v>244</v>
      </c>
      <c r="C50" s="7" t="s">
        <v>176</v>
      </c>
      <c r="D50" s="7" t="s">
        <v>177</v>
      </c>
      <c r="E50" s="7" t="s">
        <v>306</v>
      </c>
      <c r="F50" s="7" t="s">
        <v>98</v>
      </c>
      <c r="G50" s="7" t="s">
        <v>307</v>
      </c>
      <c r="H50" s="7" t="s">
        <v>308</v>
      </c>
      <c r="I50" s="7" t="s">
        <v>309</v>
      </c>
      <c r="J50" s="7" t="s">
        <v>181</v>
      </c>
      <c r="K50" s="7" t="s">
        <v>226</v>
      </c>
      <c r="L50" s="7" t="s">
        <v>310</v>
      </c>
      <c r="M50" s="7" t="s">
        <v>248</v>
      </c>
      <c r="N50" s="7" t="s">
        <v>229</v>
      </c>
      <c r="O50" s="7">
        <v>84</v>
      </c>
      <c r="P50" s="8">
        <v>44621</v>
      </c>
      <c r="Q50" s="7" t="s">
        <v>185</v>
      </c>
      <c r="R50" s="7" t="s">
        <v>554</v>
      </c>
      <c r="S50" s="7" t="s">
        <v>185</v>
      </c>
      <c r="T50" s="7" t="s">
        <v>185</v>
      </c>
      <c r="U50" s="7" t="s">
        <v>185</v>
      </c>
      <c r="V50" s="7" t="s">
        <v>186</v>
      </c>
      <c r="W50" s="7"/>
      <c r="X50" s="7"/>
      <c r="Y50" s="7"/>
      <c r="Z50" s="7"/>
      <c r="AA50" s="7" t="s">
        <v>187</v>
      </c>
      <c r="AB50" s="7"/>
      <c r="AC50" s="7" t="s">
        <v>188</v>
      </c>
    </row>
    <row r="51" spans="1:29" ht="24">
      <c r="A51" s="7">
        <v>268201</v>
      </c>
      <c r="B51" s="7" t="s">
        <v>244</v>
      </c>
      <c r="C51" s="7" t="s">
        <v>176</v>
      </c>
      <c r="D51" s="7" t="s">
        <v>177</v>
      </c>
      <c r="E51" s="7" t="s">
        <v>306</v>
      </c>
      <c r="F51" s="7" t="s">
        <v>98</v>
      </c>
      <c r="G51" s="7" t="s">
        <v>307</v>
      </c>
      <c r="H51" s="7" t="s">
        <v>308</v>
      </c>
      <c r="I51" s="7" t="s">
        <v>309</v>
      </c>
      <c r="J51" s="7" t="s">
        <v>181</v>
      </c>
      <c r="K51" s="7" t="s">
        <v>182</v>
      </c>
      <c r="L51" s="7" t="s">
        <v>311</v>
      </c>
      <c r="M51" s="7" t="s">
        <v>248</v>
      </c>
      <c r="N51" s="7" t="s">
        <v>229</v>
      </c>
      <c r="O51" s="7">
        <v>136</v>
      </c>
      <c r="P51" s="8">
        <v>44621</v>
      </c>
      <c r="Q51" s="7" t="s">
        <v>185</v>
      </c>
      <c r="R51" s="7" t="s">
        <v>554</v>
      </c>
      <c r="S51" s="7" t="s">
        <v>185</v>
      </c>
      <c r="T51" s="7" t="s">
        <v>185</v>
      </c>
      <c r="U51" s="7" t="s">
        <v>185</v>
      </c>
      <c r="V51" s="7" t="s">
        <v>186</v>
      </c>
      <c r="W51" s="7"/>
      <c r="X51" s="7"/>
      <c r="Y51" s="7"/>
      <c r="Z51" s="7"/>
      <c r="AA51" s="7" t="s">
        <v>187</v>
      </c>
      <c r="AB51" s="7"/>
      <c r="AC51" s="7" t="s">
        <v>188</v>
      </c>
    </row>
    <row r="52" spans="1:29" ht="24">
      <c r="A52" s="7">
        <v>268201</v>
      </c>
      <c r="B52" s="7" t="s">
        <v>244</v>
      </c>
      <c r="C52" s="7" t="s">
        <v>176</v>
      </c>
      <c r="D52" s="7" t="s">
        <v>177</v>
      </c>
      <c r="E52" s="7" t="s">
        <v>306</v>
      </c>
      <c r="F52" s="7" t="s">
        <v>98</v>
      </c>
      <c r="G52" s="7" t="s">
        <v>307</v>
      </c>
      <c r="H52" s="7" t="s">
        <v>308</v>
      </c>
      <c r="I52" s="7" t="s">
        <v>309</v>
      </c>
      <c r="J52" s="7" t="s">
        <v>181</v>
      </c>
      <c r="K52" s="7" t="s">
        <v>196</v>
      </c>
      <c r="L52" s="7" t="s">
        <v>312</v>
      </c>
      <c r="M52" s="7" t="s">
        <v>248</v>
      </c>
      <c r="N52" s="7" t="s">
        <v>229</v>
      </c>
      <c r="O52" s="7">
        <v>150</v>
      </c>
      <c r="P52" s="8">
        <v>44621</v>
      </c>
      <c r="Q52" s="7" t="s">
        <v>185</v>
      </c>
      <c r="R52" s="7" t="s">
        <v>554</v>
      </c>
      <c r="S52" s="7" t="s">
        <v>185</v>
      </c>
      <c r="T52" s="7" t="s">
        <v>185</v>
      </c>
      <c r="U52" s="7" t="s">
        <v>185</v>
      </c>
      <c r="V52" s="7" t="s">
        <v>186</v>
      </c>
      <c r="W52" s="7"/>
      <c r="X52" s="7"/>
      <c r="Y52" s="7"/>
      <c r="Z52" s="7"/>
      <c r="AA52" s="7" t="s">
        <v>187</v>
      </c>
      <c r="AB52" s="7"/>
      <c r="AC52" s="7" t="s">
        <v>188</v>
      </c>
    </row>
    <row r="53" spans="1:29" ht="24">
      <c r="A53" s="7">
        <v>268201</v>
      </c>
      <c r="B53" s="7" t="s">
        <v>244</v>
      </c>
      <c r="C53" s="7" t="s">
        <v>176</v>
      </c>
      <c r="D53" s="7" t="s">
        <v>177</v>
      </c>
      <c r="E53" s="7" t="s">
        <v>306</v>
      </c>
      <c r="F53" s="7" t="s">
        <v>98</v>
      </c>
      <c r="G53" s="7" t="s">
        <v>307</v>
      </c>
      <c r="H53" s="7" t="s">
        <v>308</v>
      </c>
      <c r="I53" s="7" t="s">
        <v>309</v>
      </c>
      <c r="J53" s="7" t="s">
        <v>181</v>
      </c>
      <c r="K53" s="7" t="s">
        <v>198</v>
      </c>
      <c r="L53" s="7" t="s">
        <v>313</v>
      </c>
      <c r="M53" s="7" t="s">
        <v>248</v>
      </c>
      <c r="N53" s="7" t="s">
        <v>229</v>
      </c>
      <c r="O53" s="7">
        <v>335</v>
      </c>
      <c r="P53" s="8">
        <v>44621</v>
      </c>
      <c r="Q53" s="7" t="s">
        <v>185</v>
      </c>
      <c r="R53" s="7" t="s">
        <v>554</v>
      </c>
      <c r="S53" s="7" t="s">
        <v>185</v>
      </c>
      <c r="T53" s="7" t="s">
        <v>185</v>
      </c>
      <c r="U53" s="7" t="s">
        <v>185</v>
      </c>
      <c r="V53" s="7" t="s">
        <v>186</v>
      </c>
      <c r="W53" s="7"/>
      <c r="X53" s="7"/>
      <c r="Y53" s="7"/>
      <c r="Z53" s="7"/>
      <c r="AA53" s="7" t="s">
        <v>187</v>
      </c>
      <c r="AB53" s="7"/>
      <c r="AC53" s="7" t="s">
        <v>188</v>
      </c>
    </row>
    <row r="54" spans="1:29" ht="24">
      <c r="A54" s="7">
        <v>268201</v>
      </c>
      <c r="B54" s="7" t="s">
        <v>244</v>
      </c>
      <c r="C54" s="7" t="s">
        <v>176</v>
      </c>
      <c r="D54" s="7" t="s">
        <v>177</v>
      </c>
      <c r="E54" s="7" t="s">
        <v>314</v>
      </c>
      <c r="F54" s="7" t="s">
        <v>100</v>
      </c>
      <c r="G54" s="7" t="s">
        <v>315</v>
      </c>
      <c r="H54" s="7" t="s">
        <v>237</v>
      </c>
      <c r="I54" s="7" t="s">
        <v>316</v>
      </c>
      <c r="J54" s="7" t="s">
        <v>181</v>
      </c>
      <c r="K54" s="7" t="s">
        <v>226</v>
      </c>
      <c r="L54" s="7" t="s">
        <v>317</v>
      </c>
      <c r="M54" s="7" t="s">
        <v>248</v>
      </c>
      <c r="N54" s="7" t="s">
        <v>229</v>
      </c>
      <c r="O54" s="7">
        <v>116</v>
      </c>
      <c r="P54" s="8">
        <v>44621</v>
      </c>
      <c r="Q54" s="7" t="s">
        <v>185</v>
      </c>
      <c r="R54" s="7" t="s">
        <v>554</v>
      </c>
      <c r="S54" s="7" t="s">
        <v>185</v>
      </c>
      <c r="T54" s="7" t="s">
        <v>185</v>
      </c>
      <c r="U54" s="7" t="s">
        <v>185</v>
      </c>
      <c r="V54" s="7" t="s">
        <v>186</v>
      </c>
      <c r="W54" s="7"/>
      <c r="X54" s="7"/>
      <c r="Y54" s="7"/>
      <c r="Z54" s="7"/>
      <c r="AA54" s="7" t="s">
        <v>187</v>
      </c>
      <c r="AB54" s="7"/>
      <c r="AC54" s="7" t="s">
        <v>188</v>
      </c>
    </row>
    <row r="55" spans="1:29" ht="24">
      <c r="A55" s="7">
        <v>268201</v>
      </c>
      <c r="B55" s="7" t="s">
        <v>244</v>
      </c>
      <c r="C55" s="7" t="s">
        <v>176</v>
      </c>
      <c r="D55" s="7" t="s">
        <v>177</v>
      </c>
      <c r="E55" s="7" t="s">
        <v>314</v>
      </c>
      <c r="F55" s="7" t="s">
        <v>100</v>
      </c>
      <c r="G55" s="7" t="s">
        <v>315</v>
      </c>
      <c r="H55" s="7" t="s">
        <v>237</v>
      </c>
      <c r="I55" s="7" t="s">
        <v>316</v>
      </c>
      <c r="J55" s="7" t="s">
        <v>181</v>
      </c>
      <c r="K55" s="7" t="s">
        <v>182</v>
      </c>
      <c r="L55" s="7" t="s">
        <v>319</v>
      </c>
      <c r="M55" s="7" t="s">
        <v>248</v>
      </c>
      <c r="N55" s="7" t="s">
        <v>229</v>
      </c>
      <c r="O55" s="7">
        <v>328</v>
      </c>
      <c r="P55" s="8">
        <v>44621</v>
      </c>
      <c r="Q55" s="7" t="s">
        <v>185</v>
      </c>
      <c r="R55" s="7" t="s">
        <v>554</v>
      </c>
      <c r="S55" s="7" t="s">
        <v>185</v>
      </c>
      <c r="T55" s="7" t="s">
        <v>185</v>
      </c>
      <c r="U55" s="7" t="s">
        <v>185</v>
      </c>
      <c r="V55" s="7" t="s">
        <v>186</v>
      </c>
      <c r="W55" s="7"/>
      <c r="X55" s="7"/>
      <c r="Y55" s="7"/>
      <c r="Z55" s="7"/>
      <c r="AA55" s="7" t="s">
        <v>187</v>
      </c>
      <c r="AB55" s="7"/>
      <c r="AC55" s="7" t="s">
        <v>188</v>
      </c>
    </row>
    <row r="56" spans="1:29" ht="24">
      <c r="A56" s="7">
        <v>268201</v>
      </c>
      <c r="B56" s="7" t="s">
        <v>244</v>
      </c>
      <c r="C56" s="7" t="s">
        <v>176</v>
      </c>
      <c r="D56" s="7" t="s">
        <v>177</v>
      </c>
      <c r="E56" s="7" t="s">
        <v>314</v>
      </c>
      <c r="F56" s="7" t="s">
        <v>100</v>
      </c>
      <c r="G56" s="7" t="s">
        <v>315</v>
      </c>
      <c r="H56" s="7" t="s">
        <v>237</v>
      </c>
      <c r="I56" s="7" t="s">
        <v>316</v>
      </c>
      <c r="J56" s="7" t="s">
        <v>181</v>
      </c>
      <c r="K56" s="7" t="s">
        <v>196</v>
      </c>
      <c r="L56" s="7" t="s">
        <v>320</v>
      </c>
      <c r="M56" s="7" t="s">
        <v>248</v>
      </c>
      <c r="N56" s="7" t="s">
        <v>229</v>
      </c>
      <c r="O56" s="7">
        <v>439</v>
      </c>
      <c r="P56" s="8">
        <v>44621</v>
      </c>
      <c r="Q56" s="7" t="s">
        <v>185</v>
      </c>
      <c r="R56" s="7" t="s">
        <v>554</v>
      </c>
      <c r="S56" s="7" t="s">
        <v>185</v>
      </c>
      <c r="T56" s="7" t="s">
        <v>185</v>
      </c>
      <c r="U56" s="7" t="s">
        <v>185</v>
      </c>
      <c r="V56" s="7" t="s">
        <v>186</v>
      </c>
      <c r="W56" s="7"/>
      <c r="X56" s="7"/>
      <c r="Y56" s="7"/>
      <c r="Z56" s="7"/>
      <c r="AA56" s="7" t="s">
        <v>187</v>
      </c>
      <c r="AB56" s="7"/>
      <c r="AC56" s="7" t="s">
        <v>188</v>
      </c>
    </row>
    <row r="57" spans="1:29" ht="24">
      <c r="A57" s="7">
        <v>268201</v>
      </c>
      <c r="B57" s="7" t="s">
        <v>244</v>
      </c>
      <c r="C57" s="7" t="s">
        <v>176</v>
      </c>
      <c r="D57" s="7" t="s">
        <v>177</v>
      </c>
      <c r="E57" s="7" t="s">
        <v>314</v>
      </c>
      <c r="F57" s="7" t="s">
        <v>100</v>
      </c>
      <c r="G57" s="7" t="s">
        <v>315</v>
      </c>
      <c r="H57" s="7" t="s">
        <v>237</v>
      </c>
      <c r="I57" s="7" t="s">
        <v>316</v>
      </c>
      <c r="J57" s="7" t="s">
        <v>181</v>
      </c>
      <c r="K57" s="7" t="s">
        <v>198</v>
      </c>
      <c r="L57" s="7" t="s">
        <v>321</v>
      </c>
      <c r="M57" s="7" t="s">
        <v>248</v>
      </c>
      <c r="N57" s="7" t="s">
        <v>229</v>
      </c>
      <c r="O57" s="7">
        <v>115</v>
      </c>
      <c r="P57" s="8">
        <v>44621</v>
      </c>
      <c r="Q57" s="7" t="s">
        <v>185</v>
      </c>
      <c r="R57" s="7" t="s">
        <v>554</v>
      </c>
      <c r="S57" s="7" t="s">
        <v>185</v>
      </c>
      <c r="T57" s="7" t="s">
        <v>185</v>
      </c>
      <c r="U57" s="7" t="s">
        <v>185</v>
      </c>
      <c r="V57" s="7" t="s">
        <v>186</v>
      </c>
      <c r="W57" s="7"/>
      <c r="X57" s="7"/>
      <c r="Y57" s="7"/>
      <c r="Z57" s="7"/>
      <c r="AA57" s="7" t="s">
        <v>187</v>
      </c>
      <c r="AB57" s="7"/>
      <c r="AC57" s="7" t="s">
        <v>188</v>
      </c>
    </row>
    <row r="58" spans="1:29" ht="24">
      <c r="A58" s="7">
        <v>268201</v>
      </c>
      <c r="B58" s="7" t="s">
        <v>244</v>
      </c>
      <c r="C58" s="7" t="s">
        <v>176</v>
      </c>
      <c r="D58" s="7" t="s">
        <v>177</v>
      </c>
      <c r="E58" s="7" t="s">
        <v>314</v>
      </c>
      <c r="F58" s="7" t="s">
        <v>100</v>
      </c>
      <c r="G58" s="7" t="s">
        <v>315</v>
      </c>
      <c r="H58" s="7" t="s">
        <v>237</v>
      </c>
      <c r="I58" s="7" t="s">
        <v>316</v>
      </c>
      <c r="J58" s="7" t="s">
        <v>181</v>
      </c>
      <c r="K58" s="7" t="s">
        <v>295</v>
      </c>
      <c r="L58" s="7" t="s">
        <v>322</v>
      </c>
      <c r="M58" s="7" t="s">
        <v>248</v>
      </c>
      <c r="N58" s="7" t="s">
        <v>229</v>
      </c>
      <c r="O58" s="7">
        <v>107</v>
      </c>
      <c r="P58" s="8">
        <v>44621</v>
      </c>
      <c r="Q58" s="7" t="s">
        <v>185</v>
      </c>
      <c r="R58" s="7" t="s">
        <v>554</v>
      </c>
      <c r="S58" s="7" t="s">
        <v>185</v>
      </c>
      <c r="T58" s="7" t="s">
        <v>185</v>
      </c>
      <c r="U58" s="7" t="s">
        <v>185</v>
      </c>
      <c r="V58" s="7" t="s">
        <v>186</v>
      </c>
      <c r="W58" s="7"/>
      <c r="X58" s="7"/>
      <c r="Y58" s="7"/>
      <c r="Z58" s="7"/>
      <c r="AA58" s="7" t="s">
        <v>187</v>
      </c>
      <c r="AB58" s="7"/>
      <c r="AC58" s="7" t="s">
        <v>188</v>
      </c>
    </row>
    <row r="59" spans="1:29" ht="24">
      <c r="A59" s="7">
        <v>268201</v>
      </c>
      <c r="B59" s="7" t="s">
        <v>244</v>
      </c>
      <c r="C59" s="7" t="s">
        <v>176</v>
      </c>
      <c r="D59" s="7" t="s">
        <v>177</v>
      </c>
      <c r="E59" s="7" t="s">
        <v>323</v>
      </c>
      <c r="F59" s="7" t="s">
        <v>100</v>
      </c>
      <c r="G59" s="7" t="s">
        <v>267</v>
      </c>
      <c r="H59" s="7" t="s">
        <v>268</v>
      </c>
      <c r="I59" s="7" t="s">
        <v>269</v>
      </c>
      <c r="J59" s="7" t="s">
        <v>181</v>
      </c>
      <c r="K59" s="7" t="s">
        <v>226</v>
      </c>
      <c r="L59" s="7" t="s">
        <v>324</v>
      </c>
      <c r="M59" s="7" t="s">
        <v>248</v>
      </c>
      <c r="N59" s="7" t="s">
        <v>229</v>
      </c>
      <c r="O59" s="7">
        <v>221</v>
      </c>
      <c r="P59" s="8">
        <v>44621</v>
      </c>
      <c r="Q59" s="7" t="s">
        <v>185</v>
      </c>
      <c r="R59" s="7" t="s">
        <v>554</v>
      </c>
      <c r="S59" s="7" t="s">
        <v>185</v>
      </c>
      <c r="T59" s="7" t="s">
        <v>185</v>
      </c>
      <c r="U59" s="7" t="s">
        <v>185</v>
      </c>
      <c r="V59" s="7" t="s">
        <v>186</v>
      </c>
      <c r="W59" s="7"/>
      <c r="X59" s="7"/>
      <c r="Y59" s="7"/>
      <c r="Z59" s="7"/>
      <c r="AA59" s="7" t="s">
        <v>187</v>
      </c>
      <c r="AB59" s="7"/>
      <c r="AC59" s="7" t="s">
        <v>188</v>
      </c>
    </row>
    <row r="60" spans="1:29" ht="24">
      <c r="A60" s="7">
        <v>268201</v>
      </c>
      <c r="B60" s="7" t="s">
        <v>244</v>
      </c>
      <c r="C60" s="7" t="s">
        <v>176</v>
      </c>
      <c r="D60" s="7" t="s">
        <v>177</v>
      </c>
      <c r="E60" s="7" t="s">
        <v>323</v>
      </c>
      <c r="F60" s="7" t="s">
        <v>100</v>
      </c>
      <c r="G60" s="7" t="s">
        <v>267</v>
      </c>
      <c r="H60" s="7" t="s">
        <v>268</v>
      </c>
      <c r="I60" s="7" t="s">
        <v>269</v>
      </c>
      <c r="J60" s="7" t="s">
        <v>181</v>
      </c>
      <c r="K60" s="7" t="s">
        <v>182</v>
      </c>
      <c r="L60" s="7" t="s">
        <v>325</v>
      </c>
      <c r="M60" s="7" t="s">
        <v>248</v>
      </c>
      <c r="N60" s="7" t="s">
        <v>229</v>
      </c>
      <c r="O60" s="7">
        <v>212</v>
      </c>
      <c r="P60" s="8">
        <v>44621</v>
      </c>
      <c r="Q60" s="7" t="s">
        <v>185</v>
      </c>
      <c r="R60" s="7" t="s">
        <v>554</v>
      </c>
      <c r="S60" s="7" t="s">
        <v>185</v>
      </c>
      <c r="T60" s="7" t="s">
        <v>185</v>
      </c>
      <c r="U60" s="7" t="s">
        <v>185</v>
      </c>
      <c r="V60" s="7" t="s">
        <v>186</v>
      </c>
      <c r="W60" s="7"/>
      <c r="X60" s="7"/>
      <c r="Y60" s="7"/>
      <c r="Z60" s="7"/>
      <c r="AA60" s="7" t="s">
        <v>187</v>
      </c>
      <c r="AB60" s="7"/>
      <c r="AC60" s="7" t="s">
        <v>188</v>
      </c>
    </row>
    <row r="61" spans="1:29" ht="24">
      <c r="A61" s="7">
        <v>268201</v>
      </c>
      <c r="B61" s="7" t="s">
        <v>244</v>
      </c>
      <c r="C61" s="7" t="s">
        <v>176</v>
      </c>
      <c r="D61" s="7" t="s">
        <v>177</v>
      </c>
      <c r="E61" s="7" t="s">
        <v>323</v>
      </c>
      <c r="F61" s="7" t="s">
        <v>100</v>
      </c>
      <c r="G61" s="7" t="s">
        <v>267</v>
      </c>
      <c r="H61" s="7" t="s">
        <v>268</v>
      </c>
      <c r="I61" s="7" t="s">
        <v>269</v>
      </c>
      <c r="J61" s="7" t="s">
        <v>181</v>
      </c>
      <c r="K61" s="7" t="s">
        <v>196</v>
      </c>
      <c r="L61" s="7" t="s">
        <v>326</v>
      </c>
      <c r="M61" s="7" t="s">
        <v>248</v>
      </c>
      <c r="N61" s="7" t="s">
        <v>229</v>
      </c>
      <c r="O61" s="7">
        <v>301</v>
      </c>
      <c r="P61" s="8">
        <v>44621</v>
      </c>
      <c r="Q61" s="7" t="s">
        <v>185</v>
      </c>
      <c r="R61" s="7" t="s">
        <v>554</v>
      </c>
      <c r="S61" s="7" t="s">
        <v>185</v>
      </c>
      <c r="T61" s="7" t="s">
        <v>185</v>
      </c>
      <c r="U61" s="7" t="s">
        <v>185</v>
      </c>
      <c r="V61" s="7" t="s">
        <v>186</v>
      </c>
      <c r="W61" s="7"/>
      <c r="X61" s="7"/>
      <c r="Y61" s="7"/>
      <c r="Z61" s="7"/>
      <c r="AA61" s="7" t="s">
        <v>187</v>
      </c>
      <c r="AB61" s="7"/>
      <c r="AC61" s="7" t="s">
        <v>188</v>
      </c>
    </row>
    <row r="62" spans="1:29" ht="24">
      <c r="A62" s="7">
        <v>268201</v>
      </c>
      <c r="B62" s="7" t="s">
        <v>244</v>
      </c>
      <c r="C62" s="7" t="s">
        <v>176</v>
      </c>
      <c r="D62" s="7" t="s">
        <v>177</v>
      </c>
      <c r="E62" s="7" t="s">
        <v>323</v>
      </c>
      <c r="F62" s="7" t="s">
        <v>100</v>
      </c>
      <c r="G62" s="7" t="s">
        <v>267</v>
      </c>
      <c r="H62" s="7" t="s">
        <v>268</v>
      </c>
      <c r="I62" s="7" t="s">
        <v>269</v>
      </c>
      <c r="J62" s="7" t="s">
        <v>181</v>
      </c>
      <c r="K62" s="7" t="s">
        <v>295</v>
      </c>
      <c r="L62" s="7" t="s">
        <v>327</v>
      </c>
      <c r="M62" s="7" t="s">
        <v>248</v>
      </c>
      <c r="N62" s="7" t="s">
        <v>229</v>
      </c>
      <c r="O62" s="7">
        <v>95</v>
      </c>
      <c r="P62" s="8">
        <v>44621</v>
      </c>
      <c r="Q62" s="7" t="s">
        <v>185</v>
      </c>
      <c r="R62" s="7" t="s">
        <v>554</v>
      </c>
      <c r="S62" s="7" t="s">
        <v>185</v>
      </c>
      <c r="T62" s="7" t="s">
        <v>185</v>
      </c>
      <c r="U62" s="7" t="s">
        <v>185</v>
      </c>
      <c r="V62" s="7" t="s">
        <v>186</v>
      </c>
      <c r="W62" s="7"/>
      <c r="X62" s="7"/>
      <c r="Y62" s="7"/>
      <c r="Z62" s="7"/>
      <c r="AA62" s="7" t="s">
        <v>187</v>
      </c>
      <c r="AB62" s="7"/>
      <c r="AC62" s="7" t="s">
        <v>188</v>
      </c>
    </row>
    <row r="63" spans="1:29" ht="24">
      <c r="A63" s="7">
        <v>268201</v>
      </c>
      <c r="B63" s="7" t="s">
        <v>244</v>
      </c>
      <c r="C63" s="7" t="s">
        <v>176</v>
      </c>
      <c r="D63" s="7" t="s">
        <v>177</v>
      </c>
      <c r="E63" s="7" t="s">
        <v>328</v>
      </c>
      <c r="F63" s="7" t="s">
        <v>104</v>
      </c>
      <c r="G63" s="7" t="s">
        <v>329</v>
      </c>
      <c r="H63" s="7" t="s">
        <v>179</v>
      </c>
      <c r="I63" s="7" t="s">
        <v>330</v>
      </c>
      <c r="J63" s="7" t="s">
        <v>181</v>
      </c>
      <c r="K63" s="7" t="s">
        <v>198</v>
      </c>
      <c r="L63" s="7" t="s">
        <v>331</v>
      </c>
      <c r="M63" s="7" t="s">
        <v>248</v>
      </c>
      <c r="N63" s="7" t="s">
        <v>229</v>
      </c>
      <c r="O63" s="7">
        <v>60</v>
      </c>
      <c r="P63" s="8">
        <v>44621</v>
      </c>
      <c r="Q63" s="7" t="s">
        <v>185</v>
      </c>
      <c r="R63" s="7" t="s">
        <v>554</v>
      </c>
      <c r="S63" s="7" t="s">
        <v>185</v>
      </c>
      <c r="T63" s="7" t="s">
        <v>185</v>
      </c>
      <c r="U63" s="7" t="s">
        <v>185</v>
      </c>
      <c r="V63" s="7" t="s">
        <v>186</v>
      </c>
      <c r="W63" s="7"/>
      <c r="X63" s="7"/>
      <c r="Y63" s="7"/>
      <c r="Z63" s="7"/>
      <c r="AA63" s="7" t="s">
        <v>187</v>
      </c>
      <c r="AB63" s="7"/>
      <c r="AC63" s="7" t="s">
        <v>188</v>
      </c>
    </row>
    <row r="64" spans="1:29" ht="24">
      <c r="A64" s="7">
        <v>268201</v>
      </c>
      <c r="B64" s="7" t="s">
        <v>244</v>
      </c>
      <c r="C64" s="7" t="s">
        <v>176</v>
      </c>
      <c r="D64" s="7" t="s">
        <v>177</v>
      </c>
      <c r="E64" s="7" t="s">
        <v>332</v>
      </c>
      <c r="F64" s="7" t="s">
        <v>104</v>
      </c>
      <c r="G64" s="7" t="s">
        <v>179</v>
      </c>
      <c r="H64" s="7" t="s">
        <v>179</v>
      </c>
      <c r="I64" s="7" t="s">
        <v>180</v>
      </c>
      <c r="J64" s="7" t="s">
        <v>181</v>
      </c>
      <c r="K64" s="7" t="s">
        <v>196</v>
      </c>
      <c r="L64" s="7" t="s">
        <v>333</v>
      </c>
      <c r="M64" s="7" t="s">
        <v>248</v>
      </c>
      <c r="N64" s="7" t="s">
        <v>229</v>
      </c>
      <c r="O64" s="7">
        <v>676</v>
      </c>
      <c r="P64" s="8">
        <v>44621</v>
      </c>
      <c r="Q64" s="7" t="s">
        <v>185</v>
      </c>
      <c r="R64" s="7" t="s">
        <v>554</v>
      </c>
      <c r="S64" s="7" t="s">
        <v>185</v>
      </c>
      <c r="T64" s="7" t="s">
        <v>185</v>
      </c>
      <c r="U64" s="7" t="s">
        <v>185</v>
      </c>
      <c r="V64" s="7" t="s">
        <v>186</v>
      </c>
      <c r="W64" s="7"/>
      <c r="X64" s="7"/>
      <c r="Y64" s="7"/>
      <c r="Z64" s="7"/>
      <c r="AA64" s="7" t="s">
        <v>187</v>
      </c>
      <c r="AB64" s="7"/>
      <c r="AC64" s="7" t="s">
        <v>188</v>
      </c>
    </row>
    <row r="65" spans="1:29" ht="24">
      <c r="A65" s="7">
        <v>268201</v>
      </c>
      <c r="B65" s="7" t="s">
        <v>244</v>
      </c>
      <c r="C65" s="7" t="s">
        <v>176</v>
      </c>
      <c r="D65" s="7" t="s">
        <v>177</v>
      </c>
      <c r="E65" s="7" t="s">
        <v>332</v>
      </c>
      <c r="F65" s="7" t="s">
        <v>104</v>
      </c>
      <c r="G65" s="7" t="s">
        <v>179</v>
      </c>
      <c r="H65" s="7" t="s">
        <v>179</v>
      </c>
      <c r="I65" s="7" t="s">
        <v>180</v>
      </c>
      <c r="J65" s="7" t="s">
        <v>181</v>
      </c>
      <c r="K65" s="7" t="s">
        <v>198</v>
      </c>
      <c r="L65" s="7" t="s">
        <v>334</v>
      </c>
      <c r="M65" s="7" t="s">
        <v>248</v>
      </c>
      <c r="N65" s="7" t="s">
        <v>229</v>
      </c>
      <c r="O65" s="7">
        <v>747</v>
      </c>
      <c r="P65" s="8">
        <v>44621</v>
      </c>
      <c r="Q65" s="7" t="s">
        <v>185</v>
      </c>
      <c r="R65" s="7" t="s">
        <v>554</v>
      </c>
      <c r="S65" s="7" t="s">
        <v>185</v>
      </c>
      <c r="T65" s="7" t="s">
        <v>185</v>
      </c>
      <c r="U65" s="7" t="s">
        <v>185</v>
      </c>
      <c r="V65" s="7" t="s">
        <v>186</v>
      </c>
      <c r="W65" s="7"/>
      <c r="X65" s="7"/>
      <c r="Y65" s="7"/>
      <c r="Z65" s="7"/>
      <c r="AA65" s="7" t="s">
        <v>187</v>
      </c>
      <c r="AB65" s="7"/>
      <c r="AC65" s="7" t="s">
        <v>188</v>
      </c>
    </row>
    <row r="66" spans="1:29" ht="24">
      <c r="A66" s="7">
        <v>268201</v>
      </c>
      <c r="B66" s="7" t="s">
        <v>244</v>
      </c>
      <c r="C66" s="7" t="s">
        <v>176</v>
      </c>
      <c r="D66" s="7" t="s">
        <v>177</v>
      </c>
      <c r="E66" s="7" t="s">
        <v>332</v>
      </c>
      <c r="F66" s="7" t="s">
        <v>104</v>
      </c>
      <c r="G66" s="7" t="s">
        <v>179</v>
      </c>
      <c r="H66" s="7" t="s">
        <v>179</v>
      </c>
      <c r="I66" s="7" t="s">
        <v>180</v>
      </c>
      <c r="J66" s="7" t="s">
        <v>181</v>
      </c>
      <c r="K66" s="7" t="s">
        <v>295</v>
      </c>
      <c r="L66" s="7" t="s">
        <v>335</v>
      </c>
      <c r="M66" s="7" t="s">
        <v>248</v>
      </c>
      <c r="N66" s="7" t="s">
        <v>229</v>
      </c>
      <c r="O66" s="7">
        <v>95</v>
      </c>
      <c r="P66" s="8">
        <v>44621</v>
      </c>
      <c r="Q66" s="7" t="s">
        <v>185</v>
      </c>
      <c r="R66" s="7" t="s">
        <v>554</v>
      </c>
      <c r="S66" s="7" t="s">
        <v>185</v>
      </c>
      <c r="T66" s="7" t="s">
        <v>185</v>
      </c>
      <c r="U66" s="7" t="s">
        <v>185</v>
      </c>
      <c r="V66" s="7" t="s">
        <v>186</v>
      </c>
      <c r="W66" s="7"/>
      <c r="X66" s="7"/>
      <c r="Y66" s="7"/>
      <c r="Z66" s="7"/>
      <c r="AA66" s="7" t="s">
        <v>187</v>
      </c>
      <c r="AB66" s="7"/>
      <c r="AC66" s="7" t="s">
        <v>188</v>
      </c>
    </row>
    <row r="67" spans="1:29" ht="24">
      <c r="A67" s="7">
        <v>268201</v>
      </c>
      <c r="B67" s="7" t="s">
        <v>244</v>
      </c>
      <c r="C67" s="7" t="s">
        <v>176</v>
      </c>
      <c r="D67" s="7" t="s">
        <v>177</v>
      </c>
      <c r="E67" s="7" t="s">
        <v>332</v>
      </c>
      <c r="F67" s="7" t="s">
        <v>104</v>
      </c>
      <c r="G67" s="7" t="s">
        <v>200</v>
      </c>
      <c r="H67" s="7" t="s">
        <v>200</v>
      </c>
      <c r="I67" s="7" t="s">
        <v>201</v>
      </c>
      <c r="J67" s="7" t="s">
        <v>181</v>
      </c>
      <c r="K67" s="7" t="s">
        <v>196</v>
      </c>
      <c r="L67" s="7" t="s">
        <v>336</v>
      </c>
      <c r="M67" s="7" t="s">
        <v>248</v>
      </c>
      <c r="N67" s="7" t="s">
        <v>229</v>
      </c>
      <c r="O67" s="7">
        <v>60</v>
      </c>
      <c r="P67" s="8">
        <v>44621</v>
      </c>
      <c r="Q67" s="7" t="s">
        <v>185</v>
      </c>
      <c r="R67" s="7" t="s">
        <v>554</v>
      </c>
      <c r="S67" s="7" t="s">
        <v>185</v>
      </c>
      <c r="T67" s="7" t="s">
        <v>185</v>
      </c>
      <c r="U67" s="7" t="s">
        <v>185</v>
      </c>
      <c r="V67" s="7" t="s">
        <v>186</v>
      </c>
      <c r="W67" s="7"/>
      <c r="X67" s="7"/>
      <c r="Y67" s="7"/>
      <c r="Z67" s="7"/>
      <c r="AA67" s="7" t="s">
        <v>187</v>
      </c>
      <c r="AB67" s="7"/>
      <c r="AC67" s="7" t="s">
        <v>188</v>
      </c>
    </row>
    <row r="68" spans="1:29" ht="24">
      <c r="A68" s="7">
        <v>268201</v>
      </c>
      <c r="B68" s="7" t="s">
        <v>244</v>
      </c>
      <c r="C68" s="7" t="s">
        <v>176</v>
      </c>
      <c r="D68" s="7" t="s">
        <v>177</v>
      </c>
      <c r="E68" s="7" t="s">
        <v>332</v>
      </c>
      <c r="F68" s="7" t="s">
        <v>104</v>
      </c>
      <c r="G68" s="7" t="s">
        <v>200</v>
      </c>
      <c r="H68" s="7" t="s">
        <v>200</v>
      </c>
      <c r="I68" s="7" t="s">
        <v>201</v>
      </c>
      <c r="J68" s="7" t="s">
        <v>181</v>
      </c>
      <c r="K68" s="7" t="s">
        <v>198</v>
      </c>
      <c r="L68" s="7" t="s">
        <v>337</v>
      </c>
      <c r="M68" s="7" t="s">
        <v>248</v>
      </c>
      <c r="N68" s="7" t="s">
        <v>229</v>
      </c>
      <c r="O68" s="7">
        <v>1133</v>
      </c>
      <c r="P68" s="8">
        <v>44621</v>
      </c>
      <c r="Q68" s="7" t="s">
        <v>185</v>
      </c>
      <c r="R68" s="7" t="s">
        <v>554</v>
      </c>
      <c r="S68" s="7" t="s">
        <v>185</v>
      </c>
      <c r="T68" s="7" t="s">
        <v>185</v>
      </c>
      <c r="U68" s="7" t="s">
        <v>185</v>
      </c>
      <c r="V68" s="7" t="s">
        <v>186</v>
      </c>
      <c r="W68" s="7"/>
      <c r="X68" s="7"/>
      <c r="Y68" s="7"/>
      <c r="Z68" s="7"/>
      <c r="AA68" s="7" t="s">
        <v>187</v>
      </c>
      <c r="AB68" s="7"/>
      <c r="AC68" s="7" t="s">
        <v>188</v>
      </c>
    </row>
    <row r="69" spans="1:29" ht="24">
      <c r="A69" s="7">
        <v>268201</v>
      </c>
      <c r="B69" s="7" t="s">
        <v>244</v>
      </c>
      <c r="C69" s="7" t="s">
        <v>176</v>
      </c>
      <c r="D69" s="7" t="s">
        <v>177</v>
      </c>
      <c r="E69" s="7" t="s">
        <v>332</v>
      </c>
      <c r="F69" s="7" t="s">
        <v>104</v>
      </c>
      <c r="G69" s="7" t="s">
        <v>200</v>
      </c>
      <c r="H69" s="7" t="s">
        <v>200</v>
      </c>
      <c r="I69" s="7" t="s">
        <v>201</v>
      </c>
      <c r="J69" s="7" t="s">
        <v>181</v>
      </c>
      <c r="K69" s="7" t="s">
        <v>295</v>
      </c>
      <c r="L69" s="7" t="s">
        <v>338</v>
      </c>
      <c r="M69" s="7" t="s">
        <v>248</v>
      </c>
      <c r="N69" s="7" t="s">
        <v>229</v>
      </c>
      <c r="O69" s="7">
        <v>72</v>
      </c>
      <c r="P69" s="8">
        <v>44621</v>
      </c>
      <c r="Q69" s="7" t="s">
        <v>185</v>
      </c>
      <c r="R69" s="7" t="s">
        <v>554</v>
      </c>
      <c r="S69" s="7" t="s">
        <v>185</v>
      </c>
      <c r="T69" s="7" t="s">
        <v>185</v>
      </c>
      <c r="U69" s="7" t="s">
        <v>185</v>
      </c>
      <c r="V69" s="7" t="s">
        <v>186</v>
      </c>
      <c r="W69" s="7"/>
      <c r="X69" s="7"/>
      <c r="Y69" s="7"/>
      <c r="Z69" s="7"/>
      <c r="AA69" s="7" t="s">
        <v>187</v>
      </c>
      <c r="AB69" s="7"/>
      <c r="AC69" s="7" t="s">
        <v>188</v>
      </c>
    </row>
    <row r="70" spans="1:29" ht="24">
      <c r="A70" s="7">
        <v>268201</v>
      </c>
      <c r="B70" s="7" t="s">
        <v>244</v>
      </c>
      <c r="C70" s="7" t="s">
        <v>176</v>
      </c>
      <c r="D70" s="7" t="s">
        <v>177</v>
      </c>
      <c r="E70" s="7" t="s">
        <v>332</v>
      </c>
      <c r="F70" s="7" t="s">
        <v>104</v>
      </c>
      <c r="G70" s="7" t="s">
        <v>339</v>
      </c>
      <c r="H70" s="7" t="s">
        <v>339</v>
      </c>
      <c r="I70" s="7" t="s">
        <v>340</v>
      </c>
      <c r="J70" s="7" t="s">
        <v>181</v>
      </c>
      <c r="K70" s="7" t="s">
        <v>226</v>
      </c>
      <c r="L70" s="7" t="s">
        <v>341</v>
      </c>
      <c r="M70" s="7" t="s">
        <v>248</v>
      </c>
      <c r="N70" s="7" t="s">
        <v>229</v>
      </c>
      <c r="O70" s="7">
        <v>218</v>
      </c>
      <c r="P70" s="8">
        <v>44621</v>
      </c>
      <c r="Q70" s="7" t="s">
        <v>185</v>
      </c>
      <c r="R70" s="7" t="s">
        <v>554</v>
      </c>
      <c r="S70" s="7" t="s">
        <v>185</v>
      </c>
      <c r="T70" s="7" t="s">
        <v>185</v>
      </c>
      <c r="U70" s="7" t="s">
        <v>185</v>
      </c>
      <c r="V70" s="7" t="s">
        <v>186</v>
      </c>
      <c r="W70" s="7"/>
      <c r="X70" s="7"/>
      <c r="Y70" s="7"/>
      <c r="Z70" s="7"/>
      <c r="AA70" s="7" t="s">
        <v>187</v>
      </c>
      <c r="AB70" s="7"/>
      <c r="AC70" s="7" t="s">
        <v>188</v>
      </c>
    </row>
    <row r="71" spans="1:29" ht="24">
      <c r="A71" s="7">
        <v>268201</v>
      </c>
      <c r="B71" s="7" t="s">
        <v>244</v>
      </c>
      <c r="C71" s="7" t="s">
        <v>176</v>
      </c>
      <c r="D71" s="7" t="s">
        <v>177</v>
      </c>
      <c r="E71" s="7" t="s">
        <v>332</v>
      </c>
      <c r="F71" s="7" t="s">
        <v>104</v>
      </c>
      <c r="G71" s="7" t="s">
        <v>339</v>
      </c>
      <c r="H71" s="7" t="s">
        <v>339</v>
      </c>
      <c r="I71" s="7" t="s">
        <v>340</v>
      </c>
      <c r="J71" s="7" t="s">
        <v>181</v>
      </c>
      <c r="K71" s="7" t="s">
        <v>196</v>
      </c>
      <c r="L71" s="7" t="s">
        <v>342</v>
      </c>
      <c r="M71" s="7" t="s">
        <v>248</v>
      </c>
      <c r="N71" s="7" t="s">
        <v>229</v>
      </c>
      <c r="O71" s="7">
        <v>461</v>
      </c>
      <c r="P71" s="8">
        <v>44621</v>
      </c>
      <c r="Q71" s="7" t="s">
        <v>185</v>
      </c>
      <c r="R71" s="7" t="s">
        <v>554</v>
      </c>
      <c r="S71" s="7" t="s">
        <v>185</v>
      </c>
      <c r="T71" s="7" t="s">
        <v>185</v>
      </c>
      <c r="U71" s="7" t="s">
        <v>185</v>
      </c>
      <c r="V71" s="7" t="s">
        <v>186</v>
      </c>
      <c r="W71" s="7"/>
      <c r="X71" s="7"/>
      <c r="Y71" s="7"/>
      <c r="Z71" s="7"/>
      <c r="AA71" s="7" t="s">
        <v>187</v>
      </c>
      <c r="AB71" s="7"/>
      <c r="AC71" s="7" t="s">
        <v>188</v>
      </c>
    </row>
    <row r="72" spans="1:29" ht="24">
      <c r="A72" s="7">
        <v>268201</v>
      </c>
      <c r="B72" s="7" t="s">
        <v>244</v>
      </c>
      <c r="C72" s="7" t="s">
        <v>176</v>
      </c>
      <c r="D72" s="7" t="s">
        <v>177</v>
      </c>
      <c r="E72" s="7" t="s">
        <v>332</v>
      </c>
      <c r="F72" s="7" t="s">
        <v>104</v>
      </c>
      <c r="G72" s="7" t="s">
        <v>339</v>
      </c>
      <c r="H72" s="7" t="s">
        <v>339</v>
      </c>
      <c r="I72" s="7" t="s">
        <v>340</v>
      </c>
      <c r="J72" s="7" t="s">
        <v>181</v>
      </c>
      <c r="K72" s="7" t="s">
        <v>198</v>
      </c>
      <c r="L72" s="7" t="s">
        <v>343</v>
      </c>
      <c r="M72" s="7" t="s">
        <v>248</v>
      </c>
      <c r="N72" s="7" t="s">
        <v>229</v>
      </c>
      <c r="O72" s="7">
        <v>589</v>
      </c>
      <c r="P72" s="8">
        <v>44621</v>
      </c>
      <c r="Q72" s="7" t="s">
        <v>185</v>
      </c>
      <c r="R72" s="7" t="s">
        <v>554</v>
      </c>
      <c r="S72" s="7" t="s">
        <v>185</v>
      </c>
      <c r="T72" s="7" t="s">
        <v>185</v>
      </c>
      <c r="U72" s="7" t="s">
        <v>185</v>
      </c>
      <c r="V72" s="7" t="s">
        <v>186</v>
      </c>
      <c r="W72" s="7"/>
      <c r="X72" s="7"/>
      <c r="Y72" s="7"/>
      <c r="Z72" s="7"/>
      <c r="AA72" s="7" t="s">
        <v>187</v>
      </c>
      <c r="AB72" s="7"/>
      <c r="AC72" s="7" t="s">
        <v>188</v>
      </c>
    </row>
    <row r="73" spans="1:29" ht="24">
      <c r="A73" s="7">
        <v>268201</v>
      </c>
      <c r="B73" s="7" t="s">
        <v>244</v>
      </c>
      <c r="C73" s="7" t="s">
        <v>176</v>
      </c>
      <c r="D73" s="7" t="s">
        <v>177</v>
      </c>
      <c r="E73" s="7" t="s">
        <v>344</v>
      </c>
      <c r="F73" s="7" t="s">
        <v>105</v>
      </c>
      <c r="G73" s="7" t="s">
        <v>179</v>
      </c>
      <c r="H73" s="7" t="s">
        <v>179</v>
      </c>
      <c r="I73" s="7" t="s">
        <v>180</v>
      </c>
      <c r="J73" s="7" t="s">
        <v>181</v>
      </c>
      <c r="K73" s="7" t="s">
        <v>295</v>
      </c>
      <c r="L73" s="7" t="s">
        <v>345</v>
      </c>
      <c r="M73" s="7" t="s">
        <v>248</v>
      </c>
      <c r="N73" s="7" t="s">
        <v>229</v>
      </c>
      <c r="O73" s="7">
        <v>73</v>
      </c>
      <c r="P73" s="8">
        <v>44621</v>
      </c>
      <c r="Q73" s="7" t="s">
        <v>185</v>
      </c>
      <c r="R73" s="7" t="s">
        <v>554</v>
      </c>
      <c r="S73" s="7" t="s">
        <v>185</v>
      </c>
      <c r="T73" s="7" t="s">
        <v>185</v>
      </c>
      <c r="U73" s="7" t="s">
        <v>185</v>
      </c>
      <c r="V73" s="7" t="s">
        <v>186</v>
      </c>
      <c r="W73" s="7"/>
      <c r="X73" s="7"/>
      <c r="Y73" s="7"/>
      <c r="Z73" s="7"/>
      <c r="AA73" s="7" t="s">
        <v>187</v>
      </c>
      <c r="AB73" s="7"/>
      <c r="AC73" s="7" t="s">
        <v>188</v>
      </c>
    </row>
    <row r="74" spans="1:29" ht="24">
      <c r="A74" s="7">
        <v>268201</v>
      </c>
      <c r="B74" s="7" t="s">
        <v>244</v>
      </c>
      <c r="C74" s="7" t="s">
        <v>176</v>
      </c>
      <c r="D74" s="7" t="s">
        <v>177</v>
      </c>
      <c r="E74" s="7" t="s">
        <v>344</v>
      </c>
      <c r="F74" s="7" t="s">
        <v>105</v>
      </c>
      <c r="G74" s="7" t="s">
        <v>346</v>
      </c>
      <c r="H74" s="7" t="s">
        <v>346</v>
      </c>
      <c r="I74" s="7" t="s">
        <v>347</v>
      </c>
      <c r="J74" s="7" t="s">
        <v>181</v>
      </c>
      <c r="K74" s="7" t="s">
        <v>196</v>
      </c>
      <c r="L74" s="7" t="s">
        <v>348</v>
      </c>
      <c r="M74" s="7" t="s">
        <v>248</v>
      </c>
      <c r="N74" s="7" t="s">
        <v>229</v>
      </c>
      <c r="O74" s="7">
        <v>67</v>
      </c>
      <c r="P74" s="8">
        <v>44621</v>
      </c>
      <c r="Q74" s="7" t="s">
        <v>185</v>
      </c>
      <c r="R74" s="7" t="s">
        <v>554</v>
      </c>
      <c r="S74" s="7" t="s">
        <v>185</v>
      </c>
      <c r="T74" s="7" t="s">
        <v>185</v>
      </c>
      <c r="U74" s="7" t="s">
        <v>185</v>
      </c>
      <c r="V74" s="7" t="s">
        <v>186</v>
      </c>
      <c r="W74" s="7"/>
      <c r="X74" s="7"/>
      <c r="Y74" s="7"/>
      <c r="Z74" s="7"/>
      <c r="AA74" s="7" t="s">
        <v>187</v>
      </c>
      <c r="AB74" s="7"/>
      <c r="AC74" s="7" t="s">
        <v>188</v>
      </c>
    </row>
    <row r="75" spans="1:29" ht="24">
      <c r="A75" s="7">
        <v>268201</v>
      </c>
      <c r="B75" s="7" t="s">
        <v>244</v>
      </c>
      <c r="C75" s="7" t="s">
        <v>176</v>
      </c>
      <c r="D75" s="7" t="s">
        <v>177</v>
      </c>
      <c r="E75" s="7" t="s">
        <v>344</v>
      </c>
      <c r="F75" s="7" t="s">
        <v>105</v>
      </c>
      <c r="G75" s="7" t="s">
        <v>237</v>
      </c>
      <c r="H75" s="7" t="s">
        <v>237</v>
      </c>
      <c r="I75" s="7" t="s">
        <v>238</v>
      </c>
      <c r="J75" s="7" t="s">
        <v>181</v>
      </c>
      <c r="K75" s="7" t="s">
        <v>182</v>
      </c>
      <c r="L75" s="7" t="s">
        <v>349</v>
      </c>
      <c r="M75" s="7" t="s">
        <v>248</v>
      </c>
      <c r="N75" s="7" t="s">
        <v>229</v>
      </c>
      <c r="O75" s="7">
        <v>60</v>
      </c>
      <c r="P75" s="8">
        <v>44621</v>
      </c>
      <c r="Q75" s="7" t="s">
        <v>185</v>
      </c>
      <c r="R75" s="7" t="s">
        <v>554</v>
      </c>
      <c r="S75" s="7" t="s">
        <v>185</v>
      </c>
      <c r="T75" s="7" t="s">
        <v>185</v>
      </c>
      <c r="U75" s="7" t="s">
        <v>185</v>
      </c>
      <c r="V75" s="7" t="s">
        <v>186</v>
      </c>
      <c r="W75" s="7"/>
      <c r="X75" s="7"/>
      <c r="Y75" s="7"/>
      <c r="Z75" s="7"/>
      <c r="AA75" s="7" t="s">
        <v>187</v>
      </c>
      <c r="AB75" s="7"/>
      <c r="AC75" s="7" t="s">
        <v>188</v>
      </c>
    </row>
    <row r="76" spans="1:29" ht="24">
      <c r="A76" s="7">
        <v>268201</v>
      </c>
      <c r="B76" s="7" t="s">
        <v>244</v>
      </c>
      <c r="C76" s="7" t="s">
        <v>176</v>
      </c>
      <c r="D76" s="7" t="s">
        <v>177</v>
      </c>
      <c r="E76" s="7" t="s">
        <v>344</v>
      </c>
      <c r="F76" s="7" t="s">
        <v>105</v>
      </c>
      <c r="G76" s="7" t="s">
        <v>237</v>
      </c>
      <c r="H76" s="7" t="s">
        <v>237</v>
      </c>
      <c r="I76" s="7" t="s">
        <v>238</v>
      </c>
      <c r="J76" s="7" t="s">
        <v>181</v>
      </c>
      <c r="K76" s="7" t="s">
        <v>198</v>
      </c>
      <c r="L76" s="7" t="s">
        <v>350</v>
      </c>
      <c r="M76" s="7" t="s">
        <v>248</v>
      </c>
      <c r="N76" s="7" t="s">
        <v>229</v>
      </c>
      <c r="O76" s="7">
        <v>60</v>
      </c>
      <c r="P76" s="8">
        <v>44621</v>
      </c>
      <c r="Q76" s="7" t="s">
        <v>185</v>
      </c>
      <c r="R76" s="7" t="s">
        <v>554</v>
      </c>
      <c r="S76" s="7" t="s">
        <v>185</v>
      </c>
      <c r="T76" s="7" t="s">
        <v>185</v>
      </c>
      <c r="U76" s="7" t="s">
        <v>185</v>
      </c>
      <c r="V76" s="7" t="s">
        <v>186</v>
      </c>
      <c r="W76" s="7"/>
      <c r="X76" s="7"/>
      <c r="Y76" s="7"/>
      <c r="Z76" s="7"/>
      <c r="AA76" s="7" t="s">
        <v>187</v>
      </c>
      <c r="AB76" s="7"/>
      <c r="AC76" s="7" t="s">
        <v>188</v>
      </c>
    </row>
    <row r="77" spans="1:29" ht="24">
      <c r="A77" s="7">
        <v>268201</v>
      </c>
      <c r="B77" s="7" t="s">
        <v>244</v>
      </c>
      <c r="C77" s="7" t="s">
        <v>176</v>
      </c>
      <c r="D77" s="7" t="s">
        <v>177</v>
      </c>
      <c r="E77" s="7" t="s">
        <v>351</v>
      </c>
      <c r="F77" s="7" t="s">
        <v>105</v>
      </c>
      <c r="G77" s="7" t="s">
        <v>179</v>
      </c>
      <c r="H77" s="7" t="s">
        <v>179</v>
      </c>
      <c r="I77" s="7" t="s">
        <v>180</v>
      </c>
      <c r="J77" s="7" t="s">
        <v>181</v>
      </c>
      <c r="K77" s="7" t="s">
        <v>182</v>
      </c>
      <c r="L77" s="7" t="s">
        <v>352</v>
      </c>
      <c r="M77" s="7" t="s">
        <v>248</v>
      </c>
      <c r="N77" s="7" t="s">
        <v>229</v>
      </c>
      <c r="O77" s="7">
        <v>60</v>
      </c>
      <c r="P77" s="8">
        <v>44621</v>
      </c>
      <c r="Q77" s="7" t="s">
        <v>185</v>
      </c>
      <c r="R77" s="7" t="s">
        <v>554</v>
      </c>
      <c r="S77" s="7" t="s">
        <v>185</v>
      </c>
      <c r="T77" s="7" t="s">
        <v>185</v>
      </c>
      <c r="U77" s="7" t="s">
        <v>185</v>
      </c>
      <c r="V77" s="7" t="s">
        <v>186</v>
      </c>
      <c r="W77" s="7"/>
      <c r="X77" s="7"/>
      <c r="Y77" s="7"/>
      <c r="Z77" s="7"/>
      <c r="AA77" s="7" t="s">
        <v>187</v>
      </c>
      <c r="AB77" s="7"/>
      <c r="AC77" s="7" t="s">
        <v>188</v>
      </c>
    </row>
    <row r="78" spans="1:29" ht="24">
      <c r="A78" s="7">
        <v>268201</v>
      </c>
      <c r="B78" s="7" t="s">
        <v>244</v>
      </c>
      <c r="C78" s="7" t="s">
        <v>176</v>
      </c>
      <c r="D78" s="7" t="s">
        <v>177</v>
      </c>
      <c r="E78" s="7" t="s">
        <v>351</v>
      </c>
      <c r="F78" s="7" t="s">
        <v>105</v>
      </c>
      <c r="G78" s="7" t="s">
        <v>179</v>
      </c>
      <c r="H78" s="7" t="s">
        <v>179</v>
      </c>
      <c r="I78" s="7" t="s">
        <v>180</v>
      </c>
      <c r="J78" s="7" t="s">
        <v>181</v>
      </c>
      <c r="K78" s="7" t="s">
        <v>196</v>
      </c>
      <c r="L78" s="7" t="s">
        <v>353</v>
      </c>
      <c r="M78" s="7" t="s">
        <v>248</v>
      </c>
      <c r="N78" s="7" t="s">
        <v>229</v>
      </c>
      <c r="O78" s="7">
        <v>125</v>
      </c>
      <c r="P78" s="8">
        <v>44621</v>
      </c>
      <c r="Q78" s="7" t="s">
        <v>185</v>
      </c>
      <c r="R78" s="7" t="s">
        <v>554</v>
      </c>
      <c r="S78" s="7" t="s">
        <v>185</v>
      </c>
      <c r="T78" s="7" t="s">
        <v>185</v>
      </c>
      <c r="U78" s="7" t="s">
        <v>185</v>
      </c>
      <c r="V78" s="7" t="s">
        <v>186</v>
      </c>
      <c r="W78" s="7"/>
      <c r="X78" s="7"/>
      <c r="Y78" s="7"/>
      <c r="Z78" s="7"/>
      <c r="AA78" s="7" t="s">
        <v>187</v>
      </c>
      <c r="AB78" s="7"/>
      <c r="AC78" s="7" t="s">
        <v>188</v>
      </c>
    </row>
    <row r="79" spans="1:29" ht="24">
      <c r="A79" s="7">
        <v>268201</v>
      </c>
      <c r="B79" s="7" t="s">
        <v>244</v>
      </c>
      <c r="C79" s="7" t="s">
        <v>176</v>
      </c>
      <c r="D79" s="7" t="s">
        <v>177</v>
      </c>
      <c r="E79" s="7" t="s">
        <v>351</v>
      </c>
      <c r="F79" s="7" t="s">
        <v>105</v>
      </c>
      <c r="G79" s="7" t="s">
        <v>179</v>
      </c>
      <c r="H79" s="7" t="s">
        <v>179</v>
      </c>
      <c r="I79" s="7" t="s">
        <v>180</v>
      </c>
      <c r="J79" s="7" t="s">
        <v>181</v>
      </c>
      <c r="K79" s="7" t="s">
        <v>295</v>
      </c>
      <c r="L79" s="7" t="s">
        <v>354</v>
      </c>
      <c r="M79" s="7" t="s">
        <v>248</v>
      </c>
      <c r="N79" s="7" t="s">
        <v>229</v>
      </c>
      <c r="O79" s="7">
        <v>60</v>
      </c>
      <c r="P79" s="8">
        <v>44621</v>
      </c>
      <c r="Q79" s="7" t="s">
        <v>185</v>
      </c>
      <c r="R79" s="7" t="s">
        <v>554</v>
      </c>
      <c r="S79" s="7" t="s">
        <v>185</v>
      </c>
      <c r="T79" s="7" t="s">
        <v>185</v>
      </c>
      <c r="U79" s="7" t="s">
        <v>185</v>
      </c>
      <c r="V79" s="7" t="s">
        <v>186</v>
      </c>
      <c r="W79" s="7"/>
      <c r="X79" s="7"/>
      <c r="Y79" s="7"/>
      <c r="Z79" s="7"/>
      <c r="AA79" s="7" t="s">
        <v>187</v>
      </c>
      <c r="AB79" s="7"/>
      <c r="AC79" s="7" t="s">
        <v>188</v>
      </c>
    </row>
    <row r="80" spans="1:29" ht="24">
      <c r="A80" s="7">
        <v>268201</v>
      </c>
      <c r="B80" s="7" t="s">
        <v>244</v>
      </c>
      <c r="C80" s="7" t="s">
        <v>176</v>
      </c>
      <c r="D80" s="7" t="s">
        <v>177</v>
      </c>
      <c r="E80" s="7" t="s">
        <v>351</v>
      </c>
      <c r="F80" s="7" t="s">
        <v>105</v>
      </c>
      <c r="G80" s="7" t="s">
        <v>346</v>
      </c>
      <c r="H80" s="7" t="s">
        <v>346</v>
      </c>
      <c r="I80" s="7" t="s">
        <v>347</v>
      </c>
      <c r="J80" s="7" t="s">
        <v>181</v>
      </c>
      <c r="K80" s="7" t="s">
        <v>182</v>
      </c>
      <c r="L80" s="7" t="s">
        <v>355</v>
      </c>
      <c r="M80" s="7" t="s">
        <v>248</v>
      </c>
      <c r="N80" s="7" t="s">
        <v>229</v>
      </c>
      <c r="O80" s="7">
        <v>93</v>
      </c>
      <c r="P80" s="8">
        <v>44621</v>
      </c>
      <c r="Q80" s="7" t="s">
        <v>185</v>
      </c>
      <c r="R80" s="7" t="s">
        <v>554</v>
      </c>
      <c r="S80" s="7" t="s">
        <v>185</v>
      </c>
      <c r="T80" s="7" t="s">
        <v>185</v>
      </c>
      <c r="U80" s="7" t="s">
        <v>185</v>
      </c>
      <c r="V80" s="7" t="s">
        <v>186</v>
      </c>
      <c r="W80" s="7"/>
      <c r="X80" s="7"/>
      <c r="Y80" s="7"/>
      <c r="Z80" s="7"/>
      <c r="AA80" s="7" t="s">
        <v>187</v>
      </c>
      <c r="AB80" s="7"/>
      <c r="AC80" s="7" t="s">
        <v>188</v>
      </c>
    </row>
    <row r="81" spans="1:29" ht="24">
      <c r="A81" s="7">
        <v>268201</v>
      </c>
      <c r="B81" s="7" t="s">
        <v>244</v>
      </c>
      <c r="C81" s="7" t="s">
        <v>176</v>
      </c>
      <c r="D81" s="7" t="s">
        <v>177</v>
      </c>
      <c r="E81" s="7" t="s">
        <v>351</v>
      </c>
      <c r="F81" s="7" t="s">
        <v>105</v>
      </c>
      <c r="G81" s="7" t="s">
        <v>346</v>
      </c>
      <c r="H81" s="7" t="s">
        <v>346</v>
      </c>
      <c r="I81" s="7" t="s">
        <v>347</v>
      </c>
      <c r="J81" s="7" t="s">
        <v>181</v>
      </c>
      <c r="K81" s="7" t="s">
        <v>196</v>
      </c>
      <c r="L81" s="7" t="s">
        <v>356</v>
      </c>
      <c r="M81" s="7" t="s">
        <v>248</v>
      </c>
      <c r="N81" s="7" t="s">
        <v>229</v>
      </c>
      <c r="O81" s="7">
        <v>77</v>
      </c>
      <c r="P81" s="8">
        <v>44621</v>
      </c>
      <c r="Q81" s="7" t="s">
        <v>185</v>
      </c>
      <c r="R81" s="7" t="s">
        <v>554</v>
      </c>
      <c r="S81" s="7" t="s">
        <v>185</v>
      </c>
      <c r="T81" s="7" t="s">
        <v>185</v>
      </c>
      <c r="U81" s="7" t="s">
        <v>185</v>
      </c>
      <c r="V81" s="7" t="s">
        <v>186</v>
      </c>
      <c r="W81" s="7"/>
      <c r="X81" s="7"/>
      <c r="Y81" s="7"/>
      <c r="Z81" s="7"/>
      <c r="AA81" s="7" t="s">
        <v>187</v>
      </c>
      <c r="AB81" s="7"/>
      <c r="AC81" s="7" t="s">
        <v>188</v>
      </c>
    </row>
    <row r="82" spans="1:29" ht="24">
      <c r="A82" s="7">
        <v>268201</v>
      </c>
      <c r="B82" s="7" t="s">
        <v>244</v>
      </c>
      <c r="C82" s="7" t="s">
        <v>176</v>
      </c>
      <c r="D82" s="7" t="s">
        <v>177</v>
      </c>
      <c r="E82" s="7" t="s">
        <v>357</v>
      </c>
      <c r="F82" s="7" t="s">
        <v>100</v>
      </c>
      <c r="G82" s="7" t="s">
        <v>200</v>
      </c>
      <c r="H82" s="7" t="s">
        <v>200</v>
      </c>
      <c r="I82" s="7" t="s">
        <v>201</v>
      </c>
      <c r="J82" s="7" t="s">
        <v>181</v>
      </c>
      <c r="K82" s="7" t="s">
        <v>182</v>
      </c>
      <c r="L82" s="7" t="s">
        <v>358</v>
      </c>
      <c r="M82" s="7" t="s">
        <v>248</v>
      </c>
      <c r="N82" s="7" t="s">
        <v>229</v>
      </c>
      <c r="O82" s="7">
        <v>239</v>
      </c>
      <c r="P82" s="8">
        <v>44621</v>
      </c>
      <c r="Q82" s="7" t="s">
        <v>185</v>
      </c>
      <c r="R82" s="7" t="s">
        <v>554</v>
      </c>
      <c r="S82" s="7" t="s">
        <v>185</v>
      </c>
      <c r="T82" s="7" t="s">
        <v>185</v>
      </c>
      <c r="U82" s="7" t="s">
        <v>185</v>
      </c>
      <c r="V82" s="7" t="s">
        <v>186</v>
      </c>
      <c r="W82" s="7"/>
      <c r="X82" s="7"/>
      <c r="Y82" s="7"/>
      <c r="Z82" s="7"/>
      <c r="AA82" s="7" t="s">
        <v>187</v>
      </c>
      <c r="AB82" s="7"/>
      <c r="AC82" s="7" t="s">
        <v>188</v>
      </c>
    </row>
    <row r="83" spans="1:29" ht="24">
      <c r="A83" s="7">
        <v>268201</v>
      </c>
      <c r="B83" s="7" t="s">
        <v>244</v>
      </c>
      <c r="C83" s="7" t="s">
        <v>176</v>
      </c>
      <c r="D83" s="7" t="s">
        <v>177</v>
      </c>
      <c r="E83" s="7" t="s">
        <v>357</v>
      </c>
      <c r="F83" s="7" t="s">
        <v>100</v>
      </c>
      <c r="G83" s="7" t="s">
        <v>200</v>
      </c>
      <c r="H83" s="7" t="s">
        <v>200</v>
      </c>
      <c r="I83" s="7" t="s">
        <v>201</v>
      </c>
      <c r="J83" s="7" t="s">
        <v>181</v>
      </c>
      <c r="K83" s="7" t="s">
        <v>196</v>
      </c>
      <c r="L83" s="7" t="s">
        <v>360</v>
      </c>
      <c r="M83" s="7" t="s">
        <v>248</v>
      </c>
      <c r="N83" s="7" t="s">
        <v>229</v>
      </c>
      <c r="O83" s="7">
        <v>84</v>
      </c>
      <c r="P83" s="8">
        <v>44621</v>
      </c>
      <c r="Q83" s="7" t="s">
        <v>185</v>
      </c>
      <c r="R83" s="7" t="s">
        <v>554</v>
      </c>
      <c r="S83" s="7" t="s">
        <v>185</v>
      </c>
      <c r="T83" s="7" t="s">
        <v>185</v>
      </c>
      <c r="U83" s="7" t="s">
        <v>185</v>
      </c>
      <c r="V83" s="7" t="s">
        <v>186</v>
      </c>
      <c r="W83" s="7"/>
      <c r="X83" s="7"/>
      <c r="Y83" s="7"/>
      <c r="Z83" s="7"/>
      <c r="AA83" s="7" t="s">
        <v>187</v>
      </c>
      <c r="AB83" s="7"/>
      <c r="AC83" s="7" t="s">
        <v>188</v>
      </c>
    </row>
    <row r="84" spans="1:29" ht="24">
      <c r="A84" s="7">
        <v>268201</v>
      </c>
      <c r="B84" s="7" t="s">
        <v>244</v>
      </c>
      <c r="C84" s="7" t="s">
        <v>176</v>
      </c>
      <c r="D84" s="7" t="s">
        <v>177</v>
      </c>
      <c r="E84" s="7" t="s">
        <v>361</v>
      </c>
      <c r="F84" s="7" t="s">
        <v>104</v>
      </c>
      <c r="G84" s="7" t="s">
        <v>179</v>
      </c>
      <c r="H84" s="7" t="s">
        <v>179</v>
      </c>
      <c r="I84" s="7" t="s">
        <v>180</v>
      </c>
      <c r="J84" s="7" t="s">
        <v>181</v>
      </c>
      <c r="K84" s="7" t="s">
        <v>226</v>
      </c>
      <c r="L84" s="7" t="s">
        <v>362</v>
      </c>
      <c r="M84" s="7" t="s">
        <v>248</v>
      </c>
      <c r="N84" s="7" t="s">
        <v>229</v>
      </c>
      <c r="O84" s="7">
        <v>70</v>
      </c>
      <c r="P84" s="8">
        <v>44621</v>
      </c>
      <c r="Q84" s="7" t="s">
        <v>185</v>
      </c>
      <c r="R84" s="7" t="s">
        <v>554</v>
      </c>
      <c r="S84" s="7" t="s">
        <v>185</v>
      </c>
      <c r="T84" s="7" t="s">
        <v>185</v>
      </c>
      <c r="U84" s="7" t="s">
        <v>185</v>
      </c>
      <c r="V84" s="7" t="s">
        <v>186</v>
      </c>
      <c r="W84" s="7"/>
      <c r="X84" s="7"/>
      <c r="Y84" s="7"/>
      <c r="Z84" s="7"/>
      <c r="AA84" s="7" t="s">
        <v>187</v>
      </c>
      <c r="AB84" s="7"/>
      <c r="AC84" s="7" t="s">
        <v>188</v>
      </c>
    </row>
    <row r="85" spans="1:29" ht="24">
      <c r="A85" s="7">
        <v>268201</v>
      </c>
      <c r="B85" s="7" t="s">
        <v>244</v>
      </c>
      <c r="C85" s="7" t="s">
        <v>176</v>
      </c>
      <c r="D85" s="7" t="s">
        <v>177</v>
      </c>
      <c r="E85" s="7" t="s">
        <v>361</v>
      </c>
      <c r="F85" s="7" t="s">
        <v>104</v>
      </c>
      <c r="G85" s="7" t="s">
        <v>179</v>
      </c>
      <c r="H85" s="7" t="s">
        <v>179</v>
      </c>
      <c r="I85" s="7" t="s">
        <v>180</v>
      </c>
      <c r="J85" s="7" t="s">
        <v>181</v>
      </c>
      <c r="K85" s="7" t="s">
        <v>182</v>
      </c>
      <c r="L85" s="7" t="s">
        <v>363</v>
      </c>
      <c r="M85" s="7" t="s">
        <v>248</v>
      </c>
      <c r="N85" s="7" t="s">
        <v>229</v>
      </c>
      <c r="O85" s="7">
        <v>255</v>
      </c>
      <c r="P85" s="8">
        <v>44621</v>
      </c>
      <c r="Q85" s="7" t="s">
        <v>185</v>
      </c>
      <c r="R85" s="7" t="s">
        <v>554</v>
      </c>
      <c r="S85" s="7" t="s">
        <v>185</v>
      </c>
      <c r="T85" s="7" t="s">
        <v>185</v>
      </c>
      <c r="U85" s="7" t="s">
        <v>185</v>
      </c>
      <c r="V85" s="7" t="s">
        <v>186</v>
      </c>
      <c r="W85" s="7"/>
      <c r="X85" s="7"/>
      <c r="Y85" s="7"/>
      <c r="Z85" s="7"/>
      <c r="AA85" s="7" t="s">
        <v>187</v>
      </c>
      <c r="AB85" s="7"/>
      <c r="AC85" s="7" t="s">
        <v>188</v>
      </c>
    </row>
    <row r="86" spans="1:29" ht="24">
      <c r="A86" s="7">
        <v>268201</v>
      </c>
      <c r="B86" s="7" t="s">
        <v>244</v>
      </c>
      <c r="C86" s="7" t="s">
        <v>176</v>
      </c>
      <c r="D86" s="7" t="s">
        <v>177</v>
      </c>
      <c r="E86" s="7" t="s">
        <v>361</v>
      </c>
      <c r="F86" s="7" t="s">
        <v>104</v>
      </c>
      <c r="G86" s="7" t="s">
        <v>179</v>
      </c>
      <c r="H86" s="7" t="s">
        <v>179</v>
      </c>
      <c r="I86" s="7" t="s">
        <v>180</v>
      </c>
      <c r="J86" s="7" t="s">
        <v>181</v>
      </c>
      <c r="K86" s="7" t="s">
        <v>196</v>
      </c>
      <c r="L86" s="7" t="s">
        <v>364</v>
      </c>
      <c r="M86" s="7" t="s">
        <v>248</v>
      </c>
      <c r="N86" s="7" t="s">
        <v>229</v>
      </c>
      <c r="O86" s="7">
        <v>187</v>
      </c>
      <c r="P86" s="8">
        <v>44621</v>
      </c>
      <c r="Q86" s="7" t="s">
        <v>185</v>
      </c>
      <c r="R86" s="7" t="s">
        <v>554</v>
      </c>
      <c r="S86" s="7" t="s">
        <v>185</v>
      </c>
      <c r="T86" s="7" t="s">
        <v>185</v>
      </c>
      <c r="U86" s="7" t="s">
        <v>185</v>
      </c>
      <c r="V86" s="7" t="s">
        <v>186</v>
      </c>
      <c r="W86" s="7"/>
      <c r="X86" s="7"/>
      <c r="Y86" s="7"/>
      <c r="Z86" s="7"/>
      <c r="AA86" s="7" t="s">
        <v>187</v>
      </c>
      <c r="AB86" s="7"/>
      <c r="AC86" s="7" t="s">
        <v>188</v>
      </c>
    </row>
    <row r="87" spans="1:29" ht="24">
      <c r="A87" s="7">
        <v>268201</v>
      </c>
      <c r="B87" s="7" t="s">
        <v>244</v>
      </c>
      <c r="C87" s="7" t="s">
        <v>176</v>
      </c>
      <c r="D87" s="7" t="s">
        <v>177</v>
      </c>
      <c r="E87" s="7" t="s">
        <v>361</v>
      </c>
      <c r="F87" s="7" t="s">
        <v>104</v>
      </c>
      <c r="G87" s="7" t="s">
        <v>179</v>
      </c>
      <c r="H87" s="7" t="s">
        <v>179</v>
      </c>
      <c r="I87" s="7" t="s">
        <v>180</v>
      </c>
      <c r="J87" s="7" t="s">
        <v>181</v>
      </c>
      <c r="K87" s="7" t="s">
        <v>198</v>
      </c>
      <c r="L87" s="7" t="s">
        <v>365</v>
      </c>
      <c r="M87" s="7" t="s">
        <v>248</v>
      </c>
      <c r="N87" s="7" t="s">
        <v>229</v>
      </c>
      <c r="O87" s="7">
        <v>62</v>
      </c>
      <c r="P87" s="8">
        <v>44621</v>
      </c>
      <c r="Q87" s="7" t="s">
        <v>185</v>
      </c>
      <c r="R87" s="7" t="s">
        <v>554</v>
      </c>
      <c r="S87" s="7" t="s">
        <v>185</v>
      </c>
      <c r="T87" s="7" t="s">
        <v>185</v>
      </c>
      <c r="U87" s="7" t="s">
        <v>185</v>
      </c>
      <c r="V87" s="7" t="s">
        <v>186</v>
      </c>
      <c r="W87" s="7"/>
      <c r="X87" s="7"/>
      <c r="Y87" s="7"/>
      <c r="Z87" s="7"/>
      <c r="AA87" s="7" t="s">
        <v>187</v>
      </c>
      <c r="AB87" s="7"/>
      <c r="AC87" s="7" t="s">
        <v>188</v>
      </c>
    </row>
    <row r="88" spans="1:29" ht="24">
      <c r="A88" s="7">
        <v>268201</v>
      </c>
      <c r="B88" s="7" t="s">
        <v>244</v>
      </c>
      <c r="C88" s="7" t="s">
        <v>176</v>
      </c>
      <c r="D88" s="7" t="s">
        <v>177</v>
      </c>
      <c r="E88" s="7" t="s">
        <v>361</v>
      </c>
      <c r="F88" s="7" t="s">
        <v>104</v>
      </c>
      <c r="G88" s="7" t="s">
        <v>179</v>
      </c>
      <c r="H88" s="7" t="s">
        <v>179</v>
      </c>
      <c r="I88" s="7" t="s">
        <v>180</v>
      </c>
      <c r="J88" s="7" t="s">
        <v>181</v>
      </c>
      <c r="K88" s="7" t="s">
        <v>295</v>
      </c>
      <c r="L88" s="7" t="s">
        <v>366</v>
      </c>
      <c r="M88" s="7" t="s">
        <v>248</v>
      </c>
      <c r="N88" s="7" t="s">
        <v>229</v>
      </c>
      <c r="O88" s="7">
        <v>60</v>
      </c>
      <c r="P88" s="8">
        <v>44621</v>
      </c>
      <c r="Q88" s="7" t="s">
        <v>185</v>
      </c>
      <c r="R88" s="7" t="s">
        <v>554</v>
      </c>
      <c r="S88" s="7" t="s">
        <v>185</v>
      </c>
      <c r="T88" s="7" t="s">
        <v>185</v>
      </c>
      <c r="U88" s="7" t="s">
        <v>185</v>
      </c>
      <c r="V88" s="7" t="s">
        <v>186</v>
      </c>
      <c r="W88" s="7"/>
      <c r="X88" s="7"/>
      <c r="Y88" s="7"/>
      <c r="Z88" s="7"/>
      <c r="AA88" s="7" t="s">
        <v>187</v>
      </c>
      <c r="AB88" s="7"/>
      <c r="AC88" s="7" t="s">
        <v>188</v>
      </c>
    </row>
    <row r="89" spans="1:29" ht="24">
      <c r="A89" s="7">
        <v>268201</v>
      </c>
      <c r="B89" s="7" t="s">
        <v>244</v>
      </c>
      <c r="C89" s="7" t="s">
        <v>176</v>
      </c>
      <c r="D89" s="7" t="s">
        <v>177</v>
      </c>
      <c r="E89" s="7" t="s">
        <v>361</v>
      </c>
      <c r="F89" s="7" t="s">
        <v>104</v>
      </c>
      <c r="G89" s="7" t="s">
        <v>200</v>
      </c>
      <c r="H89" s="7" t="s">
        <v>200</v>
      </c>
      <c r="I89" s="7" t="s">
        <v>201</v>
      </c>
      <c r="J89" s="7" t="s">
        <v>181</v>
      </c>
      <c r="K89" s="7" t="s">
        <v>226</v>
      </c>
      <c r="L89" s="7" t="s">
        <v>367</v>
      </c>
      <c r="M89" s="7" t="s">
        <v>248</v>
      </c>
      <c r="N89" s="7" t="s">
        <v>229</v>
      </c>
      <c r="O89" s="7">
        <v>70</v>
      </c>
      <c r="P89" s="8">
        <v>44621</v>
      </c>
      <c r="Q89" s="7" t="s">
        <v>185</v>
      </c>
      <c r="R89" s="7" t="s">
        <v>554</v>
      </c>
      <c r="S89" s="7" t="s">
        <v>185</v>
      </c>
      <c r="T89" s="7" t="s">
        <v>185</v>
      </c>
      <c r="U89" s="7" t="s">
        <v>185</v>
      </c>
      <c r="V89" s="7" t="s">
        <v>186</v>
      </c>
      <c r="W89" s="7"/>
      <c r="X89" s="7"/>
      <c r="Y89" s="7"/>
      <c r="Z89" s="7"/>
      <c r="AA89" s="7" t="s">
        <v>187</v>
      </c>
      <c r="AB89" s="7"/>
      <c r="AC89" s="7" t="s">
        <v>188</v>
      </c>
    </row>
    <row r="90" spans="1:29" ht="24">
      <c r="A90" s="7">
        <v>268201</v>
      </c>
      <c r="B90" s="7" t="s">
        <v>244</v>
      </c>
      <c r="C90" s="7" t="s">
        <v>176</v>
      </c>
      <c r="D90" s="7" t="s">
        <v>177</v>
      </c>
      <c r="E90" s="7" t="s">
        <v>361</v>
      </c>
      <c r="F90" s="7" t="s">
        <v>104</v>
      </c>
      <c r="G90" s="7" t="s">
        <v>200</v>
      </c>
      <c r="H90" s="7" t="s">
        <v>200</v>
      </c>
      <c r="I90" s="7" t="s">
        <v>201</v>
      </c>
      <c r="J90" s="7" t="s">
        <v>181</v>
      </c>
      <c r="K90" s="7" t="s">
        <v>182</v>
      </c>
      <c r="L90" s="7" t="s">
        <v>368</v>
      </c>
      <c r="M90" s="7" t="s">
        <v>248</v>
      </c>
      <c r="N90" s="7" t="s">
        <v>229</v>
      </c>
      <c r="O90" s="7">
        <v>255</v>
      </c>
      <c r="P90" s="8">
        <v>44621</v>
      </c>
      <c r="Q90" s="7" t="s">
        <v>185</v>
      </c>
      <c r="R90" s="7" t="s">
        <v>554</v>
      </c>
      <c r="S90" s="7" t="s">
        <v>185</v>
      </c>
      <c r="T90" s="7" t="s">
        <v>185</v>
      </c>
      <c r="U90" s="7" t="s">
        <v>185</v>
      </c>
      <c r="V90" s="7" t="s">
        <v>186</v>
      </c>
      <c r="W90" s="7"/>
      <c r="X90" s="7"/>
      <c r="Y90" s="7"/>
      <c r="Z90" s="7"/>
      <c r="AA90" s="7" t="s">
        <v>187</v>
      </c>
      <c r="AB90" s="7"/>
      <c r="AC90" s="7" t="s">
        <v>188</v>
      </c>
    </row>
    <row r="91" spans="1:29" ht="24">
      <c r="A91" s="7">
        <v>268201</v>
      </c>
      <c r="B91" s="7" t="s">
        <v>244</v>
      </c>
      <c r="C91" s="7" t="s">
        <v>176</v>
      </c>
      <c r="D91" s="7" t="s">
        <v>177</v>
      </c>
      <c r="E91" s="7" t="s">
        <v>361</v>
      </c>
      <c r="F91" s="7" t="s">
        <v>104</v>
      </c>
      <c r="G91" s="7" t="s">
        <v>200</v>
      </c>
      <c r="H91" s="7" t="s">
        <v>200</v>
      </c>
      <c r="I91" s="7" t="s">
        <v>201</v>
      </c>
      <c r="J91" s="7" t="s">
        <v>181</v>
      </c>
      <c r="K91" s="7" t="s">
        <v>196</v>
      </c>
      <c r="L91" s="7" t="s">
        <v>369</v>
      </c>
      <c r="M91" s="7" t="s">
        <v>248</v>
      </c>
      <c r="N91" s="7" t="s">
        <v>229</v>
      </c>
      <c r="O91" s="7">
        <v>207</v>
      </c>
      <c r="P91" s="8">
        <v>44621</v>
      </c>
      <c r="Q91" s="7" t="s">
        <v>185</v>
      </c>
      <c r="R91" s="7" t="s">
        <v>554</v>
      </c>
      <c r="S91" s="7" t="s">
        <v>185</v>
      </c>
      <c r="T91" s="7" t="s">
        <v>185</v>
      </c>
      <c r="U91" s="7" t="s">
        <v>185</v>
      </c>
      <c r="V91" s="7" t="s">
        <v>186</v>
      </c>
      <c r="W91" s="7"/>
      <c r="X91" s="7"/>
      <c r="Y91" s="7"/>
      <c r="Z91" s="7"/>
      <c r="AA91" s="7" t="s">
        <v>187</v>
      </c>
      <c r="AB91" s="7"/>
      <c r="AC91" s="7" t="s">
        <v>188</v>
      </c>
    </row>
    <row r="92" spans="1:29" ht="24">
      <c r="A92" s="7">
        <v>268201</v>
      </c>
      <c r="B92" s="7" t="s">
        <v>244</v>
      </c>
      <c r="C92" s="7" t="s">
        <v>176</v>
      </c>
      <c r="D92" s="7" t="s">
        <v>177</v>
      </c>
      <c r="E92" s="7" t="s">
        <v>361</v>
      </c>
      <c r="F92" s="7" t="s">
        <v>104</v>
      </c>
      <c r="G92" s="7" t="s">
        <v>200</v>
      </c>
      <c r="H92" s="7" t="s">
        <v>200</v>
      </c>
      <c r="I92" s="7" t="s">
        <v>201</v>
      </c>
      <c r="J92" s="7" t="s">
        <v>181</v>
      </c>
      <c r="K92" s="7" t="s">
        <v>198</v>
      </c>
      <c r="L92" s="7" t="s">
        <v>370</v>
      </c>
      <c r="M92" s="7" t="s">
        <v>248</v>
      </c>
      <c r="N92" s="7" t="s">
        <v>229</v>
      </c>
      <c r="O92" s="7">
        <v>80</v>
      </c>
      <c r="P92" s="8">
        <v>44621</v>
      </c>
      <c r="Q92" s="7" t="s">
        <v>185</v>
      </c>
      <c r="R92" s="7" t="s">
        <v>554</v>
      </c>
      <c r="S92" s="7" t="s">
        <v>185</v>
      </c>
      <c r="T92" s="7" t="s">
        <v>185</v>
      </c>
      <c r="U92" s="7" t="s">
        <v>185</v>
      </c>
      <c r="V92" s="7" t="s">
        <v>186</v>
      </c>
      <c r="W92" s="7"/>
      <c r="X92" s="7"/>
      <c r="Y92" s="7"/>
      <c r="Z92" s="7"/>
      <c r="AA92" s="7" t="s">
        <v>187</v>
      </c>
      <c r="AB92" s="7"/>
      <c r="AC92" s="7" t="s">
        <v>188</v>
      </c>
    </row>
    <row r="93" spans="1:29" ht="24">
      <c r="A93" s="7">
        <v>268201</v>
      </c>
      <c r="B93" s="7" t="s">
        <v>244</v>
      </c>
      <c r="C93" s="7" t="s">
        <v>176</v>
      </c>
      <c r="D93" s="7" t="s">
        <v>177</v>
      </c>
      <c r="E93" s="7" t="s">
        <v>361</v>
      </c>
      <c r="F93" s="7" t="s">
        <v>104</v>
      </c>
      <c r="G93" s="7" t="s">
        <v>200</v>
      </c>
      <c r="H93" s="7" t="s">
        <v>200</v>
      </c>
      <c r="I93" s="7" t="s">
        <v>201</v>
      </c>
      <c r="J93" s="7" t="s">
        <v>181</v>
      </c>
      <c r="K93" s="7" t="s">
        <v>295</v>
      </c>
      <c r="L93" s="7" t="s">
        <v>371</v>
      </c>
      <c r="M93" s="7" t="s">
        <v>248</v>
      </c>
      <c r="N93" s="7" t="s">
        <v>229</v>
      </c>
      <c r="O93" s="7">
        <v>60</v>
      </c>
      <c r="P93" s="8">
        <v>44621</v>
      </c>
      <c r="Q93" s="7" t="s">
        <v>185</v>
      </c>
      <c r="R93" s="7" t="s">
        <v>554</v>
      </c>
      <c r="S93" s="7" t="s">
        <v>185</v>
      </c>
      <c r="T93" s="7" t="s">
        <v>185</v>
      </c>
      <c r="U93" s="7" t="s">
        <v>185</v>
      </c>
      <c r="V93" s="7" t="s">
        <v>186</v>
      </c>
      <c r="W93" s="7"/>
      <c r="X93" s="7"/>
      <c r="Y93" s="7"/>
      <c r="Z93" s="7"/>
      <c r="AA93" s="7" t="s">
        <v>187</v>
      </c>
      <c r="AB93" s="7"/>
      <c r="AC93" s="7" t="s">
        <v>188</v>
      </c>
    </row>
    <row r="94" spans="1:29" ht="24">
      <c r="A94" s="7">
        <v>268201</v>
      </c>
      <c r="B94" s="7" t="s">
        <v>244</v>
      </c>
      <c r="C94" s="7" t="s">
        <v>176</v>
      </c>
      <c r="D94" s="7" t="s">
        <v>177</v>
      </c>
      <c r="E94" s="7" t="s">
        <v>361</v>
      </c>
      <c r="F94" s="7" t="s">
        <v>104</v>
      </c>
      <c r="G94" s="7" t="s">
        <v>339</v>
      </c>
      <c r="H94" s="7" t="s">
        <v>339</v>
      </c>
      <c r="I94" s="7" t="s">
        <v>340</v>
      </c>
      <c r="J94" s="7" t="s">
        <v>181</v>
      </c>
      <c r="K94" s="7" t="s">
        <v>226</v>
      </c>
      <c r="L94" s="7" t="s">
        <v>372</v>
      </c>
      <c r="M94" s="7" t="s">
        <v>248</v>
      </c>
      <c r="N94" s="7" t="s">
        <v>229</v>
      </c>
      <c r="O94" s="7">
        <v>70</v>
      </c>
      <c r="P94" s="8">
        <v>44621</v>
      </c>
      <c r="Q94" s="7" t="s">
        <v>185</v>
      </c>
      <c r="R94" s="7" t="s">
        <v>554</v>
      </c>
      <c r="S94" s="7" t="s">
        <v>185</v>
      </c>
      <c r="T94" s="7" t="s">
        <v>185</v>
      </c>
      <c r="U94" s="7" t="s">
        <v>185</v>
      </c>
      <c r="V94" s="7" t="s">
        <v>186</v>
      </c>
      <c r="W94" s="7"/>
      <c r="X94" s="7"/>
      <c r="Y94" s="7"/>
      <c r="Z94" s="7"/>
      <c r="AA94" s="7" t="s">
        <v>187</v>
      </c>
      <c r="AB94" s="7"/>
      <c r="AC94" s="7" t="s">
        <v>188</v>
      </c>
    </row>
    <row r="95" spans="1:29" ht="24">
      <c r="A95" s="7">
        <v>268201</v>
      </c>
      <c r="B95" s="7" t="s">
        <v>244</v>
      </c>
      <c r="C95" s="7" t="s">
        <v>176</v>
      </c>
      <c r="D95" s="7" t="s">
        <v>177</v>
      </c>
      <c r="E95" s="7" t="s">
        <v>361</v>
      </c>
      <c r="F95" s="7" t="s">
        <v>104</v>
      </c>
      <c r="G95" s="7" t="s">
        <v>339</v>
      </c>
      <c r="H95" s="7" t="s">
        <v>339</v>
      </c>
      <c r="I95" s="7" t="s">
        <v>340</v>
      </c>
      <c r="J95" s="7" t="s">
        <v>181</v>
      </c>
      <c r="K95" s="7" t="s">
        <v>182</v>
      </c>
      <c r="L95" s="7" t="s">
        <v>373</v>
      </c>
      <c r="M95" s="7" t="s">
        <v>248</v>
      </c>
      <c r="N95" s="7" t="s">
        <v>229</v>
      </c>
      <c r="O95" s="7">
        <v>255</v>
      </c>
      <c r="P95" s="8">
        <v>44621</v>
      </c>
      <c r="Q95" s="7" t="s">
        <v>185</v>
      </c>
      <c r="R95" s="7" t="s">
        <v>554</v>
      </c>
      <c r="S95" s="7" t="s">
        <v>185</v>
      </c>
      <c r="T95" s="7" t="s">
        <v>185</v>
      </c>
      <c r="U95" s="7" t="s">
        <v>185</v>
      </c>
      <c r="V95" s="7" t="s">
        <v>186</v>
      </c>
      <c r="W95" s="7"/>
      <c r="X95" s="7"/>
      <c r="Y95" s="7"/>
      <c r="Z95" s="7"/>
      <c r="AA95" s="7" t="s">
        <v>187</v>
      </c>
      <c r="AB95" s="7"/>
      <c r="AC95" s="7" t="s">
        <v>188</v>
      </c>
    </row>
    <row r="96" spans="1:29" ht="24">
      <c r="A96" s="7">
        <v>268201</v>
      </c>
      <c r="B96" s="7" t="s">
        <v>244</v>
      </c>
      <c r="C96" s="7" t="s">
        <v>176</v>
      </c>
      <c r="D96" s="7" t="s">
        <v>177</v>
      </c>
      <c r="E96" s="7" t="s">
        <v>361</v>
      </c>
      <c r="F96" s="7" t="s">
        <v>104</v>
      </c>
      <c r="G96" s="7" t="s">
        <v>339</v>
      </c>
      <c r="H96" s="7" t="s">
        <v>339</v>
      </c>
      <c r="I96" s="7" t="s">
        <v>340</v>
      </c>
      <c r="J96" s="7" t="s">
        <v>181</v>
      </c>
      <c r="K96" s="7" t="s">
        <v>196</v>
      </c>
      <c r="L96" s="7" t="s">
        <v>374</v>
      </c>
      <c r="M96" s="7" t="s">
        <v>248</v>
      </c>
      <c r="N96" s="7" t="s">
        <v>229</v>
      </c>
      <c r="O96" s="7">
        <v>207</v>
      </c>
      <c r="P96" s="8">
        <v>44621</v>
      </c>
      <c r="Q96" s="7" t="s">
        <v>185</v>
      </c>
      <c r="R96" s="7" t="s">
        <v>554</v>
      </c>
      <c r="S96" s="7" t="s">
        <v>185</v>
      </c>
      <c r="T96" s="7" t="s">
        <v>185</v>
      </c>
      <c r="U96" s="7" t="s">
        <v>185</v>
      </c>
      <c r="V96" s="7" t="s">
        <v>186</v>
      </c>
      <c r="W96" s="7"/>
      <c r="X96" s="7"/>
      <c r="Y96" s="7"/>
      <c r="Z96" s="7"/>
      <c r="AA96" s="7" t="s">
        <v>187</v>
      </c>
      <c r="AB96" s="7"/>
      <c r="AC96" s="7" t="s">
        <v>188</v>
      </c>
    </row>
    <row r="97" spans="1:29" ht="24">
      <c r="A97" s="7">
        <v>268201</v>
      </c>
      <c r="B97" s="7" t="s">
        <v>244</v>
      </c>
      <c r="C97" s="7" t="s">
        <v>176</v>
      </c>
      <c r="D97" s="7" t="s">
        <v>177</v>
      </c>
      <c r="E97" s="7" t="s">
        <v>361</v>
      </c>
      <c r="F97" s="7" t="s">
        <v>104</v>
      </c>
      <c r="G97" s="7" t="s">
        <v>339</v>
      </c>
      <c r="H97" s="7" t="s">
        <v>339</v>
      </c>
      <c r="I97" s="7" t="s">
        <v>340</v>
      </c>
      <c r="J97" s="7" t="s">
        <v>181</v>
      </c>
      <c r="K97" s="7" t="s">
        <v>198</v>
      </c>
      <c r="L97" s="7" t="s">
        <v>375</v>
      </c>
      <c r="M97" s="7" t="s">
        <v>248</v>
      </c>
      <c r="N97" s="7" t="s">
        <v>229</v>
      </c>
      <c r="O97" s="7">
        <v>80</v>
      </c>
      <c r="P97" s="8">
        <v>44621</v>
      </c>
      <c r="Q97" s="7" t="s">
        <v>185</v>
      </c>
      <c r="R97" s="7" t="s">
        <v>554</v>
      </c>
      <c r="S97" s="7" t="s">
        <v>185</v>
      </c>
      <c r="T97" s="7" t="s">
        <v>185</v>
      </c>
      <c r="U97" s="7" t="s">
        <v>185</v>
      </c>
      <c r="V97" s="7" t="s">
        <v>186</v>
      </c>
      <c r="W97" s="7"/>
      <c r="X97" s="7"/>
      <c r="Y97" s="7"/>
      <c r="Z97" s="7"/>
      <c r="AA97" s="7" t="s">
        <v>187</v>
      </c>
      <c r="AB97" s="7"/>
      <c r="AC97" s="7" t="s">
        <v>188</v>
      </c>
    </row>
    <row r="98" spans="1:29" ht="24">
      <c r="A98" s="7">
        <v>268201</v>
      </c>
      <c r="B98" s="7" t="s">
        <v>244</v>
      </c>
      <c r="C98" s="7" t="s">
        <v>176</v>
      </c>
      <c r="D98" s="7" t="s">
        <v>177</v>
      </c>
      <c r="E98" s="7" t="s">
        <v>361</v>
      </c>
      <c r="F98" s="7" t="s">
        <v>104</v>
      </c>
      <c r="G98" s="7" t="s">
        <v>339</v>
      </c>
      <c r="H98" s="7" t="s">
        <v>339</v>
      </c>
      <c r="I98" s="7" t="s">
        <v>340</v>
      </c>
      <c r="J98" s="7" t="s">
        <v>181</v>
      </c>
      <c r="K98" s="7" t="s">
        <v>295</v>
      </c>
      <c r="L98" s="7" t="s">
        <v>376</v>
      </c>
      <c r="M98" s="7" t="s">
        <v>248</v>
      </c>
      <c r="N98" s="7" t="s">
        <v>229</v>
      </c>
      <c r="O98" s="7">
        <v>60</v>
      </c>
      <c r="P98" s="8">
        <v>44621</v>
      </c>
      <c r="Q98" s="7" t="s">
        <v>185</v>
      </c>
      <c r="R98" s="7" t="s">
        <v>554</v>
      </c>
      <c r="S98" s="7" t="s">
        <v>185</v>
      </c>
      <c r="T98" s="7" t="s">
        <v>185</v>
      </c>
      <c r="U98" s="7" t="s">
        <v>185</v>
      </c>
      <c r="V98" s="7" t="s">
        <v>186</v>
      </c>
      <c r="W98" s="7"/>
      <c r="X98" s="7"/>
      <c r="Y98" s="7"/>
      <c r="Z98" s="7"/>
      <c r="AA98" s="7" t="s">
        <v>187</v>
      </c>
      <c r="AB98" s="7"/>
      <c r="AC98" s="7" t="s">
        <v>188</v>
      </c>
    </row>
    <row r="99" spans="1:29" ht="24">
      <c r="A99" s="7">
        <v>268201</v>
      </c>
      <c r="B99" s="7" t="s">
        <v>244</v>
      </c>
      <c r="C99" s="7" t="s">
        <v>176</v>
      </c>
      <c r="D99" s="7" t="s">
        <v>177</v>
      </c>
      <c r="E99" s="7" t="s">
        <v>361</v>
      </c>
      <c r="F99" s="7" t="s">
        <v>104</v>
      </c>
      <c r="G99" s="7" t="s">
        <v>237</v>
      </c>
      <c r="H99" s="7" t="s">
        <v>237</v>
      </c>
      <c r="I99" s="7" t="s">
        <v>238</v>
      </c>
      <c r="J99" s="7" t="s">
        <v>181</v>
      </c>
      <c r="K99" s="7" t="s">
        <v>226</v>
      </c>
      <c r="L99" s="7" t="s">
        <v>377</v>
      </c>
      <c r="M99" s="7" t="s">
        <v>248</v>
      </c>
      <c r="N99" s="7" t="s">
        <v>229</v>
      </c>
      <c r="O99" s="7">
        <v>62</v>
      </c>
      <c r="P99" s="8">
        <v>44621</v>
      </c>
      <c r="Q99" s="7" t="s">
        <v>185</v>
      </c>
      <c r="R99" s="7" t="s">
        <v>554</v>
      </c>
      <c r="S99" s="7" t="s">
        <v>185</v>
      </c>
      <c r="T99" s="7" t="s">
        <v>185</v>
      </c>
      <c r="U99" s="7" t="s">
        <v>185</v>
      </c>
      <c r="V99" s="7" t="s">
        <v>186</v>
      </c>
      <c r="W99" s="7"/>
      <c r="X99" s="7"/>
      <c r="Y99" s="7"/>
      <c r="Z99" s="7"/>
      <c r="AA99" s="7" t="s">
        <v>187</v>
      </c>
      <c r="AB99" s="7"/>
      <c r="AC99" s="7" t="s">
        <v>188</v>
      </c>
    </row>
    <row r="100" spans="1:29" ht="24">
      <c r="A100" s="7">
        <v>268201</v>
      </c>
      <c r="B100" s="7" t="s">
        <v>244</v>
      </c>
      <c r="C100" s="7" t="s">
        <v>176</v>
      </c>
      <c r="D100" s="7" t="s">
        <v>177</v>
      </c>
      <c r="E100" s="7" t="s">
        <v>361</v>
      </c>
      <c r="F100" s="7" t="s">
        <v>104</v>
      </c>
      <c r="G100" s="7" t="s">
        <v>237</v>
      </c>
      <c r="H100" s="7" t="s">
        <v>237</v>
      </c>
      <c r="I100" s="7" t="s">
        <v>238</v>
      </c>
      <c r="J100" s="7" t="s">
        <v>181</v>
      </c>
      <c r="K100" s="7" t="s">
        <v>182</v>
      </c>
      <c r="L100" s="7" t="s">
        <v>378</v>
      </c>
      <c r="M100" s="7" t="s">
        <v>248</v>
      </c>
      <c r="N100" s="7" t="s">
        <v>229</v>
      </c>
      <c r="O100" s="7">
        <v>165</v>
      </c>
      <c r="P100" s="8">
        <v>44621</v>
      </c>
      <c r="Q100" s="7" t="s">
        <v>185</v>
      </c>
      <c r="R100" s="7" t="s">
        <v>554</v>
      </c>
      <c r="S100" s="7" t="s">
        <v>185</v>
      </c>
      <c r="T100" s="7" t="s">
        <v>185</v>
      </c>
      <c r="U100" s="7" t="s">
        <v>185</v>
      </c>
      <c r="V100" s="7" t="s">
        <v>186</v>
      </c>
      <c r="W100" s="7"/>
      <c r="X100" s="7"/>
      <c r="Y100" s="7"/>
      <c r="Z100" s="7"/>
      <c r="AA100" s="7" t="s">
        <v>187</v>
      </c>
      <c r="AB100" s="7"/>
      <c r="AC100" s="7" t="s">
        <v>188</v>
      </c>
    </row>
    <row r="101" spans="1:29" ht="24">
      <c r="A101" s="7">
        <v>268201</v>
      </c>
      <c r="B101" s="7" t="s">
        <v>244</v>
      </c>
      <c r="C101" s="7" t="s">
        <v>176</v>
      </c>
      <c r="D101" s="7" t="s">
        <v>177</v>
      </c>
      <c r="E101" s="7" t="s">
        <v>361</v>
      </c>
      <c r="F101" s="7" t="s">
        <v>104</v>
      </c>
      <c r="G101" s="7" t="s">
        <v>237</v>
      </c>
      <c r="H101" s="7" t="s">
        <v>237</v>
      </c>
      <c r="I101" s="7" t="s">
        <v>238</v>
      </c>
      <c r="J101" s="7" t="s">
        <v>181</v>
      </c>
      <c r="K101" s="7" t="s">
        <v>196</v>
      </c>
      <c r="L101" s="7" t="s">
        <v>379</v>
      </c>
      <c r="M101" s="7" t="s">
        <v>248</v>
      </c>
      <c r="N101" s="7" t="s">
        <v>229</v>
      </c>
      <c r="O101" s="7">
        <v>107</v>
      </c>
      <c r="P101" s="8">
        <v>44621</v>
      </c>
      <c r="Q101" s="7" t="s">
        <v>185</v>
      </c>
      <c r="R101" s="7" t="s">
        <v>554</v>
      </c>
      <c r="S101" s="7" t="s">
        <v>185</v>
      </c>
      <c r="T101" s="7" t="s">
        <v>185</v>
      </c>
      <c r="U101" s="7" t="s">
        <v>185</v>
      </c>
      <c r="V101" s="7" t="s">
        <v>186</v>
      </c>
      <c r="W101" s="7"/>
      <c r="X101" s="7"/>
      <c r="Y101" s="7"/>
      <c r="Z101" s="7"/>
      <c r="AA101" s="7" t="s">
        <v>187</v>
      </c>
      <c r="AB101" s="7"/>
      <c r="AC101" s="7" t="s">
        <v>188</v>
      </c>
    </row>
    <row r="102" spans="1:29" ht="24">
      <c r="A102" s="7">
        <v>268201</v>
      </c>
      <c r="B102" s="7" t="s">
        <v>244</v>
      </c>
      <c r="C102" s="7" t="s">
        <v>176</v>
      </c>
      <c r="D102" s="7" t="s">
        <v>177</v>
      </c>
      <c r="E102" s="7" t="s">
        <v>361</v>
      </c>
      <c r="F102" s="7" t="s">
        <v>104</v>
      </c>
      <c r="G102" s="7" t="s">
        <v>237</v>
      </c>
      <c r="H102" s="7" t="s">
        <v>237</v>
      </c>
      <c r="I102" s="7" t="s">
        <v>238</v>
      </c>
      <c r="J102" s="7" t="s">
        <v>181</v>
      </c>
      <c r="K102" s="7" t="s">
        <v>198</v>
      </c>
      <c r="L102" s="7" t="s">
        <v>380</v>
      </c>
      <c r="M102" s="7" t="s">
        <v>248</v>
      </c>
      <c r="N102" s="7" t="s">
        <v>229</v>
      </c>
      <c r="O102" s="7">
        <v>60</v>
      </c>
      <c r="P102" s="8">
        <v>44621</v>
      </c>
      <c r="Q102" s="7" t="s">
        <v>185</v>
      </c>
      <c r="R102" s="7" t="s">
        <v>554</v>
      </c>
      <c r="S102" s="7" t="s">
        <v>185</v>
      </c>
      <c r="T102" s="7" t="s">
        <v>185</v>
      </c>
      <c r="U102" s="7" t="s">
        <v>185</v>
      </c>
      <c r="V102" s="7" t="s">
        <v>186</v>
      </c>
      <c r="W102" s="7"/>
      <c r="X102" s="7"/>
      <c r="Y102" s="7"/>
      <c r="Z102" s="7"/>
      <c r="AA102" s="7" t="s">
        <v>187</v>
      </c>
      <c r="AB102" s="7"/>
      <c r="AC102" s="7" t="s">
        <v>188</v>
      </c>
    </row>
    <row r="103" spans="1:29" ht="24">
      <c r="A103" s="7">
        <v>268201</v>
      </c>
      <c r="B103" s="7" t="s">
        <v>244</v>
      </c>
      <c r="C103" s="7" t="s">
        <v>176</v>
      </c>
      <c r="D103" s="7" t="s">
        <v>177</v>
      </c>
      <c r="E103" s="7" t="s">
        <v>361</v>
      </c>
      <c r="F103" s="7" t="s">
        <v>104</v>
      </c>
      <c r="G103" s="7" t="s">
        <v>237</v>
      </c>
      <c r="H103" s="7" t="s">
        <v>237</v>
      </c>
      <c r="I103" s="7" t="s">
        <v>238</v>
      </c>
      <c r="J103" s="7" t="s">
        <v>181</v>
      </c>
      <c r="K103" s="7" t="s">
        <v>295</v>
      </c>
      <c r="L103" s="7" t="s">
        <v>381</v>
      </c>
      <c r="M103" s="7" t="s">
        <v>248</v>
      </c>
      <c r="N103" s="7" t="s">
        <v>229</v>
      </c>
      <c r="O103" s="7">
        <v>60</v>
      </c>
      <c r="P103" s="8">
        <v>44621</v>
      </c>
      <c r="Q103" s="7" t="s">
        <v>185</v>
      </c>
      <c r="R103" s="7" t="s">
        <v>554</v>
      </c>
      <c r="S103" s="7" t="s">
        <v>185</v>
      </c>
      <c r="T103" s="7" t="s">
        <v>185</v>
      </c>
      <c r="U103" s="7" t="s">
        <v>185</v>
      </c>
      <c r="V103" s="7" t="s">
        <v>186</v>
      </c>
      <c r="W103" s="7"/>
      <c r="X103" s="7"/>
      <c r="Y103" s="7"/>
      <c r="Z103" s="7"/>
      <c r="AA103" s="7" t="s">
        <v>187</v>
      </c>
      <c r="AB103" s="7"/>
      <c r="AC103" s="7" t="s">
        <v>188</v>
      </c>
    </row>
    <row r="104" spans="1:29" ht="24">
      <c r="A104" s="7">
        <v>268201</v>
      </c>
      <c r="B104" s="7" t="s">
        <v>244</v>
      </c>
      <c r="C104" s="7" t="s">
        <v>176</v>
      </c>
      <c r="D104" s="7" t="s">
        <v>177</v>
      </c>
      <c r="E104" s="7" t="s">
        <v>178</v>
      </c>
      <c r="F104" s="7" t="s">
        <v>104</v>
      </c>
      <c r="G104" s="7" t="s">
        <v>179</v>
      </c>
      <c r="H104" s="7" t="s">
        <v>179</v>
      </c>
      <c r="I104" s="7" t="s">
        <v>180</v>
      </c>
      <c r="J104" s="7" t="s">
        <v>181</v>
      </c>
      <c r="K104" s="7" t="s">
        <v>182</v>
      </c>
      <c r="L104" s="7" t="s">
        <v>183</v>
      </c>
      <c r="M104" s="7" t="s">
        <v>248</v>
      </c>
      <c r="N104" s="7" t="s">
        <v>229</v>
      </c>
      <c r="O104" s="7">
        <v>304</v>
      </c>
      <c r="P104" s="8">
        <v>44621</v>
      </c>
      <c r="Q104" s="7" t="s">
        <v>185</v>
      </c>
      <c r="R104" s="7" t="s">
        <v>554</v>
      </c>
      <c r="S104" s="7" t="s">
        <v>185</v>
      </c>
      <c r="T104" s="7" t="s">
        <v>185</v>
      </c>
      <c r="U104" s="7" t="s">
        <v>185</v>
      </c>
      <c r="V104" s="7" t="s">
        <v>186</v>
      </c>
      <c r="W104" s="7"/>
      <c r="X104" s="7"/>
      <c r="Y104" s="7"/>
      <c r="Z104" s="7"/>
      <c r="AA104" s="7" t="s">
        <v>187</v>
      </c>
      <c r="AB104" s="7"/>
      <c r="AC104" s="7" t="s">
        <v>188</v>
      </c>
    </row>
    <row r="105" spans="1:29" ht="24">
      <c r="A105" s="7">
        <v>268201</v>
      </c>
      <c r="B105" s="7" t="s">
        <v>244</v>
      </c>
      <c r="C105" s="7" t="s">
        <v>176</v>
      </c>
      <c r="D105" s="7" t="s">
        <v>177</v>
      </c>
      <c r="E105" s="7" t="s">
        <v>178</v>
      </c>
      <c r="F105" s="7" t="s">
        <v>104</v>
      </c>
      <c r="G105" s="7" t="s">
        <v>179</v>
      </c>
      <c r="H105" s="7" t="s">
        <v>179</v>
      </c>
      <c r="I105" s="7" t="s">
        <v>180</v>
      </c>
      <c r="J105" s="7" t="s">
        <v>181</v>
      </c>
      <c r="K105" s="7" t="s">
        <v>196</v>
      </c>
      <c r="L105" s="7" t="s">
        <v>197</v>
      </c>
      <c r="M105" s="7" t="s">
        <v>248</v>
      </c>
      <c r="N105" s="7" t="s">
        <v>229</v>
      </c>
      <c r="O105" s="7">
        <v>190</v>
      </c>
      <c r="P105" s="8">
        <v>44621</v>
      </c>
      <c r="Q105" s="7" t="s">
        <v>185</v>
      </c>
      <c r="R105" s="7" t="s">
        <v>554</v>
      </c>
      <c r="S105" s="7" t="s">
        <v>185</v>
      </c>
      <c r="T105" s="7" t="s">
        <v>185</v>
      </c>
      <c r="U105" s="7" t="s">
        <v>185</v>
      </c>
      <c r="V105" s="7" t="s">
        <v>186</v>
      </c>
      <c r="W105" s="7"/>
      <c r="X105" s="7"/>
      <c r="Y105" s="7"/>
      <c r="Z105" s="7"/>
      <c r="AA105" s="7" t="s">
        <v>187</v>
      </c>
      <c r="AB105" s="7"/>
      <c r="AC105" s="7" t="s">
        <v>188</v>
      </c>
    </row>
    <row r="106" spans="1:29" ht="24">
      <c r="A106" s="7">
        <v>268201</v>
      </c>
      <c r="B106" s="7" t="s">
        <v>244</v>
      </c>
      <c r="C106" s="7" t="s">
        <v>176</v>
      </c>
      <c r="D106" s="7" t="s">
        <v>177</v>
      </c>
      <c r="E106" s="7" t="s">
        <v>178</v>
      </c>
      <c r="F106" s="7" t="s">
        <v>104</v>
      </c>
      <c r="G106" s="7" t="s">
        <v>179</v>
      </c>
      <c r="H106" s="7" t="s">
        <v>179</v>
      </c>
      <c r="I106" s="7" t="s">
        <v>180</v>
      </c>
      <c r="J106" s="7" t="s">
        <v>181</v>
      </c>
      <c r="K106" s="7" t="s">
        <v>198</v>
      </c>
      <c r="L106" s="7" t="s">
        <v>199</v>
      </c>
      <c r="M106" s="7" t="s">
        <v>248</v>
      </c>
      <c r="N106" s="7" t="s">
        <v>229</v>
      </c>
      <c r="O106" s="7">
        <v>69</v>
      </c>
      <c r="P106" s="8">
        <v>44621</v>
      </c>
      <c r="Q106" s="7" t="s">
        <v>185</v>
      </c>
      <c r="R106" s="7" t="s">
        <v>554</v>
      </c>
      <c r="S106" s="7" t="s">
        <v>185</v>
      </c>
      <c r="T106" s="7" t="s">
        <v>185</v>
      </c>
      <c r="U106" s="7" t="s">
        <v>185</v>
      </c>
      <c r="V106" s="7" t="s">
        <v>186</v>
      </c>
      <c r="W106" s="7"/>
      <c r="X106" s="7"/>
      <c r="Y106" s="7"/>
      <c r="Z106" s="7"/>
      <c r="AA106" s="7" t="s">
        <v>187</v>
      </c>
      <c r="AB106" s="7"/>
      <c r="AC106" s="7" t="s">
        <v>188</v>
      </c>
    </row>
    <row r="107" spans="1:29" ht="24">
      <c r="A107" s="7">
        <v>268201</v>
      </c>
      <c r="B107" s="7" t="s">
        <v>244</v>
      </c>
      <c r="C107" s="7" t="s">
        <v>176</v>
      </c>
      <c r="D107" s="7" t="s">
        <v>177</v>
      </c>
      <c r="E107" s="7" t="s">
        <v>178</v>
      </c>
      <c r="F107" s="7" t="s">
        <v>104</v>
      </c>
      <c r="G107" s="7" t="s">
        <v>179</v>
      </c>
      <c r="H107" s="7" t="s">
        <v>179</v>
      </c>
      <c r="I107" s="7" t="s">
        <v>180</v>
      </c>
      <c r="J107" s="7" t="s">
        <v>181</v>
      </c>
      <c r="K107" s="7" t="s">
        <v>295</v>
      </c>
      <c r="L107" s="7" t="s">
        <v>382</v>
      </c>
      <c r="M107" s="7" t="s">
        <v>248</v>
      </c>
      <c r="N107" s="7" t="s">
        <v>229</v>
      </c>
      <c r="O107" s="7">
        <v>78</v>
      </c>
      <c r="P107" s="8">
        <v>44621</v>
      </c>
      <c r="Q107" s="7" t="s">
        <v>185</v>
      </c>
      <c r="R107" s="7" t="s">
        <v>554</v>
      </c>
      <c r="S107" s="7" t="s">
        <v>185</v>
      </c>
      <c r="T107" s="7" t="s">
        <v>185</v>
      </c>
      <c r="U107" s="7" t="s">
        <v>185</v>
      </c>
      <c r="V107" s="7" t="s">
        <v>186</v>
      </c>
      <c r="W107" s="7"/>
      <c r="X107" s="7"/>
      <c r="Y107" s="7"/>
      <c r="Z107" s="7"/>
      <c r="AA107" s="7" t="s">
        <v>187</v>
      </c>
      <c r="AB107" s="7"/>
      <c r="AC107" s="7" t="s">
        <v>188</v>
      </c>
    </row>
    <row r="108" spans="1:29" ht="24">
      <c r="A108" s="7">
        <v>268201</v>
      </c>
      <c r="B108" s="7" t="s">
        <v>244</v>
      </c>
      <c r="C108" s="7" t="s">
        <v>176</v>
      </c>
      <c r="D108" s="7" t="s">
        <v>177</v>
      </c>
      <c r="E108" s="7" t="s">
        <v>178</v>
      </c>
      <c r="F108" s="7" t="s">
        <v>104</v>
      </c>
      <c r="G108" s="7" t="s">
        <v>200</v>
      </c>
      <c r="H108" s="7" t="s">
        <v>200</v>
      </c>
      <c r="I108" s="7" t="s">
        <v>201</v>
      </c>
      <c r="J108" s="7" t="s">
        <v>181</v>
      </c>
      <c r="K108" s="7" t="s">
        <v>226</v>
      </c>
      <c r="L108" s="7" t="s">
        <v>383</v>
      </c>
      <c r="M108" s="7" t="s">
        <v>248</v>
      </c>
      <c r="N108" s="7" t="s">
        <v>229</v>
      </c>
      <c r="O108" s="7">
        <v>67</v>
      </c>
      <c r="P108" s="8">
        <v>44621</v>
      </c>
      <c r="Q108" s="7" t="s">
        <v>185</v>
      </c>
      <c r="R108" s="7" t="s">
        <v>554</v>
      </c>
      <c r="S108" s="7" t="s">
        <v>185</v>
      </c>
      <c r="T108" s="7" t="s">
        <v>185</v>
      </c>
      <c r="U108" s="7" t="s">
        <v>185</v>
      </c>
      <c r="V108" s="7" t="s">
        <v>186</v>
      </c>
      <c r="W108" s="7"/>
      <c r="X108" s="7"/>
      <c r="Y108" s="7"/>
      <c r="Z108" s="7"/>
      <c r="AA108" s="7" t="s">
        <v>187</v>
      </c>
      <c r="AB108" s="7"/>
      <c r="AC108" s="7" t="s">
        <v>188</v>
      </c>
    </row>
    <row r="109" spans="1:29" ht="24">
      <c r="A109" s="7">
        <v>268201</v>
      </c>
      <c r="B109" s="7" t="s">
        <v>244</v>
      </c>
      <c r="C109" s="7" t="s">
        <v>176</v>
      </c>
      <c r="D109" s="7" t="s">
        <v>177</v>
      </c>
      <c r="E109" s="7" t="s">
        <v>178</v>
      </c>
      <c r="F109" s="7" t="s">
        <v>104</v>
      </c>
      <c r="G109" s="7" t="s">
        <v>200</v>
      </c>
      <c r="H109" s="7" t="s">
        <v>200</v>
      </c>
      <c r="I109" s="7" t="s">
        <v>201</v>
      </c>
      <c r="J109" s="7" t="s">
        <v>181</v>
      </c>
      <c r="K109" s="7" t="s">
        <v>182</v>
      </c>
      <c r="L109" s="7" t="s">
        <v>202</v>
      </c>
      <c r="M109" s="7" t="s">
        <v>248</v>
      </c>
      <c r="N109" s="7" t="s">
        <v>229</v>
      </c>
      <c r="O109" s="7">
        <v>381</v>
      </c>
      <c r="P109" s="8">
        <v>44621</v>
      </c>
      <c r="Q109" s="7" t="s">
        <v>185</v>
      </c>
      <c r="R109" s="7" t="s">
        <v>554</v>
      </c>
      <c r="S109" s="7" t="s">
        <v>185</v>
      </c>
      <c r="T109" s="7" t="s">
        <v>185</v>
      </c>
      <c r="U109" s="7" t="s">
        <v>185</v>
      </c>
      <c r="V109" s="7" t="s">
        <v>186</v>
      </c>
      <c r="W109" s="7"/>
      <c r="X109" s="7"/>
      <c r="Y109" s="7"/>
      <c r="Z109" s="7"/>
      <c r="AA109" s="7" t="s">
        <v>187</v>
      </c>
      <c r="AB109" s="7"/>
      <c r="AC109" s="7" t="s">
        <v>188</v>
      </c>
    </row>
    <row r="110" spans="1:29" ht="24">
      <c r="A110" s="7">
        <v>268201</v>
      </c>
      <c r="B110" s="7" t="s">
        <v>244</v>
      </c>
      <c r="C110" s="7" t="s">
        <v>176</v>
      </c>
      <c r="D110" s="7" t="s">
        <v>177</v>
      </c>
      <c r="E110" s="7" t="s">
        <v>178</v>
      </c>
      <c r="F110" s="7" t="s">
        <v>104</v>
      </c>
      <c r="G110" s="7" t="s">
        <v>200</v>
      </c>
      <c r="H110" s="7" t="s">
        <v>200</v>
      </c>
      <c r="I110" s="7" t="s">
        <v>201</v>
      </c>
      <c r="J110" s="7" t="s">
        <v>181</v>
      </c>
      <c r="K110" s="7" t="s">
        <v>196</v>
      </c>
      <c r="L110" s="7" t="s">
        <v>208</v>
      </c>
      <c r="M110" s="7" t="s">
        <v>248</v>
      </c>
      <c r="N110" s="7" t="s">
        <v>229</v>
      </c>
      <c r="O110" s="7">
        <v>268</v>
      </c>
      <c r="P110" s="8">
        <v>44621</v>
      </c>
      <c r="Q110" s="7" t="s">
        <v>185</v>
      </c>
      <c r="R110" s="7" t="s">
        <v>554</v>
      </c>
      <c r="S110" s="7" t="s">
        <v>185</v>
      </c>
      <c r="T110" s="7" t="s">
        <v>185</v>
      </c>
      <c r="U110" s="7" t="s">
        <v>185</v>
      </c>
      <c r="V110" s="7" t="s">
        <v>186</v>
      </c>
      <c r="W110" s="7"/>
      <c r="X110" s="7"/>
      <c r="Y110" s="7"/>
      <c r="Z110" s="7"/>
      <c r="AA110" s="7" t="s">
        <v>187</v>
      </c>
      <c r="AB110" s="7"/>
      <c r="AC110" s="7" t="s">
        <v>188</v>
      </c>
    </row>
    <row r="111" spans="1:29" ht="24">
      <c r="A111" s="7">
        <v>268201</v>
      </c>
      <c r="B111" s="7" t="s">
        <v>244</v>
      </c>
      <c r="C111" s="7" t="s">
        <v>176</v>
      </c>
      <c r="D111" s="7" t="s">
        <v>177</v>
      </c>
      <c r="E111" s="7" t="s">
        <v>178</v>
      </c>
      <c r="F111" s="7" t="s">
        <v>104</v>
      </c>
      <c r="G111" s="7" t="s">
        <v>200</v>
      </c>
      <c r="H111" s="7" t="s">
        <v>200</v>
      </c>
      <c r="I111" s="7" t="s">
        <v>201</v>
      </c>
      <c r="J111" s="7" t="s">
        <v>181</v>
      </c>
      <c r="K111" s="7" t="s">
        <v>198</v>
      </c>
      <c r="L111" s="7" t="s">
        <v>209</v>
      </c>
      <c r="M111" s="7" t="s">
        <v>248</v>
      </c>
      <c r="N111" s="7" t="s">
        <v>229</v>
      </c>
      <c r="O111" s="7">
        <v>118</v>
      </c>
      <c r="P111" s="8">
        <v>44621</v>
      </c>
      <c r="Q111" s="7" t="s">
        <v>185</v>
      </c>
      <c r="R111" s="7" t="s">
        <v>554</v>
      </c>
      <c r="S111" s="7" t="s">
        <v>185</v>
      </c>
      <c r="T111" s="7" t="s">
        <v>185</v>
      </c>
      <c r="U111" s="7" t="s">
        <v>185</v>
      </c>
      <c r="V111" s="7" t="s">
        <v>186</v>
      </c>
      <c r="W111" s="7"/>
      <c r="X111" s="7"/>
      <c r="Y111" s="7"/>
      <c r="Z111" s="7"/>
      <c r="AA111" s="7" t="s">
        <v>187</v>
      </c>
      <c r="AB111" s="7"/>
      <c r="AC111" s="7" t="s">
        <v>188</v>
      </c>
    </row>
    <row r="112" spans="1:29" ht="24">
      <c r="A112" s="7">
        <v>268201</v>
      </c>
      <c r="B112" s="7" t="s">
        <v>244</v>
      </c>
      <c r="C112" s="7" t="s">
        <v>176</v>
      </c>
      <c r="D112" s="7" t="s">
        <v>177</v>
      </c>
      <c r="E112" s="7" t="s">
        <v>178</v>
      </c>
      <c r="F112" s="7" t="s">
        <v>104</v>
      </c>
      <c r="G112" s="7" t="s">
        <v>200</v>
      </c>
      <c r="H112" s="7" t="s">
        <v>200</v>
      </c>
      <c r="I112" s="7" t="s">
        <v>201</v>
      </c>
      <c r="J112" s="7" t="s">
        <v>181</v>
      </c>
      <c r="K112" s="7" t="s">
        <v>295</v>
      </c>
      <c r="L112" s="7" t="s">
        <v>384</v>
      </c>
      <c r="M112" s="7" t="s">
        <v>248</v>
      </c>
      <c r="N112" s="7" t="s">
        <v>229</v>
      </c>
      <c r="O112" s="7">
        <v>78</v>
      </c>
      <c r="P112" s="8">
        <v>44621</v>
      </c>
      <c r="Q112" s="7" t="s">
        <v>185</v>
      </c>
      <c r="R112" s="7" t="s">
        <v>554</v>
      </c>
      <c r="S112" s="7" t="s">
        <v>185</v>
      </c>
      <c r="T112" s="7" t="s">
        <v>185</v>
      </c>
      <c r="U112" s="7" t="s">
        <v>185</v>
      </c>
      <c r="V112" s="7" t="s">
        <v>186</v>
      </c>
      <c r="W112" s="7"/>
      <c r="X112" s="7"/>
      <c r="Y112" s="7"/>
      <c r="Z112" s="7"/>
      <c r="AA112" s="7" t="s">
        <v>187</v>
      </c>
      <c r="AB112" s="7"/>
      <c r="AC112" s="7" t="s">
        <v>188</v>
      </c>
    </row>
    <row r="113" spans="1:29" ht="24">
      <c r="A113" s="7">
        <v>268201</v>
      </c>
      <c r="B113" s="7" t="s">
        <v>244</v>
      </c>
      <c r="C113" s="7" t="s">
        <v>176</v>
      </c>
      <c r="D113" s="7" t="s">
        <v>177</v>
      </c>
      <c r="E113" s="7" t="s">
        <v>178</v>
      </c>
      <c r="F113" s="7" t="s">
        <v>104</v>
      </c>
      <c r="G113" s="7" t="s">
        <v>339</v>
      </c>
      <c r="H113" s="7" t="s">
        <v>339</v>
      </c>
      <c r="I113" s="7" t="s">
        <v>340</v>
      </c>
      <c r="J113" s="7" t="s">
        <v>181</v>
      </c>
      <c r="K113" s="7" t="s">
        <v>226</v>
      </c>
      <c r="L113" s="7" t="s">
        <v>385</v>
      </c>
      <c r="M113" s="7" t="s">
        <v>248</v>
      </c>
      <c r="N113" s="7" t="s">
        <v>229</v>
      </c>
      <c r="O113" s="7">
        <v>67</v>
      </c>
      <c r="P113" s="8">
        <v>44621</v>
      </c>
      <c r="Q113" s="7" t="s">
        <v>185</v>
      </c>
      <c r="R113" s="7" t="s">
        <v>554</v>
      </c>
      <c r="S113" s="7" t="s">
        <v>185</v>
      </c>
      <c r="T113" s="7" t="s">
        <v>185</v>
      </c>
      <c r="U113" s="7" t="s">
        <v>185</v>
      </c>
      <c r="V113" s="7" t="s">
        <v>186</v>
      </c>
      <c r="W113" s="7"/>
      <c r="X113" s="7"/>
      <c r="Y113" s="7"/>
      <c r="Z113" s="7"/>
      <c r="AA113" s="7" t="s">
        <v>187</v>
      </c>
      <c r="AB113" s="7"/>
      <c r="AC113" s="7" t="s">
        <v>188</v>
      </c>
    </row>
    <row r="114" spans="1:29" ht="24">
      <c r="A114" s="7">
        <v>268201</v>
      </c>
      <c r="B114" s="7" t="s">
        <v>244</v>
      </c>
      <c r="C114" s="7" t="s">
        <v>176</v>
      </c>
      <c r="D114" s="7" t="s">
        <v>177</v>
      </c>
      <c r="E114" s="7" t="s">
        <v>178</v>
      </c>
      <c r="F114" s="7" t="s">
        <v>104</v>
      </c>
      <c r="G114" s="7" t="s">
        <v>339</v>
      </c>
      <c r="H114" s="7" t="s">
        <v>339</v>
      </c>
      <c r="I114" s="7" t="s">
        <v>340</v>
      </c>
      <c r="J114" s="7" t="s">
        <v>181</v>
      </c>
      <c r="K114" s="7" t="s">
        <v>182</v>
      </c>
      <c r="L114" s="7" t="s">
        <v>386</v>
      </c>
      <c r="M114" s="7" t="s">
        <v>248</v>
      </c>
      <c r="N114" s="7" t="s">
        <v>229</v>
      </c>
      <c r="O114" s="7">
        <v>381</v>
      </c>
      <c r="P114" s="8">
        <v>44621</v>
      </c>
      <c r="Q114" s="7" t="s">
        <v>185</v>
      </c>
      <c r="R114" s="7" t="s">
        <v>554</v>
      </c>
      <c r="S114" s="7" t="s">
        <v>185</v>
      </c>
      <c r="T114" s="7" t="s">
        <v>185</v>
      </c>
      <c r="U114" s="7" t="s">
        <v>185</v>
      </c>
      <c r="V114" s="7" t="s">
        <v>186</v>
      </c>
      <c r="W114" s="7"/>
      <c r="X114" s="7"/>
      <c r="Y114" s="7"/>
      <c r="Z114" s="7"/>
      <c r="AA114" s="7" t="s">
        <v>187</v>
      </c>
      <c r="AB114" s="7"/>
      <c r="AC114" s="7" t="s">
        <v>188</v>
      </c>
    </row>
    <row r="115" spans="1:29" ht="24">
      <c r="A115" s="7">
        <v>268201</v>
      </c>
      <c r="B115" s="7" t="s">
        <v>244</v>
      </c>
      <c r="C115" s="7" t="s">
        <v>176</v>
      </c>
      <c r="D115" s="7" t="s">
        <v>177</v>
      </c>
      <c r="E115" s="7" t="s">
        <v>178</v>
      </c>
      <c r="F115" s="7" t="s">
        <v>104</v>
      </c>
      <c r="G115" s="7" t="s">
        <v>339</v>
      </c>
      <c r="H115" s="7" t="s">
        <v>339</v>
      </c>
      <c r="I115" s="7" t="s">
        <v>340</v>
      </c>
      <c r="J115" s="7" t="s">
        <v>181</v>
      </c>
      <c r="K115" s="7" t="s">
        <v>196</v>
      </c>
      <c r="L115" s="7" t="s">
        <v>387</v>
      </c>
      <c r="M115" s="7" t="s">
        <v>248</v>
      </c>
      <c r="N115" s="7" t="s">
        <v>229</v>
      </c>
      <c r="O115" s="7">
        <v>268</v>
      </c>
      <c r="P115" s="8">
        <v>44621</v>
      </c>
      <c r="Q115" s="7" t="s">
        <v>185</v>
      </c>
      <c r="R115" s="7" t="s">
        <v>554</v>
      </c>
      <c r="S115" s="7" t="s">
        <v>185</v>
      </c>
      <c r="T115" s="7" t="s">
        <v>185</v>
      </c>
      <c r="U115" s="7" t="s">
        <v>185</v>
      </c>
      <c r="V115" s="7" t="s">
        <v>186</v>
      </c>
      <c r="W115" s="7"/>
      <c r="X115" s="7"/>
      <c r="Y115" s="7"/>
      <c r="Z115" s="7"/>
      <c r="AA115" s="7" t="s">
        <v>187</v>
      </c>
      <c r="AB115" s="7"/>
      <c r="AC115" s="7" t="s">
        <v>188</v>
      </c>
    </row>
    <row r="116" spans="1:29" ht="24">
      <c r="A116" s="7">
        <v>268201</v>
      </c>
      <c r="B116" s="7" t="s">
        <v>244</v>
      </c>
      <c r="C116" s="7" t="s">
        <v>176</v>
      </c>
      <c r="D116" s="7" t="s">
        <v>177</v>
      </c>
      <c r="E116" s="7" t="s">
        <v>178</v>
      </c>
      <c r="F116" s="7" t="s">
        <v>104</v>
      </c>
      <c r="G116" s="7" t="s">
        <v>339</v>
      </c>
      <c r="H116" s="7" t="s">
        <v>339</v>
      </c>
      <c r="I116" s="7" t="s">
        <v>340</v>
      </c>
      <c r="J116" s="7" t="s">
        <v>181</v>
      </c>
      <c r="K116" s="7" t="s">
        <v>198</v>
      </c>
      <c r="L116" s="7" t="s">
        <v>388</v>
      </c>
      <c r="M116" s="7" t="s">
        <v>248</v>
      </c>
      <c r="N116" s="7" t="s">
        <v>229</v>
      </c>
      <c r="O116" s="7">
        <v>118</v>
      </c>
      <c r="P116" s="8">
        <v>44621</v>
      </c>
      <c r="Q116" s="7" t="s">
        <v>185</v>
      </c>
      <c r="R116" s="7" t="s">
        <v>554</v>
      </c>
      <c r="S116" s="7" t="s">
        <v>185</v>
      </c>
      <c r="T116" s="7" t="s">
        <v>185</v>
      </c>
      <c r="U116" s="7" t="s">
        <v>185</v>
      </c>
      <c r="V116" s="7" t="s">
        <v>186</v>
      </c>
      <c r="W116" s="7"/>
      <c r="X116" s="7"/>
      <c r="Y116" s="7"/>
      <c r="Z116" s="7"/>
      <c r="AA116" s="7" t="s">
        <v>187</v>
      </c>
      <c r="AB116" s="7"/>
      <c r="AC116" s="7" t="s">
        <v>188</v>
      </c>
    </row>
    <row r="117" spans="1:29" ht="24">
      <c r="A117" s="7">
        <v>268201</v>
      </c>
      <c r="B117" s="7" t="s">
        <v>244</v>
      </c>
      <c r="C117" s="7" t="s">
        <v>176</v>
      </c>
      <c r="D117" s="7" t="s">
        <v>177</v>
      </c>
      <c r="E117" s="7" t="s">
        <v>178</v>
      </c>
      <c r="F117" s="7" t="s">
        <v>104</v>
      </c>
      <c r="G117" s="7" t="s">
        <v>339</v>
      </c>
      <c r="H117" s="7" t="s">
        <v>339</v>
      </c>
      <c r="I117" s="7" t="s">
        <v>340</v>
      </c>
      <c r="J117" s="7" t="s">
        <v>181</v>
      </c>
      <c r="K117" s="7" t="s">
        <v>295</v>
      </c>
      <c r="L117" s="7" t="s">
        <v>389</v>
      </c>
      <c r="M117" s="7" t="s">
        <v>248</v>
      </c>
      <c r="N117" s="7" t="s">
        <v>229</v>
      </c>
      <c r="O117" s="7">
        <v>78</v>
      </c>
      <c r="P117" s="8">
        <v>44621</v>
      </c>
      <c r="Q117" s="7" t="s">
        <v>185</v>
      </c>
      <c r="R117" s="7" t="s">
        <v>554</v>
      </c>
      <c r="S117" s="7" t="s">
        <v>185</v>
      </c>
      <c r="T117" s="7" t="s">
        <v>185</v>
      </c>
      <c r="U117" s="7" t="s">
        <v>185</v>
      </c>
      <c r="V117" s="7" t="s">
        <v>186</v>
      </c>
      <c r="W117" s="7"/>
      <c r="X117" s="7"/>
      <c r="Y117" s="7"/>
      <c r="Z117" s="7"/>
      <c r="AA117" s="7" t="s">
        <v>187</v>
      </c>
      <c r="AB117" s="7"/>
      <c r="AC117" s="7" t="s">
        <v>188</v>
      </c>
    </row>
    <row r="118" spans="1:29" ht="24">
      <c r="A118" s="7">
        <v>268201</v>
      </c>
      <c r="B118" s="7" t="s">
        <v>244</v>
      </c>
      <c r="C118" s="7" t="s">
        <v>176</v>
      </c>
      <c r="D118" s="7" t="s">
        <v>177</v>
      </c>
      <c r="E118" s="7" t="s">
        <v>390</v>
      </c>
      <c r="F118" s="7" t="s">
        <v>104</v>
      </c>
      <c r="G118" s="7" t="s">
        <v>179</v>
      </c>
      <c r="H118" s="7" t="s">
        <v>179</v>
      </c>
      <c r="I118" s="7" t="s">
        <v>180</v>
      </c>
      <c r="J118" s="7" t="s">
        <v>181</v>
      </c>
      <c r="K118" s="7" t="s">
        <v>226</v>
      </c>
      <c r="L118" s="7" t="s">
        <v>391</v>
      </c>
      <c r="M118" s="7" t="s">
        <v>248</v>
      </c>
      <c r="N118" s="7" t="s">
        <v>229</v>
      </c>
      <c r="O118" s="7">
        <v>60</v>
      </c>
      <c r="P118" s="8">
        <v>44621</v>
      </c>
      <c r="Q118" s="7" t="s">
        <v>185</v>
      </c>
      <c r="R118" s="7" t="s">
        <v>554</v>
      </c>
      <c r="S118" s="7" t="s">
        <v>185</v>
      </c>
      <c r="T118" s="7" t="s">
        <v>185</v>
      </c>
      <c r="U118" s="7" t="s">
        <v>185</v>
      </c>
      <c r="V118" s="7" t="s">
        <v>186</v>
      </c>
      <c r="W118" s="7"/>
      <c r="X118" s="7"/>
      <c r="Y118" s="7"/>
      <c r="Z118" s="7"/>
      <c r="AA118" s="7" t="s">
        <v>187</v>
      </c>
      <c r="AB118" s="7"/>
      <c r="AC118" s="7" t="s">
        <v>188</v>
      </c>
    </row>
    <row r="119" spans="1:29" ht="24">
      <c r="A119" s="7">
        <v>268201</v>
      </c>
      <c r="B119" s="7" t="s">
        <v>244</v>
      </c>
      <c r="C119" s="7" t="s">
        <v>176</v>
      </c>
      <c r="D119" s="7" t="s">
        <v>177</v>
      </c>
      <c r="E119" s="7" t="s">
        <v>390</v>
      </c>
      <c r="F119" s="7" t="s">
        <v>104</v>
      </c>
      <c r="G119" s="7" t="s">
        <v>179</v>
      </c>
      <c r="H119" s="7" t="s">
        <v>179</v>
      </c>
      <c r="I119" s="7" t="s">
        <v>180</v>
      </c>
      <c r="J119" s="7" t="s">
        <v>181</v>
      </c>
      <c r="K119" s="7" t="s">
        <v>182</v>
      </c>
      <c r="L119" s="7" t="s">
        <v>392</v>
      </c>
      <c r="M119" s="7" t="s">
        <v>248</v>
      </c>
      <c r="N119" s="7" t="s">
        <v>229</v>
      </c>
      <c r="O119" s="7">
        <v>138</v>
      </c>
      <c r="P119" s="8">
        <v>44621</v>
      </c>
      <c r="Q119" s="7" t="s">
        <v>185</v>
      </c>
      <c r="R119" s="7" t="s">
        <v>554</v>
      </c>
      <c r="S119" s="7" t="s">
        <v>185</v>
      </c>
      <c r="T119" s="7" t="s">
        <v>185</v>
      </c>
      <c r="U119" s="7" t="s">
        <v>185</v>
      </c>
      <c r="V119" s="7" t="s">
        <v>186</v>
      </c>
      <c r="W119" s="7"/>
      <c r="X119" s="7"/>
      <c r="Y119" s="7"/>
      <c r="Z119" s="7"/>
      <c r="AA119" s="7" t="s">
        <v>187</v>
      </c>
      <c r="AB119" s="7"/>
      <c r="AC119" s="7" t="s">
        <v>188</v>
      </c>
    </row>
    <row r="120" spans="1:29" ht="24">
      <c r="A120" s="7">
        <v>268201</v>
      </c>
      <c r="B120" s="7" t="s">
        <v>244</v>
      </c>
      <c r="C120" s="7" t="s">
        <v>176</v>
      </c>
      <c r="D120" s="7" t="s">
        <v>177</v>
      </c>
      <c r="E120" s="7" t="s">
        <v>390</v>
      </c>
      <c r="F120" s="7" t="s">
        <v>104</v>
      </c>
      <c r="G120" s="7" t="s">
        <v>179</v>
      </c>
      <c r="H120" s="7" t="s">
        <v>179</v>
      </c>
      <c r="I120" s="7" t="s">
        <v>180</v>
      </c>
      <c r="J120" s="7" t="s">
        <v>181</v>
      </c>
      <c r="K120" s="7" t="s">
        <v>196</v>
      </c>
      <c r="L120" s="7" t="s">
        <v>393</v>
      </c>
      <c r="M120" s="7" t="s">
        <v>248</v>
      </c>
      <c r="N120" s="7" t="s">
        <v>229</v>
      </c>
      <c r="O120" s="7">
        <v>100</v>
      </c>
      <c r="P120" s="8">
        <v>44621</v>
      </c>
      <c r="Q120" s="7" t="s">
        <v>185</v>
      </c>
      <c r="R120" s="7" t="s">
        <v>554</v>
      </c>
      <c r="S120" s="7" t="s">
        <v>185</v>
      </c>
      <c r="T120" s="7" t="s">
        <v>185</v>
      </c>
      <c r="U120" s="7" t="s">
        <v>185</v>
      </c>
      <c r="V120" s="7" t="s">
        <v>186</v>
      </c>
      <c r="W120" s="7"/>
      <c r="X120" s="7"/>
      <c r="Y120" s="7"/>
      <c r="Z120" s="7"/>
      <c r="AA120" s="7" t="s">
        <v>187</v>
      </c>
      <c r="AB120" s="7"/>
      <c r="AC120" s="7" t="s">
        <v>188</v>
      </c>
    </row>
    <row r="121" spans="1:29" ht="24">
      <c r="A121" s="7">
        <v>268201</v>
      </c>
      <c r="B121" s="7" t="s">
        <v>244</v>
      </c>
      <c r="C121" s="7" t="s">
        <v>176</v>
      </c>
      <c r="D121" s="7" t="s">
        <v>177</v>
      </c>
      <c r="E121" s="7" t="s">
        <v>390</v>
      </c>
      <c r="F121" s="7" t="s">
        <v>104</v>
      </c>
      <c r="G121" s="7" t="s">
        <v>179</v>
      </c>
      <c r="H121" s="7" t="s">
        <v>179</v>
      </c>
      <c r="I121" s="7" t="s">
        <v>180</v>
      </c>
      <c r="J121" s="7" t="s">
        <v>181</v>
      </c>
      <c r="K121" s="7" t="s">
        <v>198</v>
      </c>
      <c r="L121" s="7" t="s">
        <v>394</v>
      </c>
      <c r="M121" s="7" t="s">
        <v>248</v>
      </c>
      <c r="N121" s="7" t="s">
        <v>229</v>
      </c>
      <c r="O121" s="7">
        <v>60</v>
      </c>
      <c r="P121" s="8">
        <v>44621</v>
      </c>
      <c r="Q121" s="7" t="s">
        <v>185</v>
      </c>
      <c r="R121" s="7" t="s">
        <v>554</v>
      </c>
      <c r="S121" s="7" t="s">
        <v>185</v>
      </c>
      <c r="T121" s="7" t="s">
        <v>185</v>
      </c>
      <c r="U121" s="7" t="s">
        <v>185</v>
      </c>
      <c r="V121" s="7" t="s">
        <v>186</v>
      </c>
      <c r="W121" s="7"/>
      <c r="X121" s="7"/>
      <c r="Y121" s="7"/>
      <c r="Z121" s="7"/>
      <c r="AA121" s="7" t="s">
        <v>187</v>
      </c>
      <c r="AB121" s="7"/>
      <c r="AC121" s="7" t="s">
        <v>188</v>
      </c>
    </row>
    <row r="122" spans="1:29" ht="24">
      <c r="A122" s="7">
        <v>268201</v>
      </c>
      <c r="B122" s="7" t="s">
        <v>244</v>
      </c>
      <c r="C122" s="7" t="s">
        <v>176</v>
      </c>
      <c r="D122" s="7" t="s">
        <v>177</v>
      </c>
      <c r="E122" s="7" t="s">
        <v>390</v>
      </c>
      <c r="F122" s="7" t="s">
        <v>104</v>
      </c>
      <c r="G122" s="7" t="s">
        <v>237</v>
      </c>
      <c r="H122" s="7" t="s">
        <v>237</v>
      </c>
      <c r="I122" s="7" t="s">
        <v>238</v>
      </c>
      <c r="J122" s="7" t="s">
        <v>181</v>
      </c>
      <c r="K122" s="7" t="s">
        <v>182</v>
      </c>
      <c r="L122" s="7" t="s">
        <v>395</v>
      </c>
      <c r="M122" s="7" t="s">
        <v>248</v>
      </c>
      <c r="N122" s="7" t="s">
        <v>229</v>
      </c>
      <c r="O122" s="7">
        <v>72</v>
      </c>
      <c r="P122" s="8">
        <v>44621</v>
      </c>
      <c r="Q122" s="7" t="s">
        <v>185</v>
      </c>
      <c r="R122" s="7" t="s">
        <v>554</v>
      </c>
      <c r="S122" s="7" t="s">
        <v>185</v>
      </c>
      <c r="T122" s="7" t="s">
        <v>185</v>
      </c>
      <c r="U122" s="7" t="s">
        <v>185</v>
      </c>
      <c r="V122" s="7" t="s">
        <v>186</v>
      </c>
      <c r="W122" s="7"/>
      <c r="X122" s="7"/>
      <c r="Y122" s="7"/>
      <c r="Z122" s="7"/>
      <c r="AA122" s="7" t="s">
        <v>187</v>
      </c>
      <c r="AB122" s="7"/>
      <c r="AC122" s="7" t="s">
        <v>188</v>
      </c>
    </row>
    <row r="123" spans="1:29" ht="24">
      <c r="A123" s="7">
        <v>268201</v>
      </c>
      <c r="B123" s="7" t="s">
        <v>244</v>
      </c>
      <c r="C123" s="7" t="s">
        <v>176</v>
      </c>
      <c r="D123" s="7" t="s">
        <v>177</v>
      </c>
      <c r="E123" s="7" t="s">
        <v>390</v>
      </c>
      <c r="F123" s="7" t="s">
        <v>104</v>
      </c>
      <c r="G123" s="7" t="s">
        <v>237</v>
      </c>
      <c r="H123" s="7" t="s">
        <v>237</v>
      </c>
      <c r="I123" s="7" t="s">
        <v>238</v>
      </c>
      <c r="J123" s="7" t="s">
        <v>181</v>
      </c>
      <c r="K123" s="7" t="s">
        <v>196</v>
      </c>
      <c r="L123" s="7" t="s">
        <v>396</v>
      </c>
      <c r="M123" s="7" t="s">
        <v>248</v>
      </c>
      <c r="N123" s="7" t="s">
        <v>229</v>
      </c>
      <c r="O123" s="7">
        <v>63</v>
      </c>
      <c r="P123" s="8">
        <v>44621</v>
      </c>
      <c r="Q123" s="7" t="s">
        <v>185</v>
      </c>
      <c r="R123" s="7" t="s">
        <v>554</v>
      </c>
      <c r="S123" s="7" t="s">
        <v>185</v>
      </c>
      <c r="T123" s="7" t="s">
        <v>185</v>
      </c>
      <c r="U123" s="7" t="s">
        <v>185</v>
      </c>
      <c r="V123" s="7" t="s">
        <v>186</v>
      </c>
      <c r="W123" s="7"/>
      <c r="X123" s="7"/>
      <c r="Y123" s="7"/>
      <c r="Z123" s="7"/>
      <c r="AA123" s="7" t="s">
        <v>187</v>
      </c>
      <c r="AB123" s="7"/>
      <c r="AC123" s="7" t="s">
        <v>188</v>
      </c>
    </row>
    <row r="124" spans="1:29" ht="24">
      <c r="A124" s="7">
        <v>268201</v>
      </c>
      <c r="B124" s="7" t="s">
        <v>244</v>
      </c>
      <c r="C124" s="7" t="s">
        <v>176</v>
      </c>
      <c r="D124" s="7" t="s">
        <v>177</v>
      </c>
      <c r="E124" s="7" t="s">
        <v>390</v>
      </c>
      <c r="F124" s="7" t="s">
        <v>104</v>
      </c>
      <c r="G124" s="7" t="s">
        <v>237</v>
      </c>
      <c r="H124" s="7" t="s">
        <v>237</v>
      </c>
      <c r="I124" s="7" t="s">
        <v>238</v>
      </c>
      <c r="J124" s="7" t="s">
        <v>181</v>
      </c>
      <c r="K124" s="7" t="s">
        <v>198</v>
      </c>
      <c r="L124" s="7" t="s">
        <v>397</v>
      </c>
      <c r="M124" s="7" t="s">
        <v>248</v>
      </c>
      <c r="N124" s="7" t="s">
        <v>229</v>
      </c>
      <c r="O124" s="7">
        <v>60</v>
      </c>
      <c r="P124" s="8">
        <v>44621</v>
      </c>
      <c r="Q124" s="7" t="s">
        <v>185</v>
      </c>
      <c r="R124" s="7" t="s">
        <v>554</v>
      </c>
      <c r="S124" s="7" t="s">
        <v>185</v>
      </c>
      <c r="T124" s="7" t="s">
        <v>185</v>
      </c>
      <c r="U124" s="7" t="s">
        <v>185</v>
      </c>
      <c r="V124" s="7" t="s">
        <v>186</v>
      </c>
      <c r="W124" s="7"/>
      <c r="X124" s="7"/>
      <c r="Y124" s="7"/>
      <c r="Z124" s="7"/>
      <c r="AA124" s="7" t="s">
        <v>187</v>
      </c>
      <c r="AB124" s="7"/>
      <c r="AC124" s="7" t="s">
        <v>188</v>
      </c>
    </row>
    <row r="125" spans="1:29" ht="24">
      <c r="A125" s="7">
        <v>268201</v>
      </c>
      <c r="B125" s="7" t="s">
        <v>244</v>
      </c>
      <c r="C125" s="7" t="s">
        <v>176</v>
      </c>
      <c r="D125" s="7" t="s">
        <v>177</v>
      </c>
      <c r="E125" s="7" t="s">
        <v>398</v>
      </c>
      <c r="F125" s="7" t="s">
        <v>103</v>
      </c>
      <c r="G125" s="7" t="s">
        <v>399</v>
      </c>
      <c r="H125" s="7" t="s">
        <v>399</v>
      </c>
      <c r="I125" s="7" t="s">
        <v>400</v>
      </c>
      <c r="J125" s="7" t="s">
        <v>181</v>
      </c>
      <c r="K125" s="7" t="s">
        <v>401</v>
      </c>
      <c r="L125" s="7" t="s">
        <v>402</v>
      </c>
      <c r="M125" s="7" t="s">
        <v>248</v>
      </c>
      <c r="N125" s="7" t="s">
        <v>229</v>
      </c>
      <c r="O125" s="7">
        <v>231</v>
      </c>
      <c r="P125" s="8">
        <v>44621</v>
      </c>
      <c r="Q125" s="7" t="s">
        <v>185</v>
      </c>
      <c r="R125" s="7" t="s">
        <v>554</v>
      </c>
      <c r="S125" s="7" t="s">
        <v>185</v>
      </c>
      <c r="T125" s="7" t="s">
        <v>185</v>
      </c>
      <c r="U125" s="7" t="s">
        <v>185</v>
      </c>
      <c r="V125" s="7" t="s">
        <v>186</v>
      </c>
      <c r="W125" s="7"/>
      <c r="X125" s="7"/>
      <c r="Y125" s="7"/>
      <c r="Z125" s="7"/>
      <c r="AA125" s="7" t="s">
        <v>187</v>
      </c>
      <c r="AB125" s="7"/>
      <c r="AC125" s="7" t="s">
        <v>188</v>
      </c>
    </row>
    <row r="126" spans="1:29" ht="24">
      <c r="A126" s="7">
        <v>268201</v>
      </c>
      <c r="B126" s="7" t="s">
        <v>244</v>
      </c>
      <c r="C126" s="7" t="s">
        <v>176</v>
      </c>
      <c r="D126" s="7" t="s">
        <v>177</v>
      </c>
      <c r="E126" s="7" t="s">
        <v>403</v>
      </c>
      <c r="F126" s="7" t="s">
        <v>103</v>
      </c>
      <c r="G126" s="7" t="s">
        <v>200</v>
      </c>
      <c r="H126" s="7" t="s">
        <v>200</v>
      </c>
      <c r="I126" s="7" t="s">
        <v>201</v>
      </c>
      <c r="J126" s="7" t="s">
        <v>181</v>
      </c>
      <c r="K126" s="7" t="s">
        <v>226</v>
      </c>
      <c r="L126" s="7" t="s">
        <v>404</v>
      </c>
      <c r="M126" s="7" t="s">
        <v>248</v>
      </c>
      <c r="N126" s="7" t="s">
        <v>229</v>
      </c>
      <c r="O126" s="7">
        <v>238</v>
      </c>
      <c r="P126" s="8">
        <v>44621</v>
      </c>
      <c r="Q126" s="7" t="s">
        <v>185</v>
      </c>
      <c r="R126" s="7" t="s">
        <v>554</v>
      </c>
      <c r="S126" s="7" t="s">
        <v>185</v>
      </c>
      <c r="T126" s="7" t="s">
        <v>185</v>
      </c>
      <c r="U126" s="7" t="s">
        <v>185</v>
      </c>
      <c r="V126" s="7" t="s">
        <v>186</v>
      </c>
      <c r="W126" s="7"/>
      <c r="X126" s="7"/>
      <c r="Y126" s="7"/>
      <c r="Z126" s="7"/>
      <c r="AA126" s="7" t="s">
        <v>187</v>
      </c>
      <c r="AB126" s="7"/>
      <c r="AC126" s="7" t="s">
        <v>188</v>
      </c>
    </row>
    <row r="127" spans="1:29" ht="24">
      <c r="A127" s="7">
        <v>268201</v>
      </c>
      <c r="B127" s="7" t="s">
        <v>244</v>
      </c>
      <c r="C127" s="7" t="s">
        <v>176</v>
      </c>
      <c r="D127" s="7" t="s">
        <v>177</v>
      </c>
      <c r="E127" s="7" t="s">
        <v>403</v>
      </c>
      <c r="F127" s="7" t="s">
        <v>103</v>
      </c>
      <c r="G127" s="7" t="s">
        <v>200</v>
      </c>
      <c r="H127" s="7" t="s">
        <v>200</v>
      </c>
      <c r="I127" s="7" t="s">
        <v>201</v>
      </c>
      <c r="J127" s="7" t="s">
        <v>181</v>
      </c>
      <c r="K127" s="7" t="s">
        <v>182</v>
      </c>
      <c r="L127" s="7" t="s">
        <v>405</v>
      </c>
      <c r="M127" s="7" t="s">
        <v>248</v>
      </c>
      <c r="N127" s="7" t="s">
        <v>229</v>
      </c>
      <c r="O127" s="7">
        <v>676</v>
      </c>
      <c r="P127" s="8">
        <v>44621</v>
      </c>
      <c r="Q127" s="7" t="s">
        <v>185</v>
      </c>
      <c r="R127" s="7" t="s">
        <v>554</v>
      </c>
      <c r="S127" s="7" t="s">
        <v>185</v>
      </c>
      <c r="T127" s="7" t="s">
        <v>185</v>
      </c>
      <c r="U127" s="7" t="s">
        <v>185</v>
      </c>
      <c r="V127" s="7" t="s">
        <v>186</v>
      </c>
      <c r="W127" s="7"/>
      <c r="X127" s="7"/>
      <c r="Y127" s="7"/>
      <c r="Z127" s="7"/>
      <c r="AA127" s="7" t="s">
        <v>187</v>
      </c>
      <c r="AB127" s="7"/>
      <c r="AC127" s="7" t="s">
        <v>188</v>
      </c>
    </row>
    <row r="128" spans="1:29" ht="24">
      <c r="A128" s="7">
        <v>268201</v>
      </c>
      <c r="B128" s="7" t="s">
        <v>244</v>
      </c>
      <c r="C128" s="7" t="s">
        <v>176</v>
      </c>
      <c r="D128" s="7" t="s">
        <v>177</v>
      </c>
      <c r="E128" s="7" t="s">
        <v>403</v>
      </c>
      <c r="F128" s="7" t="s">
        <v>103</v>
      </c>
      <c r="G128" s="7" t="s">
        <v>200</v>
      </c>
      <c r="H128" s="7" t="s">
        <v>200</v>
      </c>
      <c r="I128" s="7" t="s">
        <v>201</v>
      </c>
      <c r="J128" s="7" t="s">
        <v>181</v>
      </c>
      <c r="K128" s="7" t="s">
        <v>196</v>
      </c>
      <c r="L128" s="7" t="s">
        <v>406</v>
      </c>
      <c r="M128" s="7" t="s">
        <v>248</v>
      </c>
      <c r="N128" s="7" t="s">
        <v>229</v>
      </c>
      <c r="O128" s="7">
        <v>583</v>
      </c>
      <c r="P128" s="8">
        <v>44621</v>
      </c>
      <c r="Q128" s="7" t="s">
        <v>185</v>
      </c>
      <c r="R128" s="7" t="s">
        <v>554</v>
      </c>
      <c r="S128" s="7" t="s">
        <v>185</v>
      </c>
      <c r="T128" s="7" t="s">
        <v>185</v>
      </c>
      <c r="U128" s="7" t="s">
        <v>185</v>
      </c>
      <c r="V128" s="7" t="s">
        <v>186</v>
      </c>
      <c r="W128" s="7"/>
      <c r="X128" s="7"/>
      <c r="Y128" s="7"/>
      <c r="Z128" s="7"/>
      <c r="AA128" s="7" t="s">
        <v>187</v>
      </c>
      <c r="AB128" s="7"/>
      <c r="AC128" s="7" t="s">
        <v>188</v>
      </c>
    </row>
    <row r="129" spans="1:29" ht="24">
      <c r="A129" s="7">
        <v>268201</v>
      </c>
      <c r="B129" s="7" t="s">
        <v>244</v>
      </c>
      <c r="C129" s="7" t="s">
        <v>176</v>
      </c>
      <c r="D129" s="7" t="s">
        <v>177</v>
      </c>
      <c r="E129" s="7" t="s">
        <v>403</v>
      </c>
      <c r="F129" s="7" t="s">
        <v>103</v>
      </c>
      <c r="G129" s="7" t="s">
        <v>200</v>
      </c>
      <c r="H129" s="7" t="s">
        <v>200</v>
      </c>
      <c r="I129" s="7" t="s">
        <v>201</v>
      </c>
      <c r="J129" s="7" t="s">
        <v>181</v>
      </c>
      <c r="K129" s="7" t="s">
        <v>198</v>
      </c>
      <c r="L129" s="7" t="s">
        <v>407</v>
      </c>
      <c r="M129" s="7" t="s">
        <v>248</v>
      </c>
      <c r="N129" s="7" t="s">
        <v>229</v>
      </c>
      <c r="O129" s="7">
        <v>294</v>
      </c>
      <c r="P129" s="8">
        <v>44621</v>
      </c>
      <c r="Q129" s="7" t="s">
        <v>185</v>
      </c>
      <c r="R129" s="7" t="s">
        <v>554</v>
      </c>
      <c r="S129" s="7" t="s">
        <v>185</v>
      </c>
      <c r="T129" s="7" t="s">
        <v>185</v>
      </c>
      <c r="U129" s="7" t="s">
        <v>185</v>
      </c>
      <c r="V129" s="7" t="s">
        <v>186</v>
      </c>
      <c r="W129" s="7"/>
      <c r="X129" s="7"/>
      <c r="Y129" s="7"/>
      <c r="Z129" s="7"/>
      <c r="AA129" s="7" t="s">
        <v>187</v>
      </c>
      <c r="AB129" s="7"/>
      <c r="AC129" s="7" t="s">
        <v>188</v>
      </c>
    </row>
    <row r="130" spans="1:29" ht="24">
      <c r="A130" s="7">
        <v>268201</v>
      </c>
      <c r="B130" s="7" t="s">
        <v>244</v>
      </c>
      <c r="C130" s="7" t="s">
        <v>176</v>
      </c>
      <c r="D130" s="7" t="s">
        <v>177</v>
      </c>
      <c r="E130" s="7" t="s">
        <v>403</v>
      </c>
      <c r="F130" s="7" t="s">
        <v>103</v>
      </c>
      <c r="G130" s="7" t="s">
        <v>200</v>
      </c>
      <c r="H130" s="7" t="s">
        <v>200</v>
      </c>
      <c r="I130" s="7" t="s">
        <v>201</v>
      </c>
      <c r="J130" s="7" t="s">
        <v>181</v>
      </c>
      <c r="K130" s="7" t="s">
        <v>295</v>
      </c>
      <c r="L130" s="7" t="s">
        <v>408</v>
      </c>
      <c r="M130" s="7" t="s">
        <v>248</v>
      </c>
      <c r="N130" s="7" t="s">
        <v>229</v>
      </c>
      <c r="O130" s="7">
        <v>168</v>
      </c>
      <c r="P130" s="8">
        <v>44621</v>
      </c>
      <c r="Q130" s="7" t="s">
        <v>185</v>
      </c>
      <c r="R130" s="7" t="s">
        <v>554</v>
      </c>
      <c r="S130" s="7" t="s">
        <v>185</v>
      </c>
      <c r="T130" s="7" t="s">
        <v>185</v>
      </c>
      <c r="U130" s="7" t="s">
        <v>185</v>
      </c>
      <c r="V130" s="7" t="s">
        <v>186</v>
      </c>
      <c r="W130" s="7"/>
      <c r="X130" s="7"/>
      <c r="Y130" s="7"/>
      <c r="Z130" s="7"/>
      <c r="AA130" s="7" t="s">
        <v>187</v>
      </c>
      <c r="AB130" s="7"/>
      <c r="AC130" s="7" t="s">
        <v>188</v>
      </c>
    </row>
    <row r="131" spans="1:29" ht="24">
      <c r="A131" s="7">
        <v>268201</v>
      </c>
      <c r="B131" s="7" t="s">
        <v>244</v>
      </c>
      <c r="C131" s="7" t="s">
        <v>176</v>
      </c>
      <c r="D131" s="7" t="s">
        <v>177</v>
      </c>
      <c r="E131" s="7" t="s">
        <v>403</v>
      </c>
      <c r="F131" s="7" t="s">
        <v>103</v>
      </c>
      <c r="G131" s="7" t="s">
        <v>223</v>
      </c>
      <c r="H131" s="7" t="s">
        <v>224</v>
      </c>
      <c r="I131" s="7" t="s">
        <v>225</v>
      </c>
      <c r="J131" s="7" t="s">
        <v>181</v>
      </c>
      <c r="K131" s="7" t="s">
        <v>182</v>
      </c>
      <c r="L131" s="7" t="s">
        <v>409</v>
      </c>
      <c r="M131" s="7" t="s">
        <v>248</v>
      </c>
      <c r="N131" s="7" t="s">
        <v>229</v>
      </c>
      <c r="O131" s="7">
        <v>60</v>
      </c>
      <c r="P131" s="8">
        <v>44621</v>
      </c>
      <c r="Q131" s="7" t="s">
        <v>185</v>
      </c>
      <c r="R131" s="7" t="s">
        <v>554</v>
      </c>
      <c r="S131" s="7" t="s">
        <v>185</v>
      </c>
      <c r="T131" s="7" t="s">
        <v>185</v>
      </c>
      <c r="U131" s="7" t="s">
        <v>185</v>
      </c>
      <c r="V131" s="7" t="s">
        <v>186</v>
      </c>
      <c r="W131" s="7"/>
      <c r="X131" s="7"/>
      <c r="Y131" s="7"/>
      <c r="Z131" s="7"/>
      <c r="AA131" s="7" t="s">
        <v>187</v>
      </c>
      <c r="AB131" s="7"/>
      <c r="AC131" s="7" t="s">
        <v>188</v>
      </c>
    </row>
    <row r="132" spans="1:29" ht="24">
      <c r="A132" s="7">
        <v>268201</v>
      </c>
      <c r="B132" s="7" t="s">
        <v>244</v>
      </c>
      <c r="C132" s="7" t="s">
        <v>176</v>
      </c>
      <c r="D132" s="7" t="s">
        <v>177</v>
      </c>
      <c r="E132" s="7" t="s">
        <v>403</v>
      </c>
      <c r="F132" s="7" t="s">
        <v>103</v>
      </c>
      <c r="G132" s="7" t="s">
        <v>223</v>
      </c>
      <c r="H132" s="7" t="s">
        <v>224</v>
      </c>
      <c r="I132" s="7" t="s">
        <v>225</v>
      </c>
      <c r="J132" s="7" t="s">
        <v>181</v>
      </c>
      <c r="K132" s="7" t="s">
        <v>196</v>
      </c>
      <c r="L132" s="7" t="s">
        <v>410</v>
      </c>
      <c r="M132" s="7" t="s">
        <v>248</v>
      </c>
      <c r="N132" s="7" t="s">
        <v>229</v>
      </c>
      <c r="O132" s="7">
        <v>60</v>
      </c>
      <c r="P132" s="8">
        <v>44621</v>
      </c>
      <c r="Q132" s="7" t="s">
        <v>185</v>
      </c>
      <c r="R132" s="7" t="s">
        <v>554</v>
      </c>
      <c r="S132" s="7" t="s">
        <v>185</v>
      </c>
      <c r="T132" s="7" t="s">
        <v>185</v>
      </c>
      <c r="U132" s="7" t="s">
        <v>185</v>
      </c>
      <c r="V132" s="7" t="s">
        <v>186</v>
      </c>
      <c r="W132" s="7"/>
      <c r="X132" s="7"/>
      <c r="Y132" s="7"/>
      <c r="Z132" s="7"/>
      <c r="AA132" s="7" t="s">
        <v>187</v>
      </c>
      <c r="AB132" s="7"/>
      <c r="AC132" s="7" t="s">
        <v>188</v>
      </c>
    </row>
    <row r="133" spans="1:29" ht="24">
      <c r="A133" s="7">
        <v>268201</v>
      </c>
      <c r="B133" s="7" t="s">
        <v>244</v>
      </c>
      <c r="C133" s="7" t="s">
        <v>176</v>
      </c>
      <c r="D133" s="7" t="s">
        <v>177</v>
      </c>
      <c r="E133" s="7" t="s">
        <v>403</v>
      </c>
      <c r="F133" s="7" t="s">
        <v>103</v>
      </c>
      <c r="G133" s="7" t="s">
        <v>223</v>
      </c>
      <c r="H133" s="7" t="s">
        <v>224</v>
      </c>
      <c r="I133" s="7" t="s">
        <v>225</v>
      </c>
      <c r="J133" s="7" t="s">
        <v>181</v>
      </c>
      <c r="K133" s="7" t="s">
        <v>198</v>
      </c>
      <c r="L133" s="7" t="s">
        <v>411</v>
      </c>
      <c r="M133" s="7" t="s">
        <v>248</v>
      </c>
      <c r="N133" s="7" t="s">
        <v>229</v>
      </c>
      <c r="O133" s="7">
        <v>82</v>
      </c>
      <c r="P133" s="8">
        <v>44621</v>
      </c>
      <c r="Q133" s="7" t="s">
        <v>185</v>
      </c>
      <c r="R133" s="7" t="s">
        <v>554</v>
      </c>
      <c r="S133" s="7" t="s">
        <v>185</v>
      </c>
      <c r="T133" s="7" t="s">
        <v>185</v>
      </c>
      <c r="U133" s="7" t="s">
        <v>185</v>
      </c>
      <c r="V133" s="7" t="s">
        <v>186</v>
      </c>
      <c r="W133" s="7"/>
      <c r="X133" s="7"/>
      <c r="Y133" s="7"/>
      <c r="Z133" s="7"/>
      <c r="AA133" s="7" t="s">
        <v>187</v>
      </c>
      <c r="AB133" s="7"/>
      <c r="AC133" s="7" t="s">
        <v>188</v>
      </c>
    </row>
    <row r="134" spans="1:29" ht="24">
      <c r="A134" s="7">
        <v>268201</v>
      </c>
      <c r="B134" s="7" t="s">
        <v>244</v>
      </c>
      <c r="C134" s="7" t="s">
        <v>176</v>
      </c>
      <c r="D134" s="7" t="s">
        <v>177</v>
      </c>
      <c r="E134" s="7" t="s">
        <v>403</v>
      </c>
      <c r="F134" s="7" t="s">
        <v>103</v>
      </c>
      <c r="G134" s="7" t="s">
        <v>223</v>
      </c>
      <c r="H134" s="7" t="s">
        <v>224</v>
      </c>
      <c r="I134" s="7" t="s">
        <v>225</v>
      </c>
      <c r="J134" s="7" t="s">
        <v>181</v>
      </c>
      <c r="K134" s="7" t="s">
        <v>295</v>
      </c>
      <c r="L134" s="7" t="s">
        <v>412</v>
      </c>
      <c r="M134" s="7" t="s">
        <v>248</v>
      </c>
      <c r="N134" s="7" t="s">
        <v>229</v>
      </c>
      <c r="O134" s="7">
        <v>90</v>
      </c>
      <c r="P134" s="8">
        <v>44621</v>
      </c>
      <c r="Q134" s="7" t="s">
        <v>185</v>
      </c>
      <c r="R134" s="7" t="s">
        <v>554</v>
      </c>
      <c r="S134" s="7" t="s">
        <v>185</v>
      </c>
      <c r="T134" s="7" t="s">
        <v>185</v>
      </c>
      <c r="U134" s="7" t="s">
        <v>185</v>
      </c>
      <c r="V134" s="7" t="s">
        <v>186</v>
      </c>
      <c r="W134" s="7"/>
      <c r="X134" s="7"/>
      <c r="Y134" s="7"/>
      <c r="Z134" s="7"/>
      <c r="AA134" s="7" t="s">
        <v>187</v>
      </c>
      <c r="AB134" s="7"/>
      <c r="AC134" s="7" t="s">
        <v>188</v>
      </c>
    </row>
    <row r="135" spans="1:29" ht="24">
      <c r="A135" s="7">
        <v>268201</v>
      </c>
      <c r="B135" s="7" t="s">
        <v>244</v>
      </c>
      <c r="C135" s="7" t="s">
        <v>176</v>
      </c>
      <c r="D135" s="7" t="s">
        <v>177</v>
      </c>
      <c r="E135" s="7" t="s">
        <v>413</v>
      </c>
      <c r="F135" s="7" t="s">
        <v>103</v>
      </c>
      <c r="G135" s="7" t="s">
        <v>200</v>
      </c>
      <c r="H135" s="7" t="s">
        <v>200</v>
      </c>
      <c r="I135" s="7" t="s">
        <v>201</v>
      </c>
      <c r="J135" s="7" t="s">
        <v>181</v>
      </c>
      <c r="K135" s="7" t="s">
        <v>226</v>
      </c>
      <c r="L135" s="7" t="s">
        <v>414</v>
      </c>
      <c r="M135" s="7" t="s">
        <v>248</v>
      </c>
      <c r="N135" s="7" t="s">
        <v>229</v>
      </c>
      <c r="O135" s="7">
        <v>234</v>
      </c>
      <c r="P135" s="8">
        <v>44621</v>
      </c>
      <c r="Q135" s="7" t="s">
        <v>185</v>
      </c>
      <c r="R135" s="7" t="s">
        <v>554</v>
      </c>
      <c r="S135" s="7" t="s">
        <v>185</v>
      </c>
      <c r="T135" s="7" t="s">
        <v>185</v>
      </c>
      <c r="U135" s="7" t="s">
        <v>185</v>
      </c>
      <c r="V135" s="7" t="s">
        <v>186</v>
      </c>
      <c r="W135" s="7"/>
      <c r="X135" s="7"/>
      <c r="Y135" s="7"/>
      <c r="Z135" s="7"/>
      <c r="AA135" s="7" t="s">
        <v>187</v>
      </c>
      <c r="AB135" s="7"/>
      <c r="AC135" s="7" t="s">
        <v>188</v>
      </c>
    </row>
    <row r="136" spans="1:29" ht="24">
      <c r="A136" s="7">
        <v>268201</v>
      </c>
      <c r="B136" s="7" t="s">
        <v>244</v>
      </c>
      <c r="C136" s="7" t="s">
        <v>176</v>
      </c>
      <c r="D136" s="7" t="s">
        <v>177</v>
      </c>
      <c r="E136" s="7" t="s">
        <v>413</v>
      </c>
      <c r="F136" s="7" t="s">
        <v>103</v>
      </c>
      <c r="G136" s="7" t="s">
        <v>200</v>
      </c>
      <c r="H136" s="7" t="s">
        <v>200</v>
      </c>
      <c r="I136" s="7" t="s">
        <v>201</v>
      </c>
      <c r="J136" s="7" t="s">
        <v>181</v>
      </c>
      <c r="K136" s="7" t="s">
        <v>182</v>
      </c>
      <c r="L136" s="7" t="s">
        <v>416</v>
      </c>
      <c r="M136" s="7" t="s">
        <v>248</v>
      </c>
      <c r="N136" s="7" t="s">
        <v>229</v>
      </c>
      <c r="O136" s="7">
        <v>832</v>
      </c>
      <c r="P136" s="8">
        <v>44621</v>
      </c>
      <c r="Q136" s="7" t="s">
        <v>185</v>
      </c>
      <c r="R136" s="7" t="s">
        <v>554</v>
      </c>
      <c r="S136" s="7" t="s">
        <v>185</v>
      </c>
      <c r="T136" s="7" t="s">
        <v>185</v>
      </c>
      <c r="U136" s="7" t="s">
        <v>185</v>
      </c>
      <c r="V136" s="7" t="s">
        <v>186</v>
      </c>
      <c r="W136" s="7"/>
      <c r="X136" s="7"/>
      <c r="Y136" s="7"/>
      <c r="Z136" s="7"/>
      <c r="AA136" s="7" t="s">
        <v>187</v>
      </c>
      <c r="AB136" s="7"/>
      <c r="AC136" s="7" t="s">
        <v>188</v>
      </c>
    </row>
    <row r="137" spans="1:29" ht="24">
      <c r="A137" s="7">
        <v>268201</v>
      </c>
      <c r="B137" s="7" t="s">
        <v>244</v>
      </c>
      <c r="C137" s="7" t="s">
        <v>176</v>
      </c>
      <c r="D137" s="7" t="s">
        <v>177</v>
      </c>
      <c r="E137" s="7" t="s">
        <v>413</v>
      </c>
      <c r="F137" s="7" t="s">
        <v>103</v>
      </c>
      <c r="G137" s="7" t="s">
        <v>200</v>
      </c>
      <c r="H137" s="7" t="s">
        <v>200</v>
      </c>
      <c r="I137" s="7" t="s">
        <v>201</v>
      </c>
      <c r="J137" s="7" t="s">
        <v>181</v>
      </c>
      <c r="K137" s="7" t="s">
        <v>196</v>
      </c>
      <c r="L137" s="7" t="s">
        <v>417</v>
      </c>
      <c r="M137" s="7" t="s">
        <v>248</v>
      </c>
      <c r="N137" s="7" t="s">
        <v>229</v>
      </c>
      <c r="O137" s="7">
        <v>686</v>
      </c>
      <c r="P137" s="8">
        <v>44621</v>
      </c>
      <c r="Q137" s="7" t="s">
        <v>185</v>
      </c>
      <c r="R137" s="7" t="s">
        <v>554</v>
      </c>
      <c r="S137" s="7" t="s">
        <v>185</v>
      </c>
      <c r="T137" s="7" t="s">
        <v>185</v>
      </c>
      <c r="U137" s="7" t="s">
        <v>185</v>
      </c>
      <c r="V137" s="7" t="s">
        <v>186</v>
      </c>
      <c r="W137" s="7"/>
      <c r="X137" s="7"/>
      <c r="Y137" s="7"/>
      <c r="Z137" s="7"/>
      <c r="AA137" s="7" t="s">
        <v>187</v>
      </c>
      <c r="AB137" s="7"/>
      <c r="AC137" s="7" t="s">
        <v>188</v>
      </c>
    </row>
    <row r="138" spans="1:29" ht="24">
      <c r="A138" s="7">
        <v>268201</v>
      </c>
      <c r="B138" s="7" t="s">
        <v>244</v>
      </c>
      <c r="C138" s="7" t="s">
        <v>176</v>
      </c>
      <c r="D138" s="7" t="s">
        <v>177</v>
      </c>
      <c r="E138" s="7" t="s">
        <v>413</v>
      </c>
      <c r="F138" s="7" t="s">
        <v>103</v>
      </c>
      <c r="G138" s="7" t="s">
        <v>200</v>
      </c>
      <c r="H138" s="7" t="s">
        <v>200</v>
      </c>
      <c r="I138" s="7" t="s">
        <v>201</v>
      </c>
      <c r="J138" s="7" t="s">
        <v>181</v>
      </c>
      <c r="K138" s="7" t="s">
        <v>198</v>
      </c>
      <c r="L138" s="7" t="s">
        <v>418</v>
      </c>
      <c r="M138" s="7" t="s">
        <v>248</v>
      </c>
      <c r="N138" s="7" t="s">
        <v>229</v>
      </c>
      <c r="O138" s="7">
        <v>312</v>
      </c>
      <c r="P138" s="8">
        <v>44621</v>
      </c>
      <c r="Q138" s="7" t="s">
        <v>185</v>
      </c>
      <c r="R138" s="7" t="s">
        <v>554</v>
      </c>
      <c r="S138" s="7" t="s">
        <v>185</v>
      </c>
      <c r="T138" s="7" t="s">
        <v>185</v>
      </c>
      <c r="U138" s="7" t="s">
        <v>185</v>
      </c>
      <c r="V138" s="7" t="s">
        <v>186</v>
      </c>
      <c r="W138" s="7"/>
      <c r="X138" s="7"/>
      <c r="Y138" s="7"/>
      <c r="Z138" s="7"/>
      <c r="AA138" s="7" t="s">
        <v>187</v>
      </c>
      <c r="AB138" s="7"/>
      <c r="AC138" s="7" t="s">
        <v>188</v>
      </c>
    </row>
    <row r="139" spans="1:29" ht="24">
      <c r="A139" s="7">
        <v>268201</v>
      </c>
      <c r="B139" s="7" t="s">
        <v>244</v>
      </c>
      <c r="C139" s="7" t="s">
        <v>176</v>
      </c>
      <c r="D139" s="7" t="s">
        <v>177</v>
      </c>
      <c r="E139" s="7" t="s">
        <v>413</v>
      </c>
      <c r="F139" s="7" t="s">
        <v>103</v>
      </c>
      <c r="G139" s="7" t="s">
        <v>200</v>
      </c>
      <c r="H139" s="7" t="s">
        <v>200</v>
      </c>
      <c r="I139" s="7" t="s">
        <v>201</v>
      </c>
      <c r="J139" s="7" t="s">
        <v>181</v>
      </c>
      <c r="K139" s="7" t="s">
        <v>295</v>
      </c>
      <c r="L139" s="7" t="s">
        <v>419</v>
      </c>
      <c r="M139" s="7" t="s">
        <v>248</v>
      </c>
      <c r="N139" s="7" t="s">
        <v>229</v>
      </c>
      <c r="O139" s="7">
        <v>102</v>
      </c>
      <c r="P139" s="8">
        <v>44621</v>
      </c>
      <c r="Q139" s="7" t="s">
        <v>185</v>
      </c>
      <c r="R139" s="7" t="s">
        <v>554</v>
      </c>
      <c r="S139" s="7" t="s">
        <v>185</v>
      </c>
      <c r="T139" s="7" t="s">
        <v>185</v>
      </c>
      <c r="U139" s="7" t="s">
        <v>185</v>
      </c>
      <c r="V139" s="7" t="s">
        <v>186</v>
      </c>
      <c r="W139" s="7"/>
      <c r="X139" s="7"/>
      <c r="Y139" s="7"/>
      <c r="Z139" s="7"/>
      <c r="AA139" s="7" t="s">
        <v>187</v>
      </c>
      <c r="AB139" s="7"/>
      <c r="AC139" s="7" t="s">
        <v>188</v>
      </c>
    </row>
    <row r="140" spans="1:29" ht="24">
      <c r="A140" s="7">
        <v>268201</v>
      </c>
      <c r="B140" s="7" t="s">
        <v>244</v>
      </c>
      <c r="C140" s="7" t="s">
        <v>176</v>
      </c>
      <c r="D140" s="7" t="s">
        <v>177</v>
      </c>
      <c r="E140" s="7" t="s">
        <v>413</v>
      </c>
      <c r="F140" s="7" t="s">
        <v>103</v>
      </c>
      <c r="G140" s="7" t="s">
        <v>223</v>
      </c>
      <c r="H140" s="7" t="s">
        <v>224</v>
      </c>
      <c r="I140" s="7" t="s">
        <v>225</v>
      </c>
      <c r="J140" s="7" t="s">
        <v>181</v>
      </c>
      <c r="K140" s="7" t="s">
        <v>226</v>
      </c>
      <c r="L140" s="7" t="s">
        <v>420</v>
      </c>
      <c r="M140" s="7" t="s">
        <v>248</v>
      </c>
      <c r="N140" s="7" t="s">
        <v>229</v>
      </c>
      <c r="O140" s="7">
        <v>159</v>
      </c>
      <c r="P140" s="8">
        <v>44621</v>
      </c>
      <c r="Q140" s="7" t="s">
        <v>185</v>
      </c>
      <c r="R140" s="7" t="s">
        <v>554</v>
      </c>
      <c r="S140" s="7" t="s">
        <v>185</v>
      </c>
      <c r="T140" s="7" t="s">
        <v>185</v>
      </c>
      <c r="U140" s="7" t="s">
        <v>185</v>
      </c>
      <c r="V140" s="7" t="s">
        <v>186</v>
      </c>
      <c r="W140" s="7"/>
      <c r="X140" s="7"/>
      <c r="Y140" s="7"/>
      <c r="Z140" s="7"/>
      <c r="AA140" s="7" t="s">
        <v>187</v>
      </c>
      <c r="AB140" s="7"/>
      <c r="AC140" s="7" t="s">
        <v>188</v>
      </c>
    </row>
    <row r="141" spans="1:29" ht="24">
      <c r="A141" s="7">
        <v>268201</v>
      </c>
      <c r="B141" s="7" t="s">
        <v>244</v>
      </c>
      <c r="C141" s="7" t="s">
        <v>176</v>
      </c>
      <c r="D141" s="7" t="s">
        <v>177</v>
      </c>
      <c r="E141" s="7" t="s">
        <v>413</v>
      </c>
      <c r="F141" s="7" t="s">
        <v>103</v>
      </c>
      <c r="G141" s="7" t="s">
        <v>223</v>
      </c>
      <c r="H141" s="7" t="s">
        <v>224</v>
      </c>
      <c r="I141" s="7" t="s">
        <v>225</v>
      </c>
      <c r="J141" s="7" t="s">
        <v>181</v>
      </c>
      <c r="K141" s="7" t="s">
        <v>182</v>
      </c>
      <c r="L141" s="7" t="s">
        <v>421</v>
      </c>
      <c r="M141" s="7" t="s">
        <v>248</v>
      </c>
      <c r="N141" s="7" t="s">
        <v>229</v>
      </c>
      <c r="O141" s="7">
        <v>495</v>
      </c>
      <c r="P141" s="8">
        <v>44621</v>
      </c>
      <c r="Q141" s="7" t="s">
        <v>185</v>
      </c>
      <c r="R141" s="7" t="s">
        <v>554</v>
      </c>
      <c r="S141" s="7" t="s">
        <v>185</v>
      </c>
      <c r="T141" s="7" t="s">
        <v>185</v>
      </c>
      <c r="U141" s="7" t="s">
        <v>185</v>
      </c>
      <c r="V141" s="7" t="s">
        <v>186</v>
      </c>
      <c r="W141" s="7"/>
      <c r="X141" s="7"/>
      <c r="Y141" s="7"/>
      <c r="Z141" s="7"/>
      <c r="AA141" s="7" t="s">
        <v>187</v>
      </c>
      <c r="AB141" s="7"/>
      <c r="AC141" s="7" t="s">
        <v>188</v>
      </c>
    </row>
    <row r="142" spans="1:29" ht="24">
      <c r="A142" s="7">
        <v>268201</v>
      </c>
      <c r="B142" s="7" t="s">
        <v>244</v>
      </c>
      <c r="C142" s="7" t="s">
        <v>176</v>
      </c>
      <c r="D142" s="7" t="s">
        <v>177</v>
      </c>
      <c r="E142" s="7" t="s">
        <v>413</v>
      </c>
      <c r="F142" s="7" t="s">
        <v>103</v>
      </c>
      <c r="G142" s="7" t="s">
        <v>223</v>
      </c>
      <c r="H142" s="7" t="s">
        <v>224</v>
      </c>
      <c r="I142" s="7" t="s">
        <v>225</v>
      </c>
      <c r="J142" s="7" t="s">
        <v>181</v>
      </c>
      <c r="K142" s="7" t="s">
        <v>196</v>
      </c>
      <c r="L142" s="7" t="s">
        <v>422</v>
      </c>
      <c r="M142" s="7" t="s">
        <v>248</v>
      </c>
      <c r="N142" s="7" t="s">
        <v>229</v>
      </c>
      <c r="O142" s="7">
        <v>473</v>
      </c>
      <c r="P142" s="8">
        <v>44621</v>
      </c>
      <c r="Q142" s="7" t="s">
        <v>185</v>
      </c>
      <c r="R142" s="7" t="s">
        <v>554</v>
      </c>
      <c r="S142" s="7" t="s">
        <v>185</v>
      </c>
      <c r="T142" s="7" t="s">
        <v>185</v>
      </c>
      <c r="U142" s="7" t="s">
        <v>185</v>
      </c>
      <c r="V142" s="7" t="s">
        <v>186</v>
      </c>
      <c r="W142" s="7"/>
      <c r="X142" s="7"/>
      <c r="Y142" s="7"/>
      <c r="Z142" s="7"/>
      <c r="AA142" s="7" t="s">
        <v>187</v>
      </c>
      <c r="AB142" s="7"/>
      <c r="AC142" s="7" t="s">
        <v>188</v>
      </c>
    </row>
    <row r="143" spans="1:29" ht="24">
      <c r="A143" s="7">
        <v>268201</v>
      </c>
      <c r="B143" s="7" t="s">
        <v>244</v>
      </c>
      <c r="C143" s="7" t="s">
        <v>176</v>
      </c>
      <c r="D143" s="7" t="s">
        <v>177</v>
      </c>
      <c r="E143" s="7" t="s">
        <v>413</v>
      </c>
      <c r="F143" s="7" t="s">
        <v>103</v>
      </c>
      <c r="G143" s="7" t="s">
        <v>223</v>
      </c>
      <c r="H143" s="7" t="s">
        <v>224</v>
      </c>
      <c r="I143" s="7" t="s">
        <v>225</v>
      </c>
      <c r="J143" s="7" t="s">
        <v>181</v>
      </c>
      <c r="K143" s="7" t="s">
        <v>198</v>
      </c>
      <c r="L143" s="7" t="s">
        <v>423</v>
      </c>
      <c r="M143" s="7" t="s">
        <v>248</v>
      </c>
      <c r="N143" s="7" t="s">
        <v>229</v>
      </c>
      <c r="O143" s="7">
        <v>184</v>
      </c>
      <c r="P143" s="8">
        <v>44621</v>
      </c>
      <c r="Q143" s="7" t="s">
        <v>185</v>
      </c>
      <c r="R143" s="7" t="s">
        <v>554</v>
      </c>
      <c r="S143" s="7" t="s">
        <v>185</v>
      </c>
      <c r="T143" s="7" t="s">
        <v>185</v>
      </c>
      <c r="U143" s="7" t="s">
        <v>185</v>
      </c>
      <c r="V143" s="7" t="s">
        <v>186</v>
      </c>
      <c r="W143" s="7"/>
      <c r="X143" s="7"/>
      <c r="Y143" s="7"/>
      <c r="Z143" s="7"/>
      <c r="AA143" s="7" t="s">
        <v>187</v>
      </c>
      <c r="AB143" s="7"/>
      <c r="AC143" s="7" t="s">
        <v>188</v>
      </c>
    </row>
    <row r="144" spans="1:29" ht="24">
      <c r="A144" s="7">
        <v>268201</v>
      </c>
      <c r="B144" s="7" t="s">
        <v>244</v>
      </c>
      <c r="C144" s="7" t="s">
        <v>176</v>
      </c>
      <c r="D144" s="7" t="s">
        <v>177</v>
      </c>
      <c r="E144" s="7" t="s">
        <v>413</v>
      </c>
      <c r="F144" s="7" t="s">
        <v>103</v>
      </c>
      <c r="G144" s="7" t="s">
        <v>223</v>
      </c>
      <c r="H144" s="7" t="s">
        <v>224</v>
      </c>
      <c r="I144" s="7" t="s">
        <v>225</v>
      </c>
      <c r="J144" s="7" t="s">
        <v>181</v>
      </c>
      <c r="K144" s="7" t="s">
        <v>295</v>
      </c>
      <c r="L144" s="7" t="s">
        <v>424</v>
      </c>
      <c r="M144" s="7" t="s">
        <v>248</v>
      </c>
      <c r="N144" s="7" t="s">
        <v>229</v>
      </c>
      <c r="O144" s="7">
        <v>85</v>
      </c>
      <c r="P144" s="8">
        <v>44621</v>
      </c>
      <c r="Q144" s="7" t="s">
        <v>185</v>
      </c>
      <c r="R144" s="7" t="s">
        <v>554</v>
      </c>
      <c r="S144" s="7" t="s">
        <v>185</v>
      </c>
      <c r="T144" s="7" t="s">
        <v>185</v>
      </c>
      <c r="U144" s="7" t="s">
        <v>185</v>
      </c>
      <c r="V144" s="7" t="s">
        <v>186</v>
      </c>
      <c r="W144" s="7"/>
      <c r="X144" s="7"/>
      <c r="Y144" s="7"/>
      <c r="Z144" s="7"/>
      <c r="AA144" s="7" t="s">
        <v>187</v>
      </c>
      <c r="AB144" s="7"/>
      <c r="AC144" s="7" t="s">
        <v>188</v>
      </c>
    </row>
    <row r="145" spans="1:29" ht="24">
      <c r="A145" s="7">
        <v>268201</v>
      </c>
      <c r="B145" s="7" t="s">
        <v>244</v>
      </c>
      <c r="C145" s="7" t="s">
        <v>176</v>
      </c>
      <c r="D145" s="7" t="s">
        <v>177</v>
      </c>
      <c r="E145" s="7" t="s">
        <v>425</v>
      </c>
      <c r="F145" s="7" t="s">
        <v>103</v>
      </c>
      <c r="G145" s="7" t="s">
        <v>200</v>
      </c>
      <c r="H145" s="7" t="s">
        <v>200</v>
      </c>
      <c r="I145" s="7" t="s">
        <v>201</v>
      </c>
      <c r="J145" s="7" t="s">
        <v>181</v>
      </c>
      <c r="K145" s="7" t="s">
        <v>226</v>
      </c>
      <c r="L145" s="7" t="s">
        <v>426</v>
      </c>
      <c r="M145" s="7" t="s">
        <v>248</v>
      </c>
      <c r="N145" s="7" t="s">
        <v>229</v>
      </c>
      <c r="O145" s="7">
        <v>118</v>
      </c>
      <c r="P145" s="8">
        <v>44621</v>
      </c>
      <c r="Q145" s="7" t="s">
        <v>185</v>
      </c>
      <c r="R145" s="7" t="s">
        <v>554</v>
      </c>
      <c r="S145" s="7" t="s">
        <v>185</v>
      </c>
      <c r="T145" s="7" t="s">
        <v>185</v>
      </c>
      <c r="U145" s="7" t="s">
        <v>185</v>
      </c>
      <c r="V145" s="7" t="s">
        <v>186</v>
      </c>
      <c r="W145" s="7"/>
      <c r="X145" s="7"/>
      <c r="Y145" s="7"/>
      <c r="Z145" s="7"/>
      <c r="AA145" s="7" t="s">
        <v>187</v>
      </c>
      <c r="AB145" s="7"/>
      <c r="AC145" s="7" t="s">
        <v>188</v>
      </c>
    </row>
    <row r="146" spans="1:29" ht="24">
      <c r="A146" s="7">
        <v>268201</v>
      </c>
      <c r="B146" s="7" t="s">
        <v>244</v>
      </c>
      <c r="C146" s="7" t="s">
        <v>176</v>
      </c>
      <c r="D146" s="7" t="s">
        <v>177</v>
      </c>
      <c r="E146" s="7" t="s">
        <v>425</v>
      </c>
      <c r="F146" s="7" t="s">
        <v>103</v>
      </c>
      <c r="G146" s="7" t="s">
        <v>200</v>
      </c>
      <c r="H146" s="7" t="s">
        <v>200</v>
      </c>
      <c r="I146" s="7" t="s">
        <v>201</v>
      </c>
      <c r="J146" s="7" t="s">
        <v>181</v>
      </c>
      <c r="K146" s="7" t="s">
        <v>182</v>
      </c>
      <c r="L146" s="7" t="s">
        <v>427</v>
      </c>
      <c r="M146" s="7" t="s">
        <v>248</v>
      </c>
      <c r="N146" s="7" t="s">
        <v>229</v>
      </c>
      <c r="O146" s="7">
        <v>353</v>
      </c>
      <c r="P146" s="8">
        <v>44621</v>
      </c>
      <c r="Q146" s="7" t="s">
        <v>185</v>
      </c>
      <c r="R146" s="7" t="s">
        <v>554</v>
      </c>
      <c r="S146" s="7" t="s">
        <v>185</v>
      </c>
      <c r="T146" s="7" t="s">
        <v>185</v>
      </c>
      <c r="U146" s="7" t="s">
        <v>185</v>
      </c>
      <c r="V146" s="7" t="s">
        <v>186</v>
      </c>
      <c r="W146" s="7"/>
      <c r="X146" s="7"/>
      <c r="Y146" s="7"/>
      <c r="Z146" s="7"/>
      <c r="AA146" s="7" t="s">
        <v>187</v>
      </c>
      <c r="AB146" s="7"/>
      <c r="AC146" s="7" t="s">
        <v>188</v>
      </c>
    </row>
    <row r="147" spans="1:29" ht="24">
      <c r="A147" s="7">
        <v>268201</v>
      </c>
      <c r="B147" s="7" t="s">
        <v>244</v>
      </c>
      <c r="C147" s="7" t="s">
        <v>176</v>
      </c>
      <c r="D147" s="7" t="s">
        <v>177</v>
      </c>
      <c r="E147" s="7" t="s">
        <v>425</v>
      </c>
      <c r="F147" s="7" t="s">
        <v>103</v>
      </c>
      <c r="G147" s="7" t="s">
        <v>200</v>
      </c>
      <c r="H147" s="7" t="s">
        <v>200</v>
      </c>
      <c r="I147" s="7" t="s">
        <v>201</v>
      </c>
      <c r="J147" s="7" t="s">
        <v>181</v>
      </c>
      <c r="K147" s="7" t="s">
        <v>196</v>
      </c>
      <c r="L147" s="7" t="s">
        <v>428</v>
      </c>
      <c r="M147" s="7" t="s">
        <v>248</v>
      </c>
      <c r="N147" s="7" t="s">
        <v>229</v>
      </c>
      <c r="O147" s="7">
        <v>287</v>
      </c>
      <c r="P147" s="8">
        <v>44621</v>
      </c>
      <c r="Q147" s="7" t="s">
        <v>185</v>
      </c>
      <c r="R147" s="7" t="s">
        <v>554</v>
      </c>
      <c r="S147" s="7" t="s">
        <v>185</v>
      </c>
      <c r="T147" s="7" t="s">
        <v>185</v>
      </c>
      <c r="U147" s="7" t="s">
        <v>185</v>
      </c>
      <c r="V147" s="7" t="s">
        <v>186</v>
      </c>
      <c r="W147" s="7"/>
      <c r="X147" s="7"/>
      <c r="Y147" s="7"/>
      <c r="Z147" s="7"/>
      <c r="AA147" s="7" t="s">
        <v>187</v>
      </c>
      <c r="AB147" s="7"/>
      <c r="AC147" s="7" t="s">
        <v>188</v>
      </c>
    </row>
    <row r="148" spans="1:29" ht="24">
      <c r="A148" s="7">
        <v>268201</v>
      </c>
      <c r="B148" s="7" t="s">
        <v>244</v>
      </c>
      <c r="C148" s="7" t="s">
        <v>176</v>
      </c>
      <c r="D148" s="7" t="s">
        <v>177</v>
      </c>
      <c r="E148" s="7" t="s">
        <v>425</v>
      </c>
      <c r="F148" s="7" t="s">
        <v>103</v>
      </c>
      <c r="G148" s="7" t="s">
        <v>200</v>
      </c>
      <c r="H148" s="7" t="s">
        <v>200</v>
      </c>
      <c r="I148" s="7" t="s">
        <v>201</v>
      </c>
      <c r="J148" s="7" t="s">
        <v>181</v>
      </c>
      <c r="K148" s="7" t="s">
        <v>198</v>
      </c>
      <c r="L148" s="7" t="s">
        <v>429</v>
      </c>
      <c r="M148" s="7" t="s">
        <v>248</v>
      </c>
      <c r="N148" s="7" t="s">
        <v>229</v>
      </c>
      <c r="O148" s="7">
        <v>134</v>
      </c>
      <c r="P148" s="8">
        <v>44621</v>
      </c>
      <c r="Q148" s="7" t="s">
        <v>185</v>
      </c>
      <c r="R148" s="7" t="s">
        <v>554</v>
      </c>
      <c r="S148" s="7" t="s">
        <v>185</v>
      </c>
      <c r="T148" s="7" t="s">
        <v>185</v>
      </c>
      <c r="U148" s="7" t="s">
        <v>185</v>
      </c>
      <c r="V148" s="7" t="s">
        <v>186</v>
      </c>
      <c r="W148" s="7"/>
      <c r="X148" s="7"/>
      <c r="Y148" s="7"/>
      <c r="Z148" s="7"/>
      <c r="AA148" s="7" t="s">
        <v>187</v>
      </c>
      <c r="AB148" s="7"/>
      <c r="AC148" s="7" t="s">
        <v>188</v>
      </c>
    </row>
    <row r="149" spans="1:29" ht="24">
      <c r="A149" s="7">
        <v>268201</v>
      </c>
      <c r="B149" s="7" t="s">
        <v>244</v>
      </c>
      <c r="C149" s="7" t="s">
        <v>176</v>
      </c>
      <c r="D149" s="7" t="s">
        <v>177</v>
      </c>
      <c r="E149" s="7" t="s">
        <v>425</v>
      </c>
      <c r="F149" s="7" t="s">
        <v>103</v>
      </c>
      <c r="G149" s="7" t="s">
        <v>200</v>
      </c>
      <c r="H149" s="7" t="s">
        <v>200</v>
      </c>
      <c r="I149" s="7" t="s">
        <v>201</v>
      </c>
      <c r="J149" s="7" t="s">
        <v>181</v>
      </c>
      <c r="K149" s="7" t="s">
        <v>295</v>
      </c>
      <c r="L149" s="7" t="s">
        <v>430</v>
      </c>
      <c r="M149" s="7" t="s">
        <v>248</v>
      </c>
      <c r="N149" s="7" t="s">
        <v>229</v>
      </c>
      <c r="O149" s="7">
        <v>68</v>
      </c>
      <c r="P149" s="8">
        <v>44621</v>
      </c>
      <c r="Q149" s="7" t="s">
        <v>185</v>
      </c>
      <c r="R149" s="7" t="s">
        <v>554</v>
      </c>
      <c r="S149" s="7" t="s">
        <v>185</v>
      </c>
      <c r="T149" s="7" t="s">
        <v>185</v>
      </c>
      <c r="U149" s="7" t="s">
        <v>185</v>
      </c>
      <c r="V149" s="7" t="s">
        <v>186</v>
      </c>
      <c r="W149" s="7"/>
      <c r="X149" s="7"/>
      <c r="Y149" s="7"/>
      <c r="Z149" s="7"/>
      <c r="AA149" s="7" t="s">
        <v>187</v>
      </c>
      <c r="AB149" s="7"/>
      <c r="AC149" s="7" t="s">
        <v>188</v>
      </c>
    </row>
    <row r="150" spans="1:29" ht="24">
      <c r="A150" s="7">
        <v>268201</v>
      </c>
      <c r="B150" s="7" t="s">
        <v>244</v>
      </c>
      <c r="C150" s="7" t="s">
        <v>176</v>
      </c>
      <c r="D150" s="7" t="s">
        <v>177</v>
      </c>
      <c r="E150" s="7" t="s">
        <v>425</v>
      </c>
      <c r="F150" s="7" t="s">
        <v>103</v>
      </c>
      <c r="G150" s="7" t="s">
        <v>223</v>
      </c>
      <c r="H150" s="7" t="s">
        <v>224</v>
      </c>
      <c r="I150" s="7" t="s">
        <v>225</v>
      </c>
      <c r="J150" s="7" t="s">
        <v>181</v>
      </c>
      <c r="K150" s="7" t="s">
        <v>226</v>
      </c>
      <c r="L150" s="7" t="s">
        <v>431</v>
      </c>
      <c r="M150" s="7" t="s">
        <v>248</v>
      </c>
      <c r="N150" s="7" t="s">
        <v>229</v>
      </c>
      <c r="O150" s="7">
        <v>67</v>
      </c>
      <c r="P150" s="8">
        <v>44621</v>
      </c>
      <c r="Q150" s="7" t="s">
        <v>185</v>
      </c>
      <c r="R150" s="7" t="s">
        <v>554</v>
      </c>
      <c r="S150" s="7" t="s">
        <v>185</v>
      </c>
      <c r="T150" s="7" t="s">
        <v>185</v>
      </c>
      <c r="U150" s="7" t="s">
        <v>185</v>
      </c>
      <c r="V150" s="7" t="s">
        <v>186</v>
      </c>
      <c r="W150" s="7"/>
      <c r="X150" s="7"/>
      <c r="Y150" s="7"/>
      <c r="Z150" s="7"/>
      <c r="AA150" s="7" t="s">
        <v>187</v>
      </c>
      <c r="AB150" s="7"/>
      <c r="AC150" s="7" t="s">
        <v>188</v>
      </c>
    </row>
    <row r="151" spans="1:29" ht="24">
      <c r="A151" s="7">
        <v>268201</v>
      </c>
      <c r="B151" s="7" t="s">
        <v>244</v>
      </c>
      <c r="C151" s="7" t="s">
        <v>176</v>
      </c>
      <c r="D151" s="7" t="s">
        <v>177</v>
      </c>
      <c r="E151" s="7" t="s">
        <v>425</v>
      </c>
      <c r="F151" s="7" t="s">
        <v>103</v>
      </c>
      <c r="G151" s="7" t="s">
        <v>223</v>
      </c>
      <c r="H151" s="7" t="s">
        <v>224</v>
      </c>
      <c r="I151" s="7" t="s">
        <v>225</v>
      </c>
      <c r="J151" s="7" t="s">
        <v>181</v>
      </c>
      <c r="K151" s="7" t="s">
        <v>182</v>
      </c>
      <c r="L151" s="7" t="s">
        <v>432</v>
      </c>
      <c r="M151" s="7" t="s">
        <v>248</v>
      </c>
      <c r="N151" s="7" t="s">
        <v>229</v>
      </c>
      <c r="O151" s="7">
        <v>176</v>
      </c>
      <c r="P151" s="8">
        <v>44621</v>
      </c>
      <c r="Q151" s="7" t="s">
        <v>185</v>
      </c>
      <c r="R151" s="7" t="s">
        <v>554</v>
      </c>
      <c r="S151" s="7" t="s">
        <v>185</v>
      </c>
      <c r="T151" s="7" t="s">
        <v>185</v>
      </c>
      <c r="U151" s="7" t="s">
        <v>185</v>
      </c>
      <c r="V151" s="7" t="s">
        <v>186</v>
      </c>
      <c r="W151" s="7"/>
      <c r="X151" s="7"/>
      <c r="Y151" s="7"/>
      <c r="Z151" s="7"/>
      <c r="AA151" s="7" t="s">
        <v>187</v>
      </c>
      <c r="AB151" s="7"/>
      <c r="AC151" s="7" t="s">
        <v>188</v>
      </c>
    </row>
    <row r="152" spans="1:29" ht="24">
      <c r="A152" s="7">
        <v>268201</v>
      </c>
      <c r="B152" s="7" t="s">
        <v>244</v>
      </c>
      <c r="C152" s="7" t="s">
        <v>176</v>
      </c>
      <c r="D152" s="7" t="s">
        <v>177</v>
      </c>
      <c r="E152" s="7" t="s">
        <v>425</v>
      </c>
      <c r="F152" s="7" t="s">
        <v>103</v>
      </c>
      <c r="G152" s="7" t="s">
        <v>223</v>
      </c>
      <c r="H152" s="7" t="s">
        <v>224</v>
      </c>
      <c r="I152" s="7" t="s">
        <v>225</v>
      </c>
      <c r="J152" s="7" t="s">
        <v>181</v>
      </c>
      <c r="K152" s="7" t="s">
        <v>196</v>
      </c>
      <c r="L152" s="7" t="s">
        <v>433</v>
      </c>
      <c r="M152" s="7" t="s">
        <v>248</v>
      </c>
      <c r="N152" s="7" t="s">
        <v>229</v>
      </c>
      <c r="O152" s="7">
        <v>135</v>
      </c>
      <c r="P152" s="8">
        <v>44621</v>
      </c>
      <c r="Q152" s="7" t="s">
        <v>185</v>
      </c>
      <c r="R152" s="7" t="s">
        <v>554</v>
      </c>
      <c r="S152" s="7" t="s">
        <v>185</v>
      </c>
      <c r="T152" s="7" t="s">
        <v>185</v>
      </c>
      <c r="U152" s="7" t="s">
        <v>185</v>
      </c>
      <c r="V152" s="7" t="s">
        <v>186</v>
      </c>
      <c r="W152" s="7"/>
      <c r="X152" s="7"/>
      <c r="Y152" s="7"/>
      <c r="Z152" s="7"/>
      <c r="AA152" s="7" t="s">
        <v>187</v>
      </c>
      <c r="AB152" s="7"/>
      <c r="AC152" s="7" t="s">
        <v>188</v>
      </c>
    </row>
    <row r="153" spans="1:29" ht="24">
      <c r="A153" s="7">
        <v>268201</v>
      </c>
      <c r="B153" s="7" t="s">
        <v>244</v>
      </c>
      <c r="C153" s="7" t="s">
        <v>176</v>
      </c>
      <c r="D153" s="7" t="s">
        <v>177</v>
      </c>
      <c r="E153" s="7" t="s">
        <v>425</v>
      </c>
      <c r="F153" s="7" t="s">
        <v>103</v>
      </c>
      <c r="G153" s="7" t="s">
        <v>223</v>
      </c>
      <c r="H153" s="7" t="s">
        <v>224</v>
      </c>
      <c r="I153" s="7" t="s">
        <v>225</v>
      </c>
      <c r="J153" s="7" t="s">
        <v>181</v>
      </c>
      <c r="K153" s="7" t="s">
        <v>198</v>
      </c>
      <c r="L153" s="7" t="s">
        <v>434</v>
      </c>
      <c r="M153" s="7" t="s">
        <v>248</v>
      </c>
      <c r="N153" s="7" t="s">
        <v>229</v>
      </c>
      <c r="O153" s="7">
        <v>84</v>
      </c>
      <c r="P153" s="8">
        <v>44621</v>
      </c>
      <c r="Q153" s="7" t="s">
        <v>185</v>
      </c>
      <c r="R153" s="7" t="s">
        <v>554</v>
      </c>
      <c r="S153" s="7" t="s">
        <v>185</v>
      </c>
      <c r="T153" s="7" t="s">
        <v>185</v>
      </c>
      <c r="U153" s="7" t="s">
        <v>185</v>
      </c>
      <c r="V153" s="7" t="s">
        <v>186</v>
      </c>
      <c r="W153" s="7"/>
      <c r="X153" s="7"/>
      <c r="Y153" s="7"/>
      <c r="Z153" s="7"/>
      <c r="AA153" s="7" t="s">
        <v>187</v>
      </c>
      <c r="AB153" s="7"/>
      <c r="AC153" s="7" t="s">
        <v>188</v>
      </c>
    </row>
    <row r="154" spans="1:29" ht="24">
      <c r="A154" s="7">
        <v>268201</v>
      </c>
      <c r="B154" s="7" t="s">
        <v>244</v>
      </c>
      <c r="C154" s="7" t="s">
        <v>176</v>
      </c>
      <c r="D154" s="7" t="s">
        <v>177</v>
      </c>
      <c r="E154" s="7" t="s">
        <v>425</v>
      </c>
      <c r="F154" s="7" t="s">
        <v>103</v>
      </c>
      <c r="G154" s="7" t="s">
        <v>223</v>
      </c>
      <c r="H154" s="7" t="s">
        <v>224</v>
      </c>
      <c r="I154" s="7" t="s">
        <v>225</v>
      </c>
      <c r="J154" s="7" t="s">
        <v>181</v>
      </c>
      <c r="K154" s="7" t="s">
        <v>295</v>
      </c>
      <c r="L154" s="7" t="s">
        <v>435</v>
      </c>
      <c r="M154" s="7" t="s">
        <v>248</v>
      </c>
      <c r="N154" s="7" t="s">
        <v>229</v>
      </c>
      <c r="O154" s="7">
        <v>60</v>
      </c>
      <c r="P154" s="8">
        <v>44621</v>
      </c>
      <c r="Q154" s="7" t="s">
        <v>185</v>
      </c>
      <c r="R154" s="7" t="s">
        <v>554</v>
      </c>
      <c r="S154" s="7" t="s">
        <v>185</v>
      </c>
      <c r="T154" s="7" t="s">
        <v>185</v>
      </c>
      <c r="U154" s="7" t="s">
        <v>185</v>
      </c>
      <c r="V154" s="7" t="s">
        <v>186</v>
      </c>
      <c r="W154" s="7"/>
      <c r="X154" s="7"/>
      <c r="Y154" s="7"/>
      <c r="Z154" s="7"/>
      <c r="AA154" s="7" t="s">
        <v>187</v>
      </c>
      <c r="AB154" s="7"/>
      <c r="AC154" s="7" t="s">
        <v>188</v>
      </c>
    </row>
    <row r="155" spans="1:29" ht="24">
      <c r="A155" s="7">
        <v>268201</v>
      </c>
      <c r="B155" s="7" t="s">
        <v>244</v>
      </c>
      <c r="C155" s="7" t="s">
        <v>176</v>
      </c>
      <c r="D155" s="7" t="s">
        <v>177</v>
      </c>
      <c r="E155" s="7" t="s">
        <v>436</v>
      </c>
      <c r="F155" s="7" t="s">
        <v>103</v>
      </c>
      <c r="G155" s="7" t="s">
        <v>437</v>
      </c>
      <c r="H155" s="7" t="s">
        <v>438</v>
      </c>
      <c r="I155" s="7" t="s">
        <v>439</v>
      </c>
      <c r="J155" s="7" t="s">
        <v>181</v>
      </c>
      <c r="K155" s="7" t="s">
        <v>226</v>
      </c>
      <c r="L155" s="7" t="s">
        <v>440</v>
      </c>
      <c r="M155" s="7" t="s">
        <v>248</v>
      </c>
      <c r="N155" s="7" t="s">
        <v>229</v>
      </c>
      <c r="O155" s="7">
        <v>112</v>
      </c>
      <c r="P155" s="8">
        <v>44621</v>
      </c>
      <c r="Q155" s="7" t="s">
        <v>185</v>
      </c>
      <c r="R155" s="7" t="s">
        <v>554</v>
      </c>
      <c r="S155" s="7" t="s">
        <v>185</v>
      </c>
      <c r="T155" s="7" t="s">
        <v>185</v>
      </c>
      <c r="U155" s="7" t="s">
        <v>185</v>
      </c>
      <c r="V155" s="7" t="s">
        <v>186</v>
      </c>
      <c r="W155" s="7"/>
      <c r="X155" s="7"/>
      <c r="Y155" s="7"/>
      <c r="Z155" s="7"/>
      <c r="AA155" s="7" t="s">
        <v>187</v>
      </c>
      <c r="AB155" s="7"/>
      <c r="AC155" s="7" t="s">
        <v>188</v>
      </c>
    </row>
    <row r="156" spans="1:29" ht="24">
      <c r="A156" s="7">
        <v>268201</v>
      </c>
      <c r="B156" s="7" t="s">
        <v>244</v>
      </c>
      <c r="C156" s="7" t="s">
        <v>176</v>
      </c>
      <c r="D156" s="7" t="s">
        <v>177</v>
      </c>
      <c r="E156" s="7" t="s">
        <v>436</v>
      </c>
      <c r="F156" s="7" t="s">
        <v>103</v>
      </c>
      <c r="G156" s="7" t="s">
        <v>437</v>
      </c>
      <c r="H156" s="7" t="s">
        <v>438</v>
      </c>
      <c r="I156" s="7" t="s">
        <v>439</v>
      </c>
      <c r="J156" s="7" t="s">
        <v>181</v>
      </c>
      <c r="K156" s="7" t="s">
        <v>182</v>
      </c>
      <c r="L156" s="7" t="s">
        <v>441</v>
      </c>
      <c r="M156" s="7" t="s">
        <v>248</v>
      </c>
      <c r="N156" s="7" t="s">
        <v>229</v>
      </c>
      <c r="O156" s="7">
        <v>278</v>
      </c>
      <c r="P156" s="8">
        <v>44621</v>
      </c>
      <c r="Q156" s="7" t="s">
        <v>185</v>
      </c>
      <c r="R156" s="7" t="s">
        <v>554</v>
      </c>
      <c r="S156" s="7" t="s">
        <v>185</v>
      </c>
      <c r="T156" s="7" t="s">
        <v>185</v>
      </c>
      <c r="U156" s="7" t="s">
        <v>185</v>
      </c>
      <c r="V156" s="7" t="s">
        <v>186</v>
      </c>
      <c r="W156" s="7"/>
      <c r="X156" s="7"/>
      <c r="Y156" s="7"/>
      <c r="Z156" s="7"/>
      <c r="AA156" s="7" t="s">
        <v>187</v>
      </c>
      <c r="AB156" s="7"/>
      <c r="AC156" s="7" t="s">
        <v>188</v>
      </c>
    </row>
    <row r="157" spans="1:29" ht="24">
      <c r="A157" s="7">
        <v>268201</v>
      </c>
      <c r="B157" s="7" t="s">
        <v>244</v>
      </c>
      <c r="C157" s="7" t="s">
        <v>176</v>
      </c>
      <c r="D157" s="7" t="s">
        <v>177</v>
      </c>
      <c r="E157" s="7" t="s">
        <v>436</v>
      </c>
      <c r="F157" s="7" t="s">
        <v>103</v>
      </c>
      <c r="G157" s="7" t="s">
        <v>437</v>
      </c>
      <c r="H157" s="7" t="s">
        <v>438</v>
      </c>
      <c r="I157" s="7" t="s">
        <v>439</v>
      </c>
      <c r="J157" s="7" t="s">
        <v>181</v>
      </c>
      <c r="K157" s="7" t="s">
        <v>196</v>
      </c>
      <c r="L157" s="7" t="s">
        <v>442</v>
      </c>
      <c r="M157" s="7" t="s">
        <v>248</v>
      </c>
      <c r="N157" s="7" t="s">
        <v>229</v>
      </c>
      <c r="O157" s="7">
        <v>243</v>
      </c>
      <c r="P157" s="8">
        <v>44621</v>
      </c>
      <c r="Q157" s="7" t="s">
        <v>185</v>
      </c>
      <c r="R157" s="7" t="s">
        <v>554</v>
      </c>
      <c r="S157" s="7" t="s">
        <v>185</v>
      </c>
      <c r="T157" s="7" t="s">
        <v>185</v>
      </c>
      <c r="U157" s="7" t="s">
        <v>185</v>
      </c>
      <c r="V157" s="7" t="s">
        <v>186</v>
      </c>
      <c r="W157" s="7"/>
      <c r="X157" s="7"/>
      <c r="Y157" s="7"/>
      <c r="Z157" s="7"/>
      <c r="AA157" s="7" t="s">
        <v>187</v>
      </c>
      <c r="AB157" s="7"/>
      <c r="AC157" s="7" t="s">
        <v>188</v>
      </c>
    </row>
    <row r="158" spans="1:29" ht="24">
      <c r="A158" s="7">
        <v>268201</v>
      </c>
      <c r="B158" s="7" t="s">
        <v>244</v>
      </c>
      <c r="C158" s="7" t="s">
        <v>176</v>
      </c>
      <c r="D158" s="7" t="s">
        <v>177</v>
      </c>
      <c r="E158" s="7" t="s">
        <v>436</v>
      </c>
      <c r="F158" s="7" t="s">
        <v>103</v>
      </c>
      <c r="G158" s="7" t="s">
        <v>437</v>
      </c>
      <c r="H158" s="7" t="s">
        <v>438</v>
      </c>
      <c r="I158" s="7" t="s">
        <v>439</v>
      </c>
      <c r="J158" s="7" t="s">
        <v>181</v>
      </c>
      <c r="K158" s="7" t="s">
        <v>198</v>
      </c>
      <c r="L158" s="7" t="s">
        <v>443</v>
      </c>
      <c r="M158" s="7" t="s">
        <v>248</v>
      </c>
      <c r="N158" s="7" t="s">
        <v>229</v>
      </c>
      <c r="O158" s="7">
        <v>95</v>
      </c>
      <c r="P158" s="8">
        <v>44621</v>
      </c>
      <c r="Q158" s="7" t="s">
        <v>185</v>
      </c>
      <c r="R158" s="7" t="s">
        <v>554</v>
      </c>
      <c r="S158" s="7" t="s">
        <v>185</v>
      </c>
      <c r="T158" s="7" t="s">
        <v>185</v>
      </c>
      <c r="U158" s="7" t="s">
        <v>185</v>
      </c>
      <c r="V158" s="7" t="s">
        <v>186</v>
      </c>
      <c r="W158" s="7"/>
      <c r="X158" s="7"/>
      <c r="Y158" s="7"/>
      <c r="Z158" s="7"/>
      <c r="AA158" s="7" t="s">
        <v>187</v>
      </c>
      <c r="AB158" s="7"/>
      <c r="AC158" s="7" t="s">
        <v>188</v>
      </c>
    </row>
    <row r="159" spans="1:29" ht="24">
      <c r="A159" s="7">
        <v>268201</v>
      </c>
      <c r="B159" s="7" t="s">
        <v>244</v>
      </c>
      <c r="C159" s="7" t="s">
        <v>176</v>
      </c>
      <c r="D159" s="7" t="s">
        <v>177</v>
      </c>
      <c r="E159" s="7" t="s">
        <v>436</v>
      </c>
      <c r="F159" s="7" t="s">
        <v>103</v>
      </c>
      <c r="G159" s="7" t="s">
        <v>444</v>
      </c>
      <c r="H159" s="7" t="s">
        <v>445</v>
      </c>
      <c r="I159" s="7" t="s">
        <v>446</v>
      </c>
      <c r="J159" s="7" t="s">
        <v>181</v>
      </c>
      <c r="K159" s="7" t="s">
        <v>226</v>
      </c>
      <c r="L159" s="7" t="s">
        <v>447</v>
      </c>
      <c r="M159" s="7" t="s">
        <v>248</v>
      </c>
      <c r="N159" s="7" t="s">
        <v>229</v>
      </c>
      <c r="O159" s="7">
        <v>107</v>
      </c>
      <c r="P159" s="8">
        <v>44621</v>
      </c>
      <c r="Q159" s="7" t="s">
        <v>185</v>
      </c>
      <c r="R159" s="7" t="s">
        <v>554</v>
      </c>
      <c r="S159" s="7" t="s">
        <v>185</v>
      </c>
      <c r="T159" s="7" t="s">
        <v>185</v>
      </c>
      <c r="U159" s="7" t="s">
        <v>185</v>
      </c>
      <c r="V159" s="7" t="s">
        <v>186</v>
      </c>
      <c r="W159" s="7"/>
      <c r="X159" s="7"/>
      <c r="Y159" s="7"/>
      <c r="Z159" s="7"/>
      <c r="AA159" s="7" t="s">
        <v>187</v>
      </c>
      <c r="AB159" s="7"/>
      <c r="AC159" s="7" t="s">
        <v>188</v>
      </c>
    </row>
    <row r="160" spans="1:29" ht="24">
      <c r="A160" s="7">
        <v>268201</v>
      </c>
      <c r="B160" s="7" t="s">
        <v>244</v>
      </c>
      <c r="C160" s="7" t="s">
        <v>176</v>
      </c>
      <c r="D160" s="7" t="s">
        <v>177</v>
      </c>
      <c r="E160" s="7" t="s">
        <v>436</v>
      </c>
      <c r="F160" s="7" t="s">
        <v>103</v>
      </c>
      <c r="G160" s="7" t="s">
        <v>444</v>
      </c>
      <c r="H160" s="7" t="s">
        <v>445</v>
      </c>
      <c r="I160" s="7" t="s">
        <v>446</v>
      </c>
      <c r="J160" s="7" t="s">
        <v>181</v>
      </c>
      <c r="K160" s="7" t="s">
        <v>182</v>
      </c>
      <c r="L160" s="7" t="s">
        <v>448</v>
      </c>
      <c r="M160" s="7" t="s">
        <v>248</v>
      </c>
      <c r="N160" s="7" t="s">
        <v>229</v>
      </c>
      <c r="O160" s="7">
        <v>905</v>
      </c>
      <c r="P160" s="8">
        <v>44621</v>
      </c>
      <c r="Q160" s="7" t="s">
        <v>185</v>
      </c>
      <c r="R160" s="7" t="s">
        <v>554</v>
      </c>
      <c r="S160" s="7" t="s">
        <v>185</v>
      </c>
      <c r="T160" s="7" t="s">
        <v>185</v>
      </c>
      <c r="U160" s="7" t="s">
        <v>185</v>
      </c>
      <c r="V160" s="7" t="s">
        <v>186</v>
      </c>
      <c r="W160" s="7"/>
      <c r="X160" s="7"/>
      <c r="Y160" s="7"/>
      <c r="Z160" s="7"/>
      <c r="AA160" s="7" t="s">
        <v>187</v>
      </c>
      <c r="AB160" s="7"/>
      <c r="AC160" s="7" t="s">
        <v>188</v>
      </c>
    </row>
    <row r="161" spans="1:29" ht="24">
      <c r="A161" s="7">
        <v>268201</v>
      </c>
      <c r="B161" s="7" t="s">
        <v>244</v>
      </c>
      <c r="C161" s="7" t="s">
        <v>176</v>
      </c>
      <c r="D161" s="7" t="s">
        <v>177</v>
      </c>
      <c r="E161" s="7" t="s">
        <v>436</v>
      </c>
      <c r="F161" s="7" t="s">
        <v>103</v>
      </c>
      <c r="G161" s="7" t="s">
        <v>444</v>
      </c>
      <c r="H161" s="7" t="s">
        <v>445</v>
      </c>
      <c r="I161" s="7" t="s">
        <v>446</v>
      </c>
      <c r="J161" s="7" t="s">
        <v>181</v>
      </c>
      <c r="K161" s="7" t="s">
        <v>196</v>
      </c>
      <c r="L161" s="7" t="s">
        <v>449</v>
      </c>
      <c r="M161" s="7" t="s">
        <v>248</v>
      </c>
      <c r="N161" s="7" t="s">
        <v>229</v>
      </c>
      <c r="O161" s="7">
        <v>898</v>
      </c>
      <c r="P161" s="8">
        <v>44621</v>
      </c>
      <c r="Q161" s="7" t="s">
        <v>185</v>
      </c>
      <c r="R161" s="7" t="s">
        <v>554</v>
      </c>
      <c r="S161" s="7" t="s">
        <v>185</v>
      </c>
      <c r="T161" s="7" t="s">
        <v>185</v>
      </c>
      <c r="U161" s="7" t="s">
        <v>185</v>
      </c>
      <c r="V161" s="7" t="s">
        <v>186</v>
      </c>
      <c r="W161" s="7"/>
      <c r="X161" s="7"/>
      <c r="Y161" s="7"/>
      <c r="Z161" s="7"/>
      <c r="AA161" s="7" t="s">
        <v>187</v>
      </c>
      <c r="AB161" s="7"/>
      <c r="AC161" s="7" t="s">
        <v>188</v>
      </c>
    </row>
    <row r="162" spans="1:29" ht="24">
      <c r="A162" s="7">
        <v>268201</v>
      </c>
      <c r="B162" s="7" t="s">
        <v>244</v>
      </c>
      <c r="C162" s="7" t="s">
        <v>176</v>
      </c>
      <c r="D162" s="7" t="s">
        <v>177</v>
      </c>
      <c r="E162" s="7" t="s">
        <v>436</v>
      </c>
      <c r="F162" s="7" t="s">
        <v>103</v>
      </c>
      <c r="G162" s="7" t="s">
        <v>444</v>
      </c>
      <c r="H162" s="7" t="s">
        <v>445</v>
      </c>
      <c r="I162" s="7" t="s">
        <v>446</v>
      </c>
      <c r="J162" s="7" t="s">
        <v>181</v>
      </c>
      <c r="K162" s="7" t="s">
        <v>198</v>
      </c>
      <c r="L162" s="7" t="s">
        <v>450</v>
      </c>
      <c r="M162" s="7" t="s">
        <v>248</v>
      </c>
      <c r="N162" s="7" t="s">
        <v>229</v>
      </c>
      <c r="O162" s="7">
        <v>448</v>
      </c>
      <c r="P162" s="8">
        <v>44621</v>
      </c>
      <c r="Q162" s="7" t="s">
        <v>185</v>
      </c>
      <c r="R162" s="7" t="s">
        <v>554</v>
      </c>
      <c r="S162" s="7" t="s">
        <v>185</v>
      </c>
      <c r="T162" s="7" t="s">
        <v>185</v>
      </c>
      <c r="U162" s="7" t="s">
        <v>185</v>
      </c>
      <c r="V162" s="7" t="s">
        <v>186</v>
      </c>
      <c r="W162" s="7"/>
      <c r="X162" s="7"/>
      <c r="Y162" s="7"/>
      <c r="Z162" s="7"/>
      <c r="AA162" s="7" t="s">
        <v>187</v>
      </c>
      <c r="AB162" s="7"/>
      <c r="AC162" s="7" t="s">
        <v>188</v>
      </c>
    </row>
    <row r="163" spans="1:29" ht="24">
      <c r="A163" s="7">
        <v>268201</v>
      </c>
      <c r="B163" s="7" t="s">
        <v>244</v>
      </c>
      <c r="C163" s="7" t="s">
        <v>176</v>
      </c>
      <c r="D163" s="7" t="s">
        <v>177</v>
      </c>
      <c r="E163" s="7" t="s">
        <v>436</v>
      </c>
      <c r="F163" s="7" t="s">
        <v>103</v>
      </c>
      <c r="G163" s="7" t="s">
        <v>444</v>
      </c>
      <c r="H163" s="7" t="s">
        <v>445</v>
      </c>
      <c r="I163" s="7" t="s">
        <v>446</v>
      </c>
      <c r="J163" s="7" t="s">
        <v>181</v>
      </c>
      <c r="K163" s="7" t="s">
        <v>295</v>
      </c>
      <c r="L163" s="7" t="s">
        <v>451</v>
      </c>
      <c r="M163" s="7" t="s">
        <v>248</v>
      </c>
      <c r="N163" s="7" t="s">
        <v>229</v>
      </c>
      <c r="O163" s="7">
        <v>280</v>
      </c>
      <c r="P163" s="8">
        <v>44621</v>
      </c>
      <c r="Q163" s="7" t="s">
        <v>185</v>
      </c>
      <c r="R163" s="7" t="s">
        <v>554</v>
      </c>
      <c r="S163" s="7" t="s">
        <v>185</v>
      </c>
      <c r="T163" s="7" t="s">
        <v>185</v>
      </c>
      <c r="U163" s="7" t="s">
        <v>185</v>
      </c>
      <c r="V163" s="7" t="s">
        <v>186</v>
      </c>
      <c r="W163" s="7"/>
      <c r="X163" s="7"/>
      <c r="Y163" s="7"/>
      <c r="Z163" s="7"/>
      <c r="AA163" s="7" t="s">
        <v>187</v>
      </c>
      <c r="AB163" s="7"/>
      <c r="AC163" s="7" t="s">
        <v>188</v>
      </c>
    </row>
    <row r="164" spans="1:29" ht="24">
      <c r="A164" s="7">
        <v>268201</v>
      </c>
      <c r="B164" s="7" t="s">
        <v>244</v>
      </c>
      <c r="C164" s="7" t="s">
        <v>176</v>
      </c>
      <c r="D164" s="7" t="s">
        <v>177</v>
      </c>
      <c r="E164" s="7" t="s">
        <v>436</v>
      </c>
      <c r="F164" s="7" t="s">
        <v>103</v>
      </c>
      <c r="G164" s="7" t="s">
        <v>452</v>
      </c>
      <c r="H164" s="7" t="s">
        <v>453</v>
      </c>
      <c r="I164" s="7" t="s">
        <v>454</v>
      </c>
      <c r="J164" s="7" t="s">
        <v>181</v>
      </c>
      <c r="K164" s="7" t="s">
        <v>226</v>
      </c>
      <c r="L164" s="7" t="s">
        <v>455</v>
      </c>
      <c r="M164" s="7" t="s">
        <v>248</v>
      </c>
      <c r="N164" s="7" t="s">
        <v>229</v>
      </c>
      <c r="O164" s="7">
        <v>101</v>
      </c>
      <c r="P164" s="8">
        <v>44621</v>
      </c>
      <c r="Q164" s="7" t="s">
        <v>185</v>
      </c>
      <c r="R164" s="7" t="s">
        <v>554</v>
      </c>
      <c r="S164" s="7" t="s">
        <v>185</v>
      </c>
      <c r="T164" s="7" t="s">
        <v>185</v>
      </c>
      <c r="U164" s="7" t="s">
        <v>185</v>
      </c>
      <c r="V164" s="7" t="s">
        <v>186</v>
      </c>
      <c r="W164" s="7"/>
      <c r="X164" s="7"/>
      <c r="Y164" s="7"/>
      <c r="Z164" s="7"/>
      <c r="AA164" s="7" t="s">
        <v>187</v>
      </c>
      <c r="AB164" s="7"/>
      <c r="AC164" s="7" t="s">
        <v>188</v>
      </c>
    </row>
    <row r="165" spans="1:29" ht="24">
      <c r="A165" s="7">
        <v>268201</v>
      </c>
      <c r="B165" s="7" t="s">
        <v>244</v>
      </c>
      <c r="C165" s="7" t="s">
        <v>176</v>
      </c>
      <c r="D165" s="7" t="s">
        <v>177</v>
      </c>
      <c r="E165" s="7" t="s">
        <v>436</v>
      </c>
      <c r="F165" s="7" t="s">
        <v>103</v>
      </c>
      <c r="G165" s="7" t="s">
        <v>452</v>
      </c>
      <c r="H165" s="7" t="s">
        <v>453</v>
      </c>
      <c r="I165" s="7" t="s">
        <v>454</v>
      </c>
      <c r="J165" s="7" t="s">
        <v>181</v>
      </c>
      <c r="K165" s="7" t="s">
        <v>182</v>
      </c>
      <c r="L165" s="7" t="s">
        <v>456</v>
      </c>
      <c r="M165" s="7" t="s">
        <v>248</v>
      </c>
      <c r="N165" s="7" t="s">
        <v>229</v>
      </c>
      <c r="O165" s="7">
        <v>630</v>
      </c>
      <c r="P165" s="8">
        <v>44621</v>
      </c>
      <c r="Q165" s="7" t="s">
        <v>185</v>
      </c>
      <c r="R165" s="7" t="s">
        <v>554</v>
      </c>
      <c r="S165" s="7" t="s">
        <v>185</v>
      </c>
      <c r="T165" s="7" t="s">
        <v>185</v>
      </c>
      <c r="U165" s="7" t="s">
        <v>185</v>
      </c>
      <c r="V165" s="7" t="s">
        <v>186</v>
      </c>
      <c r="W165" s="7"/>
      <c r="X165" s="7"/>
      <c r="Y165" s="7"/>
      <c r="Z165" s="7"/>
      <c r="AA165" s="7" t="s">
        <v>187</v>
      </c>
      <c r="AB165" s="7"/>
      <c r="AC165" s="7" t="s">
        <v>188</v>
      </c>
    </row>
    <row r="166" spans="1:29" ht="24">
      <c r="A166" s="7">
        <v>268201</v>
      </c>
      <c r="B166" s="7" t="s">
        <v>244</v>
      </c>
      <c r="C166" s="7" t="s">
        <v>176</v>
      </c>
      <c r="D166" s="7" t="s">
        <v>177</v>
      </c>
      <c r="E166" s="7" t="s">
        <v>436</v>
      </c>
      <c r="F166" s="7" t="s">
        <v>103</v>
      </c>
      <c r="G166" s="7" t="s">
        <v>452</v>
      </c>
      <c r="H166" s="7" t="s">
        <v>453</v>
      </c>
      <c r="I166" s="7" t="s">
        <v>454</v>
      </c>
      <c r="J166" s="7" t="s">
        <v>181</v>
      </c>
      <c r="K166" s="7" t="s">
        <v>196</v>
      </c>
      <c r="L166" s="7" t="s">
        <v>457</v>
      </c>
      <c r="M166" s="7" t="s">
        <v>248</v>
      </c>
      <c r="N166" s="7" t="s">
        <v>229</v>
      </c>
      <c r="O166" s="7">
        <v>426</v>
      </c>
      <c r="P166" s="8">
        <v>44621</v>
      </c>
      <c r="Q166" s="7" t="s">
        <v>185</v>
      </c>
      <c r="R166" s="7" t="s">
        <v>554</v>
      </c>
      <c r="S166" s="7" t="s">
        <v>185</v>
      </c>
      <c r="T166" s="7" t="s">
        <v>185</v>
      </c>
      <c r="U166" s="7" t="s">
        <v>185</v>
      </c>
      <c r="V166" s="7" t="s">
        <v>186</v>
      </c>
      <c r="W166" s="7"/>
      <c r="X166" s="7"/>
      <c r="Y166" s="7"/>
      <c r="Z166" s="7"/>
      <c r="AA166" s="7" t="s">
        <v>187</v>
      </c>
      <c r="AB166" s="7"/>
      <c r="AC166" s="7" t="s">
        <v>188</v>
      </c>
    </row>
    <row r="167" spans="1:29" ht="24">
      <c r="A167" s="7">
        <v>268201</v>
      </c>
      <c r="B167" s="7" t="s">
        <v>244</v>
      </c>
      <c r="C167" s="7" t="s">
        <v>176</v>
      </c>
      <c r="D167" s="7" t="s">
        <v>177</v>
      </c>
      <c r="E167" s="7" t="s">
        <v>436</v>
      </c>
      <c r="F167" s="7" t="s">
        <v>103</v>
      </c>
      <c r="G167" s="7" t="s">
        <v>452</v>
      </c>
      <c r="H167" s="7" t="s">
        <v>453</v>
      </c>
      <c r="I167" s="7" t="s">
        <v>454</v>
      </c>
      <c r="J167" s="7" t="s">
        <v>181</v>
      </c>
      <c r="K167" s="7" t="s">
        <v>198</v>
      </c>
      <c r="L167" s="7" t="s">
        <v>458</v>
      </c>
      <c r="M167" s="7" t="s">
        <v>248</v>
      </c>
      <c r="N167" s="7" t="s">
        <v>229</v>
      </c>
      <c r="O167" s="7">
        <v>216</v>
      </c>
      <c r="P167" s="8">
        <v>44621</v>
      </c>
      <c r="Q167" s="7" t="s">
        <v>185</v>
      </c>
      <c r="R167" s="7" t="s">
        <v>554</v>
      </c>
      <c r="S167" s="7" t="s">
        <v>185</v>
      </c>
      <c r="T167" s="7" t="s">
        <v>185</v>
      </c>
      <c r="U167" s="7" t="s">
        <v>185</v>
      </c>
      <c r="V167" s="7" t="s">
        <v>186</v>
      </c>
      <c r="W167" s="7"/>
      <c r="X167" s="7"/>
      <c r="Y167" s="7"/>
      <c r="Z167" s="7"/>
      <c r="AA167" s="7" t="s">
        <v>187</v>
      </c>
      <c r="AB167" s="7"/>
      <c r="AC167" s="7" t="s">
        <v>188</v>
      </c>
    </row>
    <row r="168" spans="1:29" ht="24">
      <c r="A168" s="7">
        <v>268201</v>
      </c>
      <c r="B168" s="7" t="s">
        <v>244</v>
      </c>
      <c r="C168" s="7" t="s">
        <v>176</v>
      </c>
      <c r="D168" s="7" t="s">
        <v>177</v>
      </c>
      <c r="E168" s="7" t="s">
        <v>436</v>
      </c>
      <c r="F168" s="7" t="s">
        <v>103</v>
      </c>
      <c r="G168" s="7" t="s">
        <v>237</v>
      </c>
      <c r="H168" s="7" t="s">
        <v>237</v>
      </c>
      <c r="I168" s="7" t="s">
        <v>238</v>
      </c>
      <c r="J168" s="7" t="s">
        <v>181</v>
      </c>
      <c r="K168" s="7" t="s">
        <v>226</v>
      </c>
      <c r="L168" s="7" t="s">
        <v>459</v>
      </c>
      <c r="M168" s="7" t="s">
        <v>248</v>
      </c>
      <c r="N168" s="7" t="s">
        <v>229</v>
      </c>
      <c r="O168" s="7">
        <v>128</v>
      </c>
      <c r="P168" s="8">
        <v>44621</v>
      </c>
      <c r="Q168" s="7" t="s">
        <v>185</v>
      </c>
      <c r="R168" s="7" t="s">
        <v>554</v>
      </c>
      <c r="S168" s="7" t="s">
        <v>185</v>
      </c>
      <c r="T168" s="7" t="s">
        <v>185</v>
      </c>
      <c r="U168" s="7" t="s">
        <v>185</v>
      </c>
      <c r="V168" s="7" t="s">
        <v>186</v>
      </c>
      <c r="W168" s="7"/>
      <c r="X168" s="7"/>
      <c r="Y168" s="7"/>
      <c r="Z168" s="7"/>
      <c r="AA168" s="7" t="s">
        <v>187</v>
      </c>
      <c r="AB168" s="7"/>
      <c r="AC168" s="7" t="s">
        <v>188</v>
      </c>
    </row>
  </sheetData>
  <autoFilter ref="A1:AC168" xr:uid="{00000000-0009-0000-0000-000000000000}"/>
  <pageMargins left="0.5" right="0.5" top="0.5" bottom="0.875" header="0.5" footer="0.5"/>
  <pageSetup paperSize="5" orientation="landscape" horizontalDpi="300" verticalDpi="300" r:id="rId1"/>
  <headerFooter alignWithMargins="0">
    <oddFooter>&amp;L&amp;"Tahoma,Regular"&amp;8Page &amp;P of &amp;N 
&amp;"-,Regular"&amp;10 Confidential PVH Corp. &amp;C&amp;"Tahoma"&amp;8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"/>
  <sheetViews>
    <sheetView workbookViewId="0"/>
  </sheetViews>
  <sheetFormatPr defaultColWidth="8.85546875" defaultRowHeight="12"/>
  <cols>
    <col min="1" max="2" width="6.85546875" style="6" customWidth="1"/>
    <col min="3" max="3" width="6.5703125" style="6" customWidth="1"/>
    <col min="4" max="6" width="13.5703125" style="6" customWidth="1"/>
    <col min="7" max="7" width="9.5703125" style="6" bestFit="1" customWidth="1"/>
    <col min="8" max="9" width="13.5703125" style="6" customWidth="1"/>
    <col min="10" max="10" width="13.5703125" style="6" bestFit="1" customWidth="1"/>
    <col min="11" max="11" width="8.42578125" style="6" bestFit="1" customWidth="1"/>
    <col min="12" max="12" width="13.5703125" style="6" customWidth="1"/>
    <col min="13" max="13" width="5.42578125" style="6" customWidth="1"/>
    <col min="14" max="14" width="13.5703125" style="6" customWidth="1"/>
    <col min="15" max="15" width="4.5703125" style="6" customWidth="1"/>
    <col min="16" max="17" width="8.140625" style="6" customWidth="1"/>
    <col min="18" max="18" width="8.140625" style="11" customWidth="1"/>
    <col min="19" max="19" width="8.140625" style="6" customWidth="1"/>
    <col min="20" max="20" width="8.5703125" style="6" customWidth="1"/>
    <col min="21" max="21" width="8.140625" style="6" customWidth="1"/>
    <col min="22" max="26" width="13.5703125" style="6" customWidth="1"/>
    <col min="27" max="27" width="11.42578125" style="6" customWidth="1"/>
    <col min="28" max="30" width="13.5703125" style="6" customWidth="1"/>
    <col min="31" max="16384" width="8.85546875" style="6"/>
  </cols>
  <sheetData>
    <row r="1" spans="1:29" ht="24">
      <c r="A1" s="5" t="s">
        <v>109</v>
      </c>
      <c r="B1" s="5" t="s">
        <v>111</v>
      </c>
      <c r="C1" s="5" t="s">
        <v>112</v>
      </c>
      <c r="D1" s="5" t="s">
        <v>113</v>
      </c>
      <c r="E1" s="5" t="s">
        <v>115</v>
      </c>
      <c r="F1" s="5" t="s">
        <v>94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126</v>
      </c>
      <c r="Q1" s="5" t="s">
        <v>127</v>
      </c>
      <c r="R1" s="9" t="s">
        <v>128</v>
      </c>
      <c r="S1" s="5" t="s">
        <v>63</v>
      </c>
      <c r="T1" s="5" t="s">
        <v>129</v>
      </c>
      <c r="U1" s="5" t="s">
        <v>64</v>
      </c>
      <c r="V1" s="5" t="s">
        <v>130</v>
      </c>
      <c r="W1" s="5" t="s">
        <v>131</v>
      </c>
      <c r="X1" s="5" t="s">
        <v>132</v>
      </c>
      <c r="Y1" s="5" t="s">
        <v>133</v>
      </c>
      <c r="Z1" s="5" t="s">
        <v>134</v>
      </c>
      <c r="AA1" s="5" t="s">
        <v>135</v>
      </c>
      <c r="AB1" s="5" t="s">
        <v>136</v>
      </c>
      <c r="AC1" s="5" t="s">
        <v>137</v>
      </c>
    </row>
    <row r="2" spans="1:29" ht="24">
      <c r="A2" s="7"/>
      <c r="B2" s="7"/>
      <c r="C2" s="7"/>
      <c r="D2" s="7" t="s">
        <v>177</v>
      </c>
      <c r="E2" s="7" t="s">
        <v>222</v>
      </c>
      <c r="F2" s="7" t="s">
        <v>462</v>
      </c>
      <c r="G2" s="7" t="s">
        <v>237</v>
      </c>
      <c r="H2" s="7" t="s">
        <v>237</v>
      </c>
      <c r="I2" s="6" t="s">
        <v>238</v>
      </c>
      <c r="J2" s="7" t="s">
        <v>181</v>
      </c>
      <c r="K2" s="7" t="s">
        <v>226</v>
      </c>
      <c r="L2" s="7"/>
      <c r="M2" s="7" t="s">
        <v>463</v>
      </c>
      <c r="N2" s="7" t="s">
        <v>229</v>
      </c>
      <c r="O2" s="7">
        <v>200</v>
      </c>
      <c r="P2" s="8">
        <v>44621</v>
      </c>
      <c r="Q2" s="7"/>
      <c r="R2" s="10">
        <v>44571</v>
      </c>
      <c r="S2" s="7"/>
      <c r="T2" s="7"/>
      <c r="U2" s="7"/>
      <c r="V2" s="7" t="s">
        <v>186</v>
      </c>
      <c r="W2" s="7"/>
      <c r="X2" s="7"/>
      <c r="Y2" s="7"/>
      <c r="Z2" s="7"/>
      <c r="AA2" s="7" t="s">
        <v>187</v>
      </c>
      <c r="AB2" s="7"/>
      <c r="AC2" s="7"/>
    </row>
    <row r="3" spans="1:29" ht="24">
      <c r="A3" s="7"/>
      <c r="B3" s="7"/>
      <c r="C3" s="7"/>
      <c r="D3" s="7" t="s">
        <v>177</v>
      </c>
      <c r="E3" s="7" t="s">
        <v>222</v>
      </c>
      <c r="F3" s="7" t="s">
        <v>462</v>
      </c>
      <c r="G3" s="7" t="s">
        <v>237</v>
      </c>
      <c r="H3" s="7" t="s">
        <v>237</v>
      </c>
      <c r="I3" s="6" t="s">
        <v>238</v>
      </c>
      <c r="J3" s="7" t="s">
        <v>181</v>
      </c>
      <c r="K3" s="7" t="s">
        <v>182</v>
      </c>
      <c r="L3" s="7"/>
      <c r="M3" s="7" t="s">
        <v>463</v>
      </c>
      <c r="N3" s="7" t="s">
        <v>229</v>
      </c>
      <c r="O3" s="7">
        <v>600</v>
      </c>
      <c r="P3" s="8">
        <v>44621</v>
      </c>
      <c r="Q3" s="7"/>
      <c r="R3" s="10">
        <v>44571</v>
      </c>
      <c r="S3" s="7"/>
      <c r="T3" s="7"/>
      <c r="U3" s="7"/>
      <c r="V3" s="7" t="s">
        <v>186</v>
      </c>
      <c r="W3" s="7"/>
      <c r="X3" s="7"/>
      <c r="Y3" s="7"/>
      <c r="Z3" s="7"/>
      <c r="AA3" s="7" t="s">
        <v>187</v>
      </c>
      <c r="AB3" s="7"/>
      <c r="AC3" s="7"/>
    </row>
    <row r="4" spans="1:29" ht="24">
      <c r="A4" s="7"/>
      <c r="B4" s="7"/>
      <c r="C4" s="7"/>
      <c r="D4" s="7" t="s">
        <v>177</v>
      </c>
      <c r="E4" s="7" t="s">
        <v>222</v>
      </c>
      <c r="F4" s="7" t="s">
        <v>462</v>
      </c>
      <c r="G4" s="7" t="s">
        <v>237</v>
      </c>
      <c r="H4" s="7" t="s">
        <v>237</v>
      </c>
      <c r="I4" s="6" t="s">
        <v>238</v>
      </c>
      <c r="J4" s="7" t="s">
        <v>181</v>
      </c>
      <c r="K4" s="7" t="s">
        <v>196</v>
      </c>
      <c r="L4" s="7"/>
      <c r="M4" s="7" t="s">
        <v>463</v>
      </c>
      <c r="N4" s="7" t="s">
        <v>229</v>
      </c>
      <c r="O4" s="7">
        <v>500</v>
      </c>
      <c r="P4" s="8">
        <v>44621</v>
      </c>
      <c r="Q4" s="7"/>
      <c r="R4" s="10">
        <v>44571</v>
      </c>
      <c r="S4" s="7"/>
      <c r="T4" s="7"/>
      <c r="U4" s="7"/>
      <c r="V4" s="7" t="s">
        <v>186</v>
      </c>
      <c r="W4" s="7"/>
      <c r="X4" s="7"/>
      <c r="Y4" s="7"/>
      <c r="Z4" s="7"/>
      <c r="AA4" s="7" t="s">
        <v>187</v>
      </c>
      <c r="AB4" s="7"/>
      <c r="AC4" s="7"/>
    </row>
    <row r="5" spans="1:29" ht="24">
      <c r="A5" s="7"/>
      <c r="B5" s="7"/>
      <c r="C5" s="7"/>
      <c r="D5" s="7" t="s">
        <v>177</v>
      </c>
      <c r="E5" s="7" t="s">
        <v>222</v>
      </c>
      <c r="F5" s="7" t="s">
        <v>462</v>
      </c>
      <c r="G5" s="7" t="s">
        <v>237</v>
      </c>
      <c r="H5" s="7" t="s">
        <v>237</v>
      </c>
      <c r="I5" s="6" t="s">
        <v>238</v>
      </c>
      <c r="J5" s="7" t="s">
        <v>181</v>
      </c>
      <c r="K5" s="7" t="s">
        <v>198</v>
      </c>
      <c r="L5" s="7"/>
      <c r="M5" s="7" t="s">
        <v>463</v>
      </c>
      <c r="N5" s="7" t="s">
        <v>229</v>
      </c>
      <c r="O5" s="7">
        <v>200</v>
      </c>
      <c r="P5" s="8">
        <v>44621</v>
      </c>
      <c r="Q5" s="7"/>
      <c r="R5" s="10">
        <v>44571</v>
      </c>
      <c r="S5" s="7"/>
      <c r="T5" s="7"/>
      <c r="U5" s="7"/>
      <c r="V5" s="7" t="s">
        <v>186</v>
      </c>
      <c r="W5" s="7"/>
      <c r="X5" s="7"/>
      <c r="Y5" s="7"/>
      <c r="Z5" s="7"/>
      <c r="AA5" s="7" t="s">
        <v>187</v>
      </c>
      <c r="AB5" s="7"/>
      <c r="AC5" s="7"/>
    </row>
    <row r="6" spans="1:29" ht="24">
      <c r="A6" s="7"/>
      <c r="B6" s="7"/>
      <c r="C6" s="7"/>
      <c r="D6" s="7" t="s">
        <v>177</v>
      </c>
      <c r="E6" s="7" t="s">
        <v>222</v>
      </c>
      <c r="F6" s="7" t="s">
        <v>462</v>
      </c>
      <c r="G6" s="7" t="s">
        <v>224</v>
      </c>
      <c r="H6" s="7" t="s">
        <v>224</v>
      </c>
      <c r="I6" s="6" t="s">
        <v>225</v>
      </c>
      <c r="J6" s="7" t="s">
        <v>181</v>
      </c>
      <c r="K6" s="7" t="s">
        <v>226</v>
      </c>
      <c r="L6" s="7"/>
      <c r="M6" s="7" t="s">
        <v>463</v>
      </c>
      <c r="N6" s="7" t="s">
        <v>229</v>
      </c>
      <c r="O6" s="7">
        <v>150</v>
      </c>
      <c r="P6" s="8">
        <v>44621</v>
      </c>
      <c r="Q6" s="7"/>
      <c r="R6" s="10">
        <v>44571</v>
      </c>
      <c r="S6" s="7"/>
      <c r="T6" s="7"/>
      <c r="U6" s="7"/>
      <c r="V6" s="7" t="s">
        <v>186</v>
      </c>
      <c r="W6" s="7"/>
      <c r="X6" s="7"/>
      <c r="Y6" s="7"/>
      <c r="Z6" s="7"/>
      <c r="AA6" s="7" t="s">
        <v>187</v>
      </c>
      <c r="AB6" s="7"/>
      <c r="AC6" s="7"/>
    </row>
    <row r="7" spans="1:29" ht="24">
      <c r="A7" s="7"/>
      <c r="B7" s="7"/>
      <c r="C7" s="7"/>
      <c r="D7" s="7" t="s">
        <v>177</v>
      </c>
      <c r="E7" s="7" t="s">
        <v>222</v>
      </c>
      <c r="F7" s="7" t="s">
        <v>462</v>
      </c>
      <c r="G7" s="7" t="s">
        <v>224</v>
      </c>
      <c r="H7" s="7" t="s">
        <v>224</v>
      </c>
      <c r="I7" s="6" t="s">
        <v>225</v>
      </c>
      <c r="J7" s="7" t="s">
        <v>181</v>
      </c>
      <c r="K7" s="7" t="s">
        <v>182</v>
      </c>
      <c r="L7" s="7"/>
      <c r="M7" s="7" t="s">
        <v>463</v>
      </c>
      <c r="N7" s="7" t="s">
        <v>229</v>
      </c>
      <c r="O7" s="7">
        <v>450</v>
      </c>
      <c r="P7" s="8">
        <v>44621</v>
      </c>
      <c r="Q7" s="7"/>
      <c r="R7" s="10">
        <v>44571</v>
      </c>
      <c r="S7" s="7"/>
      <c r="T7" s="7"/>
      <c r="U7" s="7"/>
      <c r="V7" s="7" t="s">
        <v>186</v>
      </c>
      <c r="W7" s="7"/>
      <c r="X7" s="7"/>
      <c r="Y7" s="7"/>
      <c r="Z7" s="7"/>
      <c r="AA7" s="7" t="s">
        <v>187</v>
      </c>
      <c r="AB7" s="7"/>
      <c r="AC7" s="7"/>
    </row>
    <row r="8" spans="1:29" ht="24">
      <c r="A8" s="7"/>
      <c r="B8" s="7"/>
      <c r="C8" s="7"/>
      <c r="D8" s="7" t="s">
        <v>177</v>
      </c>
      <c r="E8" s="7" t="s">
        <v>222</v>
      </c>
      <c r="F8" s="7" t="s">
        <v>462</v>
      </c>
      <c r="G8" s="7" t="s">
        <v>224</v>
      </c>
      <c r="H8" s="7" t="s">
        <v>224</v>
      </c>
      <c r="I8" s="6" t="s">
        <v>225</v>
      </c>
      <c r="J8" s="7" t="s">
        <v>181</v>
      </c>
      <c r="K8" s="7" t="s">
        <v>196</v>
      </c>
      <c r="L8" s="7"/>
      <c r="M8" s="7" t="s">
        <v>463</v>
      </c>
      <c r="N8" s="7" t="s">
        <v>229</v>
      </c>
      <c r="O8" s="7">
        <v>300</v>
      </c>
      <c r="P8" s="8">
        <v>44621</v>
      </c>
      <c r="Q8" s="7"/>
      <c r="R8" s="10">
        <v>44571</v>
      </c>
      <c r="S8" s="7"/>
      <c r="T8" s="7"/>
      <c r="U8" s="7"/>
      <c r="V8" s="7" t="s">
        <v>186</v>
      </c>
      <c r="W8" s="7"/>
      <c r="X8" s="7"/>
      <c r="Y8" s="7"/>
      <c r="Z8" s="7"/>
      <c r="AA8" s="7" t="s">
        <v>187</v>
      </c>
      <c r="AB8" s="7"/>
      <c r="AC8" s="7"/>
    </row>
    <row r="9" spans="1:29" ht="24">
      <c r="A9" s="7"/>
      <c r="B9" s="7"/>
      <c r="C9" s="7"/>
      <c r="D9" s="7" t="s">
        <v>177</v>
      </c>
      <c r="E9" s="7" t="s">
        <v>222</v>
      </c>
      <c r="F9" s="7" t="s">
        <v>462</v>
      </c>
      <c r="G9" s="7" t="s">
        <v>224</v>
      </c>
      <c r="H9" s="7" t="s">
        <v>224</v>
      </c>
      <c r="I9" s="6" t="s">
        <v>225</v>
      </c>
      <c r="J9" s="7" t="s">
        <v>181</v>
      </c>
      <c r="K9" s="7" t="s">
        <v>198</v>
      </c>
      <c r="L9" s="7"/>
      <c r="M9" s="7" t="s">
        <v>463</v>
      </c>
      <c r="N9" s="7" t="s">
        <v>229</v>
      </c>
      <c r="O9" s="7">
        <v>100</v>
      </c>
      <c r="P9" s="8">
        <v>44621</v>
      </c>
      <c r="Q9" s="7"/>
      <c r="R9" s="10">
        <v>44571</v>
      </c>
      <c r="S9" s="7"/>
      <c r="T9" s="7"/>
      <c r="U9" s="7"/>
      <c r="V9" s="7" t="s">
        <v>186</v>
      </c>
      <c r="W9" s="7"/>
      <c r="X9" s="7"/>
      <c r="Y9" s="7"/>
      <c r="Z9" s="7"/>
      <c r="AA9" s="7" t="s">
        <v>187</v>
      </c>
      <c r="AB9" s="7"/>
      <c r="AC9" s="7"/>
    </row>
    <row r="10" spans="1:29" ht="24">
      <c r="A10" s="7"/>
      <c r="B10" s="7"/>
      <c r="C10" s="7"/>
      <c r="D10" s="7" t="s">
        <v>177</v>
      </c>
      <c r="E10" s="7" t="s">
        <v>222</v>
      </c>
      <c r="F10" s="7" t="s">
        <v>462</v>
      </c>
      <c r="G10" s="7" t="s">
        <v>179</v>
      </c>
      <c r="H10" s="7" t="s">
        <v>179</v>
      </c>
      <c r="I10" s="6" t="s">
        <v>180</v>
      </c>
      <c r="J10" s="7" t="s">
        <v>181</v>
      </c>
      <c r="K10" s="7" t="s">
        <v>182</v>
      </c>
      <c r="L10" s="7"/>
      <c r="M10" s="7" t="s">
        <v>463</v>
      </c>
      <c r="N10" s="7" t="s">
        <v>229</v>
      </c>
      <c r="O10" s="7">
        <v>400</v>
      </c>
      <c r="P10" s="8">
        <v>44621</v>
      </c>
      <c r="Q10" s="7"/>
      <c r="R10" s="10">
        <v>44571</v>
      </c>
      <c r="S10" s="7"/>
      <c r="T10" s="7"/>
      <c r="U10" s="7"/>
      <c r="V10" s="7" t="s">
        <v>186</v>
      </c>
      <c r="W10" s="7"/>
      <c r="X10" s="7"/>
      <c r="Y10" s="7"/>
      <c r="Z10" s="7"/>
      <c r="AA10" s="7" t="s">
        <v>187</v>
      </c>
      <c r="AB10" s="7"/>
      <c r="AC10" s="7"/>
    </row>
    <row r="11" spans="1:29" ht="24">
      <c r="A11" s="7"/>
      <c r="B11" s="7"/>
      <c r="C11" s="7"/>
      <c r="D11" s="7" t="s">
        <v>177</v>
      </c>
      <c r="E11" s="7" t="s">
        <v>222</v>
      </c>
      <c r="F11" s="7" t="s">
        <v>462</v>
      </c>
      <c r="G11" s="7" t="s">
        <v>179</v>
      </c>
      <c r="H11" s="7" t="s">
        <v>179</v>
      </c>
      <c r="I11" s="6" t="s">
        <v>180</v>
      </c>
      <c r="J11" s="7" t="s">
        <v>181</v>
      </c>
      <c r="K11" s="7" t="s">
        <v>196</v>
      </c>
      <c r="L11" s="7"/>
      <c r="M11" s="7" t="s">
        <v>463</v>
      </c>
      <c r="N11" s="7" t="s">
        <v>229</v>
      </c>
      <c r="O11" s="7">
        <v>250</v>
      </c>
      <c r="P11" s="8">
        <v>44621</v>
      </c>
      <c r="Q11" s="7"/>
      <c r="R11" s="10">
        <v>44571</v>
      </c>
      <c r="S11" s="7"/>
      <c r="T11" s="7"/>
      <c r="U11" s="7"/>
      <c r="V11" s="7" t="s">
        <v>186</v>
      </c>
      <c r="W11" s="7"/>
      <c r="X11" s="7"/>
      <c r="Y11" s="7"/>
      <c r="Z11" s="7"/>
      <c r="AA11" s="7" t="s">
        <v>187</v>
      </c>
      <c r="AB11" s="7"/>
      <c r="AC11" s="7"/>
    </row>
    <row r="12" spans="1:29" ht="24">
      <c r="A12" s="7"/>
      <c r="B12" s="7"/>
      <c r="C12" s="7"/>
      <c r="D12" s="7" t="s">
        <v>177</v>
      </c>
      <c r="E12" s="7" t="s">
        <v>222</v>
      </c>
      <c r="F12" s="7" t="s">
        <v>462</v>
      </c>
      <c r="G12" s="7" t="s">
        <v>179</v>
      </c>
      <c r="H12" s="7" t="s">
        <v>179</v>
      </c>
      <c r="I12" s="6" t="s">
        <v>180</v>
      </c>
      <c r="J12" s="7" t="s">
        <v>181</v>
      </c>
      <c r="K12" s="7" t="s">
        <v>198</v>
      </c>
      <c r="L12" s="7"/>
      <c r="M12" s="7" t="s">
        <v>463</v>
      </c>
      <c r="N12" s="7" t="s">
        <v>229</v>
      </c>
      <c r="O12" s="7">
        <v>150</v>
      </c>
      <c r="P12" s="8">
        <v>44621</v>
      </c>
      <c r="Q12" s="7"/>
      <c r="R12" s="10">
        <v>44571</v>
      </c>
      <c r="S12" s="7"/>
      <c r="T12" s="7"/>
      <c r="U12" s="7"/>
      <c r="V12" s="7" t="s">
        <v>186</v>
      </c>
      <c r="W12" s="7"/>
      <c r="X12" s="7"/>
      <c r="Y12" s="7"/>
      <c r="Z12" s="7"/>
      <c r="AA12" s="7" t="s">
        <v>187</v>
      </c>
      <c r="AB12" s="7"/>
      <c r="AC12" s="7"/>
    </row>
    <row r="13" spans="1:29" ht="24">
      <c r="A13" s="7"/>
      <c r="B13" s="7"/>
      <c r="C13" s="7"/>
      <c r="D13" s="7" t="s">
        <v>177</v>
      </c>
      <c r="E13" s="7" t="s">
        <v>222</v>
      </c>
      <c r="F13" s="7" t="s">
        <v>462</v>
      </c>
      <c r="G13" s="7">
        <v>459</v>
      </c>
      <c r="H13" s="7">
        <v>459</v>
      </c>
      <c r="I13" s="6" t="s">
        <v>471</v>
      </c>
      <c r="J13" s="7" t="s">
        <v>181</v>
      </c>
      <c r="K13" s="7" t="s">
        <v>182</v>
      </c>
      <c r="L13" s="7"/>
      <c r="M13" s="7" t="s">
        <v>463</v>
      </c>
      <c r="N13" s="7" t="s">
        <v>229</v>
      </c>
      <c r="O13" s="7">
        <v>400</v>
      </c>
      <c r="P13" s="8">
        <v>44621</v>
      </c>
      <c r="Q13" s="7"/>
      <c r="R13" s="10">
        <v>44571</v>
      </c>
      <c r="S13" s="7"/>
      <c r="T13" s="7"/>
      <c r="U13" s="7"/>
      <c r="V13" s="7" t="s">
        <v>186</v>
      </c>
      <c r="W13" s="7"/>
      <c r="X13" s="7"/>
      <c r="Y13" s="7"/>
      <c r="Z13" s="7"/>
      <c r="AA13" s="7" t="s">
        <v>187</v>
      </c>
      <c r="AB13" s="7"/>
      <c r="AC13" s="7"/>
    </row>
    <row r="14" spans="1:29" ht="24">
      <c r="A14" s="7"/>
      <c r="B14" s="7"/>
      <c r="C14" s="7"/>
      <c r="D14" s="7" t="s">
        <v>177</v>
      </c>
      <c r="E14" s="7" t="s">
        <v>222</v>
      </c>
      <c r="F14" s="7" t="s">
        <v>462</v>
      </c>
      <c r="G14" s="7">
        <v>459</v>
      </c>
      <c r="H14" s="7">
        <v>459</v>
      </c>
      <c r="I14" s="6" t="s">
        <v>471</v>
      </c>
      <c r="J14" s="7" t="s">
        <v>181</v>
      </c>
      <c r="K14" s="7" t="s">
        <v>196</v>
      </c>
      <c r="L14" s="7"/>
      <c r="M14" s="7" t="s">
        <v>463</v>
      </c>
      <c r="N14" s="7" t="s">
        <v>229</v>
      </c>
      <c r="O14" s="7">
        <v>600</v>
      </c>
      <c r="P14" s="8">
        <v>44621</v>
      </c>
      <c r="Q14" s="7"/>
      <c r="R14" s="10">
        <v>44571</v>
      </c>
      <c r="S14" s="7"/>
      <c r="T14" s="7"/>
      <c r="U14" s="7"/>
      <c r="V14" s="7" t="s">
        <v>186</v>
      </c>
      <c r="W14" s="7"/>
      <c r="X14" s="7"/>
      <c r="Y14" s="7"/>
      <c r="Z14" s="7"/>
      <c r="AA14" s="7" t="s">
        <v>187</v>
      </c>
      <c r="AB14" s="7"/>
      <c r="AC14" s="7"/>
    </row>
    <row r="15" spans="1:29" ht="24">
      <c r="A15" s="7"/>
      <c r="B15" s="7"/>
      <c r="C15" s="7"/>
      <c r="D15" s="7" t="s">
        <v>177</v>
      </c>
      <c r="E15" s="7" t="s">
        <v>473</v>
      </c>
      <c r="F15" s="7" t="s">
        <v>96</v>
      </c>
      <c r="G15" s="7" t="s">
        <v>282</v>
      </c>
      <c r="H15" s="7" t="s">
        <v>282</v>
      </c>
      <c r="I15" s="6" t="s">
        <v>474</v>
      </c>
      <c r="J15" s="7" t="s">
        <v>181</v>
      </c>
      <c r="K15" s="7" t="s">
        <v>226</v>
      </c>
      <c r="L15" s="7"/>
      <c r="M15" s="7" t="s">
        <v>463</v>
      </c>
      <c r="N15" s="7" t="s">
        <v>229</v>
      </c>
      <c r="O15" s="7">
        <v>150</v>
      </c>
      <c r="P15" s="8">
        <v>44621</v>
      </c>
      <c r="Q15" s="7"/>
      <c r="R15" s="10">
        <v>44571</v>
      </c>
      <c r="S15" s="7"/>
      <c r="T15" s="7"/>
      <c r="U15" s="7"/>
      <c r="V15" s="7" t="s">
        <v>186</v>
      </c>
      <c r="W15" s="7"/>
      <c r="X15" s="7"/>
      <c r="Y15" s="7"/>
      <c r="Z15" s="7"/>
      <c r="AA15" s="7"/>
      <c r="AB15" s="7"/>
      <c r="AC15" s="7"/>
    </row>
    <row r="16" spans="1:29" ht="24">
      <c r="A16" s="7"/>
      <c r="B16" s="7"/>
      <c r="C16" s="7"/>
      <c r="D16" s="7" t="s">
        <v>177</v>
      </c>
      <c r="E16" s="7" t="s">
        <v>473</v>
      </c>
      <c r="F16" s="7" t="s">
        <v>96</v>
      </c>
      <c r="G16" s="7" t="s">
        <v>282</v>
      </c>
      <c r="H16" s="7" t="s">
        <v>282</v>
      </c>
      <c r="I16" s="6" t="s">
        <v>474</v>
      </c>
      <c r="J16" s="7" t="s">
        <v>181</v>
      </c>
      <c r="K16" s="7" t="s">
        <v>182</v>
      </c>
      <c r="L16" s="7"/>
      <c r="M16" s="7" t="s">
        <v>463</v>
      </c>
      <c r="N16" s="7" t="s">
        <v>229</v>
      </c>
      <c r="O16" s="7">
        <v>500</v>
      </c>
      <c r="P16" s="8">
        <v>44621</v>
      </c>
      <c r="Q16" s="7"/>
      <c r="R16" s="10">
        <v>44571</v>
      </c>
      <c r="S16" s="7"/>
      <c r="T16" s="7"/>
      <c r="U16" s="7"/>
      <c r="V16" s="7" t="s">
        <v>186</v>
      </c>
      <c r="W16" s="7"/>
      <c r="X16" s="7"/>
      <c r="Y16" s="7"/>
      <c r="Z16" s="7"/>
      <c r="AA16" s="7"/>
      <c r="AB16" s="7"/>
      <c r="AC16" s="7"/>
    </row>
    <row r="17" spans="1:29" ht="24">
      <c r="A17" s="7"/>
      <c r="B17" s="7"/>
      <c r="C17" s="7"/>
      <c r="D17" s="7" t="s">
        <v>177</v>
      </c>
      <c r="E17" s="7" t="s">
        <v>473</v>
      </c>
      <c r="F17" s="7" t="s">
        <v>96</v>
      </c>
      <c r="G17" s="7" t="s">
        <v>282</v>
      </c>
      <c r="H17" s="7" t="s">
        <v>282</v>
      </c>
      <c r="I17" s="6" t="s">
        <v>474</v>
      </c>
      <c r="J17" s="7" t="s">
        <v>181</v>
      </c>
      <c r="K17" s="7" t="s">
        <v>196</v>
      </c>
      <c r="L17" s="7"/>
      <c r="M17" s="7" t="s">
        <v>463</v>
      </c>
      <c r="N17" s="7" t="s">
        <v>229</v>
      </c>
      <c r="O17" s="7">
        <v>200</v>
      </c>
      <c r="P17" s="8">
        <v>44621</v>
      </c>
      <c r="Q17" s="7"/>
      <c r="R17" s="10">
        <v>44571</v>
      </c>
      <c r="S17" s="7"/>
      <c r="T17" s="7"/>
      <c r="U17" s="7"/>
      <c r="V17" s="7" t="s">
        <v>186</v>
      </c>
      <c r="W17" s="7"/>
      <c r="X17" s="7"/>
      <c r="Y17" s="7"/>
      <c r="Z17" s="7"/>
      <c r="AA17" s="7"/>
      <c r="AB17" s="7"/>
      <c r="AC17" s="7"/>
    </row>
    <row r="18" spans="1:29" ht="24">
      <c r="A18" s="7"/>
      <c r="B18" s="7"/>
      <c r="C18" s="7"/>
      <c r="D18" s="7" t="s">
        <v>177</v>
      </c>
      <c r="E18" s="7" t="s">
        <v>473</v>
      </c>
      <c r="F18" s="7" t="s">
        <v>96</v>
      </c>
      <c r="G18" s="7" t="s">
        <v>282</v>
      </c>
      <c r="H18" s="7" t="s">
        <v>282</v>
      </c>
      <c r="I18" s="6" t="s">
        <v>474</v>
      </c>
      <c r="J18" s="7" t="s">
        <v>181</v>
      </c>
      <c r="K18" s="7" t="s">
        <v>198</v>
      </c>
      <c r="L18" s="7"/>
      <c r="M18" s="7" t="s">
        <v>463</v>
      </c>
      <c r="N18" s="7" t="s">
        <v>229</v>
      </c>
      <c r="O18" s="7">
        <v>150</v>
      </c>
      <c r="P18" s="8">
        <v>44621</v>
      </c>
      <c r="Q18" s="7"/>
      <c r="R18" s="10">
        <v>44571</v>
      </c>
      <c r="S18" s="7"/>
      <c r="T18" s="7"/>
      <c r="U18" s="7"/>
      <c r="V18" s="7" t="s">
        <v>186</v>
      </c>
      <c r="W18" s="7"/>
      <c r="X18" s="7"/>
      <c r="Y18" s="7"/>
      <c r="Z18" s="7"/>
      <c r="AA18" s="7"/>
      <c r="AB18" s="7"/>
      <c r="AC18" s="7"/>
    </row>
    <row r="19" spans="1:29" ht="24">
      <c r="A19" s="7"/>
      <c r="B19" s="7"/>
      <c r="C19" s="7"/>
      <c r="D19" s="7" t="s">
        <v>177</v>
      </c>
      <c r="E19" s="7" t="s">
        <v>473</v>
      </c>
      <c r="F19" s="7" t="s">
        <v>96</v>
      </c>
      <c r="G19" s="7" t="s">
        <v>268</v>
      </c>
      <c r="H19" s="7" t="s">
        <v>268</v>
      </c>
      <c r="I19" s="6" t="s">
        <v>269</v>
      </c>
      <c r="J19" s="7" t="s">
        <v>181</v>
      </c>
      <c r="K19" s="7" t="s">
        <v>226</v>
      </c>
      <c r="L19" s="7"/>
      <c r="M19" s="7" t="s">
        <v>463</v>
      </c>
      <c r="N19" s="7" t="s">
        <v>229</v>
      </c>
      <c r="O19" s="7">
        <v>600</v>
      </c>
      <c r="P19" s="8">
        <v>44621</v>
      </c>
      <c r="Q19" s="7"/>
      <c r="R19" s="10">
        <v>44571</v>
      </c>
      <c r="S19" s="7"/>
      <c r="T19" s="7"/>
      <c r="U19" s="7"/>
      <c r="V19" s="7" t="s">
        <v>186</v>
      </c>
      <c r="W19" s="7"/>
      <c r="X19" s="7"/>
      <c r="Y19" s="7"/>
      <c r="Z19" s="7"/>
      <c r="AA19" s="7"/>
      <c r="AB19" s="7"/>
      <c r="AC19" s="7"/>
    </row>
    <row r="20" spans="1:29" ht="24">
      <c r="A20" s="7"/>
      <c r="B20" s="7"/>
      <c r="C20" s="7"/>
      <c r="D20" s="7" t="s">
        <v>177</v>
      </c>
      <c r="E20" s="7" t="s">
        <v>473</v>
      </c>
      <c r="F20" s="7" t="s">
        <v>96</v>
      </c>
      <c r="G20" s="7" t="s">
        <v>268</v>
      </c>
      <c r="H20" s="7" t="s">
        <v>268</v>
      </c>
      <c r="I20" s="6" t="s">
        <v>269</v>
      </c>
      <c r="J20" s="7" t="s">
        <v>181</v>
      </c>
      <c r="K20" s="7" t="s">
        <v>182</v>
      </c>
      <c r="L20" s="7"/>
      <c r="M20" s="7" t="s">
        <v>463</v>
      </c>
      <c r="N20" s="7" t="s">
        <v>229</v>
      </c>
      <c r="O20" s="7">
        <v>800</v>
      </c>
      <c r="P20" s="8">
        <v>44621</v>
      </c>
      <c r="Q20" s="7"/>
      <c r="R20" s="10">
        <v>44571</v>
      </c>
      <c r="S20" s="7"/>
      <c r="T20" s="7"/>
      <c r="U20" s="7"/>
      <c r="V20" s="7" t="s">
        <v>186</v>
      </c>
      <c r="W20" s="7"/>
      <c r="X20" s="7"/>
      <c r="Y20" s="7"/>
      <c r="Z20" s="7"/>
      <c r="AA20" s="7"/>
      <c r="AB20" s="7"/>
      <c r="AC20" s="7"/>
    </row>
    <row r="21" spans="1:29" ht="24">
      <c r="A21" s="7"/>
      <c r="B21" s="7"/>
      <c r="C21" s="7"/>
      <c r="D21" s="7" t="s">
        <v>177</v>
      </c>
      <c r="E21" s="7" t="s">
        <v>473</v>
      </c>
      <c r="F21" s="7" t="s">
        <v>96</v>
      </c>
      <c r="G21" s="7" t="s">
        <v>268</v>
      </c>
      <c r="H21" s="7" t="s">
        <v>268</v>
      </c>
      <c r="I21" s="6" t="s">
        <v>269</v>
      </c>
      <c r="J21" s="7" t="s">
        <v>181</v>
      </c>
      <c r="K21" s="7" t="s">
        <v>196</v>
      </c>
      <c r="L21" s="7"/>
      <c r="M21" s="7" t="s">
        <v>463</v>
      </c>
      <c r="N21" s="7" t="s">
        <v>229</v>
      </c>
      <c r="O21" s="7">
        <v>700</v>
      </c>
      <c r="P21" s="8">
        <v>44621</v>
      </c>
      <c r="Q21" s="7"/>
      <c r="R21" s="10">
        <v>44571</v>
      </c>
      <c r="S21" s="7"/>
      <c r="T21" s="7"/>
      <c r="U21" s="7"/>
      <c r="V21" s="7" t="s">
        <v>186</v>
      </c>
      <c r="W21" s="7"/>
      <c r="X21" s="7"/>
      <c r="Y21" s="7"/>
      <c r="Z21" s="7"/>
      <c r="AA21" s="7"/>
      <c r="AB21" s="7"/>
      <c r="AC21" s="7"/>
    </row>
    <row r="22" spans="1:29" ht="24">
      <c r="A22" s="7"/>
      <c r="B22" s="7"/>
      <c r="C22" s="7"/>
      <c r="D22" s="7" t="s">
        <v>177</v>
      </c>
      <c r="E22" s="7" t="s">
        <v>473</v>
      </c>
      <c r="F22" s="7" t="s">
        <v>96</v>
      </c>
      <c r="G22" s="7" t="s">
        <v>268</v>
      </c>
      <c r="H22" s="7" t="s">
        <v>268</v>
      </c>
      <c r="I22" s="6" t="s">
        <v>269</v>
      </c>
      <c r="J22" s="7" t="s">
        <v>181</v>
      </c>
      <c r="K22" s="7" t="s">
        <v>198</v>
      </c>
      <c r="L22" s="7"/>
      <c r="M22" s="7" t="s">
        <v>463</v>
      </c>
      <c r="N22" s="7" t="s">
        <v>229</v>
      </c>
      <c r="O22" s="7">
        <v>900</v>
      </c>
      <c r="P22" s="8">
        <v>44621</v>
      </c>
      <c r="Q22" s="7"/>
      <c r="R22" s="10">
        <v>44571</v>
      </c>
      <c r="S22" s="7"/>
      <c r="T22" s="7"/>
      <c r="U22" s="7"/>
      <c r="V22" s="7" t="s">
        <v>186</v>
      </c>
      <c r="W22" s="7"/>
      <c r="X22" s="7"/>
      <c r="Y22" s="7"/>
      <c r="Z22" s="7"/>
      <c r="AA22" s="7"/>
      <c r="AB22" s="7"/>
      <c r="AC22" s="7"/>
    </row>
    <row r="23" spans="1:29" ht="24">
      <c r="A23" s="7"/>
      <c r="B23" s="7"/>
      <c r="C23" s="7"/>
      <c r="D23" s="7" t="s">
        <v>177</v>
      </c>
      <c r="E23" s="7" t="s">
        <v>473</v>
      </c>
      <c r="F23" s="7" t="s">
        <v>96</v>
      </c>
      <c r="G23" s="7" t="s">
        <v>200</v>
      </c>
      <c r="H23" s="7" t="s">
        <v>200</v>
      </c>
      <c r="I23" s="6" t="s">
        <v>201</v>
      </c>
      <c r="J23" s="7" t="s">
        <v>181</v>
      </c>
      <c r="K23" s="7" t="s">
        <v>226</v>
      </c>
      <c r="L23" s="7"/>
      <c r="M23" s="7" t="s">
        <v>463</v>
      </c>
      <c r="N23" s="7" t="s">
        <v>229</v>
      </c>
      <c r="O23" s="7">
        <v>150</v>
      </c>
      <c r="P23" s="8">
        <v>44621</v>
      </c>
      <c r="Q23" s="7"/>
      <c r="R23" s="10">
        <v>44571</v>
      </c>
      <c r="S23" s="7"/>
      <c r="T23" s="7"/>
      <c r="U23" s="7"/>
      <c r="V23" s="7" t="s">
        <v>186</v>
      </c>
      <c r="W23" s="7"/>
      <c r="X23" s="7"/>
      <c r="Y23" s="7"/>
      <c r="Z23" s="7"/>
      <c r="AA23" s="7"/>
      <c r="AB23" s="7"/>
      <c r="AC23" s="7"/>
    </row>
    <row r="24" spans="1:29" ht="24">
      <c r="A24" s="7"/>
      <c r="B24" s="7"/>
      <c r="C24" s="7"/>
      <c r="D24" s="7" t="s">
        <v>177</v>
      </c>
      <c r="E24" s="7" t="s">
        <v>473</v>
      </c>
      <c r="F24" s="7" t="s">
        <v>96</v>
      </c>
      <c r="G24" s="7" t="s">
        <v>200</v>
      </c>
      <c r="H24" s="7" t="s">
        <v>200</v>
      </c>
      <c r="I24" s="6" t="s">
        <v>201</v>
      </c>
      <c r="J24" s="7" t="s">
        <v>181</v>
      </c>
      <c r="K24" s="7" t="s">
        <v>182</v>
      </c>
      <c r="L24" s="7"/>
      <c r="M24" s="7" t="s">
        <v>463</v>
      </c>
      <c r="N24" s="7" t="s">
        <v>229</v>
      </c>
      <c r="O24" s="7">
        <v>500</v>
      </c>
      <c r="P24" s="8">
        <v>44621</v>
      </c>
      <c r="Q24" s="7"/>
      <c r="R24" s="10">
        <v>44571</v>
      </c>
      <c r="S24" s="7"/>
      <c r="T24" s="7"/>
      <c r="U24" s="7"/>
      <c r="V24" s="7" t="s">
        <v>186</v>
      </c>
      <c r="W24" s="7"/>
      <c r="X24" s="7"/>
      <c r="Y24" s="7"/>
      <c r="Z24" s="7"/>
      <c r="AA24" s="7"/>
      <c r="AB24" s="7"/>
      <c r="AC24" s="7"/>
    </row>
    <row r="25" spans="1:29" ht="24">
      <c r="A25" s="7"/>
      <c r="B25" s="7"/>
      <c r="C25" s="7"/>
      <c r="D25" s="7" t="s">
        <v>177</v>
      </c>
      <c r="E25" s="7" t="s">
        <v>473</v>
      </c>
      <c r="F25" s="7" t="s">
        <v>96</v>
      </c>
      <c r="G25" s="7" t="s">
        <v>200</v>
      </c>
      <c r="H25" s="7" t="s">
        <v>200</v>
      </c>
      <c r="I25" s="6" t="s">
        <v>201</v>
      </c>
      <c r="J25" s="7" t="s">
        <v>181</v>
      </c>
      <c r="K25" s="7" t="s">
        <v>196</v>
      </c>
      <c r="L25" s="7"/>
      <c r="M25" s="7" t="s">
        <v>463</v>
      </c>
      <c r="N25" s="7" t="s">
        <v>229</v>
      </c>
      <c r="O25" s="7">
        <v>200</v>
      </c>
      <c r="P25" s="8">
        <v>44621</v>
      </c>
      <c r="Q25" s="7"/>
      <c r="R25" s="10">
        <v>44571</v>
      </c>
      <c r="S25" s="7"/>
      <c r="T25" s="7"/>
      <c r="U25" s="7"/>
      <c r="V25" s="7" t="s">
        <v>186</v>
      </c>
      <c r="W25" s="7"/>
      <c r="X25" s="7"/>
      <c r="Y25" s="7"/>
      <c r="Z25" s="7"/>
      <c r="AA25" s="7"/>
      <c r="AB25" s="7"/>
      <c r="AC25" s="7"/>
    </row>
    <row r="26" spans="1:29" ht="24">
      <c r="A26" s="7"/>
      <c r="B26" s="7"/>
      <c r="C26" s="7"/>
      <c r="D26" s="7" t="s">
        <v>177</v>
      </c>
      <c r="E26" s="7" t="s">
        <v>473</v>
      </c>
      <c r="F26" s="7" t="s">
        <v>96</v>
      </c>
      <c r="G26" s="7" t="s">
        <v>200</v>
      </c>
      <c r="H26" s="7" t="s">
        <v>200</v>
      </c>
      <c r="I26" s="6" t="s">
        <v>201</v>
      </c>
      <c r="J26" s="7" t="s">
        <v>181</v>
      </c>
      <c r="K26" s="7" t="s">
        <v>198</v>
      </c>
      <c r="L26" s="7"/>
      <c r="M26" s="7" t="s">
        <v>463</v>
      </c>
      <c r="N26" s="7" t="s">
        <v>229</v>
      </c>
      <c r="O26" s="7">
        <v>150</v>
      </c>
      <c r="P26" s="8">
        <v>44621</v>
      </c>
      <c r="Q26" s="7"/>
      <c r="R26" s="10">
        <v>44571</v>
      </c>
      <c r="S26" s="7"/>
      <c r="T26" s="7"/>
      <c r="U26" s="7"/>
      <c r="V26" s="7" t="s">
        <v>186</v>
      </c>
      <c r="W26" s="7"/>
      <c r="X26" s="7"/>
      <c r="Y26" s="7"/>
      <c r="Z26" s="7"/>
      <c r="AA26" s="7"/>
      <c r="AB26" s="7"/>
      <c r="AC26" s="7"/>
    </row>
    <row r="27" spans="1:29" ht="24">
      <c r="A27" s="7"/>
      <c r="B27" s="7"/>
      <c r="C27" s="7"/>
      <c r="D27" s="7" t="s">
        <v>177</v>
      </c>
      <c r="E27" s="7" t="s">
        <v>480</v>
      </c>
      <c r="F27" s="7" t="s">
        <v>481</v>
      </c>
      <c r="G27" s="7" t="s">
        <v>293</v>
      </c>
      <c r="H27" s="7" t="s">
        <v>293</v>
      </c>
      <c r="I27" s="6" t="s">
        <v>294</v>
      </c>
      <c r="J27" s="7" t="s">
        <v>181</v>
      </c>
      <c r="K27" s="7" t="s">
        <v>226</v>
      </c>
      <c r="L27" s="7"/>
      <c r="M27" s="7" t="s">
        <v>463</v>
      </c>
      <c r="N27" s="7" t="s">
        <v>229</v>
      </c>
      <c r="O27" s="7">
        <v>300</v>
      </c>
      <c r="P27" s="8">
        <v>44621</v>
      </c>
      <c r="Q27" s="7"/>
      <c r="R27" s="10">
        <v>44571</v>
      </c>
      <c r="S27" s="7"/>
      <c r="T27" s="7"/>
      <c r="U27" s="7"/>
      <c r="V27" s="7" t="s">
        <v>186</v>
      </c>
      <c r="W27" s="7"/>
      <c r="X27" s="7"/>
      <c r="Y27" s="7"/>
      <c r="Z27" s="7"/>
      <c r="AA27" s="7"/>
      <c r="AB27" s="7"/>
      <c r="AC27" s="7"/>
    </row>
    <row r="28" spans="1:29" ht="24">
      <c r="A28" s="7"/>
      <c r="B28" s="7"/>
      <c r="C28" s="7"/>
      <c r="D28" s="7" t="s">
        <v>177</v>
      </c>
      <c r="E28" s="7" t="s">
        <v>480</v>
      </c>
      <c r="F28" s="7" t="s">
        <v>481</v>
      </c>
      <c r="G28" s="7" t="s">
        <v>293</v>
      </c>
      <c r="H28" s="7" t="s">
        <v>293</v>
      </c>
      <c r="I28" s="6" t="s">
        <v>294</v>
      </c>
      <c r="J28" s="7" t="s">
        <v>181</v>
      </c>
      <c r="K28" s="7" t="s">
        <v>182</v>
      </c>
      <c r="L28" s="7"/>
      <c r="M28" s="7" t="s">
        <v>463</v>
      </c>
      <c r="N28" s="7" t="s">
        <v>229</v>
      </c>
      <c r="O28" s="7">
        <v>1700</v>
      </c>
      <c r="P28" s="8">
        <v>44621</v>
      </c>
      <c r="Q28" s="7"/>
      <c r="R28" s="10">
        <v>44571</v>
      </c>
      <c r="S28" s="7"/>
      <c r="T28" s="7"/>
      <c r="U28" s="7"/>
      <c r="V28" s="7" t="s">
        <v>186</v>
      </c>
      <c r="W28" s="7"/>
      <c r="X28" s="7"/>
      <c r="Y28" s="7"/>
      <c r="Z28" s="7"/>
      <c r="AA28" s="7"/>
      <c r="AB28" s="7"/>
      <c r="AC28" s="7"/>
    </row>
    <row r="29" spans="1:29" ht="24">
      <c r="A29" s="7"/>
      <c r="B29" s="7"/>
      <c r="C29" s="7"/>
      <c r="D29" s="7" t="s">
        <v>177</v>
      </c>
      <c r="E29" s="7" t="s">
        <v>480</v>
      </c>
      <c r="F29" s="7" t="s">
        <v>481</v>
      </c>
      <c r="G29" s="7" t="s">
        <v>301</v>
      </c>
      <c r="H29" s="7" t="s">
        <v>301</v>
      </c>
      <c r="I29" s="6" t="s">
        <v>302</v>
      </c>
      <c r="J29" s="7" t="s">
        <v>181</v>
      </c>
      <c r="K29" s="7" t="s">
        <v>226</v>
      </c>
      <c r="L29" s="7"/>
      <c r="M29" s="7" t="s">
        <v>463</v>
      </c>
      <c r="N29" s="7" t="s">
        <v>229</v>
      </c>
      <c r="O29" s="7">
        <v>500</v>
      </c>
      <c r="P29" s="8">
        <v>44621</v>
      </c>
      <c r="Q29" s="7"/>
      <c r="R29" s="10">
        <v>44571</v>
      </c>
      <c r="S29" s="7"/>
      <c r="T29" s="7"/>
      <c r="U29" s="7"/>
      <c r="V29" s="7" t="s">
        <v>186</v>
      </c>
      <c r="W29" s="7"/>
      <c r="X29" s="7"/>
      <c r="Y29" s="7"/>
      <c r="Z29" s="7"/>
      <c r="AA29" s="7"/>
      <c r="AB29" s="7"/>
      <c r="AC29" s="7"/>
    </row>
    <row r="30" spans="1:29" ht="24">
      <c r="A30" s="7"/>
      <c r="B30" s="7"/>
      <c r="C30" s="7"/>
      <c r="D30" s="7" t="s">
        <v>177</v>
      </c>
      <c r="E30" s="7" t="s">
        <v>480</v>
      </c>
      <c r="F30" s="7" t="s">
        <v>481</v>
      </c>
      <c r="G30" s="7" t="s">
        <v>301</v>
      </c>
      <c r="H30" s="7" t="s">
        <v>301</v>
      </c>
      <c r="I30" s="6" t="s">
        <v>302</v>
      </c>
      <c r="J30" s="7" t="s">
        <v>181</v>
      </c>
      <c r="K30" s="7" t="s">
        <v>182</v>
      </c>
      <c r="L30" s="7"/>
      <c r="M30" s="7" t="s">
        <v>463</v>
      </c>
      <c r="N30" s="7" t="s">
        <v>229</v>
      </c>
      <c r="O30" s="7">
        <v>2500</v>
      </c>
      <c r="P30" s="8">
        <v>44621</v>
      </c>
      <c r="Q30" s="7"/>
      <c r="R30" s="10">
        <v>44571</v>
      </c>
      <c r="S30" s="7"/>
      <c r="T30" s="7"/>
      <c r="U30" s="7"/>
      <c r="V30" s="7" t="s">
        <v>186</v>
      </c>
      <c r="W30" s="7"/>
      <c r="X30" s="7"/>
      <c r="Y30" s="7"/>
      <c r="Z30" s="7"/>
      <c r="AA30" s="7"/>
      <c r="AB30" s="7"/>
      <c r="AC30" s="7"/>
    </row>
    <row r="31" spans="1:29" ht="24">
      <c r="A31" s="7"/>
      <c r="B31" s="7"/>
      <c r="C31" s="7"/>
      <c r="D31" s="7" t="s">
        <v>177</v>
      </c>
      <c r="E31" s="7" t="s">
        <v>351</v>
      </c>
      <c r="F31" s="7" t="s">
        <v>485</v>
      </c>
      <c r="G31" s="7" t="s">
        <v>179</v>
      </c>
      <c r="H31" s="7" t="s">
        <v>179</v>
      </c>
      <c r="I31" s="6" t="s">
        <v>180</v>
      </c>
      <c r="J31" s="7" t="s">
        <v>181</v>
      </c>
      <c r="K31" s="7" t="s">
        <v>226</v>
      </c>
      <c r="L31" s="7"/>
      <c r="M31" s="7" t="s">
        <v>463</v>
      </c>
      <c r="N31" s="7" t="s">
        <v>229</v>
      </c>
      <c r="O31" s="7">
        <v>100</v>
      </c>
      <c r="P31" s="8">
        <v>44621</v>
      </c>
      <c r="Q31" s="7"/>
      <c r="R31" s="10">
        <v>44571</v>
      </c>
      <c r="S31" s="7"/>
      <c r="T31" s="7"/>
      <c r="U31" s="7"/>
      <c r="V31" s="7" t="s">
        <v>186</v>
      </c>
      <c r="W31" s="7"/>
      <c r="X31" s="7"/>
      <c r="Y31" s="7"/>
      <c r="Z31" s="7"/>
      <c r="AA31" s="7"/>
      <c r="AB31" s="7"/>
      <c r="AC31" s="7"/>
    </row>
    <row r="32" spans="1:29" ht="24">
      <c r="A32" s="7"/>
      <c r="B32" s="7"/>
      <c r="C32" s="7"/>
      <c r="D32" s="7" t="s">
        <v>177</v>
      </c>
      <c r="E32" s="7" t="s">
        <v>351</v>
      </c>
      <c r="F32" s="7" t="s">
        <v>485</v>
      </c>
      <c r="G32" s="7" t="s">
        <v>179</v>
      </c>
      <c r="H32" s="7" t="s">
        <v>179</v>
      </c>
      <c r="I32" s="6" t="s">
        <v>180</v>
      </c>
      <c r="J32" s="7" t="s">
        <v>181</v>
      </c>
      <c r="K32" s="7" t="s">
        <v>196</v>
      </c>
      <c r="L32" s="7"/>
      <c r="M32" s="7" t="s">
        <v>463</v>
      </c>
      <c r="N32" s="7" t="s">
        <v>229</v>
      </c>
      <c r="O32" s="7">
        <v>300</v>
      </c>
      <c r="P32" s="8">
        <v>44621</v>
      </c>
      <c r="Q32" s="7"/>
      <c r="R32" s="10">
        <v>44571</v>
      </c>
      <c r="S32" s="7"/>
      <c r="T32" s="7"/>
      <c r="U32" s="7"/>
      <c r="V32" s="7" t="s">
        <v>186</v>
      </c>
      <c r="W32" s="7"/>
      <c r="X32" s="7"/>
      <c r="Y32" s="7"/>
      <c r="Z32" s="7"/>
      <c r="AA32" s="7"/>
      <c r="AB32" s="7"/>
      <c r="AC32" s="7"/>
    </row>
    <row r="33" spans="1:29" ht="24">
      <c r="A33" s="7"/>
      <c r="B33" s="7"/>
      <c r="C33" s="7"/>
      <c r="D33" s="7" t="s">
        <v>177</v>
      </c>
      <c r="E33" s="7" t="s">
        <v>351</v>
      </c>
      <c r="F33" s="7" t="s">
        <v>485</v>
      </c>
      <c r="G33" s="7" t="s">
        <v>179</v>
      </c>
      <c r="H33" s="7" t="s">
        <v>179</v>
      </c>
      <c r="I33" s="6" t="s">
        <v>180</v>
      </c>
      <c r="J33" s="7" t="s">
        <v>181</v>
      </c>
      <c r="K33" s="7" t="s">
        <v>198</v>
      </c>
      <c r="L33" s="7"/>
      <c r="M33" s="7" t="s">
        <v>463</v>
      </c>
      <c r="N33" s="7" t="s">
        <v>229</v>
      </c>
      <c r="O33" s="7">
        <v>100</v>
      </c>
      <c r="P33" s="8">
        <v>44621</v>
      </c>
      <c r="Q33" s="7"/>
      <c r="R33" s="10">
        <v>44571</v>
      </c>
      <c r="S33" s="7"/>
      <c r="T33" s="7"/>
      <c r="U33" s="7"/>
      <c r="V33" s="7" t="s">
        <v>186</v>
      </c>
      <c r="W33" s="7"/>
      <c r="X33" s="7"/>
      <c r="Y33" s="7"/>
      <c r="Z33" s="7"/>
      <c r="AA33" s="7"/>
      <c r="AB33" s="7"/>
      <c r="AC33" s="7"/>
    </row>
    <row r="34" spans="1:29" ht="24">
      <c r="A34" s="7"/>
      <c r="B34" s="7"/>
      <c r="C34" s="7"/>
      <c r="D34" s="7" t="s">
        <v>177</v>
      </c>
      <c r="E34" s="7" t="s">
        <v>488</v>
      </c>
      <c r="F34" s="7" t="s">
        <v>462</v>
      </c>
      <c r="G34" s="7" t="s">
        <v>237</v>
      </c>
      <c r="H34" s="7" t="s">
        <v>237</v>
      </c>
      <c r="I34" s="6" t="s">
        <v>238</v>
      </c>
      <c r="J34" s="7" t="s">
        <v>181</v>
      </c>
      <c r="K34" s="7" t="s">
        <v>182</v>
      </c>
      <c r="L34" s="7"/>
      <c r="M34" s="7" t="s">
        <v>489</v>
      </c>
      <c r="N34" s="7" t="s">
        <v>490</v>
      </c>
      <c r="O34" s="7">
        <v>200</v>
      </c>
      <c r="P34" s="8">
        <v>44621</v>
      </c>
      <c r="Q34" s="7"/>
      <c r="R34" s="10">
        <v>44571</v>
      </c>
      <c r="S34" s="7"/>
      <c r="T34" s="7"/>
      <c r="U34" s="7"/>
      <c r="V34" s="7" t="s">
        <v>186</v>
      </c>
      <c r="W34" s="7"/>
      <c r="X34" s="7"/>
      <c r="Y34" s="7"/>
      <c r="Z34" s="7"/>
      <c r="AA34" s="7"/>
      <c r="AB34" s="7"/>
      <c r="AC34" s="7"/>
    </row>
    <row r="35" spans="1:29" ht="24">
      <c r="A35" s="7"/>
      <c r="B35" s="7"/>
      <c r="C35" s="7"/>
      <c r="D35" s="7" t="s">
        <v>177</v>
      </c>
      <c r="E35" s="7" t="s">
        <v>488</v>
      </c>
      <c r="F35" s="7" t="s">
        <v>462</v>
      </c>
      <c r="G35" s="7" t="s">
        <v>237</v>
      </c>
      <c r="H35" s="7" t="s">
        <v>237</v>
      </c>
      <c r="I35" s="6" t="s">
        <v>238</v>
      </c>
      <c r="J35" s="7" t="s">
        <v>181</v>
      </c>
      <c r="K35" s="7" t="s">
        <v>196</v>
      </c>
      <c r="L35" s="7"/>
      <c r="M35" s="7" t="s">
        <v>489</v>
      </c>
      <c r="N35" s="7" t="s">
        <v>490</v>
      </c>
      <c r="O35" s="7">
        <v>300</v>
      </c>
      <c r="P35" s="8">
        <v>44621</v>
      </c>
      <c r="Q35" s="7"/>
      <c r="R35" s="10">
        <v>44571</v>
      </c>
      <c r="S35" s="7"/>
      <c r="T35" s="7"/>
      <c r="U35" s="7"/>
      <c r="V35" s="7" t="s">
        <v>186</v>
      </c>
      <c r="W35" s="7"/>
      <c r="X35" s="7"/>
      <c r="Y35" s="7"/>
      <c r="Z35" s="7"/>
      <c r="AA35" s="7"/>
      <c r="AB35" s="7"/>
      <c r="AC35" s="7"/>
    </row>
    <row r="36" spans="1:29" ht="24">
      <c r="A36" s="7"/>
      <c r="B36" s="7"/>
      <c r="C36" s="7"/>
      <c r="D36" s="7" t="s">
        <v>177</v>
      </c>
      <c r="E36" s="7" t="s">
        <v>488</v>
      </c>
      <c r="F36" s="7" t="s">
        <v>462</v>
      </c>
      <c r="G36" s="7" t="s">
        <v>179</v>
      </c>
      <c r="H36" s="7" t="s">
        <v>179</v>
      </c>
      <c r="I36" s="6" t="s">
        <v>180</v>
      </c>
      <c r="J36" s="7" t="s">
        <v>181</v>
      </c>
      <c r="K36" s="7" t="s">
        <v>182</v>
      </c>
      <c r="L36" s="7"/>
      <c r="M36" s="7" t="s">
        <v>489</v>
      </c>
      <c r="N36" s="7" t="s">
        <v>490</v>
      </c>
      <c r="O36" s="7">
        <v>300</v>
      </c>
      <c r="P36" s="8">
        <v>44621</v>
      </c>
      <c r="Q36" s="7"/>
      <c r="R36" s="10">
        <v>44571</v>
      </c>
      <c r="S36" s="7"/>
      <c r="T36" s="7"/>
      <c r="U36" s="7"/>
      <c r="V36" s="7" t="s">
        <v>186</v>
      </c>
      <c r="W36" s="7"/>
      <c r="X36" s="7"/>
      <c r="Y36" s="7"/>
      <c r="Z36" s="7"/>
      <c r="AA36" s="7"/>
      <c r="AB36" s="7"/>
      <c r="AC36" s="7"/>
    </row>
    <row r="37" spans="1:29" ht="24">
      <c r="A37" s="7"/>
      <c r="B37" s="7"/>
      <c r="C37" s="7"/>
      <c r="D37" s="7" t="s">
        <v>177</v>
      </c>
      <c r="E37" s="7" t="s">
        <v>488</v>
      </c>
      <c r="F37" s="7" t="s">
        <v>462</v>
      </c>
      <c r="G37" s="7" t="s">
        <v>179</v>
      </c>
      <c r="H37" s="7" t="s">
        <v>179</v>
      </c>
      <c r="I37" s="6" t="s">
        <v>180</v>
      </c>
      <c r="J37" s="7" t="s">
        <v>181</v>
      </c>
      <c r="K37" s="7" t="s">
        <v>196</v>
      </c>
      <c r="L37" s="7"/>
      <c r="M37" s="7" t="s">
        <v>489</v>
      </c>
      <c r="N37" s="7" t="s">
        <v>490</v>
      </c>
      <c r="O37" s="7">
        <v>100</v>
      </c>
      <c r="P37" s="8">
        <v>44621</v>
      </c>
      <c r="Q37" s="7"/>
      <c r="R37" s="10">
        <v>44571</v>
      </c>
      <c r="S37" s="7"/>
      <c r="T37" s="7"/>
      <c r="U37" s="7"/>
      <c r="V37" s="7" t="s">
        <v>186</v>
      </c>
      <c r="W37" s="7"/>
      <c r="X37" s="7"/>
      <c r="Y37" s="7"/>
      <c r="Z37" s="7"/>
      <c r="AA37" s="7"/>
      <c r="AB37" s="7"/>
      <c r="AC37" s="7"/>
    </row>
    <row r="38" spans="1:29" ht="24">
      <c r="A38" s="7"/>
      <c r="B38" s="7"/>
      <c r="C38" s="7"/>
      <c r="D38" s="7" t="s">
        <v>177</v>
      </c>
      <c r="E38" s="7" t="s">
        <v>488</v>
      </c>
      <c r="F38" s="7" t="s">
        <v>462</v>
      </c>
      <c r="G38" s="7" t="s">
        <v>179</v>
      </c>
      <c r="H38" s="7" t="s">
        <v>179</v>
      </c>
      <c r="I38" s="6" t="s">
        <v>180</v>
      </c>
      <c r="J38" s="7" t="s">
        <v>181</v>
      </c>
      <c r="K38" s="7" t="s">
        <v>198</v>
      </c>
      <c r="L38" s="7"/>
      <c r="M38" s="7" t="s">
        <v>489</v>
      </c>
      <c r="N38" s="7" t="s">
        <v>490</v>
      </c>
      <c r="O38" s="7">
        <v>100</v>
      </c>
      <c r="P38" s="8">
        <v>44621</v>
      </c>
      <c r="Q38" s="7"/>
      <c r="R38" s="10">
        <v>44571</v>
      </c>
      <c r="S38" s="7"/>
      <c r="T38" s="7"/>
      <c r="U38" s="7"/>
      <c r="V38" s="7" t="s">
        <v>186</v>
      </c>
      <c r="W38" s="7"/>
      <c r="X38" s="7"/>
      <c r="Y38" s="7"/>
      <c r="Z38" s="7"/>
      <c r="AA38" s="7"/>
      <c r="AB38" s="7"/>
      <c r="AC38" s="7"/>
    </row>
  </sheetData>
  <autoFilter ref="A1:AC38" xr:uid="{00000000-0009-0000-0000-00000100000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08F2-1B13-4715-A14F-DCBF5FBFBE8E}">
  <dimension ref="A3:C7"/>
  <sheetViews>
    <sheetView workbookViewId="0">
      <selection activeCell="A3" sqref="A3:C7"/>
    </sheetView>
  </sheetViews>
  <sheetFormatPr defaultRowHeight="14.45"/>
  <cols>
    <col min="1" max="1" width="15.42578125" bestFit="1" customWidth="1"/>
    <col min="2" max="2" width="8.140625" bestFit="1" customWidth="1"/>
    <col min="3" max="3" width="14.140625" bestFit="1" customWidth="1"/>
  </cols>
  <sheetData>
    <row r="3" spans="1:3">
      <c r="A3" s="16" t="s">
        <v>59</v>
      </c>
      <c r="B3" s="16" t="s">
        <v>555</v>
      </c>
      <c r="C3" s="16" t="s">
        <v>63</v>
      </c>
    </row>
    <row r="4" spans="1:3">
      <c r="B4" t="s">
        <v>556</v>
      </c>
      <c r="C4" t="s">
        <v>93</v>
      </c>
    </row>
    <row r="5" spans="1:3">
      <c r="A5" s="16" t="s">
        <v>140</v>
      </c>
      <c r="B5" s="17" t="s">
        <v>557</v>
      </c>
    </row>
    <row r="6" spans="1:3">
      <c r="A6" t="s">
        <v>189</v>
      </c>
      <c r="B6">
        <v>143665</v>
      </c>
      <c r="C6">
        <v>143665</v>
      </c>
    </row>
    <row r="7" spans="1:3">
      <c r="A7" t="s">
        <v>93</v>
      </c>
      <c r="B7">
        <v>143665</v>
      </c>
      <c r="C7">
        <v>143665</v>
      </c>
    </row>
  </sheetData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6887-09A6-46A5-A8DA-A8C9AE67F320}">
  <dimension ref="A1"/>
  <sheetViews>
    <sheetView workbookViewId="0">
      <selection activeCell="K3" sqref="K3"/>
    </sheetView>
  </sheetViews>
  <sheetFormatPr defaultRowHeight="14.45"/>
  <sheetData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3020-6C76-40D3-8895-141250A1DF5B}">
  <dimension ref="A1:A7"/>
  <sheetViews>
    <sheetView workbookViewId="0">
      <selection sqref="A1:A7"/>
    </sheetView>
  </sheetViews>
  <sheetFormatPr defaultRowHeight="14.45"/>
  <sheetData>
    <row r="1" spans="1:1">
      <c r="A1" s="18" t="s">
        <v>558</v>
      </c>
    </row>
    <row r="2" spans="1:1">
      <c r="A2" s="18" t="s">
        <v>559</v>
      </c>
    </row>
    <row r="3" spans="1:1">
      <c r="A3" s="18" t="s">
        <v>560</v>
      </c>
    </row>
    <row r="4" spans="1:1">
      <c r="A4" s="18" t="s">
        <v>561</v>
      </c>
    </row>
    <row r="5" spans="1:1">
      <c r="A5" s="18" t="s">
        <v>205</v>
      </c>
    </row>
    <row r="6" spans="1:1">
      <c r="A6" s="18" t="s">
        <v>562</v>
      </c>
    </row>
    <row r="7" spans="1:1">
      <c r="A7" s="18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showGridLines="0" workbookViewId="0">
      <pane ySplit="1" topLeftCell="A2" activePane="bottomLeft" state="frozen"/>
      <selection pane="bottomLeft" sqref="A1:D1"/>
    </sheetView>
  </sheetViews>
  <sheetFormatPr defaultRowHeight="14.45"/>
  <cols>
    <col min="1" max="1" width="21.140625" customWidth="1"/>
    <col min="2" max="2" width="155.5703125" customWidth="1"/>
    <col min="3" max="3" width="0" hidden="1" customWidth="1"/>
    <col min="4" max="4" width="95.5703125" customWidth="1"/>
    <col min="5" max="5" width="66.42578125" customWidth="1"/>
  </cols>
  <sheetData>
    <row r="1" spans="1:4" ht="15.95" customHeight="1">
      <c r="A1" s="93" t="s">
        <v>564</v>
      </c>
      <c r="B1" s="94"/>
      <c r="C1" s="94"/>
      <c r="D1" s="94"/>
    </row>
    <row r="2" spans="1:4" ht="23.1">
      <c r="A2" s="1" t="s">
        <v>565</v>
      </c>
      <c r="B2" s="2" t="s">
        <v>185</v>
      </c>
    </row>
    <row r="3" spans="1:4">
      <c r="A3" s="3" t="s">
        <v>566</v>
      </c>
      <c r="B3" s="4" t="s">
        <v>567</v>
      </c>
    </row>
    <row r="4" spans="1:4">
      <c r="A4" s="3" t="s">
        <v>568</v>
      </c>
      <c r="B4" s="4" t="s">
        <v>569</v>
      </c>
    </row>
    <row r="5" spans="1:4">
      <c r="A5" s="3" t="s">
        <v>570</v>
      </c>
      <c r="B5" s="4" t="s">
        <v>571</v>
      </c>
    </row>
    <row r="6" spans="1:4">
      <c r="A6" s="3" t="s">
        <v>572</v>
      </c>
      <c r="B6" s="4" t="s">
        <v>573</v>
      </c>
    </row>
  </sheetData>
  <mergeCells count="1">
    <mergeCell ref="A1:D1"/>
  </mergeCells>
  <pageMargins left="0.5" right="0.5" top="0.5" bottom="0.875" header="0.5" footer="0.5"/>
  <pageSetup paperSize="5" orientation="landscape" horizontalDpi="300" verticalDpi="300"/>
  <headerFooter alignWithMargins="0">
    <oddFooter>&amp;L&amp;"Tahoma,Regular"&amp;8Page &amp;P of &amp;N 
&amp;"-,Regular"&amp;10 Confidential PVH Corp. &amp;C&amp;"Tahoma"&amp;8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BC68E1159444D98E5F7F9BEBA8D6C" ma:contentTypeVersion="13" ma:contentTypeDescription="Create a new document." ma:contentTypeScope="" ma:versionID="0a849790a118ad7f64dba62863398695">
  <xsd:schema xmlns:xsd="http://www.w3.org/2001/XMLSchema" xmlns:xs="http://www.w3.org/2001/XMLSchema" xmlns:p="http://schemas.microsoft.com/office/2006/metadata/properties" xmlns:ns2="adc53b5f-664f-4f1d-931b-394c9c27c4f8" xmlns:ns3="a4a49ae4-82a6-429f-a410-fc06ad8d4f1a" targetNamespace="http://schemas.microsoft.com/office/2006/metadata/properties" ma:root="true" ma:fieldsID="60711f949de587419a60fdf32a07c327" ns2:_="" ns3:_="">
    <xsd:import namespace="adc53b5f-664f-4f1d-931b-394c9c27c4f8"/>
    <xsd:import namespace="a4a49ae4-82a6-429f-a410-fc06ad8d4f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53b5f-664f-4f1d-931b-394c9c27c4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49ae4-82a6-429f-a410-fc06ad8d4f1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2CA94-3151-4BF7-935C-AB3BCA686A6F}"/>
</file>

<file path=customXml/itemProps2.xml><?xml version="1.0" encoding="utf-8"?>
<ds:datastoreItem xmlns:ds="http://schemas.openxmlformats.org/officeDocument/2006/customXml" ds:itemID="{422B6474-DA4D-43E1-9A64-24A9AD32A8A0}"/>
</file>

<file path=customXml/itemProps3.xml><?xml version="1.0" encoding="utf-8"?>
<ds:datastoreItem xmlns:ds="http://schemas.openxmlformats.org/officeDocument/2006/customXml" ds:itemID="{D4F410E9-5B97-4778-A937-A6268380DF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 Parisi</dc:creator>
  <cp:keywords/>
  <dc:description/>
  <cp:lastModifiedBy/>
  <cp:revision/>
  <dcterms:created xsi:type="dcterms:W3CDTF">2021-08-16T16:21:36Z</dcterms:created>
  <dcterms:modified xsi:type="dcterms:W3CDTF">2021-11-28T09:12:36Z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733c7330-9238-471f-86bb-8ea4585505f5_Enabled">
    <vt:lpwstr>true</vt:lpwstr>
  </property>
  <property fmtid="{D5CDD505-2E9C-101B-9397-08002B2CF9AE}" pid="5" name="MSIP_Label_733c7330-9238-471f-86bb-8ea4585505f5_SetDate">
    <vt:lpwstr>2021-08-18T02:07:11Z</vt:lpwstr>
  </property>
  <property fmtid="{D5CDD505-2E9C-101B-9397-08002B2CF9AE}" pid="6" name="MSIP_Label_733c7330-9238-471f-86bb-8ea4585505f5_Method">
    <vt:lpwstr>Privileged</vt:lpwstr>
  </property>
  <property fmtid="{D5CDD505-2E9C-101B-9397-08002B2CF9AE}" pid="7" name="MSIP_Label_733c7330-9238-471f-86bb-8ea4585505f5_Name">
    <vt:lpwstr>Brandix-External</vt:lpwstr>
  </property>
  <property fmtid="{D5CDD505-2E9C-101B-9397-08002B2CF9AE}" pid="8" name="MSIP_Label_733c7330-9238-471f-86bb-8ea4585505f5_SiteId">
    <vt:lpwstr>ea1f9c15-7f32-4dfa-b662-cacea1f61d0f</vt:lpwstr>
  </property>
  <property fmtid="{D5CDD505-2E9C-101B-9397-08002B2CF9AE}" pid="9" name="MSIP_Label_733c7330-9238-471f-86bb-8ea4585505f5_ActionId">
    <vt:lpwstr>bd8b6031-0409-49f3-af6d-1522422ec297</vt:lpwstr>
  </property>
  <property fmtid="{D5CDD505-2E9C-101B-9397-08002B2CF9AE}" pid="10" name="MSIP_Label_733c7330-9238-471f-86bb-8ea4585505f5_ContentBits">
    <vt:lpwstr>0</vt:lpwstr>
  </property>
  <property fmtid="{D5CDD505-2E9C-101B-9397-08002B2CF9AE}" pid="11" name="ContentTypeId">
    <vt:lpwstr>0x01010036BBC68E1159444D98E5F7F9BEBA8D6C</vt:lpwstr>
  </property>
</Properties>
</file>