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07c1aa35c25c96/Dokumen/NIIT/DATA SCIENCE AND ML COURSE NIIT/COURSE 1- Data Analytics Using Excel/SPRINT 2/"/>
    </mc:Choice>
  </mc:AlternateContent>
  <xr:revisionPtr revIDLastSave="65" documentId="8_{23E242DD-2617-48A8-ADE7-D39268609A7D}" xr6:coauthVersionLast="47" xr6:coauthVersionMax="47" xr10:uidLastSave="{5844402C-E808-486C-BFFE-E181E371AFD6}"/>
  <bookViews>
    <workbookView xWindow="-108" yWindow="-108" windowWidth="23256" windowHeight="12456" activeTab="2" xr2:uid="{00000000-000D-0000-FFFF-FFFF00000000}"/>
  </bookViews>
  <sheets>
    <sheet name="DATA 1.0" sheetId="1" r:id="rId1"/>
    <sheet name="DATA 2.0" sheetId="2" r:id="rId2"/>
    <sheet name="TASK 1" sheetId="3" r:id="rId3"/>
    <sheet name="TASK 2" sheetId="4" r:id="rId4"/>
    <sheet name="TASK 3" sheetId="5" r:id="rId5"/>
    <sheet name="TASK 4" sheetId="6" r:id="rId6"/>
  </sheets>
  <definedNames>
    <definedName name="_xlnm._FilterDatabase" localSheetId="0" hidden="1">'DATA 1.0'!$B$1:$B$63</definedName>
    <definedName name="_xlnm._FilterDatabase" localSheetId="1" hidden="1">'DATA 2.0'!$A$1:$F$46</definedName>
    <definedName name="_xlnm._FilterDatabase" localSheetId="5" hidden="1">'TASK 4'!$A$1:$B$46</definedName>
    <definedName name="_xlchart.v1.0" hidden="1">'TASK 1'!$A$1</definedName>
    <definedName name="_xlchart.v1.1" hidden="1">'TASK 1'!$A$2:$A$21</definedName>
    <definedName name="_xlchart.v1.10" hidden="1">'TASK 3'!$T$1</definedName>
    <definedName name="_xlchart.v1.11" hidden="1">'TASK 3'!$T$2:$T$46</definedName>
    <definedName name="_xlchart.v1.12" hidden="1">'TASK 3'!$T$1</definedName>
    <definedName name="_xlchart.v1.13" hidden="1">'TASK 3'!$T$2:$T$46</definedName>
    <definedName name="_xlchart.v1.2" hidden="1">'TASK 1'!$B$1</definedName>
    <definedName name="_xlchart.v1.3" hidden="1">'TASK 1'!$B$2:$B$21</definedName>
    <definedName name="_xlchart.v1.4" hidden="1">'TASK 1'!$C$1</definedName>
    <definedName name="_xlchart.v1.5" hidden="1">'TASK 1'!$C$2:$C$21</definedName>
    <definedName name="_xlchart.v1.6" hidden="1">'TASK 3'!$T$1</definedName>
    <definedName name="_xlchart.v1.7" hidden="1">'TASK 3'!$T$2:$T$46</definedName>
    <definedName name="_xlchart.v1.8" hidden="1">'TASK 3'!$T$1</definedName>
    <definedName name="_xlchart.v1.9" hidden="1">'TASK 3'!$T$2:$T$46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5" l="1"/>
  <c r="O30" i="5"/>
  <c r="O31" i="5"/>
  <c r="O32" i="5"/>
  <c r="O33" i="5"/>
  <c r="O34" i="5"/>
  <c r="O35" i="5" s="1"/>
  <c r="L28" i="4"/>
  <c r="H32" i="3"/>
  <c r="G32" i="3"/>
  <c r="F32" i="3"/>
  <c r="H31" i="3"/>
  <c r="H30" i="3"/>
  <c r="H29" i="3"/>
  <c r="G31" i="3"/>
  <c r="G30" i="3"/>
  <c r="G29" i="3"/>
  <c r="F31" i="3"/>
  <c r="F30" i="3"/>
  <c r="F29" i="3"/>
  <c r="D7" i="6" a="1"/>
  <c r="D7" i="6" s="1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3" i="2"/>
  <c r="G2" i="2"/>
  <c r="L35" i="5"/>
  <c r="L37" i="5" s="1"/>
  <c r="N34" i="5"/>
  <c r="M34" i="5"/>
  <c r="M35" i="5" s="1"/>
  <c r="L34" i="5"/>
  <c r="L36" i="5" s="1"/>
  <c r="N33" i="5"/>
  <c r="M33" i="5"/>
  <c r="L33" i="5"/>
  <c r="N32" i="5"/>
  <c r="M32" i="5"/>
  <c r="M37" i="5" s="1"/>
  <c r="L32" i="5"/>
  <c r="N31" i="5"/>
  <c r="M31" i="5"/>
  <c r="L31" i="5"/>
  <c r="N30" i="5"/>
  <c r="M30" i="5"/>
  <c r="L30" i="5"/>
  <c r="N29" i="5"/>
  <c r="M29" i="5"/>
  <c r="L29" i="5"/>
  <c r="O36" i="4"/>
  <c r="O35" i="4"/>
  <c r="O34" i="4"/>
  <c r="O33" i="4"/>
  <c r="O32" i="4"/>
  <c r="O31" i="4"/>
  <c r="N33" i="4"/>
  <c r="N34" i="4" s="1"/>
  <c r="N36" i="4" s="1"/>
  <c r="N32" i="4"/>
  <c r="N31" i="4"/>
  <c r="M33" i="4"/>
  <c r="M32" i="4"/>
  <c r="M31" i="4"/>
  <c r="L36" i="4"/>
  <c r="L35" i="4"/>
  <c r="L34" i="4"/>
  <c r="L33" i="4"/>
  <c r="L32" i="4"/>
  <c r="L31" i="4"/>
  <c r="O30" i="4"/>
  <c r="O29" i="4"/>
  <c r="O28" i="4"/>
  <c r="N28" i="4"/>
  <c r="M28" i="4"/>
  <c r="N29" i="4"/>
  <c r="N30" i="4"/>
  <c r="M30" i="4"/>
  <c r="M29" i="4"/>
  <c r="L30" i="4"/>
  <c r="L29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3" i="2"/>
  <c r="F2" i="2"/>
  <c r="H28" i="3"/>
  <c r="H27" i="3"/>
  <c r="G28" i="3"/>
  <c r="G27" i="3"/>
  <c r="F28" i="3"/>
  <c r="F27" i="3"/>
  <c r="O37" i="5" l="1"/>
  <c r="O36" i="5"/>
  <c r="N35" i="5"/>
  <c r="N37" i="5" s="1"/>
  <c r="M36" i="5"/>
  <c r="N35" i="4"/>
  <c r="M34" i="4"/>
  <c r="M36" i="4" s="1"/>
  <c r="N36" i="5" l="1"/>
  <c r="M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<sst xmlns="http://schemas.openxmlformats.org/spreadsheetml/2006/main" count="388" uniqueCount="135">
  <si>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</si>
  <si>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</si>
  <si>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</si>
  <si>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</si>
  <si>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</si>
  <si>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</si>
  <si>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</si>
  <si>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</si>
  <si>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</si>
  <si>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</si>
  <si>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</si>
  <si>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</si>
  <si>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</si>
  <si>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</si>
  <si>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</si>
  <si>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</si>
  <si>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</si>
  <si>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</si>
  <si>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</si>
  <si>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</si>
  <si>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</si>
  <si>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</si>
  <si>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</si>
  <si>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</si>
  <si>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</si>
  <si>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</si>
  <si>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</si>
  <si>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</si>
  <si>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</si>
  <si>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</si>
  <si>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</si>
  <si>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</si>
  <si>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</si>
  <si>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</si>
  <si>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</si>
  <si>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</si>
  <si>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</si>
  <si>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</si>
  <si>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</si>
  <si>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</si>
  <si>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</si>
  <si>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</si>
  <si>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</si>
  <si>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</si>
  <si>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</si>
  <si>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</si>
  <si>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</si>
  <si>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</si>
  <si>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</si>
  <si>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</si>
  <si>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</si>
  <si>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</si>
  <si>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</si>
  <si>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</si>
  <si>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</si>
  <si>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</si>
  <si>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</si>
  <si>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</si>
  <si>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</si>
  <si>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</si>
  <si>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</si>
  <si>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</si>
  <si>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</si>
  <si>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</si>
  <si>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</si>
  <si>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</si>
  <si>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</si>
  <si>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</si>
  <si>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</si>
  <si>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</si>
  <si>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</si>
  <si>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</si>
  <si>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</si>
  <si>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</si>
  <si>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</si>
  <si>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</si>
  <si>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</si>
  <si>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</si>
  <si>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</si>
  <si>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</si>
  <si>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</si>
  <si>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</si>
  <si>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</si>
  <si>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</si>
  <si>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</si>
  <si>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</si>
  <si>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</si>
  <si>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</si>
  <si>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</si>
  <si>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</si>
  <si>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</si>
  <si>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</si>
  <si>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</si>
  <si>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FINANCE</t>
  </si>
  <si>
    <t>Pharmaceutical  Package</t>
  </si>
  <si>
    <t xml:space="preserve">IT package </t>
  </si>
  <si>
    <t>FINANCE package</t>
  </si>
  <si>
    <t>MEAN</t>
  </si>
  <si>
    <t>MEDIAN</t>
  </si>
  <si>
    <t>MODE</t>
  </si>
  <si>
    <t>INTEPRETATION</t>
  </si>
  <si>
    <t>AGE</t>
  </si>
  <si>
    <t>20-25 AGE</t>
  </si>
  <si>
    <t>20-25 SALARY</t>
  </si>
  <si>
    <t>25-30 SALARY</t>
  </si>
  <si>
    <t>25-30 AGE</t>
  </si>
  <si>
    <t>30-35 SALARY</t>
  </si>
  <si>
    <t>30-35 AGE</t>
  </si>
  <si>
    <t>35-40 AGE</t>
  </si>
  <si>
    <t>CENTERAL TENDENCIES</t>
  </si>
  <si>
    <t>20-25</t>
  </si>
  <si>
    <t>25-30</t>
  </si>
  <si>
    <t>30-35</t>
  </si>
  <si>
    <t>35-40</t>
  </si>
  <si>
    <t>Q1</t>
  </si>
  <si>
    <t>Q2</t>
  </si>
  <si>
    <t>Q3</t>
  </si>
  <si>
    <t>IQR</t>
  </si>
  <si>
    <t>UF</t>
  </si>
  <si>
    <t>LF</t>
  </si>
  <si>
    <t>(SINCE THERE IS A SINGLE VALUE IN THE AGE GROUP)</t>
  </si>
  <si>
    <t>INTEPRATATION:AS WE CAN SEE AGE 25-30 HAS HIGHEST OUTLIERS AGE 30-35 ALSO HAS AN OUTLIER .</t>
  </si>
  <si>
    <t xml:space="preserve">THE HIGHEST AVERAGE SALARY IS OF 25-30 AGE GROUP WITH OR WITHOUT OUTLIERS </t>
  </si>
  <si>
    <t>PLACEMENT MONTH</t>
  </si>
  <si>
    <t>MOST PLACED</t>
  </si>
  <si>
    <t>INTEPRATATION:</t>
  </si>
  <si>
    <t>DECEMBER AND JANUARY  IS THE MONTH IN WHICH THE HIGHEST NUMBER OF GRATUATES ACCEPTED JOB OFFERES</t>
  </si>
  <si>
    <t>MAX</t>
  </si>
  <si>
    <t>MIN</t>
  </si>
  <si>
    <t>RANGE</t>
  </si>
  <si>
    <t xml:space="preserve"> FINANCE  HAS THE HIGHEST  RANGE  AMONG THREE</t>
  </si>
  <si>
    <t>THE MAX AGE AT WHICH A GRADUATE WAS RECRUTED IS 39</t>
  </si>
  <si>
    <t xml:space="preserve"> YEARS OLD  AND THERE ARE TWO OUTLIERS</t>
  </si>
  <si>
    <t xml:space="preserve"> IN 25-30 AGE GROUP  AND A OUTLIER IN 30-35 AGE GROUP</t>
  </si>
  <si>
    <t>IN SPECIFIC AGE GROUP THE ONLY OUTLIER  IS 39 WHICH IS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</si>
</sst>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4" borderId="0" xfId="0" applyNumberFormat="1" applyFill="1" applyAlignment="1">
      <alignment wrapText="1"/>
    </xf>
    <xf numFmtId="0" fontId="0" fillId="5" borderId="0" xfId="0" applyFill="1"/>
    <xf numFmtId="165" fontId="0" fillId="5" borderId="0" xfId="0" applyNumberFormat="1" applyFill="1"/>
    <xf numFmtId="0" fontId="4" fillId="6" borderId="0" xfId="0" applyFont="1" applyFill="1"/>
    <xf numFmtId="0" fontId="0" fillId="6" borderId="0" xfId="0" applyFill="1"/>
    <xf numFmtId="0" fontId="0" fillId="7" borderId="0" xfId="0" applyFill="1"/>
  </cellXfs>
  <cellStyles count="2">
    <cellStyle name="Currency" xfId="1" builtinId="4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</a:t>
          </a:r>
        </a:p>
      </cx:txPr>
    </cx:title>
    <cx:plotArea>
      <cx:plotAreaRegion>
        <cx:series layoutId="boxWhisker" uniqueId="{4C250474-BB52-4724-AC42-00E77C42885F}">
          <cx:tx>
            <cx:txData>
              <cx:f>_xlchart.v1.0</cx:f>
              <cx:v>FINANCE package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2721B8-4A27-4B95-8D30-BA43A4010EFA}">
          <cx:tx>
            <cx:txData>
              <cx:f>_xlchart.v1.2</cx:f>
              <cx:v>IT package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58882C-F2E8-4D7E-B844-4F805EA1D613}">
          <cx:tx>
            <cx:txData>
              <cx:f>_xlchart.v1.4</cx:f>
              <cx:v>Pharmaceutical  Package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FABB5F92-CC3D-4F55-9339-50BF58DF8FF8}">
          <cx:tx>
            <cx:txData>
              <cx:f>_xlchart.v1.10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0</xdr:rowOff>
    </xdr:from>
    <xdr:to>
      <xdr:col>13</xdr:col>
      <xdr:colOff>297180</xdr:colOff>
      <xdr:row>53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083F8FA-5B43-44B4-AEDF-6B2BC48002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5280" y="7284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17</xdr:row>
      <xdr:rowOff>0</xdr:rowOff>
    </xdr:from>
    <xdr:to>
      <xdr:col>30</xdr:col>
      <xdr:colOff>321468</xdr:colOff>
      <xdr:row>31</xdr:row>
      <xdr:rowOff>52388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15D768-4CEE-4F3C-86EF-34262C732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95281" y="341709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B1" workbookViewId="0">
      <selection activeCell="F48" sqref="A1:XFD1048576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4" customWidth="1"/>
    <col min="11" max="11" width="15.109375" customWidth="1"/>
  </cols>
  <sheetData>
    <row r="1" spans="1:11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</row>
    <row r="3" spans="1:11" x14ac:dyDescent="0.3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</row>
    <row r="4" spans="1:11" x14ac:dyDescent="0.3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</row>
    <row r="5" spans="1:11" x14ac:dyDescent="0.3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</row>
    <row r="6" spans="1:11" x14ac:dyDescent="0.3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</row>
    <row r="7" spans="1:11" x14ac:dyDescent="0.3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</row>
    <row r="8" spans="1:11" x14ac:dyDescent="0.3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</row>
    <row r="9" spans="1:11" x14ac:dyDescent="0.3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</row>
    <row r="10" spans="1:11" x14ac:dyDescent="0.3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</row>
    <row r="11" spans="1:11" x14ac:dyDescent="0.3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</row>
    <row r="12" spans="1:11" x14ac:dyDescent="0.3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</row>
    <row r="13" spans="1:11" x14ac:dyDescent="0.3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</row>
    <row r="14" spans="1:11" x14ac:dyDescent="0.3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</row>
    <row r="15" spans="1:11" x14ac:dyDescent="0.3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</row>
    <row r="16" spans="1:11" x14ac:dyDescent="0.3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</row>
    <row r="17" spans="1:11" x14ac:dyDescent="0.3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</row>
    <row r="18" spans="1:11" x14ac:dyDescent="0.3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</row>
    <row r="19" spans="1:11" x14ac:dyDescent="0.3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</row>
    <row r="20" spans="1:11" x14ac:dyDescent="0.3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</row>
    <row r="21" spans="1:11" x14ac:dyDescent="0.3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</row>
    <row r="22" spans="1:11" x14ac:dyDescent="0.3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</row>
    <row r="23" spans="1:11" x14ac:dyDescent="0.3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</row>
    <row r="24" spans="1:11" x14ac:dyDescent="0.3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</row>
    <row r="25" spans="1:11" x14ac:dyDescent="0.3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</row>
    <row r="26" spans="1:11" x14ac:dyDescent="0.3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</row>
    <row r="27" spans="1:11" x14ac:dyDescent="0.3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</row>
    <row r="28" spans="1:11" x14ac:dyDescent="0.3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</row>
    <row r="29" spans="1:11" x14ac:dyDescent="0.3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</row>
    <row r="30" spans="1:11" x14ac:dyDescent="0.3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</row>
    <row r="31" spans="1:11" x14ac:dyDescent="0.3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</row>
    <row r="32" spans="1:11" x14ac:dyDescent="0.3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</row>
    <row r="33" spans="1:11" x14ac:dyDescent="0.3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</row>
    <row r="34" spans="1:11" x14ac:dyDescent="0.3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</row>
    <row r="35" spans="1:11" x14ac:dyDescent="0.3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</row>
    <row r="36" spans="1:11" x14ac:dyDescent="0.3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</row>
    <row r="37" spans="1:11" x14ac:dyDescent="0.3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</row>
    <row r="38" spans="1:11" x14ac:dyDescent="0.3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</row>
    <row r="39" spans="1:11" x14ac:dyDescent="0.3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</row>
    <row r="40" spans="1:11" x14ac:dyDescent="0.3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</row>
    <row r="41" spans="1:11" x14ac:dyDescent="0.3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</row>
    <row r="42" spans="1:11" x14ac:dyDescent="0.3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</row>
    <row r="43" spans="1:11" x14ac:dyDescent="0.3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</row>
    <row r="44" spans="1:11" x14ac:dyDescent="0.3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</row>
    <row r="45" spans="1:11" x14ac:dyDescent="0.3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</row>
    <row r="46" spans="1:11" x14ac:dyDescent="0.3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</row>
    <row r="47" spans="1:11" x14ac:dyDescent="0.3">
      <c r="C47" s="5"/>
    </row>
    <row r="49" spans="3:6" x14ac:dyDescent="0.3">
      <c r="D49" s="2"/>
    </row>
    <row r="50" spans="3:6" x14ac:dyDescent="0.3">
      <c r="C50" s="5"/>
      <c r="D50" s="2"/>
      <c r="F50" s="2"/>
    </row>
    <row r="51" spans="3:6" x14ac:dyDescent="0.3">
      <c r="C51" s="5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5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C26B-978C-422B-98F0-1383DCFC0A1B}">
  <dimension ref="A1:G63"/>
  <sheetViews>
    <sheetView workbookViewId="0">
      <selection activeCell="F1" activeCellId="2" sqref="C1:C1048576 E1:E1048576 F1:F1048576"/>
    </sheetView>
  </sheetViews>
  <sheetFormatPr defaultRowHeight="14.4" x14ac:dyDescent="0.3"/>
  <cols>
    <col min="1" max="1" width="22.44140625" customWidth="1"/>
    <col min="2" max="2" width="21.88671875" customWidth="1"/>
    <col min="3" max="4" width="13.88671875" style="4" customWidth="1"/>
    <col min="5" max="5" width="15.109375" customWidth="1"/>
    <col min="7" max="7" width="16.6640625" customWidth="1"/>
  </cols>
  <sheetData>
    <row r="1" spans="1:7" ht="43.2" x14ac:dyDescent="0.3">
      <c r="A1" s="1" t="s">
        <v>2</v>
      </c>
      <c r="B1" s="1" t="s">
        <v>6</v>
      </c>
      <c r="C1" s="3" t="s">
        <v>8</v>
      </c>
      <c r="D1" s="3" t="s">
        <v>9</v>
      </c>
      <c r="E1" s="1" t="s">
        <v>10</v>
      </c>
      <c r="F1" s="1" t="s">
        <v>101</v>
      </c>
      <c r="G1" s="1" t="s">
        <v>123</v>
      </c>
    </row>
    <row r="2" spans="1:7" x14ac:dyDescent="0.3">
      <c r="A2" s="2">
        <v>230000</v>
      </c>
      <c r="B2" t="s">
        <v>13</v>
      </c>
      <c r="C2" s="7">
        <v>32929</v>
      </c>
      <c r="D2" s="7">
        <v>42463</v>
      </c>
      <c r="E2" s="6">
        <v>43459</v>
      </c>
      <c r="F2" s="9">
        <f>YEAR(E2)-YEAR(C2)</f>
        <v>28</v>
      </c>
      <c r="G2" s="9">
        <f>MONTH(E2)</f>
        <v>12</v>
      </c>
    </row>
    <row r="3" spans="1:7" x14ac:dyDescent="0.3">
      <c r="A3" s="2">
        <v>40000</v>
      </c>
      <c r="B3" t="s">
        <v>18</v>
      </c>
      <c r="C3" s="7">
        <v>32556</v>
      </c>
      <c r="D3" s="7">
        <v>42833</v>
      </c>
      <c r="E3" s="6">
        <v>43749</v>
      </c>
      <c r="F3" s="9">
        <f>YEAR(E3)-YEAR(C3)</f>
        <v>30</v>
      </c>
      <c r="G3" s="9">
        <f>MONTH(E3)</f>
        <v>10</v>
      </c>
    </row>
    <row r="4" spans="1:7" x14ac:dyDescent="0.3">
      <c r="A4" s="2">
        <v>80000</v>
      </c>
      <c r="B4" t="s">
        <v>22</v>
      </c>
      <c r="C4" s="7">
        <v>33440</v>
      </c>
      <c r="D4" s="7">
        <v>42811</v>
      </c>
      <c r="E4" s="6">
        <v>43484</v>
      </c>
      <c r="F4" s="9">
        <f t="shared" ref="F4:F46" si="0">YEAR(E4)-YEAR(C4)</f>
        <v>28</v>
      </c>
      <c r="G4" s="9">
        <f t="shared" ref="G4:G46" si="1">MONTH(E4)</f>
        <v>1</v>
      </c>
    </row>
    <row r="5" spans="1:7" x14ac:dyDescent="0.3">
      <c r="A5" s="2">
        <v>45000</v>
      </c>
      <c r="B5" t="s">
        <v>13</v>
      </c>
      <c r="C5" s="7">
        <v>32940</v>
      </c>
      <c r="D5" s="7">
        <v>42443</v>
      </c>
      <c r="E5" s="6">
        <v>44271</v>
      </c>
      <c r="F5" s="9">
        <f t="shared" si="0"/>
        <v>31</v>
      </c>
      <c r="G5" s="9">
        <f t="shared" si="1"/>
        <v>3</v>
      </c>
    </row>
    <row r="6" spans="1:7" x14ac:dyDescent="0.3">
      <c r="A6" s="2">
        <v>90000</v>
      </c>
      <c r="B6" t="s">
        <v>13</v>
      </c>
      <c r="C6" s="7">
        <v>32752</v>
      </c>
      <c r="D6" s="7">
        <v>42809</v>
      </c>
      <c r="E6" s="6">
        <v>43644</v>
      </c>
      <c r="F6" s="9">
        <f t="shared" si="0"/>
        <v>30</v>
      </c>
      <c r="G6" s="9">
        <f t="shared" si="1"/>
        <v>6</v>
      </c>
    </row>
    <row r="7" spans="1:7" x14ac:dyDescent="0.3">
      <c r="A7" s="2">
        <v>89700</v>
      </c>
      <c r="B7" t="s">
        <v>13</v>
      </c>
      <c r="C7" s="7">
        <v>33610</v>
      </c>
      <c r="D7" s="7">
        <v>42795</v>
      </c>
      <c r="E7" s="6">
        <v>43689</v>
      </c>
      <c r="F7" s="9">
        <f t="shared" si="0"/>
        <v>27</v>
      </c>
      <c r="G7" s="9">
        <f t="shared" si="1"/>
        <v>8</v>
      </c>
    </row>
    <row r="8" spans="1:7" x14ac:dyDescent="0.3">
      <c r="A8" s="2">
        <v>89700</v>
      </c>
      <c r="B8" t="s">
        <v>13</v>
      </c>
      <c r="C8" s="7">
        <v>34856</v>
      </c>
      <c r="D8" s="7">
        <v>42434</v>
      </c>
      <c r="E8" s="6">
        <v>43291</v>
      </c>
      <c r="F8" s="9">
        <f t="shared" si="0"/>
        <v>23</v>
      </c>
      <c r="G8" s="9">
        <f t="shared" si="1"/>
        <v>7</v>
      </c>
    </row>
    <row r="9" spans="1:7" x14ac:dyDescent="0.3">
      <c r="A9" s="2">
        <v>89700</v>
      </c>
      <c r="B9" t="s">
        <v>22</v>
      </c>
      <c r="C9" s="7">
        <v>33443</v>
      </c>
      <c r="D9" s="7">
        <v>42806</v>
      </c>
      <c r="E9" s="6">
        <v>43829</v>
      </c>
      <c r="F9" s="9">
        <f t="shared" si="0"/>
        <v>28</v>
      </c>
      <c r="G9" s="9">
        <f t="shared" si="1"/>
        <v>12</v>
      </c>
    </row>
    <row r="10" spans="1:7" x14ac:dyDescent="0.3">
      <c r="A10" s="2">
        <v>89700</v>
      </c>
      <c r="B10" t="s">
        <v>22</v>
      </c>
      <c r="C10" s="7">
        <v>34126</v>
      </c>
      <c r="D10" s="7">
        <v>42799</v>
      </c>
      <c r="E10" s="6">
        <v>43361</v>
      </c>
      <c r="F10" s="9">
        <f t="shared" si="0"/>
        <v>25</v>
      </c>
      <c r="G10" s="9">
        <f t="shared" si="1"/>
        <v>9</v>
      </c>
    </row>
    <row r="11" spans="1:7" x14ac:dyDescent="0.3">
      <c r="A11" s="2">
        <v>80000</v>
      </c>
      <c r="B11" t="s">
        <v>22</v>
      </c>
      <c r="C11" s="7">
        <v>31514</v>
      </c>
      <c r="D11" s="7">
        <v>42483</v>
      </c>
      <c r="E11" s="6">
        <v>43756</v>
      </c>
      <c r="F11" s="9">
        <f t="shared" si="0"/>
        <v>33</v>
      </c>
      <c r="G11" s="9">
        <f t="shared" si="1"/>
        <v>10</v>
      </c>
    </row>
    <row r="12" spans="1:7" x14ac:dyDescent="0.3">
      <c r="A12" s="2">
        <v>150000</v>
      </c>
      <c r="B12" t="s">
        <v>13</v>
      </c>
      <c r="C12" s="7">
        <v>33420</v>
      </c>
      <c r="D12" s="7">
        <v>42801</v>
      </c>
      <c r="E12" s="6">
        <v>43699</v>
      </c>
      <c r="F12" s="9">
        <f t="shared" si="0"/>
        <v>28</v>
      </c>
      <c r="G12" s="9">
        <f t="shared" si="1"/>
        <v>8</v>
      </c>
    </row>
    <row r="13" spans="1:7" x14ac:dyDescent="0.3">
      <c r="A13" s="2">
        <v>150000</v>
      </c>
      <c r="B13" t="s">
        <v>13</v>
      </c>
      <c r="C13" s="7">
        <v>32675</v>
      </c>
      <c r="D13" s="7">
        <v>42854</v>
      </c>
      <c r="E13" s="6">
        <v>43643</v>
      </c>
      <c r="F13" s="9">
        <f t="shared" si="0"/>
        <v>30</v>
      </c>
      <c r="G13" s="9">
        <f t="shared" si="1"/>
        <v>6</v>
      </c>
    </row>
    <row r="14" spans="1:7" x14ac:dyDescent="0.3">
      <c r="A14" s="2">
        <v>89700</v>
      </c>
      <c r="B14" t="s">
        <v>22</v>
      </c>
      <c r="C14" s="7">
        <v>33484</v>
      </c>
      <c r="D14" s="7">
        <v>42487</v>
      </c>
      <c r="E14" s="6">
        <v>43357</v>
      </c>
      <c r="F14" s="9">
        <f t="shared" si="0"/>
        <v>27</v>
      </c>
      <c r="G14" s="9">
        <f t="shared" si="1"/>
        <v>9</v>
      </c>
    </row>
    <row r="15" spans="1:7" x14ac:dyDescent="0.3">
      <c r="A15" s="2">
        <v>85000</v>
      </c>
      <c r="B15" t="s">
        <v>18</v>
      </c>
      <c r="C15" s="7">
        <v>33348</v>
      </c>
      <c r="D15" s="7">
        <v>42806</v>
      </c>
      <c r="E15" s="6">
        <v>43775</v>
      </c>
      <c r="F15" s="9">
        <f t="shared" si="0"/>
        <v>28</v>
      </c>
      <c r="G15" s="9">
        <f t="shared" si="1"/>
        <v>11</v>
      </c>
    </row>
    <row r="16" spans="1:7" x14ac:dyDescent="0.3">
      <c r="A16" s="2">
        <v>55000</v>
      </c>
      <c r="B16" t="s">
        <v>18</v>
      </c>
      <c r="C16" s="7">
        <v>33211</v>
      </c>
      <c r="D16" s="7">
        <v>42470</v>
      </c>
      <c r="E16" s="6">
        <v>43455</v>
      </c>
      <c r="F16" s="9">
        <f t="shared" si="0"/>
        <v>28</v>
      </c>
      <c r="G16" s="9">
        <f t="shared" si="1"/>
        <v>12</v>
      </c>
    </row>
    <row r="17" spans="1:7" x14ac:dyDescent="0.3">
      <c r="A17" s="2">
        <v>45000</v>
      </c>
      <c r="B17" t="s">
        <v>22</v>
      </c>
      <c r="C17" s="7">
        <v>33365</v>
      </c>
      <c r="D17" s="7">
        <v>42442</v>
      </c>
      <c r="E17" s="6">
        <v>43448</v>
      </c>
      <c r="F17" s="9">
        <f t="shared" si="0"/>
        <v>27</v>
      </c>
      <c r="G17" s="9">
        <f t="shared" si="1"/>
        <v>12</v>
      </c>
    </row>
    <row r="18" spans="1:7" x14ac:dyDescent="0.3">
      <c r="A18" s="5">
        <v>110000</v>
      </c>
      <c r="B18" t="s">
        <v>18</v>
      </c>
      <c r="C18" s="7">
        <v>34560</v>
      </c>
      <c r="D18" s="7">
        <v>42839</v>
      </c>
      <c r="E18" s="6">
        <v>43491</v>
      </c>
      <c r="F18" s="9">
        <f t="shared" si="0"/>
        <v>25</v>
      </c>
      <c r="G18" s="9">
        <f t="shared" si="1"/>
        <v>1</v>
      </c>
    </row>
    <row r="19" spans="1:7" x14ac:dyDescent="0.3">
      <c r="A19" s="2">
        <v>80000</v>
      </c>
      <c r="B19" t="s">
        <v>13</v>
      </c>
      <c r="C19" s="7">
        <v>32863</v>
      </c>
      <c r="D19" s="7">
        <v>42446</v>
      </c>
      <c r="E19" s="6">
        <v>43248</v>
      </c>
      <c r="F19" s="9">
        <f t="shared" si="0"/>
        <v>29</v>
      </c>
      <c r="G19" s="9">
        <f t="shared" si="1"/>
        <v>5</v>
      </c>
    </row>
    <row r="20" spans="1:7" x14ac:dyDescent="0.3">
      <c r="A20" s="2">
        <v>70000</v>
      </c>
      <c r="B20" t="s">
        <v>13</v>
      </c>
      <c r="C20" s="7">
        <v>32112</v>
      </c>
      <c r="D20" s="7">
        <v>42472</v>
      </c>
      <c r="E20" s="6">
        <v>43282</v>
      </c>
      <c r="F20" s="9">
        <f t="shared" si="0"/>
        <v>31</v>
      </c>
      <c r="G20" s="9">
        <f t="shared" si="1"/>
        <v>7</v>
      </c>
    </row>
    <row r="21" spans="1:7" x14ac:dyDescent="0.3">
      <c r="A21" s="2">
        <v>65000</v>
      </c>
      <c r="B21" t="s">
        <v>22</v>
      </c>
      <c r="C21" s="7">
        <v>34921</v>
      </c>
      <c r="D21" s="7">
        <v>42814</v>
      </c>
      <c r="E21" s="6">
        <v>43516</v>
      </c>
      <c r="F21" s="9">
        <f t="shared" si="0"/>
        <v>24</v>
      </c>
      <c r="G21" s="9">
        <f t="shared" si="1"/>
        <v>2</v>
      </c>
    </row>
    <row r="22" spans="1:7" x14ac:dyDescent="0.3">
      <c r="A22" s="2">
        <v>70000</v>
      </c>
      <c r="B22" t="s">
        <v>22</v>
      </c>
      <c r="C22" s="7">
        <v>34602</v>
      </c>
      <c r="D22" s="7">
        <v>42802</v>
      </c>
      <c r="E22" s="6">
        <v>43861</v>
      </c>
      <c r="F22" s="9">
        <f t="shared" si="0"/>
        <v>26</v>
      </c>
      <c r="G22" s="9">
        <f t="shared" si="1"/>
        <v>1</v>
      </c>
    </row>
    <row r="23" spans="1:7" x14ac:dyDescent="0.3">
      <c r="A23" s="2">
        <v>45000</v>
      </c>
      <c r="B23" t="s">
        <v>22</v>
      </c>
      <c r="C23" s="7">
        <v>34602</v>
      </c>
      <c r="D23" s="7">
        <v>42470</v>
      </c>
      <c r="E23" s="6">
        <v>43290</v>
      </c>
      <c r="F23" s="9">
        <f t="shared" si="0"/>
        <v>24</v>
      </c>
      <c r="G23" s="9">
        <f t="shared" si="1"/>
        <v>7</v>
      </c>
    </row>
    <row r="24" spans="1:7" x14ac:dyDescent="0.3">
      <c r="A24" s="2">
        <v>10000</v>
      </c>
      <c r="B24" t="s">
        <v>22</v>
      </c>
      <c r="C24" s="7">
        <v>34383</v>
      </c>
      <c r="D24" s="7">
        <v>42842</v>
      </c>
      <c r="E24" s="6">
        <v>43286</v>
      </c>
      <c r="F24" s="9">
        <f t="shared" si="0"/>
        <v>24</v>
      </c>
      <c r="G24" s="9">
        <f t="shared" si="1"/>
        <v>7</v>
      </c>
    </row>
    <row r="25" spans="1:7" x14ac:dyDescent="0.3">
      <c r="A25" s="2">
        <v>130000</v>
      </c>
      <c r="B25" t="s">
        <v>22</v>
      </c>
      <c r="C25" s="7">
        <v>35030</v>
      </c>
      <c r="D25" s="7">
        <v>42433</v>
      </c>
      <c r="E25" s="6">
        <v>43105</v>
      </c>
      <c r="F25" s="9">
        <f t="shared" si="0"/>
        <v>23</v>
      </c>
      <c r="G25" s="9">
        <f t="shared" si="1"/>
        <v>1</v>
      </c>
    </row>
    <row r="26" spans="1:7" x14ac:dyDescent="0.3">
      <c r="A26" s="2">
        <v>130000</v>
      </c>
      <c r="B26" t="s">
        <v>22</v>
      </c>
      <c r="C26" s="7">
        <v>31221</v>
      </c>
      <c r="D26" s="7">
        <v>42856</v>
      </c>
      <c r="E26" s="6">
        <v>43677</v>
      </c>
      <c r="F26" s="9">
        <f t="shared" si="0"/>
        <v>34</v>
      </c>
      <c r="G26" s="9">
        <f t="shared" si="1"/>
        <v>7</v>
      </c>
    </row>
    <row r="27" spans="1:7" x14ac:dyDescent="0.3">
      <c r="A27" s="2">
        <v>140000</v>
      </c>
      <c r="B27" t="s">
        <v>22</v>
      </c>
      <c r="C27" s="7">
        <v>33977</v>
      </c>
      <c r="D27" s="7">
        <v>42802</v>
      </c>
      <c r="E27" s="6">
        <v>43431</v>
      </c>
      <c r="F27" s="9">
        <f t="shared" si="0"/>
        <v>25</v>
      </c>
      <c r="G27" s="9">
        <f t="shared" si="1"/>
        <v>11</v>
      </c>
    </row>
    <row r="28" spans="1:7" x14ac:dyDescent="0.3">
      <c r="A28" s="2">
        <v>45000</v>
      </c>
      <c r="B28" t="s">
        <v>18</v>
      </c>
      <c r="C28" s="7">
        <v>35134</v>
      </c>
      <c r="D28" s="7">
        <v>42464</v>
      </c>
      <c r="E28" s="6">
        <v>43116</v>
      </c>
      <c r="F28" s="9">
        <f t="shared" si="0"/>
        <v>22</v>
      </c>
      <c r="G28" s="9">
        <f t="shared" si="1"/>
        <v>1</v>
      </c>
    </row>
    <row r="29" spans="1:7" x14ac:dyDescent="0.3">
      <c r="A29" s="2">
        <v>89700</v>
      </c>
      <c r="B29" t="s">
        <v>18</v>
      </c>
      <c r="C29" s="7">
        <v>35202</v>
      </c>
      <c r="D29" s="7">
        <v>42453</v>
      </c>
      <c r="E29" s="6">
        <v>43214</v>
      </c>
      <c r="F29" s="9">
        <f t="shared" si="0"/>
        <v>22</v>
      </c>
      <c r="G29" s="9">
        <f t="shared" si="1"/>
        <v>4</v>
      </c>
    </row>
    <row r="30" spans="1:7" x14ac:dyDescent="0.3">
      <c r="A30" s="2">
        <v>150000</v>
      </c>
      <c r="B30" t="s">
        <v>18</v>
      </c>
      <c r="C30" s="7">
        <v>35167</v>
      </c>
      <c r="D30" s="7">
        <v>42460</v>
      </c>
      <c r="E30" s="6">
        <v>43219</v>
      </c>
      <c r="F30" s="9">
        <f t="shared" si="0"/>
        <v>22</v>
      </c>
      <c r="G30" s="9">
        <f t="shared" si="1"/>
        <v>4</v>
      </c>
    </row>
    <row r="31" spans="1:7" x14ac:dyDescent="0.3">
      <c r="A31" s="2">
        <v>85000</v>
      </c>
      <c r="B31" t="s">
        <v>18</v>
      </c>
      <c r="C31" s="7">
        <v>35397</v>
      </c>
      <c r="D31" s="7">
        <v>42436</v>
      </c>
      <c r="E31" s="6">
        <v>43370</v>
      </c>
      <c r="F31" s="9">
        <f t="shared" si="0"/>
        <v>22</v>
      </c>
      <c r="G31" s="9">
        <f t="shared" si="1"/>
        <v>9</v>
      </c>
    </row>
    <row r="32" spans="1:7" x14ac:dyDescent="0.3">
      <c r="A32" s="2">
        <v>60000</v>
      </c>
      <c r="B32" t="s">
        <v>22</v>
      </c>
      <c r="C32" s="7">
        <v>34033</v>
      </c>
      <c r="D32" s="7">
        <v>42435</v>
      </c>
      <c r="E32" s="6">
        <v>43337</v>
      </c>
      <c r="F32" s="9">
        <f t="shared" si="0"/>
        <v>25</v>
      </c>
      <c r="G32" s="9">
        <f t="shared" si="1"/>
        <v>8</v>
      </c>
    </row>
    <row r="33" spans="1:7" x14ac:dyDescent="0.3">
      <c r="A33" s="2">
        <v>50000</v>
      </c>
      <c r="B33" t="s">
        <v>22</v>
      </c>
      <c r="C33" s="7">
        <v>29946</v>
      </c>
      <c r="D33" s="7">
        <v>42824</v>
      </c>
      <c r="E33" s="6">
        <v>43833</v>
      </c>
      <c r="F33" s="9">
        <f t="shared" si="0"/>
        <v>39</v>
      </c>
      <c r="G33" s="9">
        <f t="shared" si="1"/>
        <v>1</v>
      </c>
    </row>
    <row r="34" spans="1:7" x14ac:dyDescent="0.3">
      <c r="A34" s="2">
        <v>89000</v>
      </c>
      <c r="B34" t="s">
        <v>22</v>
      </c>
      <c r="C34" s="7">
        <v>34648</v>
      </c>
      <c r="D34" s="7">
        <v>42807</v>
      </c>
      <c r="E34" s="6">
        <v>43932</v>
      </c>
      <c r="F34" s="9">
        <f t="shared" si="0"/>
        <v>26</v>
      </c>
      <c r="G34" s="9">
        <f t="shared" si="1"/>
        <v>4</v>
      </c>
    </row>
    <row r="35" spans="1:7" x14ac:dyDescent="0.3">
      <c r="A35" s="2">
        <v>55000</v>
      </c>
      <c r="B35" t="s">
        <v>22</v>
      </c>
      <c r="C35" s="7">
        <v>34375</v>
      </c>
      <c r="D35" s="7">
        <v>42809</v>
      </c>
      <c r="E35" s="6">
        <v>43709</v>
      </c>
      <c r="F35" s="9">
        <f t="shared" si="0"/>
        <v>25</v>
      </c>
      <c r="G35" s="9">
        <f t="shared" si="1"/>
        <v>9</v>
      </c>
    </row>
    <row r="36" spans="1:7" x14ac:dyDescent="0.3">
      <c r="A36" s="2">
        <v>45000</v>
      </c>
      <c r="B36" t="s">
        <v>22</v>
      </c>
      <c r="C36" s="7">
        <v>35340</v>
      </c>
      <c r="D36" s="7">
        <v>42842</v>
      </c>
      <c r="E36" s="6">
        <v>43756</v>
      </c>
      <c r="F36" s="9">
        <f t="shared" si="0"/>
        <v>23</v>
      </c>
      <c r="G36" s="9">
        <f t="shared" si="1"/>
        <v>10</v>
      </c>
    </row>
    <row r="37" spans="1:7" x14ac:dyDescent="0.3">
      <c r="A37" s="2">
        <v>40000</v>
      </c>
      <c r="B37" t="s">
        <v>13</v>
      </c>
      <c r="C37" s="7">
        <v>35278</v>
      </c>
      <c r="D37" s="7">
        <v>42848</v>
      </c>
      <c r="E37" s="6">
        <v>43589</v>
      </c>
      <c r="F37" s="9">
        <f t="shared" si="0"/>
        <v>23</v>
      </c>
      <c r="G37" s="9">
        <f t="shared" si="1"/>
        <v>5</v>
      </c>
    </row>
    <row r="38" spans="1:7" x14ac:dyDescent="0.3">
      <c r="A38" s="2">
        <v>55000</v>
      </c>
      <c r="B38" t="s">
        <v>13</v>
      </c>
      <c r="C38" s="7">
        <v>31531</v>
      </c>
      <c r="D38" s="7">
        <v>42803</v>
      </c>
      <c r="E38" s="6">
        <v>43522</v>
      </c>
      <c r="F38" s="9">
        <f t="shared" si="0"/>
        <v>33</v>
      </c>
      <c r="G38" s="9">
        <f t="shared" si="1"/>
        <v>2</v>
      </c>
    </row>
    <row r="39" spans="1:7" x14ac:dyDescent="0.3">
      <c r="A39" s="2">
        <v>50000</v>
      </c>
      <c r="B39" t="s">
        <v>13</v>
      </c>
      <c r="C39" s="7">
        <v>34576</v>
      </c>
      <c r="D39" s="7">
        <v>42832</v>
      </c>
      <c r="E39" s="6">
        <v>43682</v>
      </c>
      <c r="F39" s="9">
        <f t="shared" si="0"/>
        <v>25</v>
      </c>
      <c r="G39" s="9">
        <f t="shared" si="1"/>
        <v>8</v>
      </c>
    </row>
    <row r="40" spans="1:7" x14ac:dyDescent="0.3">
      <c r="A40" s="2">
        <v>50000</v>
      </c>
      <c r="B40" t="s">
        <v>13</v>
      </c>
      <c r="C40" s="7">
        <v>35113</v>
      </c>
      <c r="D40" s="7">
        <v>42472</v>
      </c>
      <c r="E40" s="6">
        <v>43426</v>
      </c>
      <c r="F40" s="9">
        <f t="shared" si="0"/>
        <v>22</v>
      </c>
      <c r="G40" s="9">
        <f t="shared" si="1"/>
        <v>11</v>
      </c>
    </row>
    <row r="41" spans="1:7" x14ac:dyDescent="0.3">
      <c r="A41" s="2">
        <v>80000</v>
      </c>
      <c r="B41" t="s">
        <v>18</v>
      </c>
      <c r="C41" s="7">
        <v>34989</v>
      </c>
      <c r="D41" s="7">
        <v>42819</v>
      </c>
      <c r="E41" s="6">
        <v>44242</v>
      </c>
      <c r="F41" s="9">
        <f t="shared" si="0"/>
        <v>26</v>
      </c>
      <c r="G41" s="9">
        <f t="shared" si="1"/>
        <v>2</v>
      </c>
    </row>
    <row r="42" spans="1:7" x14ac:dyDescent="0.3">
      <c r="A42" s="2">
        <v>89700</v>
      </c>
      <c r="B42" t="s">
        <v>18</v>
      </c>
      <c r="C42" s="7">
        <v>34530</v>
      </c>
      <c r="D42" s="7">
        <v>42433</v>
      </c>
      <c r="E42" s="6">
        <v>43397</v>
      </c>
      <c r="F42" s="9">
        <f t="shared" si="0"/>
        <v>24</v>
      </c>
      <c r="G42" s="9">
        <f t="shared" si="1"/>
        <v>10</v>
      </c>
    </row>
    <row r="43" spans="1:7" x14ac:dyDescent="0.3">
      <c r="A43" s="2">
        <v>40000</v>
      </c>
      <c r="B43" t="s">
        <v>13</v>
      </c>
      <c r="C43" s="7">
        <v>34740</v>
      </c>
      <c r="D43" s="7">
        <v>42436</v>
      </c>
      <c r="E43" s="6">
        <v>44270</v>
      </c>
      <c r="F43" s="9">
        <f t="shared" si="0"/>
        <v>26</v>
      </c>
      <c r="G43" s="9">
        <f t="shared" si="1"/>
        <v>3</v>
      </c>
    </row>
    <row r="44" spans="1:7" x14ac:dyDescent="0.3">
      <c r="A44" s="5">
        <v>45000</v>
      </c>
      <c r="B44" t="s">
        <v>13</v>
      </c>
      <c r="C44" s="7">
        <v>34293</v>
      </c>
      <c r="D44" s="7">
        <v>42453</v>
      </c>
      <c r="E44" s="6">
        <v>43453</v>
      </c>
      <c r="F44" s="9">
        <f t="shared" si="0"/>
        <v>25</v>
      </c>
      <c r="G44" s="9">
        <f t="shared" si="1"/>
        <v>12</v>
      </c>
    </row>
    <row r="45" spans="1:7" x14ac:dyDescent="0.3">
      <c r="A45" s="5">
        <v>50000</v>
      </c>
      <c r="B45" t="s">
        <v>22</v>
      </c>
      <c r="C45" s="7">
        <v>32366</v>
      </c>
      <c r="D45" s="7">
        <v>42482</v>
      </c>
      <c r="E45" s="6">
        <v>44263</v>
      </c>
      <c r="F45" s="9">
        <f t="shared" si="0"/>
        <v>33</v>
      </c>
      <c r="G45" s="9">
        <f t="shared" si="1"/>
        <v>3</v>
      </c>
    </row>
    <row r="46" spans="1:7" x14ac:dyDescent="0.3">
      <c r="A46" s="2">
        <v>80000</v>
      </c>
      <c r="B46" t="s">
        <v>22</v>
      </c>
      <c r="C46" s="7">
        <v>32203</v>
      </c>
      <c r="D46" s="7">
        <v>42830</v>
      </c>
      <c r="E46" s="6">
        <v>43820</v>
      </c>
      <c r="F46" s="9">
        <f t="shared" si="0"/>
        <v>31</v>
      </c>
      <c r="G46" s="9">
        <f t="shared" si="1"/>
        <v>12</v>
      </c>
    </row>
    <row r="47" spans="1:7" x14ac:dyDescent="0.3">
      <c r="A47" s="5"/>
    </row>
    <row r="50" spans="1:1" x14ac:dyDescent="0.3">
      <c r="A50" s="5"/>
    </row>
    <row r="51" spans="1:1" x14ac:dyDescent="0.3">
      <c r="A51" s="5"/>
    </row>
    <row r="63" spans="1:1" x14ac:dyDescent="0.3">
      <c r="A63" s="5"/>
    </row>
  </sheetData>
  <autoFilter ref="A1:F46" xr:uid="{A2AFC26B-978C-422B-98F0-1383DCFC0A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0664-0EBC-42FA-9FD6-F158D0C5A47A}">
  <dimension ref="A1:H37"/>
  <sheetViews>
    <sheetView tabSelected="1" topLeftCell="A7" zoomScale="85" zoomScaleNormal="85" workbookViewId="0">
      <selection activeCell="H36" sqref="H36"/>
    </sheetView>
  </sheetViews>
  <sheetFormatPr defaultRowHeight="14.4" x14ac:dyDescent="0.3"/>
  <cols>
    <col min="1" max="1" width="28.109375" customWidth="1"/>
    <col min="2" max="2" width="28.33203125" customWidth="1"/>
    <col min="3" max="3" width="20.6640625" customWidth="1"/>
    <col min="6" max="7" width="10.5546875" bestFit="1" customWidth="1"/>
    <col min="8" max="8" width="17.88671875" customWidth="1"/>
    <col min="10" max="10" width="8.88671875" customWidth="1"/>
  </cols>
  <sheetData>
    <row r="1" spans="1:3" ht="28.8" x14ac:dyDescent="0.3">
      <c r="A1" s="1" t="s">
        <v>96</v>
      </c>
      <c r="B1" s="1" t="s">
        <v>95</v>
      </c>
      <c r="C1" s="1" t="s">
        <v>94</v>
      </c>
    </row>
    <row r="2" spans="1:3" x14ac:dyDescent="0.3">
      <c r="A2" s="2">
        <v>230000</v>
      </c>
      <c r="B2" s="2">
        <v>80000</v>
      </c>
      <c r="C2" s="2">
        <v>40000</v>
      </c>
    </row>
    <row r="3" spans="1:3" x14ac:dyDescent="0.3">
      <c r="A3" s="2">
        <v>45000</v>
      </c>
      <c r="B3" s="2">
        <v>89700</v>
      </c>
      <c r="C3" s="2">
        <v>85000</v>
      </c>
    </row>
    <row r="4" spans="1:3" x14ac:dyDescent="0.3">
      <c r="A4" s="2">
        <v>90000</v>
      </c>
      <c r="B4" s="2">
        <v>89700</v>
      </c>
      <c r="C4" s="2">
        <v>55000</v>
      </c>
    </row>
    <row r="5" spans="1:3" x14ac:dyDescent="0.3">
      <c r="A5" s="2">
        <v>89700</v>
      </c>
      <c r="B5" s="2">
        <v>80000</v>
      </c>
      <c r="C5" s="5">
        <v>110000</v>
      </c>
    </row>
    <row r="6" spans="1:3" x14ac:dyDescent="0.3">
      <c r="A6" s="2">
        <v>89700</v>
      </c>
      <c r="B6" s="2">
        <v>89700</v>
      </c>
      <c r="C6" s="2">
        <v>45000</v>
      </c>
    </row>
    <row r="7" spans="1:3" x14ac:dyDescent="0.3">
      <c r="A7" s="2">
        <v>150000</v>
      </c>
      <c r="B7" s="2">
        <v>45000</v>
      </c>
      <c r="C7" s="2">
        <v>89700</v>
      </c>
    </row>
    <row r="8" spans="1:3" x14ac:dyDescent="0.3">
      <c r="A8" s="2">
        <v>150000</v>
      </c>
      <c r="B8" s="2">
        <v>65000</v>
      </c>
      <c r="C8" s="2">
        <v>150000</v>
      </c>
    </row>
    <row r="9" spans="1:3" x14ac:dyDescent="0.3">
      <c r="A9" s="2">
        <v>80000</v>
      </c>
      <c r="B9" s="2">
        <v>70000</v>
      </c>
      <c r="C9" s="2">
        <v>85000</v>
      </c>
    </row>
    <row r="10" spans="1:3" x14ac:dyDescent="0.3">
      <c r="A10" s="2">
        <v>70000</v>
      </c>
      <c r="B10" s="2">
        <v>45000</v>
      </c>
      <c r="C10" s="2">
        <v>80000</v>
      </c>
    </row>
    <row r="11" spans="1:3" x14ac:dyDescent="0.3">
      <c r="A11" s="2">
        <v>40000</v>
      </c>
      <c r="B11" s="2">
        <v>10000</v>
      </c>
      <c r="C11" s="2">
        <v>89700</v>
      </c>
    </row>
    <row r="12" spans="1:3" x14ac:dyDescent="0.3">
      <c r="A12" s="2">
        <v>55000</v>
      </c>
      <c r="B12" s="2">
        <v>130000</v>
      </c>
    </row>
    <row r="13" spans="1:3" x14ac:dyDescent="0.3">
      <c r="A13" s="2">
        <v>50000</v>
      </c>
      <c r="B13" s="2">
        <v>130000</v>
      </c>
    </row>
    <row r="14" spans="1:3" x14ac:dyDescent="0.3">
      <c r="A14" s="2">
        <v>50000</v>
      </c>
      <c r="B14" s="2">
        <v>140000</v>
      </c>
    </row>
    <row r="15" spans="1:3" x14ac:dyDescent="0.3">
      <c r="A15" s="2">
        <v>40000</v>
      </c>
      <c r="B15" s="2">
        <v>60000</v>
      </c>
    </row>
    <row r="16" spans="1:3" x14ac:dyDescent="0.3">
      <c r="A16" s="5">
        <v>45000</v>
      </c>
      <c r="B16" s="2">
        <v>50000</v>
      </c>
    </row>
    <row r="17" spans="2:8" x14ac:dyDescent="0.3">
      <c r="B17" s="2">
        <v>89000</v>
      </c>
    </row>
    <row r="18" spans="2:8" x14ac:dyDescent="0.3">
      <c r="B18" s="2">
        <v>55000</v>
      </c>
    </row>
    <row r="19" spans="2:8" x14ac:dyDescent="0.3">
      <c r="B19" s="2">
        <v>45000</v>
      </c>
    </row>
    <row r="20" spans="2:8" x14ac:dyDescent="0.3">
      <c r="B20" s="5">
        <v>50000</v>
      </c>
    </row>
    <row r="21" spans="2:8" x14ac:dyDescent="0.3">
      <c r="B21" s="2">
        <v>80000</v>
      </c>
    </row>
    <row r="26" spans="2:8" x14ac:dyDescent="0.3">
      <c r="F26" t="s">
        <v>93</v>
      </c>
      <c r="G26" t="s">
        <v>22</v>
      </c>
      <c r="H26" t="s">
        <v>18</v>
      </c>
    </row>
    <row r="27" spans="2:8" x14ac:dyDescent="0.3">
      <c r="E27" t="s">
        <v>97</v>
      </c>
      <c r="F27" s="5">
        <f>AVERAGE(A2:A16)</f>
        <v>84960</v>
      </c>
      <c r="G27" s="5">
        <f>AVERAGE(B2:B21)</f>
        <v>74655</v>
      </c>
      <c r="H27" s="5">
        <f>AVERAGE(C2:C11)</f>
        <v>82940</v>
      </c>
    </row>
    <row r="28" spans="2:8" x14ac:dyDescent="0.3">
      <c r="E28" t="s">
        <v>98</v>
      </c>
      <c r="F28" s="5">
        <f>MEDIAN(A2:A16)</f>
        <v>70000</v>
      </c>
      <c r="G28" s="5">
        <f>MEDIAN(B2:B21)</f>
        <v>75000</v>
      </c>
      <c r="H28" s="5">
        <f>MEDIAN(C2:C11)</f>
        <v>85000</v>
      </c>
    </row>
    <row r="29" spans="2:8" x14ac:dyDescent="0.3">
      <c r="E29" t="s">
        <v>99</v>
      </c>
      <c r="F29">
        <f>MODE(A2:A16)</f>
        <v>45000</v>
      </c>
      <c r="G29">
        <f>MODE(B2:B21)</f>
        <v>80000</v>
      </c>
      <c r="H29">
        <f>MODE(C2:C11)</f>
        <v>85000</v>
      </c>
    </row>
    <row r="30" spans="2:8" x14ac:dyDescent="0.3">
      <c r="E30" t="s">
        <v>127</v>
      </c>
      <c r="F30" s="5">
        <f>MAX(A2:A16)</f>
        <v>230000</v>
      </c>
      <c r="G30" s="5">
        <f>MAX(B2:B21)</f>
        <v>140000</v>
      </c>
      <c r="H30" s="5">
        <f>MAX(C2:C11)</f>
        <v>150000</v>
      </c>
    </row>
    <row r="31" spans="2:8" x14ac:dyDescent="0.3">
      <c r="E31" t="s">
        <v>128</v>
      </c>
      <c r="F31" s="5">
        <f>MIN(A2:A16)</f>
        <v>40000</v>
      </c>
      <c r="G31" s="5">
        <f>MIN(B2:B21)</f>
        <v>10000</v>
      </c>
      <c r="H31" s="5">
        <f>MIN(C2:C11)</f>
        <v>40000</v>
      </c>
    </row>
    <row r="32" spans="2:8" x14ac:dyDescent="0.3">
      <c r="E32" t="s">
        <v>129</v>
      </c>
      <c r="F32" s="5">
        <f>F30-F31</f>
        <v>190000</v>
      </c>
      <c r="G32" s="5">
        <f>G30-G31</f>
        <v>130000</v>
      </c>
      <c r="H32" s="5">
        <f>H30-H31</f>
        <v>110000</v>
      </c>
    </row>
    <row r="34" spans="7:7" ht="17.399999999999999" x14ac:dyDescent="0.45">
      <c r="G34" s="8" t="s">
        <v>100</v>
      </c>
    </row>
    <row r="35" spans="7:7" ht="17.399999999999999" x14ac:dyDescent="0.45">
      <c r="G35" s="8"/>
    </row>
    <row r="36" spans="7:7" ht="17.399999999999999" x14ac:dyDescent="0.45">
      <c r="G36" s="8" t="s">
        <v>130</v>
      </c>
    </row>
    <row r="37" spans="7:7" ht="17.399999999999999" x14ac:dyDescent="0.45">
      <c r="G37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957D-7A01-4B6B-BC37-910968352CBB}">
  <dimension ref="B2:P40"/>
  <sheetViews>
    <sheetView zoomScale="65" zoomScaleNormal="65" workbookViewId="0">
      <selection activeCell="L28" sqref="L28"/>
    </sheetView>
  </sheetViews>
  <sheetFormatPr defaultRowHeight="14.4" x14ac:dyDescent="0.3"/>
  <cols>
    <col min="2" max="2" width="16.77734375" customWidth="1"/>
    <col min="3" max="3" width="16.44140625" customWidth="1"/>
    <col min="6" max="6" width="17.77734375" customWidth="1"/>
    <col min="7" max="7" width="14" customWidth="1"/>
    <col min="9" max="9" width="14.6640625" customWidth="1"/>
    <col min="12" max="12" width="11.88671875" customWidth="1"/>
    <col min="13" max="13" width="13.21875" customWidth="1"/>
  </cols>
  <sheetData>
    <row r="2" spans="2:13" ht="28.8" x14ac:dyDescent="0.3">
      <c r="B2" s="1" t="s">
        <v>103</v>
      </c>
      <c r="C2" s="1" t="s">
        <v>102</v>
      </c>
      <c r="F2" s="1" t="s">
        <v>104</v>
      </c>
      <c r="G2" s="1" t="s">
        <v>105</v>
      </c>
      <c r="I2" s="1" t="s">
        <v>106</v>
      </c>
      <c r="J2" s="1" t="s">
        <v>107</v>
      </c>
      <c r="L2" s="1" t="s">
        <v>108</v>
      </c>
      <c r="M2" s="1" t="s">
        <v>108</v>
      </c>
    </row>
    <row r="3" spans="2:13" x14ac:dyDescent="0.3">
      <c r="B3" s="2">
        <v>89700</v>
      </c>
      <c r="C3" s="9">
        <v>23</v>
      </c>
      <c r="F3" s="2">
        <v>230000</v>
      </c>
      <c r="G3" s="9">
        <v>28</v>
      </c>
      <c r="I3" s="2">
        <v>40000</v>
      </c>
      <c r="J3" s="9">
        <v>30</v>
      </c>
      <c r="L3" s="2">
        <v>50000</v>
      </c>
      <c r="M3" s="9">
        <v>39</v>
      </c>
    </row>
    <row r="4" spans="2:13" x14ac:dyDescent="0.3">
      <c r="B4" s="2">
        <v>65000</v>
      </c>
      <c r="C4" s="9">
        <v>24</v>
      </c>
      <c r="F4" s="2">
        <v>80000</v>
      </c>
      <c r="G4" s="9">
        <v>28</v>
      </c>
      <c r="I4" s="2">
        <v>45000</v>
      </c>
      <c r="J4" s="9">
        <v>31</v>
      </c>
      <c r="L4" s="5"/>
    </row>
    <row r="5" spans="2:13" x14ac:dyDescent="0.3">
      <c r="B5" s="2">
        <v>45000</v>
      </c>
      <c r="C5" s="9">
        <v>24</v>
      </c>
      <c r="F5" s="2">
        <v>89700</v>
      </c>
      <c r="G5" s="9">
        <v>27</v>
      </c>
      <c r="I5" s="2">
        <v>90000</v>
      </c>
      <c r="J5" s="9">
        <v>30</v>
      </c>
    </row>
    <row r="6" spans="2:13" x14ac:dyDescent="0.3">
      <c r="B6" s="2">
        <v>10000</v>
      </c>
      <c r="C6" s="9">
        <v>24</v>
      </c>
      <c r="F6" s="2">
        <v>89700</v>
      </c>
      <c r="G6" s="9">
        <v>28</v>
      </c>
      <c r="I6" s="2">
        <v>80000</v>
      </c>
      <c r="J6" s="9">
        <v>33</v>
      </c>
    </row>
    <row r="7" spans="2:13" x14ac:dyDescent="0.3">
      <c r="B7" s="2">
        <v>130000</v>
      </c>
      <c r="C7" s="9">
        <v>23</v>
      </c>
      <c r="F7" s="2">
        <v>89700</v>
      </c>
      <c r="G7" s="9">
        <v>25</v>
      </c>
      <c r="I7" s="2">
        <v>150000</v>
      </c>
      <c r="J7" s="9">
        <v>30</v>
      </c>
      <c r="L7" s="5"/>
    </row>
    <row r="8" spans="2:13" x14ac:dyDescent="0.3">
      <c r="B8" s="2">
        <v>45000</v>
      </c>
      <c r="C8" s="9">
        <v>22</v>
      </c>
      <c r="F8" s="2">
        <v>150000</v>
      </c>
      <c r="G8" s="9">
        <v>28</v>
      </c>
      <c r="I8" s="2">
        <v>70000</v>
      </c>
      <c r="J8" s="9">
        <v>31</v>
      </c>
      <c r="L8" s="5"/>
    </row>
    <row r="9" spans="2:13" x14ac:dyDescent="0.3">
      <c r="B9" s="2">
        <v>89700</v>
      </c>
      <c r="C9" s="9">
        <v>22</v>
      </c>
      <c r="F9" s="2">
        <v>89700</v>
      </c>
      <c r="G9" s="9">
        <v>27</v>
      </c>
      <c r="I9" s="2">
        <v>130000</v>
      </c>
      <c r="J9" s="9">
        <v>34</v>
      </c>
    </row>
    <row r="10" spans="2:13" x14ac:dyDescent="0.3">
      <c r="B10" s="2">
        <v>150000</v>
      </c>
      <c r="C10" s="9">
        <v>22</v>
      </c>
      <c r="F10" s="2">
        <v>85000</v>
      </c>
      <c r="G10" s="9">
        <v>28</v>
      </c>
      <c r="I10" s="2">
        <v>55000</v>
      </c>
      <c r="J10" s="9">
        <v>33</v>
      </c>
    </row>
    <row r="11" spans="2:13" x14ac:dyDescent="0.3">
      <c r="B11" s="2">
        <v>85000</v>
      </c>
      <c r="C11" s="9">
        <v>22</v>
      </c>
      <c r="F11" s="2">
        <v>55000</v>
      </c>
      <c r="G11" s="9">
        <v>28</v>
      </c>
      <c r="I11" s="5">
        <v>50000</v>
      </c>
      <c r="J11" s="9">
        <v>33</v>
      </c>
    </row>
    <row r="12" spans="2:13" x14ac:dyDescent="0.3">
      <c r="B12" s="2">
        <v>45000</v>
      </c>
      <c r="C12" s="9">
        <v>23</v>
      </c>
      <c r="F12" s="2">
        <v>45000</v>
      </c>
      <c r="G12" s="9">
        <v>27</v>
      </c>
      <c r="I12" s="2">
        <v>80000</v>
      </c>
      <c r="J12" s="9">
        <v>31</v>
      </c>
    </row>
    <row r="13" spans="2:13" x14ac:dyDescent="0.3">
      <c r="B13" s="2">
        <v>40000</v>
      </c>
      <c r="C13" s="9">
        <v>23</v>
      </c>
      <c r="F13" s="5">
        <v>110000</v>
      </c>
      <c r="G13" s="9">
        <v>25</v>
      </c>
      <c r="I13" s="5"/>
    </row>
    <row r="14" spans="2:13" x14ac:dyDescent="0.3">
      <c r="B14" s="2">
        <v>50000</v>
      </c>
      <c r="C14" s="9">
        <v>22</v>
      </c>
      <c r="F14" s="2">
        <v>80000</v>
      </c>
      <c r="G14" s="9">
        <v>29</v>
      </c>
    </row>
    <row r="15" spans="2:13" x14ac:dyDescent="0.3">
      <c r="B15" s="2">
        <v>89700</v>
      </c>
      <c r="C15" s="9">
        <v>24</v>
      </c>
      <c r="F15" s="2">
        <v>70000</v>
      </c>
      <c r="G15" s="9">
        <v>26</v>
      </c>
    </row>
    <row r="16" spans="2:13" x14ac:dyDescent="0.3">
      <c r="B16" s="5"/>
      <c r="F16" s="2">
        <v>140000</v>
      </c>
      <c r="G16" s="9">
        <v>25</v>
      </c>
      <c r="I16" s="5"/>
    </row>
    <row r="17" spans="2:16" x14ac:dyDescent="0.3">
      <c r="F17" s="2">
        <v>60000</v>
      </c>
      <c r="G17" s="9">
        <v>25</v>
      </c>
      <c r="I17" s="5"/>
    </row>
    <row r="18" spans="2:16" ht="17.399999999999999" x14ac:dyDescent="0.45">
      <c r="F18" s="2">
        <v>89000</v>
      </c>
      <c r="G18" s="9">
        <v>26</v>
      </c>
      <c r="J18" s="8" t="s">
        <v>121</v>
      </c>
    </row>
    <row r="19" spans="2:16" ht="17.399999999999999" x14ac:dyDescent="0.45">
      <c r="B19" s="5"/>
      <c r="F19" s="2">
        <v>55000</v>
      </c>
      <c r="G19" s="9">
        <v>25</v>
      </c>
      <c r="J19" s="8" t="s">
        <v>122</v>
      </c>
    </row>
    <row r="20" spans="2:16" x14ac:dyDescent="0.3">
      <c r="B20" s="5"/>
      <c r="F20" s="2">
        <v>50000</v>
      </c>
      <c r="G20" s="9">
        <v>25</v>
      </c>
      <c r="L20" s="5"/>
    </row>
    <row r="21" spans="2:16" x14ac:dyDescent="0.3">
      <c r="F21" s="2">
        <v>80000</v>
      </c>
      <c r="G21" s="9">
        <v>26</v>
      </c>
    </row>
    <row r="22" spans="2:16" x14ac:dyDescent="0.3">
      <c r="F22" s="2">
        <v>40000</v>
      </c>
      <c r="G22" s="9">
        <v>26</v>
      </c>
    </row>
    <row r="23" spans="2:16" x14ac:dyDescent="0.3">
      <c r="F23" s="5">
        <v>45000</v>
      </c>
      <c r="G23" s="9">
        <v>25</v>
      </c>
    </row>
    <row r="24" spans="2:16" x14ac:dyDescent="0.3">
      <c r="F24" s="5"/>
    </row>
    <row r="26" spans="2:16" ht="17.399999999999999" x14ac:dyDescent="0.45">
      <c r="K26" s="19" t="s">
        <v>109</v>
      </c>
      <c r="L26" s="20"/>
      <c r="M26" s="20"/>
      <c r="N26" s="20"/>
      <c r="O26" s="20"/>
    </row>
    <row r="27" spans="2:16" x14ac:dyDescent="0.3">
      <c r="F27" s="5"/>
      <c r="K27" s="21"/>
      <c r="L27" s="10" t="s">
        <v>110</v>
      </c>
      <c r="M27" s="12" t="s">
        <v>111</v>
      </c>
      <c r="N27" s="14" t="s">
        <v>112</v>
      </c>
      <c r="O27" s="17" t="s">
        <v>113</v>
      </c>
    </row>
    <row r="28" spans="2:16" x14ac:dyDescent="0.3">
      <c r="F28" s="5"/>
      <c r="K28" s="21" t="s">
        <v>97</v>
      </c>
      <c r="L28" s="11">
        <f>AVERAGE(B3:B15)</f>
        <v>71853.846153846156</v>
      </c>
      <c r="M28" s="13">
        <f>AVERAGE(F3:F23)</f>
        <v>86800</v>
      </c>
      <c r="N28" s="15">
        <f>AVERAGE(I3:I12)</f>
        <v>79000</v>
      </c>
      <c r="O28" s="18">
        <f>AVERAGE(L3)</f>
        <v>50000</v>
      </c>
    </row>
    <row r="29" spans="2:16" ht="43.2" x14ac:dyDescent="0.3">
      <c r="I29" s="5"/>
      <c r="K29" s="21" t="s">
        <v>98</v>
      </c>
      <c r="L29" s="11">
        <f>MEDIAN(B3:B15)</f>
        <v>65000</v>
      </c>
      <c r="M29" s="13">
        <f>MEDIAN(F3:F23)</f>
        <v>80000</v>
      </c>
      <c r="N29" s="16">
        <f>MEDIAN(I3:I12)</f>
        <v>75000</v>
      </c>
      <c r="O29" s="18">
        <f>MEDIAN(L3)</f>
        <v>50000</v>
      </c>
    </row>
    <row r="30" spans="2:16" ht="17.399999999999999" x14ac:dyDescent="0.45">
      <c r="K30" s="21" t="s">
        <v>99</v>
      </c>
      <c r="L30" s="10">
        <f>MODE(B3:B15)</f>
        <v>89700</v>
      </c>
      <c r="M30" s="12">
        <f>MODE(F3:F23)</f>
        <v>89700</v>
      </c>
      <c r="N30" s="14">
        <f>MODE(I3:I12)</f>
        <v>80000</v>
      </c>
      <c r="O30" s="17" t="e">
        <f>MODE(L3)</f>
        <v>#N/A</v>
      </c>
      <c r="P30" s="8" t="s">
        <v>120</v>
      </c>
    </row>
    <row r="31" spans="2:16" x14ac:dyDescent="0.3">
      <c r="K31" s="21" t="s">
        <v>114</v>
      </c>
      <c r="L31" s="10">
        <f>QUARTILE(B3:B15,1)</f>
        <v>45000</v>
      </c>
      <c r="M31" s="12">
        <f>QUARTILE(F3:F23,1)</f>
        <v>55000</v>
      </c>
      <c r="N31" s="14">
        <f>QUARTILE(I3:I12,1)</f>
        <v>51250</v>
      </c>
      <c r="O31" s="17">
        <f>QUARTILE(L3,1)</f>
        <v>50000</v>
      </c>
    </row>
    <row r="32" spans="2:16" x14ac:dyDescent="0.3">
      <c r="B32" s="5"/>
      <c r="K32" s="21" t="s">
        <v>115</v>
      </c>
      <c r="L32" s="10">
        <f>QUARTILE(B3:B15,2)</f>
        <v>65000</v>
      </c>
      <c r="M32" s="12">
        <f>QUARTILE(F3:F23,2)</f>
        <v>80000</v>
      </c>
      <c r="N32" s="14">
        <f>QUARTILE(I3:I12,2)</f>
        <v>75000</v>
      </c>
      <c r="O32" s="17">
        <f>QUARTILE(L3,2)</f>
        <v>50000</v>
      </c>
    </row>
    <row r="33" spans="6:15" x14ac:dyDescent="0.3">
      <c r="K33" s="21" t="s">
        <v>116</v>
      </c>
      <c r="L33" s="10">
        <f>QUARTILE(B3:B15,3)</f>
        <v>89700</v>
      </c>
      <c r="M33" s="12">
        <f>QUARTILE(F3:F23,3)</f>
        <v>89700</v>
      </c>
      <c r="N33" s="14">
        <f>QUARTILE(I3:I12,3)</f>
        <v>87500</v>
      </c>
      <c r="O33" s="17">
        <f>QUARTILE(L3,3)</f>
        <v>50000</v>
      </c>
    </row>
    <row r="34" spans="6:15" x14ac:dyDescent="0.3">
      <c r="K34" s="21" t="s">
        <v>117</v>
      </c>
      <c r="L34" s="10">
        <f>L33-L31</f>
        <v>44700</v>
      </c>
      <c r="M34" s="12">
        <f>M33-M31</f>
        <v>34700</v>
      </c>
      <c r="N34" s="14">
        <f>N33-N31</f>
        <v>36250</v>
      </c>
      <c r="O34" s="17">
        <f>O33-O31</f>
        <v>0</v>
      </c>
    </row>
    <row r="35" spans="6:15" x14ac:dyDescent="0.3">
      <c r="K35" s="21" t="s">
        <v>118</v>
      </c>
      <c r="L35" s="10">
        <f>L33+1.5*L34</f>
        <v>156750</v>
      </c>
      <c r="M35" s="12">
        <f>M33+1.5*M34</f>
        <v>141750</v>
      </c>
      <c r="N35" s="14">
        <f>N33+1.5*N34</f>
        <v>141875</v>
      </c>
      <c r="O35" s="17">
        <f>O33+1.5*O34</f>
        <v>50000</v>
      </c>
    </row>
    <row r="36" spans="6:15" x14ac:dyDescent="0.3">
      <c r="K36" s="21" t="s">
        <v>119</v>
      </c>
      <c r="L36" s="10">
        <f>L31-1.5*L34</f>
        <v>-22050</v>
      </c>
      <c r="M36" s="12">
        <f>M31-1.5*M34</f>
        <v>2950</v>
      </c>
      <c r="N36" s="14">
        <f>N31-1.5*N34</f>
        <v>-3125</v>
      </c>
      <c r="O36" s="17">
        <f>O31-1.5*O34</f>
        <v>50000</v>
      </c>
    </row>
    <row r="40" spans="6:15" x14ac:dyDescent="0.3">
      <c r="F40" s="5"/>
    </row>
  </sheetData>
  <conditionalFormatting sqref="B3:B15">
    <cfRule type="cellIs" dxfId="11" priority="5" operator="lessThan">
      <formula>-22050</formula>
    </cfRule>
    <cfRule type="cellIs" dxfId="10" priority="6" operator="greaterThan">
      <formula>156750</formula>
    </cfRule>
  </conditionalFormatting>
  <conditionalFormatting sqref="F3:F23">
    <cfRule type="cellIs" dxfId="9" priority="3" operator="lessThan">
      <formula>2950</formula>
    </cfRule>
    <cfRule type="cellIs" dxfId="8" priority="4" operator="greaterThan">
      <formula>141750</formula>
    </cfRule>
  </conditionalFormatting>
  <conditionalFormatting sqref="I3:I12">
    <cfRule type="cellIs" dxfId="7" priority="1" operator="lessThan">
      <formula>-3125</formula>
    </cfRule>
    <cfRule type="cellIs" dxfId="6" priority="2" operator="greaterThan">
      <formula>141875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3AAD-3E42-44D4-965F-9BAE69768E48}">
  <dimension ref="B1:T46"/>
  <sheetViews>
    <sheetView topLeftCell="B1" zoomScale="64" zoomScaleNormal="64" workbookViewId="0">
      <selection activeCell="M22" sqref="M22"/>
    </sheetView>
  </sheetViews>
  <sheetFormatPr defaultRowHeight="14.4" x14ac:dyDescent="0.3"/>
  <cols>
    <col min="2" max="2" width="13.109375" customWidth="1"/>
    <col min="6" max="6" width="13.21875" customWidth="1"/>
    <col min="9" max="9" width="15.77734375" customWidth="1"/>
    <col min="12" max="12" width="19.44140625" customWidth="1"/>
    <col min="13" max="13" width="18.109375" customWidth="1"/>
    <col min="14" max="14" width="16.33203125" customWidth="1"/>
    <col min="15" max="15" width="21.77734375" customWidth="1"/>
    <col min="16" max="16" width="21" customWidth="1"/>
    <col min="18" max="18" width="13.88671875" style="4" customWidth="1"/>
    <col min="19" max="19" width="15.109375" customWidth="1"/>
    <col min="21" max="21" width="8.88671875" customWidth="1"/>
  </cols>
  <sheetData>
    <row r="1" spans="2:20" ht="28.8" x14ac:dyDescent="0.3">
      <c r="R1" s="3" t="s">
        <v>8</v>
      </c>
      <c r="S1" s="1" t="s">
        <v>10</v>
      </c>
      <c r="T1" s="1" t="s">
        <v>101</v>
      </c>
    </row>
    <row r="2" spans="2:20" x14ac:dyDescent="0.3">
      <c r="R2" s="7">
        <v>32929</v>
      </c>
      <c r="S2" s="6">
        <v>43459</v>
      </c>
      <c r="T2" s="9">
        <v>28</v>
      </c>
    </row>
    <row r="3" spans="2:20" ht="28.8" x14ac:dyDescent="0.3">
      <c r="B3" s="1" t="s">
        <v>103</v>
      </c>
      <c r="C3" s="1" t="s">
        <v>102</v>
      </c>
      <c r="F3" s="1" t="s">
        <v>104</v>
      </c>
      <c r="G3" s="1" t="s">
        <v>105</v>
      </c>
      <c r="I3" s="1" t="s">
        <v>106</v>
      </c>
      <c r="J3" s="1" t="s">
        <v>107</v>
      </c>
      <c r="L3" s="1" t="s">
        <v>108</v>
      </c>
      <c r="M3" s="1" t="s">
        <v>108</v>
      </c>
      <c r="R3" s="7">
        <v>32556</v>
      </c>
      <c r="S3" s="6">
        <v>43749</v>
      </c>
      <c r="T3" s="9">
        <v>30</v>
      </c>
    </row>
    <row r="4" spans="2:20" x14ac:dyDescent="0.3">
      <c r="B4" s="2">
        <v>89700</v>
      </c>
      <c r="C4" s="9">
        <v>23</v>
      </c>
      <c r="F4" s="2">
        <v>230000</v>
      </c>
      <c r="G4" s="9">
        <v>28</v>
      </c>
      <c r="I4" s="2">
        <v>40000</v>
      </c>
      <c r="J4" s="9">
        <v>30</v>
      </c>
      <c r="L4" s="2">
        <v>50000</v>
      </c>
      <c r="M4" s="9">
        <v>39</v>
      </c>
      <c r="R4" s="7">
        <v>33440</v>
      </c>
      <c r="S4" s="6">
        <v>43484</v>
      </c>
      <c r="T4" s="9">
        <v>28</v>
      </c>
    </row>
    <row r="5" spans="2:20" x14ac:dyDescent="0.3">
      <c r="B5" s="2">
        <v>65000</v>
      </c>
      <c r="C5" s="9">
        <v>24</v>
      </c>
      <c r="F5" s="2">
        <v>80000</v>
      </c>
      <c r="G5" s="9">
        <v>28</v>
      </c>
      <c r="I5" s="2">
        <v>45000</v>
      </c>
      <c r="J5" s="9">
        <v>31</v>
      </c>
      <c r="L5" s="5"/>
      <c r="R5" s="7">
        <v>32940</v>
      </c>
      <c r="S5" s="6">
        <v>44271</v>
      </c>
      <c r="T5" s="9">
        <v>31</v>
      </c>
    </row>
    <row r="6" spans="2:20" x14ac:dyDescent="0.3">
      <c r="B6" s="2">
        <v>45000</v>
      </c>
      <c r="C6" s="9">
        <v>24</v>
      </c>
      <c r="F6" s="2">
        <v>89700</v>
      </c>
      <c r="G6" s="9">
        <v>27</v>
      </c>
      <c r="I6" s="2">
        <v>90000</v>
      </c>
      <c r="J6" s="9">
        <v>30</v>
      </c>
      <c r="R6" s="7">
        <v>32752</v>
      </c>
      <c r="S6" s="6">
        <v>43644</v>
      </c>
      <c r="T6" s="9">
        <v>30</v>
      </c>
    </row>
    <row r="7" spans="2:20" x14ac:dyDescent="0.3">
      <c r="B7" s="2">
        <v>10000</v>
      </c>
      <c r="C7" s="9">
        <v>24</v>
      </c>
      <c r="F7" s="2">
        <v>89700</v>
      </c>
      <c r="G7" s="9">
        <v>28</v>
      </c>
      <c r="I7" s="2">
        <v>80000</v>
      </c>
      <c r="J7" s="9">
        <v>33</v>
      </c>
      <c r="R7" s="7">
        <v>33610</v>
      </c>
      <c r="S7" s="6">
        <v>43689</v>
      </c>
      <c r="T7" s="9">
        <v>27</v>
      </c>
    </row>
    <row r="8" spans="2:20" x14ac:dyDescent="0.3">
      <c r="B8" s="2">
        <v>130000</v>
      </c>
      <c r="C8" s="9">
        <v>23</v>
      </c>
      <c r="F8" s="2">
        <v>89700</v>
      </c>
      <c r="G8" s="9">
        <v>25</v>
      </c>
      <c r="I8" s="2">
        <v>150000</v>
      </c>
      <c r="J8" s="9">
        <v>30</v>
      </c>
      <c r="L8" s="5"/>
      <c r="R8" s="7">
        <v>34856</v>
      </c>
      <c r="S8" s="6">
        <v>43291</v>
      </c>
      <c r="T8" s="9">
        <v>23</v>
      </c>
    </row>
    <row r="9" spans="2:20" x14ac:dyDescent="0.3">
      <c r="B9" s="2">
        <v>45000</v>
      </c>
      <c r="C9" s="9">
        <v>22</v>
      </c>
      <c r="F9" s="2">
        <v>150000</v>
      </c>
      <c r="G9" s="9">
        <v>28</v>
      </c>
      <c r="I9" s="2">
        <v>70000</v>
      </c>
      <c r="J9" s="9">
        <v>31</v>
      </c>
      <c r="L9" s="5"/>
      <c r="R9" s="7">
        <v>33443</v>
      </c>
      <c r="S9" s="6">
        <v>43829</v>
      </c>
      <c r="T9" s="9">
        <v>28</v>
      </c>
    </row>
    <row r="10" spans="2:20" x14ac:dyDescent="0.3">
      <c r="B10" s="2">
        <v>89700</v>
      </c>
      <c r="C10" s="9">
        <v>22</v>
      </c>
      <c r="F10" s="2">
        <v>89700</v>
      </c>
      <c r="G10" s="9">
        <v>27</v>
      </c>
      <c r="I10" s="2">
        <v>130000</v>
      </c>
      <c r="J10" s="9">
        <v>34</v>
      </c>
      <c r="R10" s="7">
        <v>34126</v>
      </c>
      <c r="S10" s="6">
        <v>43361</v>
      </c>
      <c r="T10" s="9">
        <v>25</v>
      </c>
    </row>
    <row r="11" spans="2:20" x14ac:dyDescent="0.3">
      <c r="B11" s="2">
        <v>150000</v>
      </c>
      <c r="C11" s="9">
        <v>22</v>
      </c>
      <c r="F11" s="2">
        <v>85000</v>
      </c>
      <c r="G11" s="9">
        <v>28</v>
      </c>
      <c r="I11" s="2">
        <v>55000</v>
      </c>
      <c r="J11" s="9">
        <v>33</v>
      </c>
      <c r="R11" s="7">
        <v>31514</v>
      </c>
      <c r="S11" s="6">
        <v>43756</v>
      </c>
      <c r="T11" s="9">
        <v>33</v>
      </c>
    </row>
    <row r="12" spans="2:20" x14ac:dyDescent="0.3">
      <c r="B12" s="2">
        <v>85000</v>
      </c>
      <c r="C12" s="9">
        <v>22</v>
      </c>
      <c r="F12" s="2">
        <v>55000</v>
      </c>
      <c r="G12" s="9">
        <v>28</v>
      </c>
      <c r="I12" s="5">
        <v>50000</v>
      </c>
      <c r="J12" s="9">
        <v>33</v>
      </c>
      <c r="R12" s="7">
        <v>33420</v>
      </c>
      <c r="S12" s="6">
        <v>43699</v>
      </c>
      <c r="T12" s="9">
        <v>28</v>
      </c>
    </row>
    <row r="13" spans="2:20" x14ac:dyDescent="0.3">
      <c r="B13" s="2">
        <v>45000</v>
      </c>
      <c r="C13" s="9">
        <v>23</v>
      </c>
      <c r="F13" s="2">
        <v>45000</v>
      </c>
      <c r="G13" s="9">
        <v>27</v>
      </c>
      <c r="I13" s="2">
        <v>80000</v>
      </c>
      <c r="J13" s="9">
        <v>31</v>
      </c>
      <c r="R13" s="7">
        <v>32675</v>
      </c>
      <c r="S13" s="6">
        <v>43643</v>
      </c>
      <c r="T13" s="9">
        <v>30</v>
      </c>
    </row>
    <row r="14" spans="2:20" x14ac:dyDescent="0.3">
      <c r="B14" s="2">
        <v>40000</v>
      </c>
      <c r="C14" s="9">
        <v>23</v>
      </c>
      <c r="F14" s="5">
        <v>110000</v>
      </c>
      <c r="G14" s="9">
        <v>25</v>
      </c>
      <c r="I14" s="5"/>
      <c r="R14" s="7">
        <v>33484</v>
      </c>
      <c r="S14" s="6">
        <v>43357</v>
      </c>
      <c r="T14" s="9">
        <v>27</v>
      </c>
    </row>
    <row r="15" spans="2:20" x14ac:dyDescent="0.3">
      <c r="B15" s="2">
        <v>50000</v>
      </c>
      <c r="C15" s="9">
        <v>22</v>
      </c>
      <c r="F15" s="2">
        <v>80000</v>
      </c>
      <c r="G15" s="9">
        <v>29</v>
      </c>
      <c r="R15" s="7">
        <v>33348</v>
      </c>
      <c r="S15" s="6">
        <v>43775</v>
      </c>
      <c r="T15" s="9">
        <v>28</v>
      </c>
    </row>
    <row r="16" spans="2:20" x14ac:dyDescent="0.3">
      <c r="B16" s="2">
        <v>89700</v>
      </c>
      <c r="C16" s="9">
        <v>24</v>
      </c>
      <c r="F16" s="2">
        <v>70000</v>
      </c>
      <c r="G16" s="9">
        <v>26</v>
      </c>
      <c r="R16" s="7">
        <v>33211</v>
      </c>
      <c r="S16" s="6">
        <v>43455</v>
      </c>
      <c r="T16" s="9">
        <v>28</v>
      </c>
    </row>
    <row r="17" spans="2:20" x14ac:dyDescent="0.3">
      <c r="B17" s="5"/>
      <c r="F17" s="2">
        <v>140000</v>
      </c>
      <c r="G17" s="9">
        <v>25</v>
      </c>
      <c r="I17" s="5"/>
      <c r="R17" s="7">
        <v>33365</v>
      </c>
      <c r="S17" s="6">
        <v>43448</v>
      </c>
      <c r="T17" s="9">
        <v>27</v>
      </c>
    </row>
    <row r="18" spans="2:20" x14ac:dyDescent="0.3">
      <c r="F18" s="2">
        <v>60000</v>
      </c>
      <c r="G18" s="9">
        <v>25</v>
      </c>
      <c r="I18" s="5"/>
      <c r="R18" s="7">
        <v>34560</v>
      </c>
      <c r="S18" s="6">
        <v>43491</v>
      </c>
      <c r="T18" s="9">
        <v>25</v>
      </c>
    </row>
    <row r="19" spans="2:20" ht="17.399999999999999" x14ac:dyDescent="0.45">
      <c r="F19" s="2">
        <v>89000</v>
      </c>
      <c r="G19" s="9">
        <v>26</v>
      </c>
      <c r="J19" s="8"/>
      <c r="M19" t="s">
        <v>131</v>
      </c>
      <c r="R19" s="7">
        <v>32863</v>
      </c>
      <c r="S19" s="6">
        <v>43248</v>
      </c>
      <c r="T19" s="9">
        <v>29</v>
      </c>
    </row>
    <row r="20" spans="2:20" ht="17.399999999999999" x14ac:dyDescent="0.45">
      <c r="B20" s="5"/>
      <c r="F20" s="2">
        <v>55000</v>
      </c>
      <c r="G20" s="9">
        <v>25</v>
      </c>
      <c r="J20" s="8"/>
      <c r="M20" t="s">
        <v>132</v>
      </c>
      <c r="R20" s="7">
        <v>32112</v>
      </c>
      <c r="S20" s="6">
        <v>43282</v>
      </c>
      <c r="T20" s="9">
        <v>31</v>
      </c>
    </row>
    <row r="21" spans="2:20" x14ac:dyDescent="0.3">
      <c r="B21" s="5"/>
      <c r="F21" s="2">
        <v>50000</v>
      </c>
      <c r="G21" s="9">
        <v>25</v>
      </c>
      <c r="L21" s="5"/>
      <c r="M21" t="s">
        <v>133</v>
      </c>
      <c r="R21" s="7">
        <v>34921</v>
      </c>
      <c r="S21" s="6">
        <v>43516</v>
      </c>
      <c r="T21" s="9">
        <v>24</v>
      </c>
    </row>
    <row r="22" spans="2:20" x14ac:dyDescent="0.3">
      <c r="F22" s="2">
        <v>80000</v>
      </c>
      <c r="G22" s="9">
        <v>26</v>
      </c>
      <c r="M22" t="s">
        <v>134</v>
      </c>
      <c r="R22" s="7">
        <v>34602</v>
      </c>
      <c r="S22" s="6">
        <v>43861</v>
      </c>
      <c r="T22" s="9">
        <v>26</v>
      </c>
    </row>
    <row r="23" spans="2:20" x14ac:dyDescent="0.3">
      <c r="F23" s="2">
        <v>40000</v>
      </c>
      <c r="G23" s="9">
        <v>26</v>
      </c>
      <c r="R23" s="7">
        <v>34602</v>
      </c>
      <c r="S23" s="6">
        <v>43290</v>
      </c>
      <c r="T23" s="9">
        <v>24</v>
      </c>
    </row>
    <row r="24" spans="2:20" x14ac:dyDescent="0.3">
      <c r="F24" s="5">
        <v>45000</v>
      </c>
      <c r="G24" s="9">
        <v>25</v>
      </c>
      <c r="R24" s="7">
        <v>34383</v>
      </c>
      <c r="S24" s="6">
        <v>43286</v>
      </c>
      <c r="T24" s="9">
        <v>24</v>
      </c>
    </row>
    <row r="25" spans="2:20" x14ac:dyDescent="0.3">
      <c r="F25" s="5"/>
      <c r="R25" s="7">
        <v>35030</v>
      </c>
      <c r="S25" s="6">
        <v>43105</v>
      </c>
      <c r="T25" s="9">
        <v>23</v>
      </c>
    </row>
    <row r="26" spans="2:20" x14ac:dyDescent="0.3">
      <c r="R26" s="7">
        <v>31221</v>
      </c>
      <c r="S26" s="6">
        <v>43677</v>
      </c>
      <c r="T26" s="9">
        <v>34</v>
      </c>
    </row>
    <row r="27" spans="2:20" ht="17.399999999999999" x14ac:dyDescent="0.45">
      <c r="K27" s="19" t="s">
        <v>109</v>
      </c>
      <c r="L27" s="20"/>
      <c r="M27" s="20"/>
      <c r="N27" s="20"/>
      <c r="O27" s="20"/>
      <c r="R27" s="7">
        <v>33977</v>
      </c>
      <c r="S27" s="6">
        <v>43431</v>
      </c>
      <c r="T27" s="9">
        <v>25</v>
      </c>
    </row>
    <row r="28" spans="2:20" x14ac:dyDescent="0.3">
      <c r="F28" s="5"/>
      <c r="K28" s="21"/>
      <c r="L28" s="10" t="s">
        <v>110</v>
      </c>
      <c r="M28" s="12" t="s">
        <v>111</v>
      </c>
      <c r="N28" s="14" t="s">
        <v>112</v>
      </c>
      <c r="O28" s="17" t="s">
        <v>113</v>
      </c>
      <c r="R28" s="7">
        <v>35134</v>
      </c>
      <c r="S28" s="6">
        <v>43116</v>
      </c>
      <c r="T28" s="9">
        <v>22</v>
      </c>
    </row>
    <row r="29" spans="2:20" x14ac:dyDescent="0.3">
      <c r="F29" s="5"/>
      <c r="K29" s="21" t="s">
        <v>97</v>
      </c>
      <c r="L29" s="11">
        <f>AVERAGE(B4:B16)</f>
        <v>71853.846153846156</v>
      </c>
      <c r="M29" s="13">
        <f>AVERAGE(F4:F24)</f>
        <v>86800</v>
      </c>
      <c r="N29" s="15">
        <f>AVERAGE(I4:I13)</f>
        <v>79000</v>
      </c>
      <c r="O29" s="18">
        <f>AVERAGE(L4)</f>
        <v>50000</v>
      </c>
      <c r="R29" s="7">
        <v>35202</v>
      </c>
      <c r="S29" s="6">
        <v>43214</v>
      </c>
      <c r="T29" s="9">
        <v>22</v>
      </c>
    </row>
    <row r="30" spans="2:20" x14ac:dyDescent="0.3">
      <c r="I30" s="5"/>
      <c r="K30" s="21" t="s">
        <v>98</v>
      </c>
      <c r="L30" s="11">
        <f>MEDIAN(B4:B16)</f>
        <v>65000</v>
      </c>
      <c r="M30" s="13">
        <f>MEDIAN(F4:F24)</f>
        <v>80000</v>
      </c>
      <c r="N30" s="16">
        <f>MEDIAN(I4:I13)</f>
        <v>75000</v>
      </c>
      <c r="O30" s="18">
        <f>MEDIAN(L4)</f>
        <v>50000</v>
      </c>
      <c r="R30" s="7">
        <v>35167</v>
      </c>
      <c r="S30" s="6">
        <v>43219</v>
      </c>
      <c r="T30" s="9">
        <v>22</v>
      </c>
    </row>
    <row r="31" spans="2:20" ht="17.399999999999999" x14ac:dyDescent="0.45">
      <c r="K31" s="21" t="s">
        <v>99</v>
      </c>
      <c r="L31" s="10">
        <f>MODE(B4:B16)</f>
        <v>89700</v>
      </c>
      <c r="M31" s="12">
        <f>MODE(F4:F24)</f>
        <v>89700</v>
      </c>
      <c r="N31" s="14">
        <f>MODE(I4:I13)</f>
        <v>80000</v>
      </c>
      <c r="O31" s="17" t="e">
        <f>MODE(L4)</f>
        <v>#N/A</v>
      </c>
      <c r="P31" s="8"/>
      <c r="R31" s="7">
        <v>35397</v>
      </c>
      <c r="S31" s="6">
        <v>43370</v>
      </c>
      <c r="T31" s="9">
        <v>22</v>
      </c>
    </row>
    <row r="32" spans="2:20" x14ac:dyDescent="0.3">
      <c r="K32" s="21" t="s">
        <v>114</v>
      </c>
      <c r="L32" s="10">
        <f>QUARTILE(B4:B16,1)</f>
        <v>45000</v>
      </c>
      <c r="M32" s="12">
        <f>QUARTILE(F4:F24,1)</f>
        <v>55000</v>
      </c>
      <c r="N32" s="14">
        <f>QUARTILE(I4:I13,1)</f>
        <v>51250</v>
      </c>
      <c r="O32" s="17">
        <f>QUARTILE(L4,1)</f>
        <v>50000</v>
      </c>
      <c r="R32" s="7">
        <v>34033</v>
      </c>
      <c r="S32" s="6">
        <v>43337</v>
      </c>
      <c r="T32" s="9">
        <v>25</v>
      </c>
    </row>
    <row r="33" spans="2:20" x14ac:dyDescent="0.3">
      <c r="B33" s="5"/>
      <c r="K33" s="21" t="s">
        <v>115</v>
      </c>
      <c r="L33" s="10">
        <f>QUARTILE(B4:B16,2)</f>
        <v>65000</v>
      </c>
      <c r="M33" s="12">
        <f>QUARTILE(F4:F24,2)</f>
        <v>80000</v>
      </c>
      <c r="N33" s="14">
        <f>QUARTILE(I4:I13,2)</f>
        <v>75000</v>
      </c>
      <c r="O33" s="17">
        <f>QUARTILE(L4,2)</f>
        <v>50000</v>
      </c>
      <c r="R33" s="7">
        <v>29946</v>
      </c>
      <c r="S33" s="6">
        <v>43833</v>
      </c>
      <c r="T33" s="9">
        <v>39</v>
      </c>
    </row>
    <row r="34" spans="2:20" x14ac:dyDescent="0.3">
      <c r="K34" s="21" t="s">
        <v>116</v>
      </c>
      <c r="L34" s="10">
        <f>QUARTILE(B4:B16,3)</f>
        <v>89700</v>
      </c>
      <c r="M34" s="12">
        <f>QUARTILE(F4:F24,3)</f>
        <v>89700</v>
      </c>
      <c r="N34" s="14">
        <f>QUARTILE(I4:I13,3)</f>
        <v>87500</v>
      </c>
      <c r="O34" s="17">
        <f>QUARTILE(L4,3)</f>
        <v>50000</v>
      </c>
      <c r="R34" s="7">
        <v>34648</v>
      </c>
      <c r="S34" s="6">
        <v>43932</v>
      </c>
      <c r="T34" s="9">
        <v>26</v>
      </c>
    </row>
    <row r="35" spans="2:20" x14ac:dyDescent="0.3">
      <c r="K35" s="21" t="s">
        <v>117</v>
      </c>
      <c r="L35" s="10">
        <f>L34-L32</f>
        <v>44700</v>
      </c>
      <c r="M35" s="12">
        <f>M34-M32</f>
        <v>34700</v>
      </c>
      <c r="N35" s="14">
        <f>N34-N32</f>
        <v>36250</v>
      </c>
      <c r="O35" s="17">
        <f>O34-O32</f>
        <v>0</v>
      </c>
      <c r="R35" s="7">
        <v>34375</v>
      </c>
      <c r="S35" s="6">
        <v>43709</v>
      </c>
      <c r="T35" s="9">
        <v>25</v>
      </c>
    </row>
    <row r="36" spans="2:20" x14ac:dyDescent="0.3">
      <c r="K36" s="21" t="s">
        <v>118</v>
      </c>
      <c r="L36" s="10">
        <f>L34+1.5*L35</f>
        <v>156750</v>
      </c>
      <c r="M36" s="12">
        <f>M34+1.5*M35</f>
        <v>141750</v>
      </c>
      <c r="N36" s="14">
        <f>N34+1.5*N35</f>
        <v>141875</v>
      </c>
      <c r="O36" s="17">
        <f>O34+1.5*O35</f>
        <v>50000</v>
      </c>
      <c r="R36" s="7">
        <v>35340</v>
      </c>
      <c r="S36" s="6">
        <v>43756</v>
      </c>
      <c r="T36" s="9">
        <v>23</v>
      </c>
    </row>
    <row r="37" spans="2:20" x14ac:dyDescent="0.3">
      <c r="K37" s="21" t="s">
        <v>119</v>
      </c>
      <c r="L37" s="10">
        <f>L32-1.5*L35</f>
        <v>-22050</v>
      </c>
      <c r="M37" s="12">
        <f>M32-1.5*M35</f>
        <v>2950</v>
      </c>
      <c r="N37" s="14">
        <f>N32-1.5*N35</f>
        <v>-3125</v>
      </c>
      <c r="O37" s="17">
        <f>O32-1.5*O35</f>
        <v>50000</v>
      </c>
      <c r="R37" s="7">
        <v>35278</v>
      </c>
      <c r="S37" s="6">
        <v>43589</v>
      </c>
      <c r="T37" s="9">
        <v>23</v>
      </c>
    </row>
    <row r="38" spans="2:20" x14ac:dyDescent="0.3">
      <c r="R38" s="7">
        <v>31531</v>
      </c>
      <c r="S38" s="6">
        <v>43522</v>
      </c>
      <c r="T38" s="9">
        <v>33</v>
      </c>
    </row>
    <row r="39" spans="2:20" x14ac:dyDescent="0.3">
      <c r="R39" s="7">
        <v>34576</v>
      </c>
      <c r="S39" s="6">
        <v>43682</v>
      </c>
      <c r="T39" s="9">
        <v>25</v>
      </c>
    </row>
    <row r="40" spans="2:20" x14ac:dyDescent="0.3">
      <c r="L40" t="s">
        <v>120</v>
      </c>
      <c r="R40" s="7">
        <v>35113</v>
      </c>
      <c r="S40" s="6">
        <v>43426</v>
      </c>
      <c r="T40" s="9">
        <v>22</v>
      </c>
    </row>
    <row r="41" spans="2:20" x14ac:dyDescent="0.3">
      <c r="R41" s="7">
        <v>34989</v>
      </c>
      <c r="S41" s="6">
        <v>44242</v>
      </c>
      <c r="T41" s="9">
        <v>26</v>
      </c>
    </row>
    <row r="42" spans="2:20" x14ac:dyDescent="0.3">
      <c r="R42" s="7">
        <v>34530</v>
      </c>
      <c r="S42" s="6">
        <v>43397</v>
      </c>
      <c r="T42" s="9">
        <v>24</v>
      </c>
    </row>
    <row r="43" spans="2:20" x14ac:dyDescent="0.3">
      <c r="R43" s="7">
        <v>34740</v>
      </c>
      <c r="S43" s="6">
        <v>44270</v>
      </c>
      <c r="T43" s="9">
        <v>26</v>
      </c>
    </row>
    <row r="44" spans="2:20" x14ac:dyDescent="0.3">
      <c r="R44" s="7">
        <v>34293</v>
      </c>
      <c r="S44" s="6">
        <v>43453</v>
      </c>
      <c r="T44" s="9">
        <v>25</v>
      </c>
    </row>
    <row r="45" spans="2:20" x14ac:dyDescent="0.3">
      <c r="R45" s="7">
        <v>32366</v>
      </c>
      <c r="S45" s="6">
        <v>44263</v>
      </c>
      <c r="T45" s="9">
        <v>33</v>
      </c>
    </row>
    <row r="46" spans="2:20" x14ac:dyDescent="0.3">
      <c r="R46" s="7">
        <v>32203</v>
      </c>
      <c r="S46" s="6">
        <v>43820</v>
      </c>
      <c r="T46" s="9">
        <v>31</v>
      </c>
    </row>
  </sheetData>
  <conditionalFormatting sqref="B4:B16">
    <cfRule type="cellIs" dxfId="5" priority="5" operator="lessThan">
      <formula>-22050</formula>
    </cfRule>
    <cfRule type="cellIs" dxfId="4" priority="6" operator="greaterThan">
      <formula>156750</formula>
    </cfRule>
  </conditionalFormatting>
  <conditionalFormatting sqref="F4:F24">
    <cfRule type="cellIs" dxfId="3" priority="3" operator="lessThan">
      <formula>2950</formula>
    </cfRule>
    <cfRule type="cellIs" dxfId="2" priority="4" operator="greaterThan">
      <formula>141750</formula>
    </cfRule>
  </conditionalFormatting>
  <conditionalFormatting sqref="I4:I13">
    <cfRule type="cellIs" dxfId="1" priority="1" operator="lessThan">
      <formula>-3125</formula>
    </cfRule>
    <cfRule type="cellIs" dxfId="0" priority="2" operator="greaterThan">
      <formula>141875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C8E9-420B-4404-9D8E-DBAFA739AC88}">
  <dimension ref="A1:E46"/>
  <sheetViews>
    <sheetView topLeftCell="B1" workbookViewId="0">
      <selection activeCell="D10" sqref="D10"/>
    </sheetView>
  </sheetViews>
  <sheetFormatPr defaultRowHeight="14.4" x14ac:dyDescent="0.3"/>
  <cols>
    <col min="1" max="1" width="17.88671875" customWidth="1"/>
    <col min="2" max="2" width="22.21875" customWidth="1"/>
    <col min="3" max="3" width="14.44140625" customWidth="1"/>
    <col min="4" max="5" width="19.77734375" customWidth="1"/>
    <col min="6" max="6" width="14.5546875" customWidth="1"/>
    <col min="7" max="7" width="18.33203125" customWidth="1"/>
  </cols>
  <sheetData>
    <row r="1" spans="1:5" x14ac:dyDescent="0.3">
      <c r="A1" s="1" t="s">
        <v>10</v>
      </c>
      <c r="B1" s="1" t="s">
        <v>123</v>
      </c>
    </row>
    <row r="2" spans="1:5" x14ac:dyDescent="0.3">
      <c r="A2" s="6">
        <v>43459</v>
      </c>
      <c r="B2" s="9">
        <f>MONTH(A2)</f>
        <v>12</v>
      </c>
    </row>
    <row r="3" spans="1:5" x14ac:dyDescent="0.3">
      <c r="A3" s="6">
        <v>43749</v>
      </c>
      <c r="B3" s="9">
        <f>MONTH(A3)</f>
        <v>10</v>
      </c>
    </row>
    <row r="4" spans="1:5" x14ac:dyDescent="0.3">
      <c r="A4" s="6">
        <v>43484</v>
      </c>
      <c r="B4" s="9">
        <f t="shared" ref="B4:B46" si="0">MONTH(A4)</f>
        <v>1</v>
      </c>
    </row>
    <row r="5" spans="1:5" x14ac:dyDescent="0.3">
      <c r="A5" s="6">
        <v>44271</v>
      </c>
      <c r="B5" s="9">
        <f t="shared" si="0"/>
        <v>3</v>
      </c>
    </row>
    <row r="6" spans="1:5" x14ac:dyDescent="0.3">
      <c r="A6" s="6">
        <v>43644</v>
      </c>
      <c r="B6" s="9">
        <f t="shared" si="0"/>
        <v>6</v>
      </c>
    </row>
    <row r="7" spans="1:5" x14ac:dyDescent="0.3">
      <c r="A7" s="6">
        <v>43689</v>
      </c>
      <c r="B7" s="9">
        <f t="shared" si="0"/>
        <v>8</v>
      </c>
      <c r="C7" t="s">
        <v>124</v>
      </c>
      <c r="D7" s="9" cm="1">
        <f t="array" ref="D7:D8">_xlfn.MODE.MULT(B2:B46)</f>
        <v>12</v>
      </c>
    </row>
    <row r="8" spans="1:5" x14ac:dyDescent="0.3">
      <c r="A8" s="6">
        <v>43291</v>
      </c>
      <c r="B8" s="9">
        <f t="shared" si="0"/>
        <v>7</v>
      </c>
      <c r="D8">
        <v>1</v>
      </c>
    </row>
    <row r="9" spans="1:5" ht="17.399999999999999" x14ac:dyDescent="0.45">
      <c r="A9" s="6">
        <v>43829</v>
      </c>
      <c r="B9" s="9">
        <f t="shared" si="0"/>
        <v>12</v>
      </c>
      <c r="D9" s="8" t="s">
        <v>125</v>
      </c>
      <c r="E9" s="8" t="s">
        <v>126</v>
      </c>
    </row>
    <row r="10" spans="1:5" x14ac:dyDescent="0.3">
      <c r="A10" s="6">
        <v>43361</v>
      </c>
      <c r="B10" s="9">
        <f t="shared" si="0"/>
        <v>9</v>
      </c>
    </row>
    <row r="11" spans="1:5" x14ac:dyDescent="0.3">
      <c r="A11" s="6">
        <v>43756</v>
      </c>
      <c r="B11" s="9">
        <f t="shared" si="0"/>
        <v>10</v>
      </c>
    </row>
    <row r="12" spans="1:5" x14ac:dyDescent="0.3">
      <c r="A12" s="6">
        <v>43699</v>
      </c>
      <c r="B12" s="9">
        <f t="shared" si="0"/>
        <v>8</v>
      </c>
    </row>
    <row r="13" spans="1:5" x14ac:dyDescent="0.3">
      <c r="A13" s="6">
        <v>43643</v>
      </c>
      <c r="B13" s="9">
        <f t="shared" si="0"/>
        <v>6</v>
      </c>
    </row>
    <row r="14" spans="1:5" x14ac:dyDescent="0.3">
      <c r="A14" s="6">
        <v>43357</v>
      </c>
      <c r="B14" s="9">
        <f t="shared" si="0"/>
        <v>9</v>
      </c>
    </row>
    <row r="15" spans="1:5" x14ac:dyDescent="0.3">
      <c r="A15" s="6">
        <v>43775</v>
      </c>
      <c r="B15" s="9">
        <f t="shared" si="0"/>
        <v>11</v>
      </c>
    </row>
    <row r="16" spans="1:5" x14ac:dyDescent="0.3">
      <c r="A16" s="6">
        <v>43455</v>
      </c>
      <c r="B16" s="9">
        <f t="shared" si="0"/>
        <v>12</v>
      </c>
    </row>
    <row r="17" spans="1:2" x14ac:dyDescent="0.3">
      <c r="A17" s="6">
        <v>43448</v>
      </c>
      <c r="B17" s="9">
        <f t="shared" si="0"/>
        <v>12</v>
      </c>
    </row>
    <row r="18" spans="1:2" x14ac:dyDescent="0.3">
      <c r="A18" s="6">
        <v>43491</v>
      </c>
      <c r="B18" s="9">
        <f t="shared" si="0"/>
        <v>1</v>
      </c>
    </row>
    <row r="19" spans="1:2" x14ac:dyDescent="0.3">
      <c r="A19" s="6">
        <v>43248</v>
      </c>
      <c r="B19" s="9">
        <f t="shared" si="0"/>
        <v>5</v>
      </c>
    </row>
    <row r="20" spans="1:2" x14ac:dyDescent="0.3">
      <c r="A20" s="6">
        <v>43282</v>
      </c>
      <c r="B20" s="9">
        <f t="shared" si="0"/>
        <v>7</v>
      </c>
    </row>
    <row r="21" spans="1:2" x14ac:dyDescent="0.3">
      <c r="A21" s="6">
        <v>43516</v>
      </c>
      <c r="B21" s="9">
        <f t="shared" si="0"/>
        <v>2</v>
      </c>
    </row>
    <row r="22" spans="1:2" x14ac:dyDescent="0.3">
      <c r="A22" s="6">
        <v>43861</v>
      </c>
      <c r="B22" s="9">
        <f t="shared" si="0"/>
        <v>1</v>
      </c>
    </row>
    <row r="23" spans="1:2" x14ac:dyDescent="0.3">
      <c r="A23" s="6">
        <v>43290</v>
      </c>
      <c r="B23" s="9">
        <f t="shared" si="0"/>
        <v>7</v>
      </c>
    </row>
    <row r="24" spans="1:2" x14ac:dyDescent="0.3">
      <c r="A24" s="6">
        <v>43286</v>
      </c>
      <c r="B24" s="9">
        <f t="shared" si="0"/>
        <v>7</v>
      </c>
    </row>
    <row r="25" spans="1:2" x14ac:dyDescent="0.3">
      <c r="A25" s="6">
        <v>43105</v>
      </c>
      <c r="B25" s="9">
        <f t="shared" si="0"/>
        <v>1</v>
      </c>
    </row>
    <row r="26" spans="1:2" x14ac:dyDescent="0.3">
      <c r="A26" s="6">
        <v>43677</v>
      </c>
      <c r="B26" s="9">
        <f t="shared" si="0"/>
        <v>7</v>
      </c>
    </row>
    <row r="27" spans="1:2" x14ac:dyDescent="0.3">
      <c r="A27" s="6">
        <v>43431</v>
      </c>
      <c r="B27" s="9">
        <f t="shared" si="0"/>
        <v>11</v>
      </c>
    </row>
    <row r="28" spans="1:2" x14ac:dyDescent="0.3">
      <c r="A28" s="6">
        <v>43116</v>
      </c>
      <c r="B28" s="9">
        <f t="shared" si="0"/>
        <v>1</v>
      </c>
    </row>
    <row r="29" spans="1:2" x14ac:dyDescent="0.3">
      <c r="A29" s="6">
        <v>43214</v>
      </c>
      <c r="B29" s="9">
        <f t="shared" si="0"/>
        <v>4</v>
      </c>
    </row>
    <row r="30" spans="1:2" x14ac:dyDescent="0.3">
      <c r="A30" s="6">
        <v>43219</v>
      </c>
      <c r="B30" s="9">
        <f t="shared" si="0"/>
        <v>4</v>
      </c>
    </row>
    <row r="31" spans="1:2" x14ac:dyDescent="0.3">
      <c r="A31" s="6">
        <v>43370</v>
      </c>
      <c r="B31" s="9">
        <f t="shared" si="0"/>
        <v>9</v>
      </c>
    </row>
    <row r="32" spans="1:2" x14ac:dyDescent="0.3">
      <c r="A32" s="6">
        <v>43337</v>
      </c>
      <c r="B32" s="9">
        <f t="shared" si="0"/>
        <v>8</v>
      </c>
    </row>
    <row r="33" spans="1:2" x14ac:dyDescent="0.3">
      <c r="A33" s="6">
        <v>43833</v>
      </c>
      <c r="B33" s="9">
        <f t="shared" si="0"/>
        <v>1</v>
      </c>
    </row>
    <row r="34" spans="1:2" x14ac:dyDescent="0.3">
      <c r="A34" s="6">
        <v>43932</v>
      </c>
      <c r="B34" s="9">
        <f t="shared" si="0"/>
        <v>4</v>
      </c>
    </row>
    <row r="35" spans="1:2" x14ac:dyDescent="0.3">
      <c r="A35" s="6">
        <v>43709</v>
      </c>
      <c r="B35" s="9">
        <f t="shared" si="0"/>
        <v>9</v>
      </c>
    </row>
    <row r="36" spans="1:2" x14ac:dyDescent="0.3">
      <c r="A36" s="6">
        <v>43756</v>
      </c>
      <c r="B36" s="9">
        <f t="shared" si="0"/>
        <v>10</v>
      </c>
    </row>
    <row r="37" spans="1:2" x14ac:dyDescent="0.3">
      <c r="A37" s="6">
        <v>43589</v>
      </c>
      <c r="B37" s="9">
        <f t="shared" si="0"/>
        <v>5</v>
      </c>
    </row>
    <row r="38" spans="1:2" x14ac:dyDescent="0.3">
      <c r="A38" s="6">
        <v>43522</v>
      </c>
      <c r="B38" s="9">
        <f t="shared" si="0"/>
        <v>2</v>
      </c>
    </row>
    <row r="39" spans="1:2" x14ac:dyDescent="0.3">
      <c r="A39" s="6">
        <v>43682</v>
      </c>
      <c r="B39" s="9">
        <f t="shared" si="0"/>
        <v>8</v>
      </c>
    </row>
    <row r="40" spans="1:2" x14ac:dyDescent="0.3">
      <c r="A40" s="6">
        <v>43426</v>
      </c>
      <c r="B40" s="9">
        <f t="shared" si="0"/>
        <v>11</v>
      </c>
    </row>
    <row r="41" spans="1:2" x14ac:dyDescent="0.3">
      <c r="A41" s="6">
        <v>44242</v>
      </c>
      <c r="B41" s="9">
        <f t="shared" si="0"/>
        <v>2</v>
      </c>
    </row>
    <row r="42" spans="1:2" x14ac:dyDescent="0.3">
      <c r="A42" s="6">
        <v>43397</v>
      </c>
      <c r="B42" s="9">
        <f t="shared" si="0"/>
        <v>10</v>
      </c>
    </row>
    <row r="43" spans="1:2" x14ac:dyDescent="0.3">
      <c r="A43" s="6">
        <v>44270</v>
      </c>
      <c r="B43" s="9">
        <f t="shared" si="0"/>
        <v>3</v>
      </c>
    </row>
    <row r="44" spans="1:2" x14ac:dyDescent="0.3">
      <c r="A44" s="6">
        <v>43453</v>
      </c>
      <c r="B44" s="9">
        <f t="shared" si="0"/>
        <v>12</v>
      </c>
    </row>
    <row r="45" spans="1:2" x14ac:dyDescent="0.3">
      <c r="A45" s="6">
        <v>44263</v>
      </c>
      <c r="B45" s="9">
        <f t="shared" si="0"/>
        <v>3</v>
      </c>
    </row>
    <row r="46" spans="1:2" x14ac:dyDescent="0.3">
      <c r="A46" s="6">
        <v>43820</v>
      </c>
      <c r="B46" s="9">
        <f t="shared" si="0"/>
        <v>12</v>
      </c>
    </row>
  </sheetData>
  <autoFilter ref="A1:B46" xr:uid="{80C9C8E9-420B-4404-9D8E-DBAFA739AC8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8F04AA7A-29E7-4D72-991B-FC6A6B03C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1.0</vt:lpstr>
      <vt:lpstr>DATA 2.0</vt:lpstr>
      <vt:lpstr>TASK 1</vt:lpstr>
      <vt:lpstr>TASK 2</vt:lpstr>
      <vt:lpstr>TASK 3</vt:lpstr>
      <vt:lpstr>TASK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ASHER ALEXANDER</cp:lastModifiedBy>
  <cp:revision/>
  <dcterms:created xsi:type="dcterms:W3CDTF">2021-05-24T07:11:16Z</dcterms:created>
  <dcterms:modified xsi:type="dcterms:W3CDTF">2024-11-18T02:48:47Z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