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O_DIRECT" sheetId="1" state="visible" r:id="rId2"/>
    <sheet name="CACHED" sheetId="2" state="visible" r:id="rId3"/>
    <sheet name="CACHED-1GB" sheetId="3" state="visible" r:id="rId4"/>
    <sheet name="Allocators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<sst xmlns="http://schemas.openxmlformats.org/spreadsheetml/2006/main" count="156" uniqueCount="62">
  <si>
    <t>File</t>
  </si>
  <si>
    <t>10GB</t>
  </si>
  <si>
    <t>log(n)</t>
  </si>
  <si>
    <t>Chunk</t>
  </si>
  <si>
    <t>1GB</t>
  </si>
  <si>
    <t>O_DIRECT</t>
  </si>
  <si>
    <t>Yes</t>
  </si>
  <si>
    <t>Read (ms)</t>
  </si>
  <si>
    <t>r_cmps</t>
  </si>
  <si>
    <t>Compares + pq + sort</t>
  </si>
  <si>
    <t>memcpy</t>
  </si>
  <si>
    <t>1.log(n)</t>
  </si>
  <si>
    <t>2.log(n)</t>
  </si>
  <si>
    <t>Read</t>
  </si>
  <si>
    <t>Time</t>
  </si>
  <si>
    <t>Compares</t>
  </si>
  <si>
    <t>Pushes</t>
  </si>
  <si>
    <t>Pops</t>
  </si>
  <si>
    <t>k_cpys</t>
  </si>
  <si>
    <t>v_cpys</t>
  </si>
  <si>
    <t>C</t>
  </si>
  <si>
    <t>Pu</t>
  </si>
  <si>
    <t>Po</t>
  </si>
  <si>
    <t>C / Pu</t>
  </si>
  <si>
    <t>C / Po</t>
  </si>
  <si>
    <t>Memcp's</t>
  </si>
  <si>
    <t>Memcpy's</t>
  </si>
  <si>
    <t>compare</t>
  </si>
  <si>
    <t>push</t>
  </si>
  <si>
    <t>pop</t>
  </si>
  <si>
    <t>total</t>
  </si>
  <si>
    <t>Memcp</t>
  </si>
  <si>
    <t>Memcpy</t>
  </si>
  <si>
    <t>cpys</t>
  </si>
  <si>
    <t>100MB</t>
  </si>
  <si>
    <t>alloc</t>
  </si>
  <si>
    <t>cons</t>
  </si>
  <si>
    <t>copy</t>
  </si>
  <si>
    <t>move</t>
  </si>
  <si>
    <t>Key Copies</t>
  </si>
  <si>
    <t>Value Copies</t>
  </si>
  <si>
    <t>Allocation</t>
  </si>
  <si>
    <t>Estimate</t>
  </si>
  <si>
    <t>Model</t>
  </si>
  <si>
    <t>Op</t>
  </si>
  <si>
    <t>N</t>
  </si>
  <si>
    <t>Time (us)</t>
  </si>
  <si>
    <t>cmp</t>
  </si>
  <si>
    <t>k_cpy</t>
  </si>
  <si>
    <t>v_cpy</t>
  </si>
  <si>
    <t>Push – size</t>
  </si>
  <si>
    <t>k_cpy'</t>
  </si>
  <si>
    <t>time</t>
  </si>
  <si>
    <t>Normal</t>
  </si>
  <si>
    <t>No value</t>
  </si>
  <si>
    <t> - boost (null)</t>
  </si>
  <si>
    <t> - boost</t>
  </si>
  <si>
    <t> - malloc</t>
  </si>
  <si>
    <t> - new</t>
  </si>
  <si>
    <t> - jemalloc</t>
  </si>
  <si>
    <t> - tcmalloc</t>
  </si>
  <si>
    <t> - Hoard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</si>
</sst>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.0"/>
    <numFmt numFmtId="167" formatCode="&quot;TRUE&quot;;&quot;TRUE&quot;;&quot;FALSE&quot;"/>
    <numFmt numFmtId="168" formatCode="#,##0.0"/>
    <numFmt numFmtId="169" formatCode="#,###"/>
    <numFmt numFmtId="170" formatCode="0%"/>
    <numFmt numFmtId="171" formatCode="0.0%"/>
    <numFmt numFmtId="172" formatCode="0"/>
    <numFmt numFmtId="173" formatCode="#,##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i val="true"/>
      <sz val="10"/>
      <name val="Arial"/>
      <family val="2"/>
    </font>
    <font>
      <b val="true"/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7"/>
  <sheetViews>
    <sheetView windowProtection="false" showFormulas="false" showGridLines="true" showRowColHeaders="true" showZeros="true" rightToLeft="false" tabSelected="false" showOutlineSymbols="true" defaultGridColor="true" view="normal" topLeftCell="Q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4" min="1" style="0" width="11.5204081632653"/>
    <col collapsed="false" hidden="false" max="5" min="5" style="0" width="13.75"/>
    <col collapsed="false" hidden="false" max="1025" min="6" style="0" width="11.5204081632653"/>
  </cols>
  <sheetData>
    <row r="1" customFormat="false" ht="12.8" hidden="false" customHeight="false" outlineLevel="0" collapsed="false">
      <c r="B1" s="1" t="s">
        <v>0</v>
      </c>
      <c r="C1" s="0" t="s">
        <v>1</v>
      </c>
      <c r="D1" s="2" t="n">
        <v>104857000</v>
      </c>
      <c r="E1" s="3" t="s">
        <v>2</v>
      </c>
      <c r="F1" s="3"/>
      <c r="G1" s="3"/>
      <c r="H1" s="3"/>
      <c r="I1" s="3"/>
    </row>
    <row r="2" customFormat="false" ht="12.8" hidden="false" customHeight="false" outlineLevel="0" collapsed="false">
      <c r="B2" s="1" t="s">
        <v>3</v>
      </c>
      <c r="C2" s="0" t="s">
        <v>4</v>
      </c>
      <c r="D2" s="2" t="n">
        <v>10485760</v>
      </c>
      <c r="E2" s="4" t="n">
        <f aca="false">LOG(D2,2)</f>
        <v>23.3219280948874</v>
      </c>
      <c r="F2" s="4"/>
      <c r="G2" s="4"/>
      <c r="H2" s="4"/>
      <c r="I2" s="4"/>
    </row>
    <row r="3" customFormat="false" ht="12.8" hidden="false" customHeight="false" outlineLevel="0" collapsed="false">
      <c r="B3" s="1" t="s">
        <v>5</v>
      </c>
      <c r="C3" s="5" t="s">
        <v>6</v>
      </c>
    </row>
    <row r="4" customFormat="false" ht="12.8" hidden="false" customHeight="false" outlineLevel="0" collapsed="false">
      <c r="B4" s="1" t="s">
        <v>7</v>
      </c>
      <c r="C4" s="0" t="n">
        <v>16514</v>
      </c>
      <c r="G4" s="0" t="s">
        <v>8</v>
      </c>
      <c r="H4" s="0" t="s">
        <v>9</v>
      </c>
    </row>
    <row r="7" customFormat="false" ht="12.8" hidden="false" customHeight="false" outlineLevel="0" collapsed="false">
      <c r="C7" s="0" t="s">
        <v>10</v>
      </c>
      <c r="D7" s="0" t="s">
        <v>11</v>
      </c>
      <c r="E7" s="0" t="s">
        <v>12</v>
      </c>
    </row>
    <row r="8" customFormat="false" ht="12.8" hidden="false" customHeight="false" outlineLevel="0" collapsed="false">
      <c r="A8" s="1" t="s">
        <v>13</v>
      </c>
      <c r="B8" s="1" t="s">
        <v>14</v>
      </c>
      <c r="C8" s="1" t="s">
        <v>15</v>
      </c>
      <c r="D8" s="1" t="s">
        <v>16</v>
      </c>
      <c r="E8" s="1" t="s">
        <v>17</v>
      </c>
      <c r="F8" s="1"/>
      <c r="G8" s="1" t="s">
        <v>8</v>
      </c>
      <c r="H8" s="1" t="s">
        <v>18</v>
      </c>
      <c r="I8" s="1" t="s">
        <v>19</v>
      </c>
      <c r="K8" s="1" t="s">
        <v>20</v>
      </c>
      <c r="L8" s="1" t="s">
        <v>21</v>
      </c>
      <c r="M8" s="1" t="s">
        <v>22</v>
      </c>
      <c r="O8" s="1" t="s">
        <v>20</v>
      </c>
      <c r="P8" s="1" t="s">
        <v>21</v>
      </c>
      <c r="Q8" s="1" t="s">
        <v>22</v>
      </c>
      <c r="S8" s="1" t="s">
        <v>23</v>
      </c>
      <c r="T8" s="1" t="s">
        <v>24</v>
      </c>
    </row>
    <row r="9" customFormat="false" ht="12.8" hidden="false" customHeight="false" outlineLevel="0" collapsed="false">
      <c r="A9" s="0" t="n">
        <v>0</v>
      </c>
      <c r="B9" s="2" t="n">
        <v>31650</v>
      </c>
      <c r="C9" s="2" t="n">
        <v>209714000</v>
      </c>
      <c r="D9" s="2" t="n">
        <v>34622051</v>
      </c>
      <c r="E9" s="2" t="n">
        <v>24136291</v>
      </c>
      <c r="F9" s="6"/>
      <c r="G9" s="7" t="n">
        <v>836372095</v>
      </c>
      <c r="H9" s="7" t="n">
        <v>964365690</v>
      </c>
      <c r="I9" s="7" t="n">
        <v>34622052</v>
      </c>
      <c r="K9" s="8" t="n">
        <f aca="false">C9/$D$1</f>
        <v>2</v>
      </c>
      <c r="L9" s="8" t="n">
        <f aca="false">D9/$D$1</f>
        <v>0.330183497525201</v>
      </c>
      <c r="M9" s="8" t="n">
        <f aca="false">E9/$D$1</f>
        <v>0.230182925317337</v>
      </c>
      <c r="O9" s="4" t="n">
        <f aca="false">C9/C$18</f>
        <v>1.81819033040477</v>
      </c>
      <c r="P9" s="4" t="n">
        <f aca="false">D9/D$18</f>
        <v>3.30200502424379</v>
      </c>
      <c r="Q9" s="4" t="n">
        <f aca="false">E9/E$17</f>
        <v>3.32088077678174</v>
      </c>
      <c r="S9" s="9" t="n">
        <f aca="false">D9/C9</f>
        <v>0.1650917487626</v>
      </c>
      <c r="T9" s="9" t="n">
        <f aca="false">E9/C9</f>
        <v>0.115091462658668</v>
      </c>
    </row>
    <row r="10" customFormat="false" ht="12.8" hidden="false" customHeight="false" outlineLevel="0" collapsed="false">
      <c r="A10" s="0" t="n">
        <v>1</v>
      </c>
      <c r="B10" s="2" t="n">
        <v>29382</v>
      </c>
      <c r="C10" s="2" t="n">
        <v>199228240</v>
      </c>
      <c r="D10" s="2" t="n">
        <v>33520812</v>
      </c>
      <c r="E10" s="2" t="n">
        <v>23035052</v>
      </c>
      <c r="F10" s="6"/>
      <c r="G10" s="7" t="n">
        <v>797911850</v>
      </c>
      <c r="H10" s="7" t="n">
        <v>929396407</v>
      </c>
      <c r="I10" s="7" t="n">
        <v>33520814</v>
      </c>
      <c r="K10" s="8" t="n">
        <f aca="false">C10/$D$1</f>
        <v>1.89999942779214</v>
      </c>
      <c r="L10" s="8" t="n">
        <f aca="false">D10/$D$1</f>
        <v>0.319681203925346</v>
      </c>
      <c r="M10" s="8" t="n">
        <f aca="false">E10/$D$1</f>
        <v>0.219680631717482</v>
      </c>
      <c r="O10" s="4" t="n">
        <f aca="false">C10/C$18</f>
        <v>1.72728029369313</v>
      </c>
      <c r="P10" s="4" t="n">
        <f aca="false">D10/D$18</f>
        <v>3.1969766794212</v>
      </c>
      <c r="Q10" s="4" t="n">
        <f aca="false">E10/E$17</f>
        <v>3.16936274007335</v>
      </c>
      <c r="S10" s="9" t="n">
        <f aca="false">D10/C10</f>
        <v>0.168253315895377</v>
      </c>
      <c r="T10" s="9" t="n">
        <f aca="false">E10/C10</f>
        <v>0.115621419935246</v>
      </c>
    </row>
    <row r="11" customFormat="false" ht="12.8" hidden="false" customHeight="false" outlineLevel="0" collapsed="false">
      <c r="A11" s="0" t="n">
        <v>2</v>
      </c>
      <c r="B11" s="2" t="n">
        <v>28796</v>
      </c>
      <c r="C11" s="2" t="n">
        <v>188742480</v>
      </c>
      <c r="D11" s="2" t="n">
        <v>32288055</v>
      </c>
      <c r="E11" s="2" t="n">
        <v>21802295</v>
      </c>
      <c r="F11" s="6"/>
      <c r="G11" s="7" t="n">
        <v>756104335</v>
      </c>
      <c r="H11" s="7" t="n">
        <v>888963730</v>
      </c>
      <c r="I11" s="7" t="n">
        <v>32288057</v>
      </c>
      <c r="K11" s="8" t="n">
        <f aca="false">C11/$D$1</f>
        <v>1.79999885558427</v>
      </c>
      <c r="L11" s="8" t="n">
        <f aca="false">D11/$D$1</f>
        <v>0.307924649761103</v>
      </c>
      <c r="M11" s="8" t="n">
        <f aca="false">E11/$D$1</f>
        <v>0.207924077553239</v>
      </c>
      <c r="O11" s="4" t="n">
        <f aca="false">C11/C$18</f>
        <v>1.63637025698149</v>
      </c>
      <c r="P11" s="4" t="n">
        <f aca="false">D11/D$18</f>
        <v>3.07940508299349</v>
      </c>
      <c r="Q11" s="4" t="n">
        <f aca="false">E11/E$17</f>
        <v>2.99974931339802</v>
      </c>
      <c r="S11" s="9" t="n">
        <f aca="false">D11/C11</f>
        <v>0.171069358630871</v>
      </c>
      <c r="T11" s="9" t="n">
        <f aca="false">E11/C11</f>
        <v>0.11551344986036</v>
      </c>
    </row>
    <row r="12" customFormat="false" ht="12.8" hidden="false" customHeight="false" outlineLevel="0" collapsed="false">
      <c r="A12" s="0" t="n">
        <v>3</v>
      </c>
      <c r="B12" s="2" t="n">
        <v>28802</v>
      </c>
      <c r="C12" s="2" t="n">
        <v>178256720</v>
      </c>
      <c r="D12" s="2" t="n">
        <v>30886840</v>
      </c>
      <c r="E12" s="2" t="n">
        <v>20401080</v>
      </c>
      <c r="F12" s="6"/>
      <c r="G12" s="7" t="n">
        <v>710032337</v>
      </c>
      <c r="H12" s="7" t="n">
        <v>844258576</v>
      </c>
      <c r="I12" s="7" t="n">
        <v>30886842</v>
      </c>
      <c r="K12" s="8" t="n">
        <f aca="false">C12/$D$1</f>
        <v>1.69999828337641</v>
      </c>
      <c r="L12" s="8" t="n">
        <f aca="false">D12/$D$1</f>
        <v>0.294561545724177</v>
      </c>
      <c r="M12" s="8" t="n">
        <f aca="false">E12/$D$1</f>
        <v>0.194560973516313</v>
      </c>
      <c r="O12" s="4" t="n">
        <f aca="false">C12/C$18</f>
        <v>1.54546022026985</v>
      </c>
      <c r="P12" s="4" t="n">
        <f aca="false">D12/D$18</f>
        <v>2.9457671604439</v>
      </c>
      <c r="Q12" s="4" t="n">
        <f aca="false">E12/E$17</f>
        <v>2.80695797036862</v>
      </c>
      <c r="S12" s="9" t="n">
        <f aca="false">D12/C12</f>
        <v>0.173271672450834</v>
      </c>
      <c r="T12" s="9" t="n">
        <f aca="false">E12/C12</f>
        <v>0.114447747047068</v>
      </c>
    </row>
    <row r="13" customFormat="false" ht="12.8" hidden="false" customHeight="false" outlineLevel="0" collapsed="false">
      <c r="A13" s="0" t="n">
        <v>4</v>
      </c>
      <c r="B13" s="2" t="n">
        <v>26620</v>
      </c>
      <c r="C13" s="2" t="n">
        <v>167770960</v>
      </c>
      <c r="D13" s="2" t="n">
        <v>29275540</v>
      </c>
      <c r="E13" s="2" t="n">
        <v>18789780</v>
      </c>
      <c r="F13" s="6"/>
      <c r="G13" s="7" t="n">
        <v>658593343</v>
      </c>
      <c r="H13" s="7" t="n">
        <v>791570245</v>
      </c>
      <c r="I13" s="7" t="n">
        <v>29275542</v>
      </c>
      <c r="K13" s="8" t="n">
        <f aca="false">C13/$D$1</f>
        <v>1.59999771116854</v>
      </c>
      <c r="L13" s="8" t="n">
        <f aca="false">D13/$D$1</f>
        <v>0.279194903535291</v>
      </c>
      <c r="M13" s="8" t="n">
        <f aca="false">E13/$D$1</f>
        <v>0.179194331327427</v>
      </c>
      <c r="O13" s="4" t="n">
        <f aca="false">C13/C$18</f>
        <v>1.45455018355821</v>
      </c>
      <c r="P13" s="4" t="n">
        <f aca="false">D13/D$18</f>
        <v>2.79209282452533</v>
      </c>
      <c r="Q13" s="4" t="n">
        <f aca="false">E13/E$17</f>
        <v>2.58526130638539</v>
      </c>
      <c r="S13" s="9" t="n">
        <f aca="false">D13/C13</f>
        <v>0.174497064331038</v>
      </c>
      <c r="T13" s="9" t="n">
        <f aca="false">E13/C13</f>
        <v>0.111996617293005</v>
      </c>
    </row>
    <row r="14" customFormat="false" ht="12.8" hidden="false" customHeight="false" outlineLevel="0" collapsed="false">
      <c r="A14" s="0" t="n">
        <v>5</v>
      </c>
      <c r="B14" s="2" t="n">
        <v>24817</v>
      </c>
      <c r="C14" s="2" t="n">
        <v>157285200</v>
      </c>
      <c r="D14" s="2" t="n">
        <v>27366511</v>
      </c>
      <c r="E14" s="2" t="n">
        <v>16880751</v>
      </c>
      <c r="F14" s="6"/>
      <c r="G14" s="7" t="n">
        <v>599623110</v>
      </c>
      <c r="H14" s="7" t="n">
        <v>730434194</v>
      </c>
      <c r="I14" s="7" t="n">
        <v>27366513</v>
      </c>
      <c r="K14" s="8" t="n">
        <f aca="false">C14/$D$1</f>
        <v>1.49999713896068</v>
      </c>
      <c r="L14" s="8" t="n">
        <f aca="false">D14/$D$1</f>
        <v>0.260988880093842</v>
      </c>
      <c r="M14" s="8" t="n">
        <f aca="false">E14/$D$1</f>
        <v>0.160988307885978</v>
      </c>
      <c r="O14" s="4" t="n">
        <f aca="false">C14/C$18</f>
        <v>1.36364014684657</v>
      </c>
      <c r="P14" s="4" t="n">
        <f aca="false">D14/D$18</f>
        <v>2.61002321376116</v>
      </c>
      <c r="Q14" s="4" t="n">
        <f aca="false">E14/E$17</f>
        <v>2.32260049787845</v>
      </c>
      <c r="S14" s="9" t="n">
        <f aca="false">D14/C14</f>
        <v>0.173992918596282</v>
      </c>
      <c r="T14" s="9" t="n">
        <f aca="false">E14/C14</f>
        <v>0.107325743299433</v>
      </c>
    </row>
    <row r="15" customFormat="false" ht="12.8" hidden="false" customHeight="false" outlineLevel="0" collapsed="false">
      <c r="A15" s="0" t="n">
        <v>6</v>
      </c>
      <c r="B15" s="2" t="n">
        <v>23689</v>
      </c>
      <c r="C15" s="2" t="n">
        <v>146799440</v>
      </c>
      <c r="D15" s="2" t="n">
        <v>25023676</v>
      </c>
      <c r="E15" s="2" t="n">
        <v>14537916</v>
      </c>
      <c r="F15" s="6"/>
      <c r="G15" s="7" t="n">
        <v>529595807</v>
      </c>
      <c r="H15" s="7" t="n">
        <v>654011863</v>
      </c>
      <c r="I15" s="7" t="n">
        <v>25023678</v>
      </c>
      <c r="K15" s="8" t="n">
        <f aca="false">C15/$D$1</f>
        <v>1.39999656675282</v>
      </c>
      <c r="L15" s="8" t="n">
        <f aca="false">D15/$D$1</f>
        <v>0.238645736574573</v>
      </c>
      <c r="M15" s="8" t="n">
        <f aca="false">E15/$D$1</f>
        <v>0.138645164366709</v>
      </c>
      <c r="O15" s="4" t="n">
        <f aca="false">C15/C$18</f>
        <v>1.27273011013492</v>
      </c>
      <c r="P15" s="4" t="n">
        <f aca="false">D15/D$18</f>
        <v>2.38658027154569</v>
      </c>
      <c r="Q15" s="4" t="n">
        <f aca="false">E15/E$17</f>
        <v>2.0002528880211</v>
      </c>
      <c r="S15" s="9" t="n">
        <f aca="false">D15/C15</f>
        <v>0.170461658436844</v>
      </c>
      <c r="T15" s="9" t="n">
        <f aca="false">E15/C15</f>
        <v>0.0990325031212653</v>
      </c>
    </row>
    <row r="16" customFormat="false" ht="12.8" hidden="false" customHeight="false" outlineLevel="0" collapsed="false">
      <c r="A16" s="0" t="n">
        <v>7</v>
      </c>
      <c r="B16" s="2" t="n">
        <v>22289</v>
      </c>
      <c r="C16" s="2" t="n">
        <v>136313680</v>
      </c>
      <c r="D16" s="2" t="n">
        <v>22002579</v>
      </c>
      <c r="E16" s="2" t="n">
        <v>11516819</v>
      </c>
      <c r="F16" s="6"/>
      <c r="G16" s="7" t="n">
        <v>442361065</v>
      </c>
      <c r="H16" s="7" t="n">
        <v>555616685</v>
      </c>
      <c r="I16" s="7" t="n">
        <v>22002581</v>
      </c>
      <c r="K16" s="8" t="n">
        <f aca="false">C16/$D$1</f>
        <v>1.29999599454495</v>
      </c>
      <c r="L16" s="8" t="n">
        <f aca="false">D16/$D$1</f>
        <v>0.209834145550607</v>
      </c>
      <c r="M16" s="8" t="n">
        <f aca="false">E16/$D$1</f>
        <v>0.109833573342743</v>
      </c>
      <c r="O16" s="4" t="n">
        <f aca="false">C16/C$18</f>
        <v>1.18182007342328</v>
      </c>
      <c r="P16" s="4" t="n">
        <f aca="false">D16/D$18</f>
        <v>2.09844952294481</v>
      </c>
      <c r="Q16" s="4" t="n">
        <f aca="false">E16/E$17</f>
        <v>1.58458409482943</v>
      </c>
      <c r="S16" s="9" t="n">
        <f aca="false">D16/C16</f>
        <v>0.161411378520483</v>
      </c>
      <c r="T16" s="9" t="n">
        <f aca="false">E16/C16</f>
        <v>0.0844876244262498</v>
      </c>
    </row>
    <row r="17" customFormat="false" ht="12.8" hidden="false" customHeight="false" outlineLevel="0" collapsed="false">
      <c r="A17" s="0" t="n">
        <v>8</v>
      </c>
      <c r="B17" s="2" t="n">
        <v>23352</v>
      </c>
      <c r="C17" s="2" t="n">
        <v>125827920</v>
      </c>
      <c r="D17" s="2" t="n">
        <v>17753799</v>
      </c>
      <c r="E17" s="2" t="n">
        <v>7268039</v>
      </c>
      <c r="F17" s="6"/>
      <c r="G17" s="7" t="n">
        <v>323923927</v>
      </c>
      <c r="H17" s="7" t="n">
        <v>418677592</v>
      </c>
      <c r="I17" s="7" t="n">
        <v>17753801</v>
      </c>
      <c r="K17" s="8" t="n">
        <f aca="false">C17/$D$1</f>
        <v>1.19999542233709</v>
      </c>
      <c r="L17" s="8" t="n">
        <f aca="false">D17/$D$1</f>
        <v>0.169314390074101</v>
      </c>
      <c r="M17" s="8" t="n">
        <f aca="false">E17/$D$1</f>
        <v>0.0693138178662369</v>
      </c>
      <c r="O17" s="4" t="n">
        <f aca="false">C17/C$18</f>
        <v>1.09091003671164</v>
      </c>
      <c r="P17" s="4" t="n">
        <f aca="false">D17/D$18</f>
        <v>1.6932310999546</v>
      </c>
      <c r="Q17" s="4" t="n">
        <f aca="false">E17/E$17</f>
        <v>1</v>
      </c>
      <c r="S17" s="9" t="n">
        <f aca="false">D17/C17</f>
        <v>0.141095863302835</v>
      </c>
      <c r="T17" s="9" t="n">
        <f aca="false">E17/C17</f>
        <v>0.057761735233325</v>
      </c>
    </row>
    <row r="18" customFormat="false" ht="12.8" hidden="false" customHeight="false" outlineLevel="0" collapsed="false">
      <c r="A18" s="0" t="n">
        <v>9</v>
      </c>
      <c r="B18" s="2" t="n">
        <v>21513</v>
      </c>
      <c r="C18" s="2" t="n">
        <v>115342160</v>
      </c>
      <c r="D18" s="2" t="n">
        <v>10485160</v>
      </c>
      <c r="E18" s="2" t="n">
        <v>0</v>
      </c>
      <c r="F18" s="6"/>
      <c r="G18" s="7" t="n">
        <v>128783115</v>
      </c>
      <c r="H18" s="7" t="n">
        <v>182617809</v>
      </c>
      <c r="I18" s="7" t="n">
        <v>10485162</v>
      </c>
      <c r="K18" s="8" t="n">
        <f aca="false">C18/$D$1</f>
        <v>1.09999485012922</v>
      </c>
      <c r="L18" s="8" t="n">
        <f aca="false">D18/$D$1</f>
        <v>0.0999948501292236</v>
      </c>
      <c r="M18" s="8" t="n">
        <f aca="false">E18/$D$1</f>
        <v>0</v>
      </c>
      <c r="O18" s="4" t="n">
        <f aca="false">C18/C$18</f>
        <v>1</v>
      </c>
      <c r="P18" s="4" t="n">
        <f aca="false">D18/D$18</f>
        <v>1</v>
      </c>
      <c r="Q18" s="4" t="n">
        <v>-1</v>
      </c>
      <c r="S18" s="9" t="n">
        <f aca="false">D18/C18</f>
        <v>0.0909048347976143</v>
      </c>
      <c r="T18" s="9" t="n">
        <f aca="false">E18/C18</f>
        <v>0</v>
      </c>
    </row>
    <row r="22" customFormat="false" ht="12.8" hidden="false" customHeight="false" outlineLevel="0" collapsed="false">
      <c r="A22" s="1" t="s">
        <v>13</v>
      </c>
      <c r="B22" s="1" t="s">
        <v>25</v>
      </c>
      <c r="G22" s="1" t="s">
        <v>26</v>
      </c>
    </row>
    <row r="23" customFormat="false" ht="12.8" hidden="false" customHeight="false" outlineLevel="0" collapsed="false">
      <c r="B23" s="10" t="s">
        <v>27</v>
      </c>
      <c r="C23" s="10" t="s">
        <v>28</v>
      </c>
      <c r="D23" s="10" t="s">
        <v>29</v>
      </c>
      <c r="E23" s="10" t="s">
        <v>30</v>
      </c>
      <c r="F23" s="10"/>
      <c r="G23" s="10" t="s">
        <v>27</v>
      </c>
      <c r="H23" s="10" t="s">
        <v>28</v>
      </c>
      <c r="I23" s="10" t="s">
        <v>29</v>
      </c>
      <c r="J23" s="10" t="s">
        <v>30</v>
      </c>
    </row>
    <row r="24" customFormat="false" ht="12.8" hidden="false" customHeight="false" outlineLevel="0" collapsed="false">
      <c r="A24" s="2" t="n">
        <v>0</v>
      </c>
      <c r="B24" s="2" t="n">
        <f aca="false">C9</f>
        <v>209714000</v>
      </c>
      <c r="C24" s="2" t="n">
        <f aca="false">MAX((D9-$D$2),0)*$E$2*0.5+$D$2</f>
        <v>291938181.589638</v>
      </c>
      <c r="D24" s="2" t="n">
        <f aca="false">E9*$E$2*0.5</f>
        <v>281452421.589638</v>
      </c>
      <c r="E24" s="2" t="n">
        <f aca="false">SUM(B24:D24)</f>
        <v>783104603.179277</v>
      </c>
      <c r="F24" s="2"/>
      <c r="G24" s="2" t="n">
        <v>0</v>
      </c>
      <c r="H24" s="2" t="n">
        <f aca="false">C24</f>
        <v>291938181.589638</v>
      </c>
      <c r="I24" s="2" t="n">
        <f aca="false">D24</f>
        <v>281452421.589638</v>
      </c>
      <c r="J24" s="2" t="n">
        <f aca="false">SUM(G24:I24)</f>
        <v>573390603.179277</v>
      </c>
    </row>
    <row r="25" customFormat="false" ht="12.8" hidden="false" customHeight="false" outlineLevel="0" collapsed="false">
      <c r="A25" s="2" t="n">
        <v>1</v>
      </c>
      <c r="B25" s="2" t="n">
        <f aca="false">C10</f>
        <v>199228240</v>
      </c>
      <c r="C25" s="2" t="n">
        <f aca="false">MAX((D10-$D$2),0)*$E$2*0.5+$D$2</f>
        <v>279096673.202996</v>
      </c>
      <c r="D25" s="2" t="n">
        <f aca="false">E10*$E$2*0.5</f>
        <v>268610913.202996</v>
      </c>
      <c r="E25" s="2" t="n">
        <f aca="false">SUM(B25:D25)</f>
        <v>746935826.405991</v>
      </c>
      <c r="F25" s="2"/>
      <c r="G25" s="2" t="n">
        <v>0</v>
      </c>
      <c r="H25" s="2" t="n">
        <f aca="false">C25</f>
        <v>279096673.202996</v>
      </c>
      <c r="I25" s="2" t="n">
        <f aca="false">D25</f>
        <v>268610913.202996</v>
      </c>
      <c r="J25" s="2" t="n">
        <f aca="false">SUM(G25:I25)</f>
        <v>547707586.405991</v>
      </c>
    </row>
    <row r="26" customFormat="false" ht="12.8" hidden="false" customHeight="false" outlineLevel="0" collapsed="false">
      <c r="A26" s="2" t="n">
        <v>2</v>
      </c>
      <c r="B26" s="2" t="n">
        <f aca="false">C11</f>
        <v>188742480</v>
      </c>
      <c r="C26" s="2" t="n">
        <f aca="false">MAX((D11-$D$2),0)*$E$2*0.5+$D$2</f>
        <v>264721538.146761</v>
      </c>
      <c r="D26" s="2" t="n">
        <f aca="false">E11*$E$2*0.5</f>
        <v>254235778.146761</v>
      </c>
      <c r="E26" s="2" t="n">
        <f aca="false">SUM(B26:D26)</f>
        <v>707699796.293522</v>
      </c>
      <c r="F26" s="2"/>
      <c r="G26" s="2" t="n">
        <v>0</v>
      </c>
      <c r="H26" s="2" t="n">
        <f aca="false">C26</f>
        <v>264721538.146761</v>
      </c>
      <c r="I26" s="2" t="n">
        <f aca="false">D26</f>
        <v>254235778.146761</v>
      </c>
      <c r="J26" s="2" t="n">
        <f aca="false">SUM(G26:I26)</f>
        <v>518957316.293522</v>
      </c>
    </row>
    <row r="27" customFormat="false" ht="12.8" hidden="false" customHeight="false" outlineLevel="0" collapsed="false">
      <c r="A27" s="2" t="n">
        <v>3</v>
      </c>
      <c r="B27" s="2" t="n">
        <f aca="false">C12</f>
        <v>178256720</v>
      </c>
      <c r="C27" s="2" t="n">
        <f aca="false">MAX((D12-$D$2),0)*$E$2*0.5+$D$2</f>
        <v>248382020.409022</v>
      </c>
      <c r="D27" s="2" t="n">
        <f aca="false">E12*$E$2*0.5</f>
        <v>237896260.409022</v>
      </c>
      <c r="E27" s="2" t="n">
        <f aca="false">SUM(B27:D27)</f>
        <v>664535000.818045</v>
      </c>
      <c r="F27" s="2"/>
      <c r="G27" s="2" t="n">
        <v>0</v>
      </c>
      <c r="H27" s="2" t="n">
        <f aca="false">C27</f>
        <v>248382020.409022</v>
      </c>
      <c r="I27" s="2" t="n">
        <f aca="false">D27</f>
        <v>237896260.409022</v>
      </c>
      <c r="J27" s="2" t="n">
        <f aca="false">SUM(G27:I27)</f>
        <v>486278280.818045</v>
      </c>
    </row>
    <row r="28" customFormat="false" ht="12.8" hidden="false" customHeight="false" outlineLevel="0" collapsed="false">
      <c r="A28" s="2" t="n">
        <v>4</v>
      </c>
      <c r="B28" s="2" t="n">
        <f aca="false">C13</f>
        <v>167770960</v>
      </c>
      <c r="C28" s="2" t="n">
        <f aca="false">MAX((D13-$D$2),0)*$E$2*0.5+$D$2</f>
        <v>229592709.039376</v>
      </c>
      <c r="D28" s="2" t="n">
        <f aca="false">E13*$E$2*0.5</f>
        <v>219106949.039376</v>
      </c>
      <c r="E28" s="2" t="n">
        <f aca="false">SUM(B28:D28)</f>
        <v>616470618.078753</v>
      </c>
      <c r="F28" s="2"/>
      <c r="G28" s="2" t="n">
        <v>0</v>
      </c>
      <c r="H28" s="2" t="n">
        <f aca="false">C28</f>
        <v>229592709.039376</v>
      </c>
      <c r="I28" s="2" t="n">
        <f aca="false">D28</f>
        <v>219106949.039376</v>
      </c>
      <c r="J28" s="2" t="n">
        <f aca="false">SUM(G28:I28)</f>
        <v>448699658.078753</v>
      </c>
    </row>
    <row r="29" customFormat="false" ht="12.8" hidden="false" customHeight="false" outlineLevel="0" collapsed="false">
      <c r="A29" s="2" t="n">
        <v>5</v>
      </c>
      <c r="B29" s="2" t="n">
        <f aca="false">C14</f>
        <v>157285200</v>
      </c>
      <c r="C29" s="2" t="n">
        <f aca="false">MAX((D14-$D$2),0)*$E$2*0.5+$D$2</f>
        <v>207331590.504849</v>
      </c>
      <c r="D29" s="2" t="n">
        <f aca="false">E14*$E$2*0.5</f>
        <v>196845830.504849</v>
      </c>
      <c r="E29" s="2" t="n">
        <f aca="false">SUM(B29:D29)</f>
        <v>561462621.009698</v>
      </c>
      <c r="F29" s="2"/>
      <c r="G29" s="2" t="n">
        <v>0</v>
      </c>
      <c r="H29" s="2" t="n">
        <f aca="false">C29</f>
        <v>207331590.504849</v>
      </c>
      <c r="I29" s="2" t="n">
        <f aca="false">D29</f>
        <v>196845830.504849</v>
      </c>
      <c r="J29" s="2" t="n">
        <f aca="false">SUM(G29:I29)</f>
        <v>404177421.009698</v>
      </c>
    </row>
    <row r="30" customFormat="false" ht="12.8" hidden="false" customHeight="false" outlineLevel="0" collapsed="false">
      <c r="A30" s="2" t="n">
        <v>6</v>
      </c>
      <c r="B30" s="2" t="n">
        <f aca="false">C15</f>
        <v>146799440</v>
      </c>
      <c r="C30" s="2" t="n">
        <f aca="false">MAX((D15-$D$2),0)*$E$2*0.5+$D$2</f>
        <v>180011875.800756</v>
      </c>
      <c r="D30" s="2" t="n">
        <f aca="false">E15*$E$2*0.5</f>
        <v>169526115.800756</v>
      </c>
      <c r="E30" s="2" t="n">
        <f aca="false">SUM(B30:D30)</f>
        <v>496337431.601512</v>
      </c>
      <c r="F30" s="2"/>
      <c r="G30" s="2" t="n">
        <v>0</v>
      </c>
      <c r="H30" s="2" t="n">
        <f aca="false">C30</f>
        <v>180011875.800756</v>
      </c>
      <c r="I30" s="2" t="n">
        <f aca="false">D30</f>
        <v>169526115.800756</v>
      </c>
      <c r="J30" s="2" t="n">
        <f aca="false">SUM(G30:I30)</f>
        <v>349537991.601512</v>
      </c>
    </row>
    <row r="31" customFormat="false" ht="12.8" hidden="false" customHeight="false" outlineLevel="0" collapsed="false">
      <c r="A31" s="2" t="n">
        <v>7</v>
      </c>
      <c r="B31" s="2" t="n">
        <f aca="false">C16</f>
        <v>136313680</v>
      </c>
      <c r="C31" s="2" t="n">
        <f aca="false">MAX((D16-$D$2),0)*$E$2*0.5+$D$2</f>
        <v>144782972.299916</v>
      </c>
      <c r="D31" s="2" t="n">
        <f aca="false">E16*$E$2*0.5</f>
        <v>134297212.299916</v>
      </c>
      <c r="E31" s="2" t="n">
        <f aca="false">SUM(B31:D31)</f>
        <v>415393864.599833</v>
      </c>
      <c r="F31" s="2"/>
      <c r="G31" s="2" t="n">
        <v>0</v>
      </c>
      <c r="H31" s="2" t="n">
        <f aca="false">C31</f>
        <v>144782972.299916</v>
      </c>
      <c r="I31" s="2" t="n">
        <f aca="false">D31</f>
        <v>134297212.299916</v>
      </c>
      <c r="J31" s="2" t="n">
        <f aca="false">SUM(G31:I31)</f>
        <v>279080184.599833</v>
      </c>
    </row>
    <row r="32" customFormat="false" ht="12.8" hidden="false" customHeight="false" outlineLevel="0" collapsed="false">
      <c r="A32" s="2" t="n">
        <v>8</v>
      </c>
      <c r="B32" s="2" t="n">
        <f aca="false">C17</f>
        <v>125827920</v>
      </c>
      <c r="C32" s="2" t="n">
        <f aca="false">MAX((D17-$D$2),0)*$E$2*0.5+$D$2</f>
        <v>95238101.4744185</v>
      </c>
      <c r="D32" s="2" t="n">
        <f aca="false">E17*$E$2*0.5</f>
        <v>84752341.4744185</v>
      </c>
      <c r="E32" s="2" t="n">
        <f aca="false">SUM(B32:D32)</f>
        <v>305818362.948837</v>
      </c>
      <c r="F32" s="2"/>
      <c r="G32" s="2" t="n">
        <v>0</v>
      </c>
      <c r="H32" s="2" t="n">
        <f aca="false">C32</f>
        <v>95238101.4744185</v>
      </c>
      <c r="I32" s="2" t="n">
        <f aca="false">D32</f>
        <v>84752341.4744185</v>
      </c>
      <c r="J32" s="2" t="n">
        <f aca="false">SUM(G32:I32)</f>
        <v>179990442.948837</v>
      </c>
    </row>
    <row r="33" customFormat="false" ht="12.8" hidden="false" customHeight="false" outlineLevel="0" collapsed="false">
      <c r="A33" s="2" t="n">
        <v>9</v>
      </c>
      <c r="B33" s="2" t="n">
        <f aca="false">C18</f>
        <v>115342160</v>
      </c>
      <c r="C33" s="2" t="n">
        <f aca="false">MAX((D18-$D$2),0)*$E$2*0.5+$D$2</f>
        <v>10485760</v>
      </c>
      <c r="D33" s="2" t="n">
        <f aca="false">E18*$E$2</f>
        <v>0</v>
      </c>
      <c r="E33" s="2" t="n">
        <f aca="false">SUM(B33:D33)</f>
        <v>125827920</v>
      </c>
      <c r="F33" s="2"/>
      <c r="G33" s="2" t="n">
        <v>0</v>
      </c>
      <c r="H33" s="2" t="n">
        <f aca="false">C33</f>
        <v>10485760</v>
      </c>
      <c r="I33" s="2" t="n">
        <f aca="false">D33</f>
        <v>0</v>
      </c>
      <c r="J33" s="2" t="n">
        <f aca="false">SUM(G33:I33)</f>
        <v>10485760</v>
      </c>
    </row>
    <row r="36" customFormat="false" ht="12.8" hidden="false" customHeight="false" outlineLevel="0" collapsed="false">
      <c r="A36" s="1" t="s">
        <v>13</v>
      </c>
      <c r="B36" s="1" t="s">
        <v>31</v>
      </c>
      <c r="C36" s="1" t="s">
        <v>32</v>
      </c>
      <c r="D36" s="1" t="s">
        <v>14</v>
      </c>
    </row>
    <row r="37" customFormat="false" ht="12.8" hidden="false" customHeight="false" outlineLevel="0" collapsed="false">
      <c r="A37" s="0" t="n">
        <v>0</v>
      </c>
      <c r="B37" s="4" t="n">
        <f aca="false">E24/$E$33</f>
        <v>6.2236155789532</v>
      </c>
      <c r="C37" s="4" t="n">
        <f aca="false">J24/$J$33</f>
        <v>54.6827891520764</v>
      </c>
      <c r="D37" s="11" t="n">
        <f aca="false">B9/$B$18</f>
        <v>1.47120345837401</v>
      </c>
    </row>
    <row r="38" customFormat="false" ht="12.8" hidden="false" customHeight="false" outlineLevel="0" collapsed="false">
      <c r="A38" s="0" t="n">
        <v>1</v>
      </c>
      <c r="B38" s="4" t="n">
        <f aca="false">E25/$E$33</f>
        <v>5.93616922544688</v>
      </c>
      <c r="C38" s="4" t="n">
        <f aca="false">J25/$J$33</f>
        <v>52.2334658056251</v>
      </c>
      <c r="D38" s="11" t="n">
        <f aca="false">B10/$B$18</f>
        <v>1.36577883140427</v>
      </c>
      <c r="H38" s="0" t="n">
        <f aca="false">G9/E24</f>
        <v>1.06802091521933</v>
      </c>
      <c r="I38" s="0" t="n">
        <f aca="false">SUM(H9:I9)/J24</f>
        <v>1.74224644851331</v>
      </c>
    </row>
    <row r="39" customFormat="false" ht="12.8" hidden="false" customHeight="false" outlineLevel="0" collapsed="false">
      <c r="A39" s="0" t="n">
        <v>2</v>
      </c>
      <c r="B39" s="4" t="n">
        <f aca="false">E26/$E$33</f>
        <v>5.62434630003836</v>
      </c>
      <c r="C39" s="4" t="n">
        <f aca="false">J26/$J$33</f>
        <v>49.4916263860247</v>
      </c>
      <c r="D39" s="11" t="n">
        <f aca="false">B11/$B$18</f>
        <v>1.33853948775159</v>
      </c>
      <c r="H39" s="0" t="n">
        <f aca="false">G10/E25</f>
        <v>1.06824685842061</v>
      </c>
      <c r="I39" s="0" t="n">
        <f aca="false">SUM(H10:I10)/J25</f>
        <v>1.75808633091716</v>
      </c>
    </row>
    <row r="40" customFormat="false" ht="12.8" hidden="false" customHeight="false" outlineLevel="0" collapsed="false">
      <c r="A40" s="0" t="n">
        <v>3</v>
      </c>
      <c r="B40" s="4" t="n">
        <f aca="false">E27/$E$33</f>
        <v>5.28130005501199</v>
      </c>
      <c r="C40" s="4" t="n">
        <f aca="false">J27/$J$33</f>
        <v>46.3751107042355</v>
      </c>
      <c r="D40" s="11" t="n">
        <f aca="false">B12/$B$18</f>
        <v>1.33881838888114</v>
      </c>
      <c r="H40" s="0" t="n">
        <f aca="false">G11/E26</f>
        <v>1.06839699397964</v>
      </c>
      <c r="I40" s="0" t="n">
        <f aca="false">SUM(H11:I11)/J26</f>
        <v>1.77519760888955</v>
      </c>
    </row>
    <row r="41" customFormat="false" ht="12.8" hidden="false" customHeight="false" outlineLevel="0" collapsed="false">
      <c r="A41" s="0" t="n">
        <v>4</v>
      </c>
      <c r="B41" s="4" t="n">
        <f aca="false">E28/$E$33</f>
        <v>4.89931501751561</v>
      </c>
      <c r="C41" s="4" t="n">
        <f aca="false">J28/$J$33</f>
        <v>42.7913339689973</v>
      </c>
      <c r="D41" s="11" t="n">
        <f aca="false">B13/$B$18</f>
        <v>1.23739134476828</v>
      </c>
      <c r="H41" s="0" t="n">
        <f aca="false">G12/E27</f>
        <v>1.06846492077309</v>
      </c>
      <c r="I41" s="0" t="n">
        <f aca="false">SUM(H12:I12)/J27</f>
        <v>1.79968025001606</v>
      </c>
    </row>
    <row r="42" customFormat="false" ht="12.8" hidden="false" customHeight="false" outlineLevel="0" collapsed="false">
      <c r="A42" s="0" t="n">
        <v>5</v>
      </c>
      <c r="B42" s="4" t="n">
        <f aca="false">E29/$E$33</f>
        <v>4.46214656500479</v>
      </c>
      <c r="C42" s="4" t="n">
        <f aca="false">J29/$J$33</f>
        <v>38.5453625688265</v>
      </c>
      <c r="D42" s="11" t="n">
        <f aca="false">B14/$B$18</f>
        <v>1.15358155533863</v>
      </c>
      <c r="H42" s="0" t="n">
        <f aca="false">G13/E28</f>
        <v>1.06832884436978</v>
      </c>
      <c r="I42" s="0" t="n">
        <f aca="false">SUM(H13:I13)/J28</f>
        <v>1.82938803767916</v>
      </c>
    </row>
    <row r="43" customFormat="false" ht="12.8" hidden="false" customHeight="false" outlineLevel="0" collapsed="false">
      <c r="A43" s="0" t="n">
        <v>6</v>
      </c>
      <c r="B43" s="4" t="n">
        <f aca="false">E30/$E$33</f>
        <v>3.94457312495917</v>
      </c>
      <c r="C43" s="4" t="n">
        <f aca="false">J30/$J$33</f>
        <v>33.3345405198586</v>
      </c>
      <c r="D43" s="11" t="n">
        <f aca="false">B15/$B$18</f>
        <v>1.10114814298331</v>
      </c>
      <c r="H43" s="0" t="n">
        <f aca="false">G14/E29</f>
        <v>1.06796621460156</v>
      </c>
      <c r="I43" s="0" t="n">
        <f aca="false">SUM(H14:I14)/J29</f>
        <v>1.87492093226508</v>
      </c>
    </row>
    <row r="44" customFormat="false" ht="12.8" hidden="false" customHeight="false" outlineLevel="0" collapsed="false">
      <c r="A44" s="0" t="n">
        <v>7</v>
      </c>
      <c r="B44" s="4" t="n">
        <f aca="false">E31/$E$33</f>
        <v>3.30128531569013</v>
      </c>
      <c r="C44" s="4" t="n">
        <f aca="false">J31/$J$33</f>
        <v>26.6151604270775</v>
      </c>
      <c r="D44" s="11" t="n">
        <f aca="false">B16/$B$18</f>
        <v>1.03607121275508</v>
      </c>
      <c r="H44" s="0" t="n">
        <f aca="false">G15/E30</f>
        <v>1.0670075905643</v>
      </c>
      <c r="I44" s="0" t="n">
        <f aca="false">SUM(H15:I15)/J30</f>
        <v>1.94266591133283</v>
      </c>
    </row>
    <row r="45" customFormat="false" ht="12.8" hidden="false" customHeight="false" outlineLevel="0" collapsed="false">
      <c r="A45" s="0" t="n">
        <v>8</v>
      </c>
      <c r="B45" s="4" t="n">
        <f aca="false">E32/$E$33</f>
        <v>2.43044916381704</v>
      </c>
      <c r="C45" s="4" t="n">
        <f aca="false">J32/$J$33</f>
        <v>17.165226263889</v>
      </c>
      <c r="D45" s="11" t="n">
        <f aca="false">B17/$B$18</f>
        <v>1.08548319620694</v>
      </c>
      <c r="H45" s="0" t="n">
        <f aca="false">G16/E31</f>
        <v>1.06491959245991</v>
      </c>
      <c r="I45" s="0" t="n">
        <f aca="false">SUM(H16:I16)/J31</f>
        <v>2.06972511082518</v>
      </c>
    </row>
    <row r="46" customFormat="false" ht="12.8" hidden="false" customHeight="false" outlineLevel="0" collapsed="false">
      <c r="A46" s="0" t="n">
        <v>9</v>
      </c>
      <c r="B46" s="4" t="n">
        <f aca="false">E33/$E$33</f>
        <v>1</v>
      </c>
      <c r="C46" s="4" t="n">
        <f aca="false">J33/$J$33</f>
        <v>1</v>
      </c>
      <c r="D46" s="11" t="n">
        <f aca="false">B18/$B$18</f>
        <v>1</v>
      </c>
      <c r="H46" s="0" t="n">
        <f aca="false">G17/E32</f>
        <v>1.05920365237908</v>
      </c>
      <c r="I46" s="0" t="n">
        <f aca="false">SUM(H17:I17)/J32</f>
        <v>2.42474759131549</v>
      </c>
    </row>
    <row r="47" customFormat="false" ht="12.8" hidden="false" customHeight="false" outlineLevel="0" collapsed="false">
      <c r="H47" s="0" t="n">
        <f aca="false">G18/E33</f>
        <v>1.02348600374225</v>
      </c>
      <c r="I47" s="0" t="n">
        <f aca="false">SUM(H18:I18)/J33</f>
        <v>18.4157343864441</v>
      </c>
      <c r="J47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1" activeCellId="0" sqref="C2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1" t="s">
        <v>0</v>
      </c>
      <c r="C1" s="0" t="s">
        <v>1</v>
      </c>
      <c r="D1" s="2" t="n">
        <v>104857000</v>
      </c>
      <c r="E1" s="3" t="s">
        <v>2</v>
      </c>
      <c r="F1" s="3"/>
      <c r="G1" s="3"/>
      <c r="H1" s="3"/>
      <c r="I1" s="3"/>
    </row>
    <row r="2" customFormat="false" ht="12.8" hidden="false" customHeight="false" outlineLevel="0" collapsed="false">
      <c r="B2" s="1" t="s">
        <v>3</v>
      </c>
      <c r="C2" s="0" t="s">
        <v>4</v>
      </c>
      <c r="D2" s="2" t="n">
        <v>10485760</v>
      </c>
      <c r="E2" s="4" t="n">
        <f aca="false">LOG(D2,2)</f>
        <v>23.3219280948874</v>
      </c>
      <c r="F2" s="4"/>
      <c r="G2" s="4"/>
      <c r="H2" s="4"/>
      <c r="I2" s="4"/>
    </row>
    <row r="3" customFormat="false" ht="12.8" hidden="false" customHeight="false" outlineLevel="0" collapsed="false">
      <c r="B3" s="1" t="s">
        <v>5</v>
      </c>
      <c r="C3" s="5" t="s">
        <v>6</v>
      </c>
    </row>
    <row r="4" customFormat="false" ht="12.8" hidden="false" customHeight="false" outlineLevel="0" collapsed="false">
      <c r="B4" s="1" t="s">
        <v>7</v>
      </c>
      <c r="C4" s="0" t="n">
        <v>16514</v>
      </c>
      <c r="G4" s="0" t="s">
        <v>8</v>
      </c>
      <c r="H4" s="0" t="s">
        <v>9</v>
      </c>
    </row>
    <row r="7" customFormat="false" ht="12.8" hidden="false" customHeight="false" outlineLevel="0" collapsed="false">
      <c r="C7" s="0" t="s">
        <v>10</v>
      </c>
      <c r="D7" s="0" t="s">
        <v>11</v>
      </c>
      <c r="E7" s="0" t="s">
        <v>12</v>
      </c>
    </row>
    <row r="8" customFormat="false" ht="12.8" hidden="false" customHeight="false" outlineLevel="0" collapsed="false">
      <c r="A8" s="1" t="s">
        <v>13</v>
      </c>
      <c r="B8" s="1" t="s">
        <v>14</v>
      </c>
      <c r="C8" s="1" t="s">
        <v>15</v>
      </c>
      <c r="D8" s="1" t="s">
        <v>16</v>
      </c>
      <c r="E8" s="1" t="s">
        <v>17</v>
      </c>
      <c r="F8" s="1"/>
      <c r="G8" s="1" t="s">
        <v>8</v>
      </c>
      <c r="H8" s="1" t="s">
        <v>18</v>
      </c>
      <c r="I8" s="1" t="s">
        <v>19</v>
      </c>
      <c r="J8" s="1" t="s">
        <v>33</v>
      </c>
      <c r="P8" s="1" t="s">
        <v>20</v>
      </c>
      <c r="Q8" s="1" t="s">
        <v>21</v>
      </c>
      <c r="R8" s="1" t="s">
        <v>22</v>
      </c>
      <c r="T8" s="1" t="s">
        <v>20</v>
      </c>
      <c r="U8" s="1" t="s">
        <v>21</v>
      </c>
      <c r="V8" s="1" t="s">
        <v>22</v>
      </c>
      <c r="X8" s="1" t="s">
        <v>23</v>
      </c>
      <c r="Y8" s="1" t="s">
        <v>24</v>
      </c>
    </row>
    <row r="9" customFormat="false" ht="12.8" hidden="false" customHeight="false" outlineLevel="0" collapsed="false">
      <c r="A9" s="0" t="n">
        <v>0</v>
      </c>
      <c r="B9" s="0" t="n">
        <v>32225</v>
      </c>
      <c r="C9" s="2" t="n">
        <v>209714000</v>
      </c>
      <c r="D9" s="2" t="n">
        <v>34622051</v>
      </c>
      <c r="E9" s="2" t="n">
        <v>24136291</v>
      </c>
      <c r="F9" s="6"/>
      <c r="G9" s="7" t="n">
        <v>836372095</v>
      </c>
      <c r="H9" s="7" t="n">
        <v>964365690</v>
      </c>
      <c r="I9" s="7" t="n">
        <v>34622052</v>
      </c>
      <c r="J9" s="2" t="n">
        <f aca="false">SUM(H9:I9)</f>
        <v>998987742</v>
      </c>
      <c r="L9" s="0" t="n">
        <f aca="false">B9/$B$18</f>
        <v>10.0451995012469</v>
      </c>
      <c r="M9" s="0" t="n">
        <f aca="false">G9/$G$18</f>
        <v>6.49442355078925</v>
      </c>
      <c r="N9" s="0" t="n">
        <f aca="false">J9/$J$18</f>
        <v>5.17334216468373</v>
      </c>
      <c r="P9" s="8" t="n">
        <f aca="false">C9/$D$1</f>
        <v>2</v>
      </c>
      <c r="Q9" s="8" t="n">
        <f aca="false">D9/$D$1</f>
        <v>0.330183497525201</v>
      </c>
      <c r="R9" s="8" t="n">
        <f aca="false">E9/$D$1</f>
        <v>0.230182925317337</v>
      </c>
      <c r="T9" s="4" t="n">
        <f aca="false">C9/C$18</f>
        <v>1.81819033040477</v>
      </c>
      <c r="U9" s="4" t="n">
        <f aca="false">D9/D$18</f>
        <v>3.30200502424379</v>
      </c>
      <c r="V9" s="4" t="n">
        <f aca="false">E9/E$17</f>
        <v>3.32088077678174</v>
      </c>
      <c r="X9" s="9" t="n">
        <f aca="false">D9/C9</f>
        <v>0.1650917487626</v>
      </c>
      <c r="Y9" s="9" t="n">
        <f aca="false">E9/C9</f>
        <v>0.115091462658668</v>
      </c>
    </row>
    <row r="10" customFormat="false" ht="12.8" hidden="false" customHeight="false" outlineLevel="0" collapsed="false">
      <c r="A10" s="0" t="n">
        <v>1</v>
      </c>
      <c r="B10" s="0" t="n">
        <v>26764</v>
      </c>
      <c r="C10" s="2" t="n">
        <v>199228240</v>
      </c>
      <c r="D10" s="2" t="n">
        <v>33520812</v>
      </c>
      <c r="E10" s="2" t="n">
        <v>23035052</v>
      </c>
      <c r="F10" s="6"/>
      <c r="G10" s="7" t="n">
        <v>797911850</v>
      </c>
      <c r="H10" s="7" t="n">
        <v>929396407</v>
      </c>
      <c r="I10" s="7" t="n">
        <v>33520814</v>
      </c>
      <c r="J10" s="2" t="n">
        <f aca="false">SUM(H10:I10)</f>
        <v>962917221</v>
      </c>
      <c r="L10" s="0" t="n">
        <f aca="false">B10/$B$18</f>
        <v>8.3428927680798</v>
      </c>
      <c r="M10" s="0" t="n">
        <f aca="false">G10/$G$18</f>
        <v>6.19578001355224</v>
      </c>
      <c r="N10" s="0" t="n">
        <f aca="false">J10/$J$18</f>
        <v>4.98654793353749</v>
      </c>
      <c r="P10" s="8" t="n">
        <f aca="false">C10/$D$1</f>
        <v>1.89999942779214</v>
      </c>
      <c r="Q10" s="8" t="n">
        <f aca="false">D10/$D$1</f>
        <v>0.319681203925346</v>
      </c>
      <c r="R10" s="8" t="n">
        <f aca="false">E10/$D$1</f>
        <v>0.219680631717482</v>
      </c>
      <c r="T10" s="4" t="n">
        <f aca="false">C10/C$18</f>
        <v>1.72728029369313</v>
      </c>
      <c r="U10" s="4" t="n">
        <f aca="false">D10/D$18</f>
        <v>3.1969766794212</v>
      </c>
      <c r="V10" s="4" t="n">
        <f aca="false">E10/E$17</f>
        <v>3.16936274007335</v>
      </c>
      <c r="X10" s="9" t="n">
        <f aca="false">D10/C10</f>
        <v>0.168253315895377</v>
      </c>
      <c r="Y10" s="9" t="n">
        <f aca="false">E10/C10</f>
        <v>0.115621419935246</v>
      </c>
    </row>
    <row r="11" customFormat="false" ht="12.8" hidden="false" customHeight="false" outlineLevel="0" collapsed="false">
      <c r="A11" s="0" t="n">
        <v>2</v>
      </c>
      <c r="B11" s="0" t="n">
        <v>24985</v>
      </c>
      <c r="C11" s="2" t="n">
        <v>188742480</v>
      </c>
      <c r="D11" s="2" t="n">
        <v>32288055</v>
      </c>
      <c r="E11" s="2" t="n">
        <v>21802295</v>
      </c>
      <c r="F11" s="6"/>
      <c r="G11" s="7" t="n">
        <v>756104335</v>
      </c>
      <c r="H11" s="7" t="n">
        <v>888963730</v>
      </c>
      <c r="I11" s="7" t="n">
        <v>32288057</v>
      </c>
      <c r="J11" s="2" t="n">
        <f aca="false">SUM(H11:I11)</f>
        <v>921251787</v>
      </c>
      <c r="L11" s="0" t="n">
        <f aca="false">B11/$B$18</f>
        <v>7.78834164588529</v>
      </c>
      <c r="M11" s="0" t="n">
        <f aca="false">G11/$G$18</f>
        <v>5.87114494784507</v>
      </c>
      <c r="N11" s="0" t="n">
        <f aca="false">J11/$J$18</f>
        <v>4.77077997417243</v>
      </c>
      <c r="P11" s="8" t="n">
        <f aca="false">C11/$D$1</f>
        <v>1.79999885558427</v>
      </c>
      <c r="Q11" s="8" t="n">
        <f aca="false">D11/$D$1</f>
        <v>0.307924649761103</v>
      </c>
      <c r="R11" s="8" t="n">
        <f aca="false">E11/$D$1</f>
        <v>0.207924077553239</v>
      </c>
      <c r="T11" s="4" t="n">
        <f aca="false">C11/C$18</f>
        <v>1.63637025698149</v>
      </c>
      <c r="U11" s="4" t="n">
        <f aca="false">D11/D$18</f>
        <v>3.07940508299349</v>
      </c>
      <c r="V11" s="4" t="n">
        <f aca="false">E11/E$17</f>
        <v>2.99974931339802</v>
      </c>
      <c r="X11" s="9" t="n">
        <f aca="false">D11/C11</f>
        <v>0.171069358630871</v>
      </c>
      <c r="Y11" s="9" t="n">
        <f aca="false">E11/C11</f>
        <v>0.11551344986036</v>
      </c>
    </row>
    <row r="12" customFormat="false" ht="12.8" hidden="false" customHeight="false" outlineLevel="0" collapsed="false">
      <c r="A12" s="0" t="n">
        <v>3</v>
      </c>
      <c r="B12" s="0" t="n">
        <v>23684</v>
      </c>
      <c r="C12" s="2" t="n">
        <v>178256720</v>
      </c>
      <c r="D12" s="2" t="n">
        <v>30886840</v>
      </c>
      <c r="E12" s="2" t="n">
        <v>20401080</v>
      </c>
      <c r="F12" s="6"/>
      <c r="G12" s="7" t="n">
        <v>710032337</v>
      </c>
      <c r="H12" s="7" t="n">
        <v>844258576</v>
      </c>
      <c r="I12" s="7" t="n">
        <v>30886842</v>
      </c>
      <c r="J12" s="2" t="n">
        <f aca="false">SUM(H12:I12)</f>
        <v>875145418</v>
      </c>
      <c r="L12" s="0" t="n">
        <f aca="false">B12/$B$18</f>
        <v>7.38279301745636</v>
      </c>
      <c r="M12" s="0" t="n">
        <f aca="false">G12/$G$18</f>
        <v>5.51339620104701</v>
      </c>
      <c r="N12" s="0" t="n">
        <f aca="false">J12/$J$18</f>
        <v>4.53201425885881</v>
      </c>
      <c r="P12" s="8" t="n">
        <f aca="false">C12/$D$1</f>
        <v>1.69999828337641</v>
      </c>
      <c r="Q12" s="8" t="n">
        <f aca="false">D12/$D$1</f>
        <v>0.294561545724177</v>
      </c>
      <c r="R12" s="8" t="n">
        <f aca="false">E12/$D$1</f>
        <v>0.194560973516313</v>
      </c>
      <c r="T12" s="4" t="n">
        <f aca="false">C12/C$18</f>
        <v>1.54546022026985</v>
      </c>
      <c r="U12" s="4" t="n">
        <f aca="false">D12/D$18</f>
        <v>2.9457671604439</v>
      </c>
      <c r="V12" s="4" t="n">
        <f aca="false">E12/E$17</f>
        <v>2.80695797036862</v>
      </c>
      <c r="X12" s="9" t="n">
        <f aca="false">D12/C12</f>
        <v>0.173271672450834</v>
      </c>
      <c r="Y12" s="9" t="n">
        <f aca="false">E12/C12</f>
        <v>0.114447747047068</v>
      </c>
    </row>
    <row r="13" customFormat="false" ht="12.8" hidden="false" customHeight="false" outlineLevel="0" collapsed="false">
      <c r="A13" s="0" t="n">
        <v>4</v>
      </c>
      <c r="B13" s="0" t="n">
        <v>22633</v>
      </c>
      <c r="C13" s="2" t="n">
        <v>167770960</v>
      </c>
      <c r="D13" s="2" t="n">
        <v>29275540</v>
      </c>
      <c r="E13" s="2" t="n">
        <v>18789780</v>
      </c>
      <c r="F13" s="6"/>
      <c r="G13" s="7" t="n">
        <v>658593343</v>
      </c>
      <c r="H13" s="7" t="n">
        <v>791570245</v>
      </c>
      <c r="I13" s="7" t="n">
        <v>29275542</v>
      </c>
      <c r="J13" s="2" t="n">
        <f aca="false">SUM(H13:I13)</f>
        <v>820845787</v>
      </c>
      <c r="L13" s="0" t="n">
        <f aca="false">B13/$B$18</f>
        <v>7.05517456359102</v>
      </c>
      <c r="M13" s="0" t="n">
        <f aca="false">G13/$G$18</f>
        <v>5.11397276731503</v>
      </c>
      <c r="N13" s="0" t="n">
        <f aca="false">J13/$J$18</f>
        <v>4.25081904617615</v>
      </c>
      <c r="P13" s="8" t="n">
        <f aca="false">C13/$D$1</f>
        <v>1.59999771116854</v>
      </c>
      <c r="Q13" s="8" t="n">
        <f aca="false">D13/$D$1</f>
        <v>0.279194903535291</v>
      </c>
      <c r="R13" s="8" t="n">
        <f aca="false">E13/$D$1</f>
        <v>0.179194331327427</v>
      </c>
      <c r="T13" s="4" t="n">
        <f aca="false">C13/C$18</f>
        <v>1.45455018355821</v>
      </c>
      <c r="U13" s="4" t="n">
        <f aca="false">D13/D$18</f>
        <v>2.79209282452533</v>
      </c>
      <c r="V13" s="4" t="n">
        <f aca="false">E13/E$17</f>
        <v>2.58526130638539</v>
      </c>
      <c r="X13" s="9" t="n">
        <f aca="false">D13/C13</f>
        <v>0.174497064331038</v>
      </c>
      <c r="Y13" s="9" t="n">
        <f aca="false">E13/C13</f>
        <v>0.111996617293005</v>
      </c>
    </row>
    <row r="14" customFormat="false" ht="12.8" hidden="false" customHeight="false" outlineLevel="0" collapsed="false">
      <c r="A14" s="0" t="n">
        <v>5</v>
      </c>
      <c r="B14" s="0" t="n">
        <v>20661</v>
      </c>
      <c r="C14" s="2" t="n">
        <v>157285200</v>
      </c>
      <c r="D14" s="2" t="n">
        <v>27366511</v>
      </c>
      <c r="E14" s="2" t="n">
        <v>16880751</v>
      </c>
      <c r="F14" s="6"/>
      <c r="G14" s="7" t="n">
        <v>599623110</v>
      </c>
      <c r="H14" s="7" t="n">
        <v>730434194</v>
      </c>
      <c r="I14" s="7" t="n">
        <v>27366513</v>
      </c>
      <c r="J14" s="2" t="n">
        <f aca="false">SUM(H14:I14)</f>
        <v>757800707</v>
      </c>
      <c r="L14" s="0" t="n">
        <f aca="false">B14/$B$18</f>
        <v>6.44046134663342</v>
      </c>
      <c r="M14" s="0" t="n">
        <f aca="false">G14/$G$18</f>
        <v>4.65606931467685</v>
      </c>
      <c r="N14" s="0" t="n">
        <f aca="false">J14/$J$18</f>
        <v>3.92433478923532</v>
      </c>
      <c r="P14" s="8" t="n">
        <f aca="false">C14/$D$1</f>
        <v>1.49999713896068</v>
      </c>
      <c r="Q14" s="8" t="n">
        <f aca="false">D14/$D$1</f>
        <v>0.260988880093842</v>
      </c>
      <c r="R14" s="8" t="n">
        <f aca="false">E14/$D$1</f>
        <v>0.160988307885978</v>
      </c>
      <c r="T14" s="4" t="n">
        <f aca="false">C14/C$18</f>
        <v>1.36364014684657</v>
      </c>
      <c r="U14" s="4" t="n">
        <f aca="false">D14/D$18</f>
        <v>2.61002321376116</v>
      </c>
      <c r="V14" s="4" t="n">
        <f aca="false">E14/E$17</f>
        <v>2.32260049787845</v>
      </c>
      <c r="X14" s="9" t="n">
        <f aca="false">D14/C14</f>
        <v>0.173992918596282</v>
      </c>
      <c r="Y14" s="9" t="n">
        <f aca="false">E14/C14</f>
        <v>0.107325743299433</v>
      </c>
    </row>
    <row r="15" customFormat="false" ht="12.8" hidden="false" customHeight="false" outlineLevel="0" collapsed="false">
      <c r="A15" s="0" t="n">
        <v>6</v>
      </c>
      <c r="B15" s="0" t="n">
        <v>18036</v>
      </c>
      <c r="C15" s="2" t="n">
        <v>146799440</v>
      </c>
      <c r="D15" s="2" t="n">
        <v>25023676</v>
      </c>
      <c r="E15" s="2" t="n">
        <v>14537916</v>
      </c>
      <c r="F15" s="6"/>
      <c r="G15" s="7" t="n">
        <v>529595807</v>
      </c>
      <c r="H15" s="7" t="n">
        <v>654011863</v>
      </c>
      <c r="I15" s="7" t="n">
        <v>25023678</v>
      </c>
      <c r="J15" s="2" t="n">
        <f aca="false">SUM(H15:I15)</f>
        <v>679035541</v>
      </c>
      <c r="L15" s="0" t="n">
        <f aca="false">B15/$B$18</f>
        <v>5.62219451371571</v>
      </c>
      <c r="M15" s="0" t="n">
        <f aca="false">G15/$G$18</f>
        <v>4.11230778972849</v>
      </c>
      <c r="N15" s="0" t="n">
        <f aca="false">J15/$J$18</f>
        <v>3.51644274287214</v>
      </c>
      <c r="P15" s="8" t="n">
        <f aca="false">C15/$D$1</f>
        <v>1.39999656675282</v>
      </c>
      <c r="Q15" s="8" t="n">
        <f aca="false">D15/$D$1</f>
        <v>0.238645736574573</v>
      </c>
      <c r="R15" s="8" t="n">
        <f aca="false">E15/$D$1</f>
        <v>0.138645164366709</v>
      </c>
      <c r="T15" s="4" t="n">
        <f aca="false">C15/C$18</f>
        <v>1.27273011013492</v>
      </c>
      <c r="U15" s="4" t="n">
        <f aca="false">D15/D$18</f>
        <v>2.38658027154569</v>
      </c>
      <c r="V15" s="4" t="n">
        <f aca="false">E15/E$17</f>
        <v>2.0002528880211</v>
      </c>
      <c r="X15" s="9" t="n">
        <f aca="false">D15/C15</f>
        <v>0.170461658436844</v>
      </c>
      <c r="Y15" s="9" t="n">
        <f aca="false">E15/C15</f>
        <v>0.0990325031212653</v>
      </c>
    </row>
    <row r="16" customFormat="false" ht="12.8" hidden="false" customHeight="false" outlineLevel="0" collapsed="false">
      <c r="A16" s="0" t="n">
        <v>7</v>
      </c>
      <c r="B16" s="0" t="n">
        <v>14868</v>
      </c>
      <c r="C16" s="2" t="n">
        <v>136313680</v>
      </c>
      <c r="D16" s="2" t="n">
        <v>22002579</v>
      </c>
      <c r="E16" s="2" t="n">
        <v>11516819</v>
      </c>
      <c r="F16" s="6"/>
      <c r="G16" s="7" t="n">
        <v>442361065</v>
      </c>
      <c r="H16" s="7" t="n">
        <v>555616685</v>
      </c>
      <c r="I16" s="7" t="n">
        <v>22002581</v>
      </c>
      <c r="J16" s="2" t="n">
        <f aca="false">SUM(H16:I16)</f>
        <v>577619266</v>
      </c>
      <c r="L16" s="0" t="n">
        <f aca="false">B16/$B$18</f>
        <v>4.63466334164589</v>
      </c>
      <c r="M16" s="0" t="n">
        <f aca="false">G16/$G$18</f>
        <v>3.43493061959248</v>
      </c>
      <c r="N16" s="0" t="n">
        <f aca="false">J16/$J$18</f>
        <v>2.99125002069492</v>
      </c>
      <c r="P16" s="8" t="n">
        <f aca="false">C16/$D$1</f>
        <v>1.29999599454495</v>
      </c>
      <c r="Q16" s="8" t="n">
        <f aca="false">D16/$D$1</f>
        <v>0.209834145550607</v>
      </c>
      <c r="R16" s="8" t="n">
        <f aca="false">E16/$D$1</f>
        <v>0.109833573342743</v>
      </c>
      <c r="T16" s="4" t="n">
        <f aca="false">C16/C$18</f>
        <v>1.18182007342328</v>
      </c>
      <c r="U16" s="4" t="n">
        <f aca="false">D16/D$18</f>
        <v>2.09844952294481</v>
      </c>
      <c r="V16" s="4" t="n">
        <f aca="false">E16/E$17</f>
        <v>1.58458409482943</v>
      </c>
      <c r="X16" s="9" t="n">
        <f aca="false">D16/C16</f>
        <v>0.161411378520483</v>
      </c>
      <c r="Y16" s="9" t="n">
        <f aca="false">E16/C16</f>
        <v>0.0844876244262498</v>
      </c>
    </row>
    <row r="17" customFormat="false" ht="12.8" hidden="false" customHeight="false" outlineLevel="0" collapsed="false">
      <c r="A17" s="0" t="n">
        <v>8</v>
      </c>
      <c r="B17" s="0" t="n">
        <v>10605</v>
      </c>
      <c r="C17" s="2" t="n">
        <v>125827920</v>
      </c>
      <c r="D17" s="2" t="n">
        <v>17753799</v>
      </c>
      <c r="E17" s="2" t="n">
        <v>7268039</v>
      </c>
      <c r="F17" s="6"/>
      <c r="G17" s="7" t="n">
        <v>323923927</v>
      </c>
      <c r="H17" s="7" t="n">
        <v>418677592</v>
      </c>
      <c r="I17" s="7" t="n">
        <v>17753801</v>
      </c>
      <c r="J17" s="2" t="n">
        <f aca="false">SUM(H17:I17)</f>
        <v>436431393</v>
      </c>
      <c r="L17" s="0" t="n">
        <f aca="false">B17/$B$18</f>
        <v>3.30579800498753</v>
      </c>
      <c r="M17" s="0" t="n">
        <f aca="false">G17/$G$18</f>
        <v>2.51526705966073</v>
      </c>
      <c r="N17" s="0" t="n">
        <f aca="false">J17/$J$18</f>
        <v>2.26009672839265</v>
      </c>
      <c r="P17" s="8" t="n">
        <f aca="false">C17/$D$1</f>
        <v>1.19999542233709</v>
      </c>
      <c r="Q17" s="8" t="n">
        <f aca="false">D17/$D$1</f>
        <v>0.169314390074101</v>
      </c>
      <c r="R17" s="8" t="n">
        <f aca="false">E17/$D$1</f>
        <v>0.0693138178662369</v>
      </c>
      <c r="T17" s="4" t="n">
        <f aca="false">C17/C$18</f>
        <v>1.09091003671164</v>
      </c>
      <c r="U17" s="4" t="n">
        <f aca="false">D17/D$18</f>
        <v>1.6932310999546</v>
      </c>
      <c r="V17" s="4" t="n">
        <f aca="false">E17/E$17</f>
        <v>1</v>
      </c>
      <c r="X17" s="9" t="n">
        <f aca="false">D17/C17</f>
        <v>0.141095863302835</v>
      </c>
      <c r="Y17" s="9" t="n">
        <f aca="false">E17/C17</f>
        <v>0.057761735233325</v>
      </c>
    </row>
    <row r="18" customFormat="false" ht="12.8" hidden="false" customHeight="false" outlineLevel="0" collapsed="false">
      <c r="A18" s="0" t="n">
        <v>9</v>
      </c>
      <c r="B18" s="0" t="n">
        <v>3208</v>
      </c>
      <c r="C18" s="2" t="n">
        <v>115342160</v>
      </c>
      <c r="D18" s="2" t="n">
        <v>10485160</v>
      </c>
      <c r="E18" s="2" t="n">
        <v>0</v>
      </c>
      <c r="F18" s="6"/>
      <c r="G18" s="7" t="n">
        <v>128783115</v>
      </c>
      <c r="H18" s="7" t="n">
        <v>182617809</v>
      </c>
      <c r="I18" s="7" t="n">
        <v>10485162</v>
      </c>
      <c r="J18" s="2" t="n">
        <f aca="false">SUM(H18:I18)</f>
        <v>193102971</v>
      </c>
      <c r="P18" s="8" t="n">
        <f aca="false">C18/$D$1</f>
        <v>1.09999485012922</v>
      </c>
      <c r="Q18" s="8" t="n">
        <f aca="false">D18/$D$1</f>
        <v>0.0999948501292236</v>
      </c>
      <c r="R18" s="8" t="n">
        <f aca="false">E18/$D$1</f>
        <v>0</v>
      </c>
      <c r="T18" s="4" t="n">
        <f aca="false">C18/C$18</f>
        <v>1</v>
      </c>
      <c r="U18" s="4" t="n">
        <f aca="false">D18/D$18</f>
        <v>1</v>
      </c>
      <c r="V18" s="4" t="n">
        <v>-1</v>
      </c>
      <c r="X18" s="9" t="n">
        <f aca="false">D18/C18</f>
        <v>0.0909048347976143</v>
      </c>
      <c r="Y18" s="9" t="n">
        <f aca="false">E18/C18</f>
        <v>0</v>
      </c>
    </row>
    <row r="22" customFormat="false" ht="12.8" hidden="false" customHeight="false" outlineLevel="0" collapsed="false">
      <c r="A22" s="1" t="s">
        <v>13</v>
      </c>
      <c r="B22" s="1" t="s">
        <v>25</v>
      </c>
      <c r="G22" s="1" t="s">
        <v>26</v>
      </c>
    </row>
    <row r="23" customFormat="false" ht="12.8" hidden="false" customHeight="false" outlineLevel="0" collapsed="false">
      <c r="B23" s="10" t="s">
        <v>27</v>
      </c>
      <c r="C23" s="10" t="s">
        <v>28</v>
      </c>
      <c r="D23" s="10" t="s">
        <v>29</v>
      </c>
      <c r="E23" s="10" t="s">
        <v>30</v>
      </c>
      <c r="F23" s="10"/>
      <c r="G23" s="10" t="s">
        <v>27</v>
      </c>
      <c r="H23" s="10" t="s">
        <v>28</v>
      </c>
      <c r="I23" s="10" t="s">
        <v>29</v>
      </c>
      <c r="J23" s="10" t="s">
        <v>30</v>
      </c>
      <c r="K23" s="10"/>
      <c r="L23" s="10"/>
      <c r="M23" s="10"/>
      <c r="N23" s="10"/>
      <c r="O23" s="10"/>
    </row>
    <row r="24" customFormat="false" ht="12.8" hidden="false" customHeight="false" outlineLevel="0" collapsed="false">
      <c r="A24" s="2" t="n">
        <v>0</v>
      </c>
      <c r="B24" s="2" t="n">
        <f aca="false">C9</f>
        <v>209714000</v>
      </c>
      <c r="C24" s="2" t="n">
        <f aca="false">MAX((D9-$D$2),0)*$E$2*0.5+$D$2</f>
        <v>291938181.589638</v>
      </c>
      <c r="D24" s="2" t="n">
        <f aca="false">E9*$E$2*0.5</f>
        <v>281452421.589638</v>
      </c>
      <c r="E24" s="2" t="n">
        <f aca="false">SUM(B24:D24)</f>
        <v>783104603.179277</v>
      </c>
      <c r="F24" s="2"/>
      <c r="G24" s="2" t="n">
        <v>0</v>
      </c>
      <c r="H24" s="2" t="n">
        <f aca="false">C24</f>
        <v>291938181.589638</v>
      </c>
      <c r="I24" s="2" t="n">
        <f aca="false">D24</f>
        <v>281452421.589638</v>
      </c>
      <c r="J24" s="2" t="n">
        <f aca="false">SUM(G24:I24)</f>
        <v>573390603.179277</v>
      </c>
      <c r="K24" s="2"/>
      <c r="L24" s="2"/>
      <c r="M24" s="2"/>
      <c r="N24" s="2"/>
      <c r="O24" s="2"/>
    </row>
    <row r="25" customFormat="false" ht="12.8" hidden="false" customHeight="false" outlineLevel="0" collapsed="false">
      <c r="A25" s="2" t="n">
        <v>1</v>
      </c>
      <c r="B25" s="2" t="n">
        <f aca="false">C10</f>
        <v>199228240</v>
      </c>
      <c r="C25" s="2" t="n">
        <f aca="false">MAX((D10-$D$2),0)*$E$2*0.5+$D$2</f>
        <v>279096673.202996</v>
      </c>
      <c r="D25" s="2" t="n">
        <f aca="false">E10*$E$2*0.5</f>
        <v>268610913.202996</v>
      </c>
      <c r="E25" s="2" t="n">
        <f aca="false">SUM(B25:D25)</f>
        <v>746935826.405991</v>
      </c>
      <c r="F25" s="2"/>
      <c r="G25" s="2" t="n">
        <v>0</v>
      </c>
      <c r="H25" s="2" t="n">
        <f aca="false">C25</f>
        <v>279096673.202996</v>
      </c>
      <c r="I25" s="2" t="n">
        <f aca="false">D25</f>
        <v>268610913.202996</v>
      </c>
      <c r="J25" s="2" t="n">
        <f aca="false">SUM(G25:I25)</f>
        <v>547707586.405991</v>
      </c>
      <c r="K25" s="2"/>
      <c r="L25" s="2"/>
      <c r="M25" s="2"/>
      <c r="N25" s="2"/>
      <c r="O25" s="2"/>
    </row>
    <row r="26" customFormat="false" ht="12.8" hidden="false" customHeight="false" outlineLevel="0" collapsed="false">
      <c r="A26" s="2" t="n">
        <v>2</v>
      </c>
      <c r="B26" s="2" t="n">
        <f aca="false">C11</f>
        <v>188742480</v>
      </c>
      <c r="C26" s="2" t="n">
        <f aca="false">MAX((D11-$D$2),0)*$E$2*0.5+$D$2</f>
        <v>264721538.146761</v>
      </c>
      <c r="D26" s="2" t="n">
        <f aca="false">E11*$E$2*0.5</f>
        <v>254235778.146761</v>
      </c>
      <c r="E26" s="2" t="n">
        <f aca="false">SUM(B26:D26)</f>
        <v>707699796.293522</v>
      </c>
      <c r="F26" s="2"/>
      <c r="G26" s="2" t="n">
        <v>0</v>
      </c>
      <c r="H26" s="2" t="n">
        <f aca="false">C26</f>
        <v>264721538.146761</v>
      </c>
      <c r="I26" s="2" t="n">
        <f aca="false">D26</f>
        <v>254235778.146761</v>
      </c>
      <c r="J26" s="2" t="n">
        <f aca="false">SUM(G26:I26)</f>
        <v>518957316.293522</v>
      </c>
      <c r="K26" s="2"/>
      <c r="L26" s="2"/>
      <c r="M26" s="2"/>
      <c r="N26" s="2"/>
      <c r="O26" s="2"/>
    </row>
    <row r="27" customFormat="false" ht="12.8" hidden="false" customHeight="false" outlineLevel="0" collapsed="false">
      <c r="A27" s="2" t="n">
        <v>3</v>
      </c>
      <c r="B27" s="2" t="n">
        <f aca="false">C12</f>
        <v>178256720</v>
      </c>
      <c r="C27" s="2" t="n">
        <f aca="false">MAX((D12-$D$2),0)*$E$2*0.5+$D$2</f>
        <v>248382020.409022</v>
      </c>
      <c r="D27" s="2" t="n">
        <f aca="false">E12*$E$2*0.5</f>
        <v>237896260.409022</v>
      </c>
      <c r="E27" s="2" t="n">
        <f aca="false">SUM(B27:D27)</f>
        <v>664535000.818045</v>
      </c>
      <c r="F27" s="2"/>
      <c r="G27" s="2" t="n">
        <v>0</v>
      </c>
      <c r="H27" s="2" t="n">
        <f aca="false">C27</f>
        <v>248382020.409022</v>
      </c>
      <c r="I27" s="2" t="n">
        <f aca="false">D27</f>
        <v>237896260.409022</v>
      </c>
      <c r="J27" s="2" t="n">
        <f aca="false">SUM(G27:I27)</f>
        <v>486278280.818045</v>
      </c>
      <c r="K27" s="2"/>
      <c r="L27" s="2"/>
      <c r="M27" s="2"/>
      <c r="N27" s="2"/>
      <c r="O27" s="2"/>
    </row>
    <row r="28" customFormat="false" ht="12.8" hidden="false" customHeight="false" outlineLevel="0" collapsed="false">
      <c r="A28" s="2" t="n">
        <v>4</v>
      </c>
      <c r="B28" s="2" t="n">
        <f aca="false">C13</f>
        <v>167770960</v>
      </c>
      <c r="C28" s="2" t="n">
        <f aca="false">MAX((D13-$D$2),0)*$E$2*0.5+$D$2</f>
        <v>229592709.039376</v>
      </c>
      <c r="D28" s="2" t="n">
        <f aca="false">E13*$E$2*0.5</f>
        <v>219106949.039376</v>
      </c>
      <c r="E28" s="2" t="n">
        <f aca="false">SUM(B28:D28)</f>
        <v>616470618.078753</v>
      </c>
      <c r="F28" s="2"/>
      <c r="G28" s="2" t="n">
        <v>0</v>
      </c>
      <c r="H28" s="2" t="n">
        <f aca="false">C28</f>
        <v>229592709.039376</v>
      </c>
      <c r="I28" s="2" t="n">
        <f aca="false">D28</f>
        <v>219106949.039376</v>
      </c>
      <c r="J28" s="2" t="n">
        <f aca="false">SUM(G28:I28)</f>
        <v>448699658.078753</v>
      </c>
      <c r="K28" s="2"/>
      <c r="L28" s="2"/>
      <c r="M28" s="2"/>
      <c r="N28" s="2"/>
      <c r="O28" s="2"/>
    </row>
    <row r="29" customFormat="false" ht="12.8" hidden="false" customHeight="false" outlineLevel="0" collapsed="false">
      <c r="A29" s="2" t="n">
        <v>5</v>
      </c>
      <c r="B29" s="2" t="n">
        <f aca="false">C14</f>
        <v>157285200</v>
      </c>
      <c r="C29" s="2" t="n">
        <f aca="false">MAX((D14-$D$2),0)*$E$2*0.5+$D$2</f>
        <v>207331590.504849</v>
      </c>
      <c r="D29" s="2" t="n">
        <f aca="false">E14*$E$2*0.5</f>
        <v>196845830.504849</v>
      </c>
      <c r="E29" s="2" t="n">
        <f aca="false">SUM(B29:D29)</f>
        <v>561462621.009698</v>
      </c>
      <c r="F29" s="2"/>
      <c r="G29" s="2" t="n">
        <v>0</v>
      </c>
      <c r="H29" s="2" t="n">
        <f aca="false">C29</f>
        <v>207331590.504849</v>
      </c>
      <c r="I29" s="2" t="n">
        <f aca="false">D29</f>
        <v>196845830.504849</v>
      </c>
      <c r="J29" s="2" t="n">
        <f aca="false">SUM(G29:I29)</f>
        <v>404177421.009698</v>
      </c>
      <c r="K29" s="2"/>
      <c r="L29" s="2"/>
      <c r="M29" s="2"/>
      <c r="N29" s="2"/>
      <c r="O29" s="2"/>
    </row>
    <row r="30" customFormat="false" ht="12.8" hidden="false" customHeight="false" outlineLevel="0" collapsed="false">
      <c r="A30" s="2" t="n">
        <v>6</v>
      </c>
      <c r="B30" s="2" t="n">
        <f aca="false">C15</f>
        <v>146799440</v>
      </c>
      <c r="C30" s="2" t="n">
        <f aca="false">MAX((D15-$D$2),0)*$E$2*0.5+$D$2</f>
        <v>180011875.800756</v>
      </c>
      <c r="D30" s="2" t="n">
        <f aca="false">E15*$E$2*0.5</f>
        <v>169526115.800756</v>
      </c>
      <c r="E30" s="2" t="n">
        <f aca="false">SUM(B30:D30)</f>
        <v>496337431.601512</v>
      </c>
      <c r="F30" s="2"/>
      <c r="G30" s="2" t="n">
        <v>0</v>
      </c>
      <c r="H30" s="2" t="n">
        <f aca="false">C30</f>
        <v>180011875.800756</v>
      </c>
      <c r="I30" s="2" t="n">
        <f aca="false">D30</f>
        <v>169526115.800756</v>
      </c>
      <c r="J30" s="2" t="n">
        <f aca="false">SUM(G30:I30)</f>
        <v>349537991.601512</v>
      </c>
      <c r="K30" s="2"/>
      <c r="L30" s="2"/>
      <c r="M30" s="2"/>
      <c r="N30" s="2"/>
      <c r="O30" s="2"/>
    </row>
    <row r="31" customFormat="false" ht="12.8" hidden="false" customHeight="false" outlineLevel="0" collapsed="false">
      <c r="A31" s="2" t="n">
        <v>7</v>
      </c>
      <c r="B31" s="2" t="n">
        <f aca="false">C16</f>
        <v>136313680</v>
      </c>
      <c r="C31" s="2" t="n">
        <f aca="false">MAX((D16-$D$2),0)*$E$2*0.5+$D$2</f>
        <v>144782972.299916</v>
      </c>
      <c r="D31" s="2" t="n">
        <f aca="false">E16*$E$2*0.5</f>
        <v>134297212.299916</v>
      </c>
      <c r="E31" s="2" t="n">
        <f aca="false">SUM(B31:D31)</f>
        <v>415393864.599833</v>
      </c>
      <c r="F31" s="2"/>
      <c r="G31" s="2" t="n">
        <v>0</v>
      </c>
      <c r="H31" s="2" t="n">
        <f aca="false">C31</f>
        <v>144782972.299916</v>
      </c>
      <c r="I31" s="2" t="n">
        <f aca="false">D31</f>
        <v>134297212.299916</v>
      </c>
      <c r="J31" s="2" t="n">
        <f aca="false">SUM(G31:I31)</f>
        <v>279080184.599833</v>
      </c>
      <c r="K31" s="2"/>
      <c r="L31" s="2"/>
      <c r="M31" s="2"/>
      <c r="N31" s="2"/>
      <c r="O31" s="2"/>
    </row>
    <row r="32" customFormat="false" ht="12.8" hidden="false" customHeight="false" outlineLevel="0" collapsed="false">
      <c r="A32" s="2" t="n">
        <v>8</v>
      </c>
      <c r="B32" s="2" t="n">
        <f aca="false">C17</f>
        <v>125827920</v>
      </c>
      <c r="C32" s="2" t="n">
        <f aca="false">MAX((D17-$D$2),0)*$E$2*0.5+$D$2</f>
        <v>95238101.4744185</v>
      </c>
      <c r="D32" s="2" t="n">
        <f aca="false">E17*$E$2*0.5</f>
        <v>84752341.4744185</v>
      </c>
      <c r="E32" s="2" t="n">
        <f aca="false">SUM(B32:D32)</f>
        <v>305818362.948837</v>
      </c>
      <c r="F32" s="2"/>
      <c r="G32" s="2" t="n">
        <v>0</v>
      </c>
      <c r="H32" s="2" t="n">
        <f aca="false">C32</f>
        <v>95238101.4744185</v>
      </c>
      <c r="I32" s="2" t="n">
        <f aca="false">D32</f>
        <v>84752341.4744185</v>
      </c>
      <c r="J32" s="2" t="n">
        <f aca="false">SUM(G32:I32)</f>
        <v>179990442.948837</v>
      </c>
      <c r="K32" s="2"/>
      <c r="L32" s="2"/>
      <c r="M32" s="2"/>
      <c r="N32" s="2"/>
      <c r="O32" s="2"/>
    </row>
    <row r="33" customFormat="false" ht="12.8" hidden="false" customHeight="false" outlineLevel="0" collapsed="false">
      <c r="A33" s="2" t="n">
        <v>9</v>
      </c>
      <c r="B33" s="2" t="n">
        <f aca="false">C18</f>
        <v>115342160</v>
      </c>
      <c r="C33" s="2" t="n">
        <f aca="false">MAX((D18-$D$2),0)*$E$2*0.5+$D$2</f>
        <v>10485760</v>
      </c>
      <c r="D33" s="2" t="n">
        <f aca="false">E18*$E$2</f>
        <v>0</v>
      </c>
      <c r="E33" s="2" t="n">
        <f aca="false">SUM(B33:D33)</f>
        <v>125827920</v>
      </c>
      <c r="F33" s="2"/>
      <c r="G33" s="2" t="n">
        <v>0</v>
      </c>
      <c r="H33" s="2" t="n">
        <f aca="false">C33</f>
        <v>10485760</v>
      </c>
      <c r="I33" s="2" t="n">
        <f aca="false">D33</f>
        <v>0</v>
      </c>
      <c r="J33" s="2" t="n">
        <f aca="false">SUM(G33:I33)</f>
        <v>10485760</v>
      </c>
      <c r="K33" s="2"/>
      <c r="L33" s="2"/>
      <c r="M33" s="2"/>
      <c r="N33" s="2"/>
      <c r="O33" s="2"/>
    </row>
    <row r="36" customFormat="false" ht="12.8" hidden="false" customHeight="false" outlineLevel="0" collapsed="false">
      <c r="A36" s="1" t="s">
        <v>13</v>
      </c>
      <c r="B36" s="1" t="s">
        <v>31</v>
      </c>
      <c r="C36" s="1" t="s">
        <v>32</v>
      </c>
      <c r="D36" s="1" t="s">
        <v>14</v>
      </c>
    </row>
    <row r="37" customFormat="false" ht="12.8" hidden="false" customHeight="false" outlineLevel="0" collapsed="false">
      <c r="A37" s="0" t="n">
        <v>0</v>
      </c>
      <c r="B37" s="4" t="n">
        <f aca="false">E24/$E$33</f>
        <v>6.2236155789532</v>
      </c>
      <c r="C37" s="4" t="n">
        <f aca="false">J24/$J$33</f>
        <v>54.6827891520764</v>
      </c>
      <c r="D37" s="11" t="n">
        <f aca="false">B9/$B$18</f>
        <v>10.0451995012469</v>
      </c>
    </row>
    <row r="38" customFormat="false" ht="12.8" hidden="false" customHeight="false" outlineLevel="0" collapsed="false">
      <c r="A38" s="0" t="n">
        <v>1</v>
      </c>
      <c r="B38" s="4" t="n">
        <f aca="false">E25/$E$33</f>
        <v>5.93616922544688</v>
      </c>
      <c r="C38" s="4" t="n">
        <f aca="false">J25/$J$33</f>
        <v>52.2334658056251</v>
      </c>
      <c r="D38" s="11" t="n">
        <f aca="false">B10/$B$18</f>
        <v>8.3428927680798</v>
      </c>
      <c r="H38" s="0" t="n">
        <f aca="false">G9/E24</f>
        <v>1.06802091521933</v>
      </c>
      <c r="I38" s="0" t="n">
        <f aca="false">SUM(H9:I9)/J24</f>
        <v>1.74224644851331</v>
      </c>
    </row>
    <row r="39" customFormat="false" ht="12.8" hidden="false" customHeight="false" outlineLevel="0" collapsed="false">
      <c r="A39" s="0" t="n">
        <v>2</v>
      </c>
      <c r="B39" s="4" t="n">
        <f aca="false">E26/$E$33</f>
        <v>5.62434630003836</v>
      </c>
      <c r="C39" s="4" t="n">
        <f aca="false">J26/$J$33</f>
        <v>49.4916263860247</v>
      </c>
      <c r="D39" s="11" t="n">
        <f aca="false">B11/$B$18</f>
        <v>7.78834164588529</v>
      </c>
      <c r="H39" s="0" t="n">
        <f aca="false">G10/E25</f>
        <v>1.06824685842061</v>
      </c>
      <c r="I39" s="0" t="n">
        <f aca="false">SUM(H10:I10)/J25</f>
        <v>1.75808633091716</v>
      </c>
    </row>
    <row r="40" customFormat="false" ht="12.8" hidden="false" customHeight="false" outlineLevel="0" collapsed="false">
      <c r="A40" s="0" t="n">
        <v>3</v>
      </c>
      <c r="B40" s="4" t="n">
        <f aca="false">E27/$E$33</f>
        <v>5.28130005501199</v>
      </c>
      <c r="C40" s="4" t="n">
        <f aca="false">J27/$J$33</f>
        <v>46.3751107042355</v>
      </c>
      <c r="D40" s="11" t="n">
        <f aca="false">B12/$B$18</f>
        <v>7.38279301745636</v>
      </c>
      <c r="H40" s="0" t="n">
        <f aca="false">G11/E26</f>
        <v>1.06839699397964</v>
      </c>
      <c r="I40" s="0" t="n">
        <f aca="false">SUM(H11:I11)/J26</f>
        <v>1.77519760888955</v>
      </c>
    </row>
    <row r="41" customFormat="false" ht="12.8" hidden="false" customHeight="false" outlineLevel="0" collapsed="false">
      <c r="A41" s="0" t="n">
        <v>4</v>
      </c>
      <c r="B41" s="4" t="n">
        <f aca="false">E28/$E$33</f>
        <v>4.89931501751561</v>
      </c>
      <c r="C41" s="4" t="n">
        <f aca="false">J28/$J$33</f>
        <v>42.7913339689973</v>
      </c>
      <c r="D41" s="11" t="n">
        <f aca="false">B13/$B$18</f>
        <v>7.05517456359102</v>
      </c>
      <c r="H41" s="0" t="n">
        <f aca="false">G12/E27</f>
        <v>1.06846492077309</v>
      </c>
      <c r="I41" s="0" t="n">
        <f aca="false">SUM(H12:I12)/J27</f>
        <v>1.79968025001606</v>
      </c>
    </row>
    <row r="42" customFormat="false" ht="12.8" hidden="false" customHeight="false" outlineLevel="0" collapsed="false">
      <c r="A42" s="0" t="n">
        <v>5</v>
      </c>
      <c r="B42" s="4" t="n">
        <f aca="false">E29/$E$33</f>
        <v>4.46214656500479</v>
      </c>
      <c r="C42" s="4" t="n">
        <f aca="false">J29/$J$33</f>
        <v>38.5453625688265</v>
      </c>
      <c r="D42" s="11" t="n">
        <f aca="false">B14/$B$18</f>
        <v>6.44046134663342</v>
      </c>
      <c r="H42" s="0" t="n">
        <f aca="false">G13/E28</f>
        <v>1.06832884436978</v>
      </c>
      <c r="I42" s="0" t="n">
        <f aca="false">SUM(H13:I13)/J28</f>
        <v>1.82938803767916</v>
      </c>
    </row>
    <row r="43" customFormat="false" ht="12.8" hidden="false" customHeight="false" outlineLevel="0" collapsed="false">
      <c r="A43" s="0" t="n">
        <v>6</v>
      </c>
      <c r="B43" s="4" t="n">
        <f aca="false">E30/$E$33</f>
        <v>3.94457312495917</v>
      </c>
      <c r="C43" s="4" t="n">
        <f aca="false">J30/$J$33</f>
        <v>33.3345405198586</v>
      </c>
      <c r="D43" s="11" t="n">
        <f aca="false">B15/$B$18</f>
        <v>5.62219451371571</v>
      </c>
      <c r="H43" s="0" t="n">
        <f aca="false">G14/E29</f>
        <v>1.06796621460156</v>
      </c>
      <c r="I43" s="0" t="n">
        <f aca="false">SUM(H14:I14)/J29</f>
        <v>1.87492093226508</v>
      </c>
    </row>
    <row r="44" customFormat="false" ht="12.8" hidden="false" customHeight="false" outlineLevel="0" collapsed="false">
      <c r="A44" s="0" t="n">
        <v>7</v>
      </c>
      <c r="B44" s="4" t="n">
        <f aca="false">E31/$E$33</f>
        <v>3.30128531569013</v>
      </c>
      <c r="C44" s="4" t="n">
        <f aca="false">J31/$J$33</f>
        <v>26.6151604270775</v>
      </c>
      <c r="D44" s="11" t="n">
        <f aca="false">B16/$B$18</f>
        <v>4.63466334164589</v>
      </c>
      <c r="H44" s="0" t="n">
        <f aca="false">G15/E30</f>
        <v>1.0670075905643</v>
      </c>
      <c r="I44" s="0" t="n">
        <f aca="false">SUM(H15:I15)/J30</f>
        <v>1.94266591133283</v>
      </c>
    </row>
    <row r="45" customFormat="false" ht="12.8" hidden="false" customHeight="false" outlineLevel="0" collapsed="false">
      <c r="A45" s="0" t="n">
        <v>8</v>
      </c>
      <c r="B45" s="4" t="n">
        <f aca="false">E32/$E$33</f>
        <v>2.43044916381704</v>
      </c>
      <c r="C45" s="4" t="n">
        <f aca="false">J32/$J$33</f>
        <v>17.165226263889</v>
      </c>
      <c r="D45" s="11" t="n">
        <f aca="false">B17/$B$18</f>
        <v>3.30579800498753</v>
      </c>
      <c r="H45" s="0" t="n">
        <f aca="false">G16/E31</f>
        <v>1.06491959245991</v>
      </c>
      <c r="I45" s="0" t="n">
        <f aca="false">SUM(H16:I16)/J31</f>
        <v>2.06972511082518</v>
      </c>
    </row>
    <row r="46" customFormat="false" ht="12.8" hidden="false" customHeight="false" outlineLevel="0" collapsed="false">
      <c r="A46" s="0" t="n">
        <v>9</v>
      </c>
      <c r="B46" s="4" t="n">
        <f aca="false">E33/$E$33</f>
        <v>1</v>
      </c>
      <c r="C46" s="4" t="n">
        <f aca="false">J33/$J$33</f>
        <v>1</v>
      </c>
      <c r="D46" s="11" t="n">
        <f aca="false">B18/$B$18</f>
        <v>1</v>
      </c>
      <c r="H46" s="0" t="n">
        <f aca="false">G17/E32</f>
        <v>1.05920365237908</v>
      </c>
      <c r="I46" s="0" t="n">
        <f aca="false">SUM(H17:I17)/J32</f>
        <v>2.42474759131549</v>
      </c>
    </row>
    <row r="47" customFormat="false" ht="12.8" hidden="false" customHeight="false" outlineLevel="0" collapsed="false">
      <c r="H47" s="0" t="n">
        <f aca="false">G18/E33</f>
        <v>1.02348600374225</v>
      </c>
      <c r="I47" s="0" t="n">
        <f aca="false">SUM(H18:I18)/J33</f>
        <v>18.4157343864441</v>
      </c>
      <c r="J47" s="2"/>
      <c r="K47" s="2"/>
      <c r="L47" s="2"/>
      <c r="M47" s="2"/>
      <c r="N47" s="2"/>
      <c r="O47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20" zoomScaleNormal="120" zoomScalePageLayoutView="100" workbookViewId="0">
      <selection pane="topLeft" activeCell="F65" activeCellId="0" sqref="F65"/>
    </sheetView>
  </sheetViews>
  <sheetFormatPr defaultRowHeight="12.8"/>
  <cols>
    <col collapsed="false" hidden="false" max="4" min="1" style="0" width="11.5204081632653"/>
    <col collapsed="false" hidden="false" max="5" min="5" style="0" width="13.2755102040816"/>
    <col collapsed="false" hidden="false" max="1025" min="6" style="0" width="11.5204081632653"/>
  </cols>
  <sheetData>
    <row r="1" customFormat="false" ht="12.8" hidden="false" customHeight="false" outlineLevel="0" collapsed="false">
      <c r="B1" s="1" t="s">
        <v>0</v>
      </c>
      <c r="C1" s="3" t="s">
        <v>4</v>
      </c>
      <c r="D1" s="2" t="n">
        <v>10485700</v>
      </c>
      <c r="E1" s="3" t="s">
        <v>2</v>
      </c>
      <c r="F1" s="3"/>
      <c r="G1" s="3"/>
      <c r="H1" s="3"/>
      <c r="I1" s="3"/>
    </row>
    <row r="2" customFormat="false" ht="12.8" hidden="false" customHeight="false" outlineLevel="0" collapsed="false">
      <c r="B2" s="1" t="s">
        <v>3</v>
      </c>
      <c r="C2" s="3" t="s">
        <v>34</v>
      </c>
      <c r="D2" s="2" t="n">
        <v>1048576</v>
      </c>
      <c r="E2" s="4" t="n">
        <f aca="false">LOG(D2,2)</f>
        <v>20</v>
      </c>
      <c r="F2" s="4"/>
      <c r="G2" s="4"/>
      <c r="H2" s="4"/>
      <c r="I2" s="4"/>
    </row>
    <row r="3" customFormat="false" ht="12.8" hidden="false" customHeight="false" outlineLevel="0" collapsed="false">
      <c r="B3" s="1" t="s">
        <v>5</v>
      </c>
      <c r="C3" s="12" t="s">
        <v>6</v>
      </c>
    </row>
    <row r="4" customFormat="false" ht="12.8" hidden="false" customHeight="false" outlineLevel="0" collapsed="false">
      <c r="B4" s="1" t="s">
        <v>7</v>
      </c>
      <c r="C4" s="3" t="n">
        <v>2200</v>
      </c>
      <c r="G4" s="0" t="s">
        <v>8</v>
      </c>
      <c r="H4" s="0" t="s">
        <v>9</v>
      </c>
    </row>
    <row r="7" customFormat="false" ht="12.8" hidden="false" customHeight="false" outlineLevel="0" collapsed="false">
      <c r="C7" s="0" t="s">
        <v>10</v>
      </c>
      <c r="D7" s="0" t="s">
        <v>11</v>
      </c>
      <c r="E7" s="0" t="s">
        <v>12</v>
      </c>
    </row>
    <row r="8" customFormat="false" ht="12.8" hidden="false" customHeight="false" outlineLevel="0" collapsed="false">
      <c r="A8" s="1" t="s">
        <v>13</v>
      </c>
      <c r="B8" s="1" t="s">
        <v>14</v>
      </c>
      <c r="C8" s="1" t="s">
        <v>15</v>
      </c>
      <c r="D8" s="1" t="s">
        <v>16</v>
      </c>
      <c r="E8" s="1" t="s">
        <v>17</v>
      </c>
      <c r="F8" s="1"/>
      <c r="G8" s="1" t="s">
        <v>8</v>
      </c>
      <c r="H8" s="1" t="s">
        <v>18</v>
      </c>
      <c r="I8" s="1" t="s">
        <v>19</v>
      </c>
      <c r="J8" s="1" t="s">
        <v>35</v>
      </c>
      <c r="K8" s="1" t="s">
        <v>36</v>
      </c>
      <c r="L8" s="1" t="s">
        <v>37</v>
      </c>
      <c r="M8" s="1" t="s">
        <v>38</v>
      </c>
    </row>
    <row r="9" customFormat="false" ht="12.8" hidden="false" customHeight="false" outlineLevel="0" collapsed="false">
      <c r="A9" s="0" t="n">
        <v>0</v>
      </c>
      <c r="B9" s="0" t="n">
        <v>1627</v>
      </c>
      <c r="C9" s="2" t="n">
        <v>19922945</v>
      </c>
      <c r="D9" s="2" t="n">
        <v>3463529</v>
      </c>
      <c r="E9" s="2" t="n">
        <v>2414954</v>
      </c>
      <c r="F9" s="6"/>
      <c r="G9" s="7" t="n">
        <v>75491872</v>
      </c>
      <c r="H9" s="7" t="n">
        <v>90877318</v>
      </c>
      <c r="I9" s="7" t="n">
        <v>4512106</v>
      </c>
      <c r="J9" s="2" t="n">
        <v>4512108</v>
      </c>
      <c r="K9" s="2" t="n">
        <v>3463531</v>
      </c>
      <c r="L9" s="2" t="n">
        <v>1048577</v>
      </c>
      <c r="M9" s="2" t="n">
        <v>86365212</v>
      </c>
    </row>
    <row r="10" customFormat="false" ht="12.8" hidden="false" customHeight="false" outlineLevel="0" collapsed="false">
      <c r="A10" s="0" t="n">
        <v>1</v>
      </c>
      <c r="B10" s="0" t="n">
        <v>1655</v>
      </c>
      <c r="C10" s="2" t="n">
        <v>18874370</v>
      </c>
      <c r="D10" s="2" t="n">
        <v>3353038</v>
      </c>
      <c r="E10" s="2" t="n">
        <v>2304463</v>
      </c>
      <c r="F10" s="6"/>
      <c r="G10" s="7" t="n">
        <v>72008577</v>
      </c>
      <c r="H10" s="7" t="n">
        <v>87737232</v>
      </c>
      <c r="I10" s="7" t="n">
        <v>4401616</v>
      </c>
      <c r="J10" s="2" t="n">
        <v>4401616</v>
      </c>
    </row>
    <row r="11" customFormat="false" ht="12.8" hidden="false" customHeight="false" outlineLevel="0" collapsed="false">
      <c r="A11" s="0" t="n">
        <v>2</v>
      </c>
      <c r="B11" s="0" t="n">
        <v>1636</v>
      </c>
      <c r="C11" s="2" t="n">
        <v>17825795</v>
      </c>
      <c r="D11" s="2" t="n">
        <v>3228331</v>
      </c>
      <c r="E11" s="2" t="n">
        <v>2179756</v>
      </c>
      <c r="F11" s="6"/>
      <c r="G11" s="7" t="n">
        <v>68207559</v>
      </c>
      <c r="H11" s="7" t="n">
        <v>84062761</v>
      </c>
      <c r="I11" s="7" t="n">
        <v>4276909</v>
      </c>
      <c r="J11" s="2" t="n">
        <v>4276909</v>
      </c>
    </row>
    <row r="12" customFormat="false" ht="12.8" hidden="false" customHeight="false" outlineLevel="0" collapsed="false">
      <c r="A12" s="0" t="n">
        <v>3</v>
      </c>
      <c r="B12" s="0" t="n">
        <v>1548</v>
      </c>
      <c r="C12" s="2" t="n">
        <v>16777220</v>
      </c>
      <c r="D12" s="2" t="n">
        <v>3088628</v>
      </c>
      <c r="E12" s="2" t="n">
        <v>2040053</v>
      </c>
      <c r="F12" s="6"/>
      <c r="G12" s="7" t="n">
        <v>64087730</v>
      </c>
      <c r="H12" s="7" t="n">
        <v>80084392</v>
      </c>
      <c r="I12" s="7" t="n">
        <v>4137206</v>
      </c>
      <c r="J12" s="2" t="n">
        <v>4137206</v>
      </c>
    </row>
    <row r="13" customFormat="false" ht="12.8" hidden="false" customHeight="false" outlineLevel="0" collapsed="false">
      <c r="A13" s="0" t="n">
        <v>4</v>
      </c>
      <c r="B13" s="0" t="n">
        <v>1456</v>
      </c>
      <c r="C13" s="2" t="n">
        <v>15728645</v>
      </c>
      <c r="D13" s="2" t="n">
        <v>2925536</v>
      </c>
      <c r="E13" s="2" t="n">
        <v>1876961</v>
      </c>
      <c r="F13" s="6"/>
      <c r="G13" s="7" t="n">
        <v>59445953</v>
      </c>
      <c r="H13" s="7" t="n">
        <v>75300147</v>
      </c>
      <c r="I13" s="7" t="n">
        <v>3974114</v>
      </c>
      <c r="J13" s="2" t="n">
        <v>3974114</v>
      </c>
    </row>
    <row r="14" customFormat="false" ht="12.8" hidden="false" customHeight="false" outlineLevel="0" collapsed="false">
      <c r="A14" s="0" t="n">
        <v>5</v>
      </c>
      <c r="B14" s="0" t="n">
        <v>1338</v>
      </c>
      <c r="C14" s="2" t="n">
        <v>14680070</v>
      </c>
      <c r="D14" s="2" t="n">
        <v>2735168</v>
      </c>
      <c r="E14" s="2" t="n">
        <v>1686593</v>
      </c>
      <c r="F14" s="6"/>
      <c r="G14" s="7" t="n">
        <v>54206577</v>
      </c>
      <c r="H14" s="7" t="n">
        <v>69843836</v>
      </c>
      <c r="I14" s="7" t="n">
        <v>3783746</v>
      </c>
      <c r="J14" s="2" t="n">
        <v>3783746</v>
      </c>
    </row>
    <row r="15" customFormat="false" ht="12.8" hidden="false" customHeight="false" outlineLevel="0" collapsed="false">
      <c r="A15" s="0" t="n">
        <v>6</v>
      </c>
      <c r="B15" s="0" t="n">
        <v>1210</v>
      </c>
      <c r="C15" s="2" t="n">
        <v>13631495</v>
      </c>
      <c r="D15" s="2" t="n">
        <v>2503234</v>
      </c>
      <c r="E15" s="2" t="n">
        <v>1454659</v>
      </c>
      <c r="F15" s="6"/>
      <c r="G15" s="7" t="n">
        <v>48053974</v>
      </c>
      <c r="H15" s="7" t="n">
        <v>63071505</v>
      </c>
      <c r="I15" s="7" t="n">
        <v>3551812</v>
      </c>
      <c r="J15" s="2" t="n">
        <v>3551812</v>
      </c>
    </row>
    <row r="16" customFormat="false" ht="12.8" hidden="false" customHeight="false" outlineLevel="0" collapsed="false">
      <c r="A16" s="0" t="n">
        <v>7</v>
      </c>
      <c r="B16" s="0" t="n">
        <v>1013</v>
      </c>
      <c r="C16" s="2" t="n">
        <v>12582920</v>
      </c>
      <c r="D16" s="2" t="n">
        <v>2199904</v>
      </c>
      <c r="E16" s="2" t="n">
        <v>1151329</v>
      </c>
      <c r="F16" s="6"/>
      <c r="G16" s="7" t="n">
        <v>40327110</v>
      </c>
      <c r="H16" s="7" t="n">
        <v>54224871</v>
      </c>
      <c r="I16" s="7" t="n">
        <v>3248482</v>
      </c>
      <c r="J16" s="2" t="n">
        <v>3248482</v>
      </c>
    </row>
    <row r="17" customFormat="false" ht="12.8" hidden="false" customHeight="false" outlineLevel="0" collapsed="false">
      <c r="A17" s="0" t="n">
        <v>8</v>
      </c>
      <c r="B17" s="0" t="n">
        <v>784</v>
      </c>
      <c r="C17" s="2" t="n">
        <v>11534345</v>
      </c>
      <c r="D17" s="2" t="n">
        <v>1775734</v>
      </c>
      <c r="E17" s="2" t="n">
        <v>727159</v>
      </c>
      <c r="F17" s="6"/>
      <c r="G17" s="7" t="n">
        <v>29939824</v>
      </c>
      <c r="H17" s="7" t="n">
        <v>41987866</v>
      </c>
      <c r="I17" s="7" t="n">
        <v>2824312</v>
      </c>
      <c r="J17" s="2" t="n">
        <v>2824312</v>
      </c>
    </row>
    <row r="18" customFormat="false" ht="12.8" hidden="false" customHeight="false" outlineLevel="0" collapsed="false">
      <c r="A18" s="0" t="n">
        <v>9</v>
      </c>
      <c r="B18" s="0" t="n">
        <v>322</v>
      </c>
      <c r="C18" s="2" t="n">
        <v>10485770</v>
      </c>
      <c r="D18" s="2" t="n">
        <v>1048585</v>
      </c>
      <c r="E18" s="2" t="n">
        <v>10</v>
      </c>
      <c r="F18" s="6"/>
      <c r="G18" s="7" t="n">
        <v>12878142</v>
      </c>
      <c r="H18" s="7" t="n">
        <v>20837406</v>
      </c>
      <c r="I18" s="7" t="n">
        <v>2097163</v>
      </c>
      <c r="J18" s="2" t="n">
        <v>2097163</v>
      </c>
    </row>
    <row r="22" customFormat="false" ht="12.8" hidden="false" customHeight="false" outlineLevel="0" collapsed="false">
      <c r="A22" s="1"/>
      <c r="B22" s="1"/>
      <c r="G22" s="1"/>
    </row>
    <row r="23" customFormat="false" ht="12.8" hidden="false" customHeight="false" outlineLevel="0" collapsed="false">
      <c r="A23" s="1" t="s">
        <v>13</v>
      </c>
      <c r="B23" s="1" t="s">
        <v>14</v>
      </c>
      <c r="C23" s="13" t="s">
        <v>15</v>
      </c>
      <c r="D23" s="13" t="s">
        <v>39</v>
      </c>
      <c r="E23" s="13" t="s">
        <v>40</v>
      </c>
      <c r="F23" s="13" t="s">
        <v>41</v>
      </c>
      <c r="G23" s="13" t="s">
        <v>42</v>
      </c>
      <c r="H23" s="10"/>
      <c r="I23" s="10"/>
      <c r="J23" s="10"/>
    </row>
    <row r="24" customFormat="false" ht="12.8" hidden="false" customHeight="false" outlineLevel="0" collapsed="false">
      <c r="A24" s="0" t="n">
        <v>0</v>
      </c>
      <c r="B24" s="0" t="n">
        <v>1627</v>
      </c>
      <c r="C24" s="2" t="n">
        <f aca="false">G9/$B$39*$C$39/1000</f>
        <v>437.727529296875</v>
      </c>
      <c r="D24" s="2" t="n">
        <f aca="false">H9/$B$40*$D$40/1000</f>
        <v>47.6670389015582</v>
      </c>
      <c r="E24" s="2" t="n">
        <f aca="false">I9/$B$41*$D$41/1000</f>
        <v>9.68192911148071</v>
      </c>
      <c r="F24" s="14" t="n">
        <f aca="false">J9/$B$44*$C$44/1000*10</f>
        <v>19.3638668060303</v>
      </c>
      <c r="G24" s="2" t="n">
        <f aca="false">SUM(C24:F24)</f>
        <v>514.440364115944</v>
      </c>
      <c r="H24" s="15" t="n">
        <f aca="false">B24/G24</f>
        <v>3.16266007391541</v>
      </c>
      <c r="I24" s="2"/>
      <c r="J24" s="2" t="n">
        <f aca="false">D24*20</f>
        <v>953.340778031164</v>
      </c>
      <c r="K24" s="0" t="n">
        <f aca="false">C24+J24+E24+F24</f>
        <v>1420.11410324555</v>
      </c>
    </row>
    <row r="25" customFormat="false" ht="12.8" hidden="false" customHeight="false" outlineLevel="0" collapsed="false">
      <c r="A25" s="0" t="n">
        <v>1</v>
      </c>
      <c r="B25" s="0" t="n">
        <v>1655</v>
      </c>
      <c r="C25" s="2" t="n">
        <f aca="false">G10/$B$39*$C$39/1000</f>
        <v>417.53020111084</v>
      </c>
      <c r="D25" s="2" t="n">
        <f aca="false">H10/$B$40*$D$40/1000</f>
        <v>46.0199986410144</v>
      </c>
      <c r="E25" s="2" t="n">
        <f aca="false">I10/$B$41*$D$41/1000</f>
        <v>9.44484329223633</v>
      </c>
      <c r="F25" s="14" t="n">
        <f aca="false">J10/$B$44*$C$44/1000*10</f>
        <v>18.8896865844727</v>
      </c>
      <c r="G25" s="2" t="n">
        <f aca="false">SUM(C25:F25)</f>
        <v>491.884729628563</v>
      </c>
      <c r="H25" s="15" t="n">
        <f aca="false">B25/G25</f>
        <v>3.36460943044469</v>
      </c>
      <c r="I25" s="2"/>
      <c r="J25" s="2" t="n">
        <f aca="false">D25*20</f>
        <v>920.399972820288</v>
      </c>
      <c r="K25" s="0" t="n">
        <f aca="false">C25+J25+E25+F25</f>
        <v>1366.26470380784</v>
      </c>
    </row>
    <row r="26" customFormat="false" ht="12.8" hidden="false" customHeight="false" outlineLevel="0" collapsed="false">
      <c r="A26" s="0" t="n">
        <v>2</v>
      </c>
      <c r="B26" s="0" t="n">
        <v>1636</v>
      </c>
      <c r="C26" s="2" t="n">
        <f aca="false">G11/$B$39*$C$39/1000</f>
        <v>395.490606994629</v>
      </c>
      <c r="D26" s="2" t="n">
        <f aca="false">H11/$B$40*$D$40/1000</f>
        <v>44.0926623600334</v>
      </c>
      <c r="E26" s="2" t="n">
        <f aca="false">I11/$B$41*$D$41/1000</f>
        <v>9.17725110054016</v>
      </c>
      <c r="F26" s="14" t="n">
        <f aca="false">J11/$B$44*$C$44/1000*10</f>
        <v>18.3545022010803</v>
      </c>
      <c r="G26" s="2" t="n">
        <f aca="false">SUM(C26:F26)</f>
        <v>467.115022656283</v>
      </c>
      <c r="H26" s="15" t="n">
        <f aca="false">B26/G26</f>
        <v>3.50234935861572</v>
      </c>
      <c r="I26" s="2"/>
      <c r="J26" s="2" t="n">
        <f aca="false">D26*20</f>
        <v>881.853247200669</v>
      </c>
      <c r="K26" s="0" t="n">
        <f aca="false">C26+J26+E26+F26</f>
        <v>1304.87560749692</v>
      </c>
    </row>
    <row r="27" customFormat="false" ht="12.8" hidden="false" customHeight="false" outlineLevel="0" collapsed="false">
      <c r="A27" s="0" t="n">
        <v>3</v>
      </c>
      <c r="B27" s="0" t="n">
        <v>1548</v>
      </c>
      <c r="C27" s="2" t="n">
        <f aca="false">G12/$B$39*$C$39/1000</f>
        <v>371.602438354492</v>
      </c>
      <c r="D27" s="2" t="n">
        <f aca="false">H12/$B$40*$D$40/1000</f>
        <v>42.0059252724826</v>
      </c>
      <c r="E27" s="2" t="n">
        <f aca="false">I12/$B$41*$D$41/1000</f>
        <v>8.87748098373413</v>
      </c>
      <c r="F27" s="14" t="n">
        <f aca="false">J12/$B$44*$C$44/1000*10</f>
        <v>17.7549619674683</v>
      </c>
      <c r="G27" s="2" t="n">
        <f aca="false">SUM(C27:F27)</f>
        <v>440.240806578177</v>
      </c>
      <c r="H27" s="15" t="n">
        <f aca="false">B27/G27</f>
        <v>3.5162574138277</v>
      </c>
      <c r="I27" s="2"/>
      <c r="J27" s="2" t="n">
        <f aca="false">D27*20</f>
        <v>840.118505449651</v>
      </c>
      <c r="K27" s="0" t="n">
        <f aca="false">C27+J27+E27+F27</f>
        <v>1238.35338675535</v>
      </c>
    </row>
    <row r="28" customFormat="false" ht="12.8" hidden="false" customHeight="false" outlineLevel="0" collapsed="false">
      <c r="A28" s="0" t="n">
        <v>4</v>
      </c>
      <c r="B28" s="0" t="n">
        <v>1456</v>
      </c>
      <c r="C28" s="2" t="n">
        <f aca="false">G13/$B$39*$C$39/1000</f>
        <v>344.68783782959</v>
      </c>
      <c r="D28" s="2" t="n">
        <f aca="false">H13/$B$40*$D$40/1000</f>
        <v>39.4964895018364</v>
      </c>
      <c r="E28" s="2" t="n">
        <f aca="false">I13/$B$41*$D$41/1000</f>
        <v>8.52752351760864</v>
      </c>
      <c r="F28" s="14" t="n">
        <f aca="false">J13/$B$44*$C$44/1000*10</f>
        <v>17.0550470352173</v>
      </c>
      <c r="G28" s="2" t="n">
        <f aca="false">SUM(C28:F28)</f>
        <v>409.766897884252</v>
      </c>
      <c r="H28" s="15" t="n">
        <f aca="false">B28/G28</f>
        <v>3.55323967728423</v>
      </c>
      <c r="I28" s="2"/>
      <c r="J28" s="2" t="n">
        <f aca="false">D28*20</f>
        <v>789.929790036728</v>
      </c>
      <c r="K28" s="0" t="n">
        <f aca="false">C28+J28+E28+F28</f>
        <v>1160.20019841914</v>
      </c>
    </row>
    <row r="29" customFormat="false" ht="12.8" hidden="false" customHeight="false" outlineLevel="0" collapsed="false">
      <c r="A29" s="0" t="n">
        <v>5</v>
      </c>
      <c r="B29" s="0" t="n">
        <v>1338</v>
      </c>
      <c r="C29" s="2" t="n">
        <f aca="false">G14/$B$39*$C$39/1000</f>
        <v>314.308155212402</v>
      </c>
      <c r="D29" s="2" t="n">
        <f aca="false">H14/$B$40*$D$40/1000</f>
        <v>36.6345411695144</v>
      </c>
      <c r="E29" s="2" t="n">
        <f aca="false">I14/$B$41*$D$41/1000</f>
        <v>8.11903810501098</v>
      </c>
      <c r="F29" s="14" t="n">
        <f aca="false">J14/$B$44*$C$44/1000*10</f>
        <v>16.238076210022</v>
      </c>
      <c r="G29" s="2" t="n">
        <f aca="false">SUM(C29:F29)</f>
        <v>375.29981069695</v>
      </c>
      <c r="H29" s="15" t="n">
        <f aca="false">B29/G29</f>
        <v>3.56514967997258</v>
      </c>
      <c r="I29" s="2"/>
      <c r="J29" s="2" t="n">
        <f aca="false">D29*20</f>
        <v>732.690823390288</v>
      </c>
      <c r="K29" s="0" t="n">
        <f aca="false">C29+J29+E29+F29</f>
        <v>1071.35609291772</v>
      </c>
    </row>
    <row r="30" customFormat="false" ht="12.8" hidden="false" customHeight="false" outlineLevel="0" collapsed="false">
      <c r="A30" s="0" t="n">
        <v>6</v>
      </c>
      <c r="B30" s="0" t="n">
        <v>1210</v>
      </c>
      <c r="C30" s="2" t="n">
        <f aca="false">G15/$B$39*$C$39/1000</f>
        <v>278.633272094727</v>
      </c>
      <c r="D30" s="2" t="n">
        <f aca="false">H15/$B$40*$D$40/1000</f>
        <v>33.0823130411355</v>
      </c>
      <c r="E30" s="2" t="n">
        <f aca="false">I15/$B$41*$D$41/1000</f>
        <v>7.62136173248291</v>
      </c>
      <c r="F30" s="14" t="n">
        <f aca="false">J15/$B$44*$C$44/1000*10</f>
        <v>15.2427234649658</v>
      </c>
      <c r="G30" s="2" t="n">
        <f aca="false">SUM(C30:F30)</f>
        <v>334.579670333311</v>
      </c>
      <c r="H30" s="15" t="n">
        <f aca="false">B30/G30</f>
        <v>3.61647794916705</v>
      </c>
      <c r="I30" s="2"/>
      <c r="J30" s="2" t="n">
        <f aca="false">D30*20</f>
        <v>661.646260822711</v>
      </c>
      <c r="K30" s="0" t="n">
        <f aca="false">C30+J30+E30+F30</f>
        <v>963.143618114887</v>
      </c>
    </row>
    <row r="31" customFormat="false" ht="12.8" hidden="false" customHeight="false" outlineLevel="0" collapsed="false">
      <c r="A31" s="0" t="n">
        <v>7</v>
      </c>
      <c r="B31" s="0" t="n">
        <v>1013</v>
      </c>
      <c r="C31" s="2" t="n">
        <f aca="false">G16/$B$39*$C$39/1000</f>
        <v>233.830288696289</v>
      </c>
      <c r="D31" s="2" t="n">
        <f aca="false">H16/$B$40*$D$40/1000</f>
        <v>28.4420699496102</v>
      </c>
      <c r="E31" s="2" t="n">
        <f aca="false">I16/$B$41*$D$41/1000</f>
        <v>6.97048616409302</v>
      </c>
      <c r="F31" s="14" t="n">
        <f aca="false">J16/$B$44*$C$44/1000*10</f>
        <v>13.940972328186</v>
      </c>
      <c r="G31" s="2" t="n">
        <f aca="false">SUM(C31:F31)</f>
        <v>283.183817138178</v>
      </c>
      <c r="H31" s="15" t="n">
        <f aca="false">B31/G31</f>
        <v>3.57718181157828</v>
      </c>
      <c r="I31" s="2"/>
      <c r="J31" s="2" t="n">
        <f aca="false">D31*20</f>
        <v>568.841398992205</v>
      </c>
      <c r="K31" s="0" t="n">
        <f aca="false">C31+J31+E31+F31</f>
        <v>823.583146180773</v>
      </c>
    </row>
    <row r="32" customFormat="false" ht="12.8" hidden="false" customHeight="false" outlineLevel="0" collapsed="false">
      <c r="A32" s="0" t="n">
        <v>8</v>
      </c>
      <c r="B32" s="0" t="n">
        <v>784</v>
      </c>
      <c r="C32" s="2" t="n">
        <f aca="false">G17/$B$39*$C$39/1000</f>
        <v>173.601274414062</v>
      </c>
      <c r="D32" s="2" t="n">
        <f aca="false">H17/$B$40*$D$40/1000</f>
        <v>22.0235069218857</v>
      </c>
      <c r="E32" s="2" t="n">
        <f aca="false">I17/$B$41*$D$41/1000</f>
        <v>6.06031608581543</v>
      </c>
      <c r="F32" s="14" t="n">
        <f aca="false">J17/$B$44*$C$44/1000*10</f>
        <v>12.1206321716309</v>
      </c>
      <c r="G32" s="2" t="n">
        <f aca="false">SUM(C32:F32)</f>
        <v>213.805729593395</v>
      </c>
      <c r="H32" s="15" t="n">
        <f aca="false">B32/G32</f>
        <v>3.66688021640474</v>
      </c>
      <c r="I32" s="2"/>
      <c r="J32" s="2" t="n">
        <f aca="false">D32*20</f>
        <v>440.470138437715</v>
      </c>
      <c r="K32" s="0" t="n">
        <f aca="false">C32+J32+E32+F32</f>
        <v>632.252361109223</v>
      </c>
    </row>
    <row r="33" customFormat="false" ht="12.8" hidden="false" customHeight="false" outlineLevel="0" collapsed="false">
      <c r="A33" s="0" t="n">
        <v>9</v>
      </c>
      <c r="B33" s="0" t="n">
        <v>322</v>
      </c>
      <c r="C33" s="2" t="n">
        <f aca="false">G18/$B$39*$C$39/1000</f>
        <v>74.6718438720703</v>
      </c>
      <c r="D33" s="2" t="n">
        <f aca="false">H18/$B$40*$D$40/1000</f>
        <v>10.9296518016692</v>
      </c>
      <c r="E33" s="2" t="n">
        <f aca="false">I18/$B$41*$D$41/1000</f>
        <v>4.50002360343933</v>
      </c>
      <c r="F33" s="14" t="n">
        <f aca="false">J18/$B$44*$C$44/1000*10</f>
        <v>9.00004720687866</v>
      </c>
      <c r="G33" s="2" t="n">
        <f aca="false">SUM(C33:F33)</f>
        <v>99.1015664840575</v>
      </c>
      <c r="H33" s="15" t="n">
        <f aca="false">B33/G33</f>
        <v>3.24919182838346</v>
      </c>
      <c r="I33" s="2"/>
      <c r="J33" s="2" t="n">
        <f aca="false">D33*20</f>
        <v>218.593036033383</v>
      </c>
      <c r="K33" s="0" t="n">
        <f aca="false">C33+J33+E33+F33</f>
        <v>306.764950715771</v>
      </c>
    </row>
    <row r="36" customFormat="false" ht="12.8" hidden="false" customHeight="false" outlineLevel="0" collapsed="false">
      <c r="A36" s="1"/>
      <c r="B36" s="1"/>
      <c r="C36" s="1"/>
      <c r="D36" s="1"/>
    </row>
    <row r="37" customFormat="false" ht="12.8" hidden="false" customHeight="false" outlineLevel="0" collapsed="false">
      <c r="A37" s="1" t="s">
        <v>43</v>
      </c>
      <c r="B37" s="4"/>
      <c r="C37" s="4"/>
      <c r="D37" s="11"/>
    </row>
    <row r="38" customFormat="false" ht="12.8" hidden="false" customHeight="false" outlineLevel="0" collapsed="false">
      <c r="A38" s="1" t="s">
        <v>44</v>
      </c>
      <c r="B38" s="1" t="s">
        <v>45</v>
      </c>
      <c r="C38" s="1" t="s">
        <v>46</v>
      </c>
    </row>
    <row r="39" customFormat="false" ht="12.8" hidden="false" customHeight="false" outlineLevel="0" collapsed="false">
      <c r="A39" s="0" t="s">
        <v>47</v>
      </c>
      <c r="B39" s="2" t="n">
        <v>10485760</v>
      </c>
      <c r="C39" s="2" t="n">
        <v>60800</v>
      </c>
    </row>
    <row r="40" customFormat="false" ht="12.8" hidden="false" customHeight="false" outlineLevel="0" collapsed="false">
      <c r="A40" s="0" t="s">
        <v>48</v>
      </c>
      <c r="B40" s="2" t="n">
        <v>20971525</v>
      </c>
      <c r="C40" s="2" t="n">
        <v>5600</v>
      </c>
      <c r="D40" s="0" t="n">
        <v>11000</v>
      </c>
      <c r="F40" s="0" t="s">
        <v>27</v>
      </c>
      <c r="G40" s="0" t="n">
        <v>61</v>
      </c>
      <c r="I40" s="2" t="n">
        <f aca="false">B45/B40*C40</f>
        <v>95759.9819755597</v>
      </c>
      <c r="J40" s="2" t="n">
        <f aca="false">C45/I40</f>
        <v>40.799924137383</v>
      </c>
    </row>
    <row r="41" customFormat="false" ht="12.8" hidden="false" customHeight="false" outlineLevel="0" collapsed="false">
      <c r="A41" s="0" t="s">
        <v>49</v>
      </c>
      <c r="B41" s="2" t="n">
        <v>10485760</v>
      </c>
      <c r="C41" s="2" t="n">
        <v>16900</v>
      </c>
      <c r="D41" s="0" t="n">
        <v>22500</v>
      </c>
      <c r="F41" s="0" t="s">
        <v>50</v>
      </c>
      <c r="G41" s="0" t="n">
        <v>115</v>
      </c>
    </row>
    <row r="42" customFormat="false" ht="12.8" hidden="false" customHeight="false" outlineLevel="0" collapsed="false">
      <c r="B42" s="2"/>
      <c r="C42" s="2"/>
    </row>
    <row r="43" customFormat="false" ht="12.8" hidden="false" customHeight="false" outlineLevel="0" collapsed="false">
      <c r="B43" s="2"/>
      <c r="C43" s="2"/>
    </row>
    <row r="44" customFormat="false" ht="12.8" hidden="false" customHeight="false" outlineLevel="0" collapsed="false">
      <c r="A44" s="0" t="s">
        <v>35</v>
      </c>
      <c r="B44" s="2" t="n">
        <v>10485760</v>
      </c>
      <c r="C44" s="2" t="n">
        <v>4500</v>
      </c>
    </row>
    <row r="45" customFormat="false" ht="12.8" hidden="false" customHeight="false" outlineLevel="0" collapsed="false">
      <c r="A45" s="0" t="s">
        <v>51</v>
      </c>
      <c r="B45" s="2" t="n">
        <f aca="false">B52-C52</f>
        <v>358613010</v>
      </c>
      <c r="C45" s="2" t="n">
        <f aca="false">(B51-C51)*1000</f>
        <v>3907000</v>
      </c>
      <c r="D45" s="11"/>
      <c r="F45" s="0" t="n">
        <v>1000000000</v>
      </c>
      <c r="H45" s="0" t="n">
        <f aca="false">F45/B40*C40/1000</f>
        <v>267.028744929136</v>
      </c>
    </row>
    <row r="46" customFormat="false" ht="12.8" hidden="false" customHeight="false" outlineLevel="0" collapsed="false">
      <c r="B46" s="4"/>
      <c r="C46" s="4"/>
      <c r="D46" s="11"/>
      <c r="H46" s="0" t="n">
        <f aca="false">F45/B45*C45/1000</f>
        <v>10894.7525356093</v>
      </c>
    </row>
    <row r="47" customFormat="false" ht="12.8" hidden="false" customHeight="false" outlineLevel="0" collapsed="false">
      <c r="B47" s="0" t="n">
        <f aca="false">B40/B45</f>
        <v>0.0584795431710634</v>
      </c>
      <c r="J47" s="2"/>
    </row>
    <row r="48" customFormat="false" ht="12.8" hidden="false" customHeight="false" outlineLevel="0" collapsed="false">
      <c r="F48" s="14"/>
    </row>
    <row r="51" customFormat="false" ht="12.8" hidden="false" customHeight="false" outlineLevel="0" collapsed="false">
      <c r="A51" s="0" t="s">
        <v>52</v>
      </c>
      <c r="B51" s="0" t="n">
        <v>6524</v>
      </c>
      <c r="C51" s="0" t="n">
        <v>2617</v>
      </c>
      <c r="F51" s="0" t="n">
        <f aca="false">B51/C51</f>
        <v>2.49293083683607</v>
      </c>
    </row>
    <row r="52" customFormat="false" ht="12.8" hidden="false" customHeight="false" outlineLevel="0" collapsed="false">
      <c r="A52" s="0" t="s">
        <v>48</v>
      </c>
      <c r="B52" s="0" t="n">
        <v>656408645</v>
      </c>
      <c r="C52" s="0" t="n">
        <v>297795635</v>
      </c>
      <c r="F52" s="0" t="n">
        <f aca="false">B52/C52</f>
        <v>2.20422520632312</v>
      </c>
    </row>
    <row r="53" customFormat="false" ht="12.8" hidden="false" customHeight="false" outlineLevel="0" collapsed="false">
      <c r="A53" s="0" t="s">
        <v>49</v>
      </c>
      <c r="B53" s="0" t="n">
        <v>11534337</v>
      </c>
      <c r="C53" s="0" t="n">
        <v>11534337</v>
      </c>
      <c r="F53" s="0" t="n">
        <f aca="false">B53/C53</f>
        <v>1</v>
      </c>
      <c r="G53" s="0" t="n">
        <f aca="false">B51-C51</f>
        <v>3907</v>
      </c>
    </row>
    <row r="54" customFormat="false" ht="12.8" hidden="false" customHeight="false" outlineLevel="0" collapsed="false">
      <c r="A54" s="0" t="s">
        <v>38</v>
      </c>
      <c r="B54" s="0" t="n">
        <v>644874308</v>
      </c>
      <c r="C54" s="0" t="n">
        <v>286261298</v>
      </c>
      <c r="F54" s="0" t="n">
        <f aca="false">B54/C54</f>
        <v>2.25274709681502</v>
      </c>
    </row>
    <row r="56" customFormat="false" ht="12.8" hidden="false" customHeight="false" outlineLevel="0" collapsed="false">
      <c r="A56" s="0" t="s">
        <v>52</v>
      </c>
      <c r="B56" s="0" t="n">
        <v>3620</v>
      </c>
      <c r="C56" s="0" t="n">
        <v>8730</v>
      </c>
      <c r="D56" s="0" t="n">
        <v>9027</v>
      </c>
    </row>
    <row r="57" customFormat="false" ht="12.8" hidden="false" customHeight="false" outlineLevel="0" collapsed="false">
      <c r="A57" s="0" t="s">
        <v>48</v>
      </c>
      <c r="B57" s="2" t="n">
        <v>278921245</v>
      </c>
      <c r="C57" s="2" t="n">
        <v>675283035</v>
      </c>
      <c r="D57" s="2" t="n">
        <v>675283035</v>
      </c>
    </row>
    <row r="58" customFormat="false" ht="12.8" hidden="false" customHeight="false" outlineLevel="0" collapsed="false">
      <c r="A58" s="0" t="s">
        <v>38</v>
      </c>
      <c r="B58" s="2" t="n">
        <v>267386908</v>
      </c>
      <c r="C58" s="2" t="n">
        <v>663748698</v>
      </c>
      <c r="D58" s="2" t="n">
        <v>675283035</v>
      </c>
    </row>
    <row r="61" customFormat="false" ht="12.8" hidden="false" customHeight="false" outlineLevel="0" collapsed="false">
      <c r="B61" s="0" t="n">
        <f aca="false">(C56-B56)/(C57-B57)*F45/1000</f>
        <v>12.89226189033</v>
      </c>
    </row>
    <row r="63" customFormat="false" ht="12.8" hidden="false" customHeight="false" outlineLevel="0" collapsed="false">
      <c r="B63" s="0" t="n">
        <v>3288</v>
      </c>
      <c r="C63" s="0" t="n">
        <v>9410</v>
      </c>
      <c r="D63" s="0" t="n">
        <v>3610</v>
      </c>
      <c r="E63" s="0" t="n">
        <v>9462</v>
      </c>
      <c r="F63" s="0" t="n">
        <v>3570</v>
      </c>
    </row>
    <row r="64" customFormat="false" ht="12.8" hidden="false" customHeight="false" outlineLevel="0" collapsed="false">
      <c r="B64" s="0" t="n">
        <v>998</v>
      </c>
      <c r="C64" s="0" t="n">
        <v>2564</v>
      </c>
      <c r="D64" s="0" t="n">
        <v>997</v>
      </c>
      <c r="E64" s="0" t="n">
        <v>2565</v>
      </c>
      <c r="F64" s="0" t="n">
        <v>998</v>
      </c>
    </row>
    <row r="65" customFormat="false" ht="12.8" hidden="false" customHeight="false" outlineLevel="0" collapsed="false">
      <c r="B65" s="0" t="n">
        <v>0.219</v>
      </c>
      <c r="C65" s="0" t="n">
        <v>7.77</v>
      </c>
      <c r="D65" s="0" t="n">
        <v>0.236</v>
      </c>
      <c r="E65" s="0" t="n">
        <v>5.474</v>
      </c>
      <c r="F65" s="0" t="n">
        <v>207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3" activeCellId="0" sqref="A2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6" t="s">
        <v>13</v>
      </c>
      <c r="B1" s="16" t="s">
        <v>53</v>
      </c>
      <c r="C1" s="16" t="s">
        <v>54</v>
      </c>
    </row>
    <row r="2" customFormat="false" ht="12.8" hidden="false" customHeight="false" outlineLevel="0" collapsed="false">
      <c r="A2" s="0" t="n">
        <v>0</v>
      </c>
      <c r="B2" s="0" t="n">
        <v>1811</v>
      </c>
      <c r="C2" s="0" t="n">
        <v>1757</v>
      </c>
    </row>
    <row r="3" customFormat="false" ht="12.8" hidden="false" customHeight="false" outlineLevel="0" collapsed="false">
      <c r="A3" s="0" t="n">
        <v>1</v>
      </c>
      <c r="B3" s="0" t="n">
        <v>1859</v>
      </c>
      <c r="C3" s="0" t="n">
        <v>1769</v>
      </c>
    </row>
    <row r="4" customFormat="false" ht="12.8" hidden="false" customHeight="false" outlineLevel="0" collapsed="false">
      <c r="A4" s="0" t="n">
        <v>2</v>
      </c>
      <c r="B4" s="0" t="n">
        <v>1814</v>
      </c>
      <c r="C4" s="0" t="n">
        <v>1712</v>
      </c>
    </row>
    <row r="5" customFormat="false" ht="12.8" hidden="false" customHeight="false" outlineLevel="0" collapsed="false">
      <c r="A5" s="0" t="n">
        <v>3</v>
      </c>
      <c r="B5" s="0" t="n">
        <v>1703</v>
      </c>
      <c r="C5" s="0" t="n">
        <v>1641</v>
      </c>
    </row>
    <row r="6" customFormat="false" ht="12.8" hidden="false" customHeight="false" outlineLevel="0" collapsed="false">
      <c r="A6" s="0" t="n">
        <v>4</v>
      </c>
      <c r="B6" s="0" t="n">
        <v>1614</v>
      </c>
      <c r="C6" s="0" t="n">
        <v>1550</v>
      </c>
    </row>
    <row r="7" customFormat="false" ht="12.8" hidden="false" customHeight="false" outlineLevel="0" collapsed="false">
      <c r="A7" s="0" t="n">
        <v>5</v>
      </c>
      <c r="B7" s="0" t="n">
        <v>1505</v>
      </c>
      <c r="C7" s="0" t="n">
        <v>1444</v>
      </c>
    </row>
    <row r="8" customFormat="false" ht="12.8" hidden="false" customHeight="false" outlineLevel="0" collapsed="false">
      <c r="A8" s="0" t="n">
        <v>6</v>
      </c>
      <c r="B8" s="0" t="n">
        <v>1355</v>
      </c>
      <c r="C8" s="0" t="n">
        <v>1292</v>
      </c>
    </row>
    <row r="9" customFormat="false" ht="12.8" hidden="false" customHeight="false" outlineLevel="0" collapsed="false">
      <c r="A9" s="0" t="n">
        <v>7</v>
      </c>
      <c r="B9" s="0" t="n">
        <v>1151</v>
      </c>
      <c r="C9" s="0" t="n">
        <v>1100</v>
      </c>
    </row>
    <row r="10" customFormat="false" ht="12.8" hidden="false" customHeight="false" outlineLevel="0" collapsed="false">
      <c r="A10" s="0" t="n">
        <v>8</v>
      </c>
      <c r="B10" s="0" t="n">
        <v>880</v>
      </c>
      <c r="C10" s="0" t="n">
        <v>840</v>
      </c>
    </row>
    <row r="11" customFormat="false" ht="12.8" hidden="false" customHeight="false" outlineLevel="0" collapsed="false">
      <c r="A11" s="0" t="n">
        <v>9</v>
      </c>
      <c r="B11" s="0" t="n">
        <v>234</v>
      </c>
      <c r="C11" s="0" t="n">
        <v>210</v>
      </c>
    </row>
    <row r="23" customFormat="false" ht="12.8" hidden="false" customHeight="false" outlineLevel="0" collapsed="false">
      <c r="A23" s="1" t="s">
        <v>44</v>
      </c>
      <c r="B23" s="1" t="s">
        <v>45</v>
      </c>
      <c r="C23" s="1" t="s">
        <v>46</v>
      </c>
    </row>
    <row r="24" customFormat="false" ht="12.8" hidden="false" customHeight="false" outlineLevel="0" collapsed="false">
      <c r="A24" s="0" t="s">
        <v>47</v>
      </c>
      <c r="B24" s="0" t="n">
        <v>10485760</v>
      </c>
      <c r="C24" s="0" t="n">
        <v>60800</v>
      </c>
    </row>
    <row r="25" customFormat="false" ht="12.8" hidden="false" customHeight="false" outlineLevel="0" collapsed="false">
      <c r="A25" s="0" t="s">
        <v>48</v>
      </c>
      <c r="B25" s="0" t="n">
        <v>20971525</v>
      </c>
      <c r="C25" s="0" t="n">
        <v>5600</v>
      </c>
      <c r="D25" s="0" t="n">
        <v>11000</v>
      </c>
    </row>
    <row r="26" customFormat="false" ht="12.8" hidden="false" customHeight="false" outlineLevel="0" collapsed="false">
      <c r="A26" s="0" t="s">
        <v>49</v>
      </c>
      <c r="B26" s="0" t="n">
        <v>10485760</v>
      </c>
      <c r="C26" s="0" t="n">
        <v>16900</v>
      </c>
      <c r="D26" s="0" t="n">
        <v>22500</v>
      </c>
      <c r="G26" s="17"/>
    </row>
    <row r="29" customFormat="false" ht="12.8" hidden="false" customHeight="false" outlineLevel="0" collapsed="false">
      <c r="A29" s="0" t="s">
        <v>35</v>
      </c>
      <c r="B29" s="0" t="n">
        <v>10485760</v>
      </c>
      <c r="C29" s="0" t="n">
        <v>4500</v>
      </c>
    </row>
    <row r="30" customFormat="false" ht="12.8" hidden="false" customHeight="false" outlineLevel="0" collapsed="false">
      <c r="A30" s="0" t="s">
        <v>55</v>
      </c>
      <c r="C30" s="0" t="n">
        <v>4500</v>
      </c>
    </row>
    <row r="31" customFormat="false" ht="12.8" hidden="false" customHeight="false" outlineLevel="0" collapsed="false">
      <c r="A31" s="0" t="s">
        <v>56</v>
      </c>
      <c r="C31" s="0" t="n">
        <v>478</v>
      </c>
    </row>
    <row r="32" customFormat="false" ht="12.8" hidden="false" customHeight="false" outlineLevel="0" collapsed="false">
      <c r="A32" s="0" t="s">
        <v>57</v>
      </c>
      <c r="C32" s="0" t="n">
        <v>185</v>
      </c>
    </row>
    <row r="33" customFormat="false" ht="12.8" hidden="false" customHeight="false" outlineLevel="0" collapsed="false">
      <c r="A33" s="0" t="s">
        <v>58</v>
      </c>
      <c r="C33" s="0" t="n">
        <v>225</v>
      </c>
    </row>
    <row r="34" customFormat="false" ht="12.8" hidden="false" customHeight="false" outlineLevel="0" collapsed="false">
      <c r="A34" s="0" t="s">
        <v>59</v>
      </c>
      <c r="C34" s="0" t="n">
        <v>120</v>
      </c>
    </row>
    <row r="35" customFormat="false" ht="12.8" hidden="false" customHeight="false" outlineLevel="0" collapsed="false">
      <c r="A35" s="0" t="s">
        <v>60</v>
      </c>
      <c r="C35" s="0" t="n">
        <v>75</v>
      </c>
    </row>
    <row r="36" customFormat="false" ht="12.8" hidden="false" customHeight="false" outlineLevel="0" collapsed="false">
      <c r="A36" s="0" t="s">
        <v>61</v>
      </c>
      <c r="C36" s="0" t="n">
        <v>145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1881</TotalTime>
  <Application>LibreOffice/4.4.5.2$Linux_X86_64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2015-08-11T18:02:39Z</dcterms:created>
  <dc:language>en-US</dc:language>
  <dcterms:modified xsi:type="dcterms:W3CDTF">2015-08-14T16:44:32Z</dcterms:modified>
  <cp:revision>14</cp:revision>
</cp:coreProperties>
</file>