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7540" tabRatio="500"/>
  </bookViews>
  <sheets>
    <sheet name="All" sheetId="5" r:id="rId1"/>
    <sheet name="1" sheetId="1" r:id="rId2"/>
    <sheet name="2" sheetId="2" r:id="rId3"/>
    <sheet name="4" sheetId="3" r:id="rId4"/>
    <sheet name="8" sheetId="4" r:id="rId5"/>
  </sheets>
  <definedNames>
    <definedName name="_1.bad" localSheetId="1">'1'!$A$14:$F$148</definedName>
    <definedName name="_1.bad" localSheetId="2">'2'!$A$14:$F$84</definedName>
    <definedName name="_1.bad" localSheetId="3">'4'!$A$14:$F$56</definedName>
    <definedName name="_1.bad" localSheetId="4">'8'!$A$14:$F$40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5" l="1"/>
  <c r="N5" i="5"/>
  <c r="N4" i="5"/>
  <c r="N3" i="5"/>
  <c r="L3" i="5"/>
  <c r="L4" i="5"/>
  <c r="L5" i="5"/>
  <c r="L6" i="5"/>
  <c r="K6" i="5"/>
  <c r="K5" i="5"/>
  <c r="K4" i="5"/>
  <c r="M6" i="5"/>
  <c r="M5" i="5"/>
  <c r="M4" i="5"/>
  <c r="M3" i="5"/>
  <c r="K3" i="5"/>
  <c r="C5" i="1"/>
  <c r="C4" i="1"/>
  <c r="C5" i="2"/>
  <c r="C4" i="2"/>
  <c r="C5" i="3"/>
  <c r="C4" i="3"/>
  <c r="C5" i="4"/>
  <c r="C4" i="4"/>
  <c r="G6" i="4"/>
  <c r="G3" i="5"/>
  <c r="G4" i="5"/>
  <c r="G5" i="5"/>
  <c r="G6" i="5"/>
  <c r="D6" i="5"/>
  <c r="D5" i="5"/>
  <c r="D4" i="5"/>
  <c r="D3" i="5"/>
  <c r="J6" i="5"/>
  <c r="J5" i="5"/>
  <c r="J4" i="5"/>
  <c r="F6" i="5"/>
  <c r="C6" i="5"/>
  <c r="I6" i="5"/>
  <c r="F5" i="5"/>
  <c r="C5" i="5"/>
  <c r="I5" i="5"/>
  <c r="F4" i="5"/>
  <c r="C4" i="5"/>
  <c r="I4" i="5"/>
  <c r="J3" i="5"/>
  <c r="F3" i="5"/>
  <c r="C3" i="5"/>
  <c r="I3" i="5"/>
  <c r="E6" i="5"/>
  <c r="B6" i="5"/>
  <c r="H6" i="5"/>
  <c r="E5" i="5"/>
  <c r="B5" i="5"/>
  <c r="H5" i="5"/>
  <c r="E4" i="5"/>
  <c r="B4" i="5"/>
  <c r="H4" i="5"/>
  <c r="E3" i="5"/>
  <c r="B3" i="5"/>
  <c r="H3" i="5"/>
  <c r="B5" i="4"/>
  <c r="B7" i="4"/>
  <c r="B6" i="4"/>
  <c r="B8" i="4"/>
  <c r="H6" i="4"/>
  <c r="B4" i="4"/>
  <c r="G5" i="4"/>
  <c r="H4" i="4"/>
  <c r="H5" i="4"/>
  <c r="G4" i="4"/>
  <c r="G3" i="4"/>
  <c r="H3" i="4"/>
  <c r="B7" i="3"/>
  <c r="B6" i="3"/>
  <c r="B8" i="3"/>
  <c r="G6" i="3"/>
  <c r="H6" i="3"/>
  <c r="I6" i="3"/>
  <c r="J6" i="3"/>
  <c r="B4" i="3"/>
  <c r="G5" i="3"/>
  <c r="H4" i="3"/>
  <c r="H5" i="3"/>
  <c r="I5" i="3"/>
  <c r="J5" i="3"/>
  <c r="G4" i="3"/>
  <c r="I4" i="3"/>
  <c r="J4" i="3"/>
  <c r="G3" i="3"/>
  <c r="H3" i="3"/>
  <c r="I3" i="3"/>
  <c r="J3" i="3"/>
  <c r="B7" i="2"/>
  <c r="B6" i="2"/>
  <c r="B8" i="2"/>
  <c r="G6" i="2"/>
  <c r="H6" i="2"/>
  <c r="I6" i="2"/>
  <c r="J6" i="2"/>
  <c r="B4" i="2"/>
  <c r="G5" i="2"/>
  <c r="H4" i="2"/>
  <c r="H5" i="2"/>
  <c r="I5" i="2"/>
  <c r="J5" i="2"/>
  <c r="G4" i="2"/>
  <c r="I4" i="2"/>
  <c r="J4" i="2"/>
  <c r="G3" i="2"/>
  <c r="H3" i="2"/>
  <c r="I3" i="2"/>
  <c r="J3" i="2"/>
  <c r="H3" i="1"/>
  <c r="G6" i="1"/>
  <c r="I6" i="1"/>
  <c r="J6" i="1"/>
  <c r="J5" i="1"/>
  <c r="J4" i="1"/>
  <c r="G3" i="1"/>
  <c r="I3" i="1"/>
  <c r="J3" i="1"/>
  <c r="I5" i="1"/>
  <c r="I4" i="1"/>
  <c r="H5" i="1"/>
  <c r="H6" i="1"/>
  <c r="H4" i="1"/>
  <c r="B4" i="1"/>
  <c r="G5" i="1"/>
  <c r="G4" i="1"/>
  <c r="B7" i="1"/>
  <c r="B6" i="1"/>
  <c r="B8" i="1"/>
</calcChain>
</file>

<file path=xl/connections.xml><?xml version="1.0" encoding="utf-8"?>
<connections xmlns="http://schemas.openxmlformats.org/spreadsheetml/2006/main">
  <connection id="1" name="1.bad.log" type="6" refreshedVersion="0" background="1" saveData="1">
    <textPr fileType="mac" sourceFile="Macintosh HD:Users:davidt:Projects:bad:experiments:meth1-logs:i2-types-500GB:1:1.bad.log" comma="1">
      <textFields count="5">
        <textField/>
        <textField/>
        <textField/>
        <textField/>
        <textField/>
      </textFields>
    </textPr>
  </connection>
  <connection id="2" name="1.bad.log1" type="6" refreshedVersion="0" background="1" saveData="1">
    <textPr fileType="mac" sourceFile="Macintosh HD:Users:davidt:Projects:bad:experiments:meth1-logs:i2-types-500GB:2:1.bad.log" comma="1">
      <textFields count="5">
        <textField/>
        <textField/>
        <textField/>
        <textField/>
        <textField/>
      </textFields>
    </textPr>
  </connection>
  <connection id="3" name="1.bad.log2" type="6" refreshedVersion="0" background="1" saveData="1">
    <textPr fileType="mac" sourceFile="Macintosh HD:Users:davidt:Projects:bad:experiments:meth1-logs:i2-types-500GB:4:1.bad.log" comma="1">
      <textFields count="5">
        <textField/>
        <textField/>
        <textField/>
        <textField/>
        <textField/>
      </textFields>
    </textPr>
  </connection>
  <connection id="4" name="1.bad.log3" type="6" refreshedVersion="0" background="1" saveData="1">
    <textPr fileType="mac" sourceFile="Macintosh HD:Users:davidt:Projects:bad:experiments:meth1-logs:i2-types-500GB:8:1.bad.log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<sst xmlns="http://schemas.openxmlformats.org/spreadsheetml/2006/main" count="357" uniqueCount="44">
  <si>
    <t>Read Model</t>
  </si>
  <si>
    <t>Network Model</t>
  </si>
  <si>
    <t>File Size</t>
  </si>
  <si>
    <t>Chunk Size</t>
  </si>
  <si>
    <t>Chunk Percentage</t>
  </si>
  <si>
    <t>Thu Sep 10 01:07:23 UTC 2015</t>
  </si>
  <si>
    <t># 1</t>
  </si>
  <si>
    <t xml:space="preserve"> true</t>
  </si>
  <si>
    <t xml:space="preserve"> read</t>
  </si>
  <si>
    <t>record-value</t>
  </si>
  <si>
    <t>chunk-size</t>
  </si>
  <si>
    <t>disks</t>
  </si>
  <si>
    <t xml:space="preserve"> </t>
  </si>
  <si>
    <t>size</t>
  </si>
  <si>
    <t>read-start</t>
  </si>
  <si>
    <t>read-wait</t>
  </si>
  <si>
    <t>read</t>
  </si>
  <si>
    <t>network</t>
  </si>
  <si>
    <t>cmd-read</t>
  </si>
  <si>
    <t>Thu Sep 10 01:07:18 UTC 2015</t>
  </si>
  <si>
    <t>Thu Sep 10 01:07:15 UTC 2015</t>
  </si>
  <si>
    <t>Thu Sep 10 01:04:22 UTC 2015</t>
  </si>
  <si>
    <t>Predicted</t>
  </si>
  <si>
    <t>Observed</t>
  </si>
  <si>
    <t>Total</t>
  </si>
  <si>
    <t>Read</t>
  </si>
  <si>
    <t>First-Chunk</t>
  </si>
  <si>
    <t>Network</t>
  </si>
  <si>
    <t>Machine</t>
  </si>
  <si>
    <t>Disks</t>
  </si>
  <si>
    <t>i2.xlarge</t>
  </si>
  <si>
    <t>i2.2xlarge</t>
  </si>
  <si>
    <t>i2.4xlarge</t>
  </si>
  <si>
    <t>i2.8xlarge</t>
  </si>
  <si>
    <t>i2 type</t>
  </si>
  <si>
    <t>predicted</t>
  </si>
  <si>
    <t>total</t>
  </si>
  <si>
    <t>observed</t>
  </si>
  <si>
    <t>error</t>
  </si>
  <si>
    <t>Max-Read</t>
  </si>
  <si>
    <t>Min-Read</t>
  </si>
  <si>
    <t>Model</t>
  </si>
  <si>
    <t>disk io</t>
  </si>
  <si>
    <t>network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</si>
</sst>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3" fontId="2" fillId="0" borderId="0" xfId="0" applyNumberFormat="1" applyFont="1"/>
    <xf numFmtId="10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I2 Read-All Times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Predicted</c:v>
          </c:tx>
          <c:marker>
            <c:symbol val="none"/>
          </c:marker>
          <c:cat>
            <c:numRef>
              <c:f>All!$A$3:$A$6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All!$B$3:$B$6</c:f>
              <c:numCache>
                <c:formatCode>#,##0</c:formatCode>
                <c:ptCount val="4"/>
                <c:pt idx="0">
                  <c:v>40069.31357295985</c:v>
                </c:pt>
                <c:pt idx="1">
                  <c:v>12483.55866849148</c:v>
                </c:pt>
                <c:pt idx="2">
                  <c:v>4141.459334806588</c:v>
                </c:pt>
                <c:pt idx="3">
                  <c:v>911.8820804445015</c:v>
                </c:pt>
              </c:numCache>
            </c:numRef>
          </c:val>
          <c:smooth val="0"/>
        </c:ser>
        <c:ser>
          <c:idx val="2"/>
          <c:order val="1"/>
          <c:tx>
            <c:v>Observed</c:v>
          </c:tx>
          <c:marker>
            <c:symbol val="none"/>
          </c:marker>
          <c:cat>
            <c:numRef>
              <c:f>All!$A$3:$A$6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All!$E$3:$E$6</c:f>
              <c:numCache>
                <c:formatCode>#,##0</c:formatCode>
                <c:ptCount val="4"/>
                <c:pt idx="0">
                  <c:v>39540.023</c:v>
                </c:pt>
                <c:pt idx="1">
                  <c:v>12535.846</c:v>
                </c:pt>
                <c:pt idx="2">
                  <c:v>4527.953</c:v>
                </c:pt>
                <c:pt idx="3">
                  <c:v>2810.567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15592"/>
        <c:axId val="2135631272"/>
      </c:lineChart>
      <c:catAx>
        <c:axId val="213561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I2 Instance Type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631272"/>
        <c:crosses val="autoZero"/>
        <c:auto val="1"/>
        <c:lblAlgn val="ctr"/>
        <c:lblOffset val="100"/>
        <c:noMultiLvlLbl val="0"/>
      </c:catAx>
      <c:valAx>
        <c:axId val="2135631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356155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</a:t>
            </a:r>
            <a:r>
              <a:rPr lang="en-US" baseline="0"/>
              <a:t> vs Observed Error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All!$H$2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All!$A$3:$A$6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All!$H$3:$H$6</c:f>
              <c:numCache>
                <c:formatCode>0%</c:formatCode>
                <c:ptCount val="4"/>
                <c:pt idx="0">
                  <c:v>-0.0132093746002435</c:v>
                </c:pt>
                <c:pt idx="1">
                  <c:v>0.00418849567635669</c:v>
                </c:pt>
                <c:pt idx="2">
                  <c:v>0.09332306173941</c:v>
                </c:pt>
                <c:pt idx="3">
                  <c:v>2.082160577856706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All!$I$2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numRef>
              <c:f>All!$A$3:$A$6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All!$I$3:$I$6</c:f>
              <c:numCache>
                <c:formatCode>0%</c:formatCode>
                <c:ptCount val="4"/>
                <c:pt idx="0">
                  <c:v>-0.0119893901906571</c:v>
                </c:pt>
                <c:pt idx="1">
                  <c:v>-0.000829035873412759</c:v>
                </c:pt>
                <c:pt idx="2">
                  <c:v>0.176610663422236</c:v>
                </c:pt>
                <c:pt idx="3">
                  <c:v>0.929043890621326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All!$J$2</c:f>
              <c:strCache>
                <c:ptCount val="1"/>
                <c:pt idx="0">
                  <c:v>network</c:v>
                </c:pt>
              </c:strCache>
            </c:strRef>
          </c:tx>
          <c:marker>
            <c:symbol val="none"/>
          </c:marker>
          <c:cat>
            <c:numRef>
              <c:f>All!$A$3:$A$6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All!$J$3:$J$6</c:f>
              <c:numCache>
                <c:formatCode>0%</c:formatCode>
                <c:ptCount val="4"/>
                <c:pt idx="0">
                  <c:v>-0.0200063560000001</c:v>
                </c:pt>
                <c:pt idx="1">
                  <c:v>0.01420376</c:v>
                </c:pt>
                <c:pt idx="2">
                  <c:v>0.0110432</c:v>
                </c:pt>
                <c:pt idx="3">
                  <c:v>3.55781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20712"/>
        <c:axId val="-2123200008"/>
      </c:lineChart>
      <c:catAx>
        <c:axId val="-212312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I2 Instance Type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200008"/>
        <c:crosses val="autoZero"/>
        <c:auto val="1"/>
        <c:lblAlgn val="ctr"/>
        <c:lblOffset val="100"/>
        <c:noMultiLvlLbl val="0"/>
      </c:catAx>
      <c:valAx>
        <c:axId val="-2123200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231207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I2 IO Bandwidths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 Disk IO</c:v>
          </c:tx>
          <c:marker>
            <c:symbol val="none"/>
          </c:marker>
          <c:cat>
            <c:numRef>
              <c:f>All!$A$3:$A$6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All!$L$3:$L$6</c:f>
              <c:numCache>
                <c:formatCode>0</c:formatCode>
                <c:ptCount val="4"/>
                <c:pt idx="0">
                  <c:v>450.0</c:v>
                </c:pt>
                <c:pt idx="1">
                  <c:v>900.0</c:v>
                </c:pt>
                <c:pt idx="2">
                  <c:v>1800.0</c:v>
                </c:pt>
                <c:pt idx="3">
                  <c:v>3600.0</c:v>
                </c:pt>
              </c:numCache>
            </c:numRef>
          </c:val>
          <c:smooth val="0"/>
        </c:ser>
        <c:ser>
          <c:idx val="1"/>
          <c:order val="1"/>
          <c:tx>
            <c:v>Observed Disk IO</c:v>
          </c:tx>
          <c:marker>
            <c:symbol val="none"/>
          </c:marker>
          <c:cat>
            <c:numRef>
              <c:f>All!$A$3:$A$6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All!$K$3:$K$6</c:f>
              <c:numCache>
                <c:formatCode>0</c:formatCode>
                <c:ptCount val="4"/>
                <c:pt idx="0">
                  <c:v>455.4606960008626</c:v>
                </c:pt>
                <c:pt idx="1">
                  <c:v>900.7467513697456</c:v>
                </c:pt>
                <c:pt idx="2">
                  <c:v>1529.817853906408</c:v>
                </c:pt>
                <c:pt idx="3">
                  <c:v>1866.209482066515</c:v>
                </c:pt>
              </c:numCache>
            </c:numRef>
          </c:val>
          <c:smooth val="0"/>
        </c:ser>
        <c:ser>
          <c:idx val="2"/>
          <c:order val="2"/>
          <c:tx>
            <c:v>Observed Network IO</c:v>
          </c:tx>
          <c:marker>
            <c:symbol val="none"/>
          </c:marker>
          <c:cat>
            <c:numRef>
              <c:f>All!$A$3:$A$6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All!$M$3:$M$6</c:f>
              <c:numCache>
                <c:formatCode>0</c:formatCode>
                <c:ptCount val="4"/>
                <c:pt idx="0">
                  <c:v>83.67401207349054</c:v>
                </c:pt>
                <c:pt idx="1">
                  <c:v>118.3194193640142</c:v>
                </c:pt>
                <c:pt idx="2">
                  <c:v>237.3785808558922</c:v>
                </c:pt>
                <c:pt idx="3">
                  <c:v>274.2545213600391</c:v>
                </c:pt>
              </c:numCache>
            </c:numRef>
          </c:val>
          <c:smooth val="0"/>
        </c:ser>
        <c:ser>
          <c:idx val="3"/>
          <c:order val="3"/>
          <c:tx>
            <c:v>Predicted Network IO</c:v>
          </c:tx>
          <c:marker>
            <c:symbol val="none"/>
          </c:marker>
          <c:cat>
            <c:numRef>
              <c:f>All!$A$3:$A$6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All!$N$3:$N$6</c:f>
              <c:numCache>
                <c:formatCode>0</c:formatCode>
                <c:ptCount val="4"/>
                <c:pt idx="0">
                  <c:v>82.0</c:v>
                </c:pt>
                <c:pt idx="1">
                  <c:v>120.0</c:v>
                </c:pt>
                <c:pt idx="2">
                  <c:v>240.0</c:v>
                </c:pt>
                <c:pt idx="3">
                  <c:v>1250.0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74424"/>
        <c:axId val="-2126426552"/>
      </c:lineChart>
      <c:catAx>
        <c:axId val="-212647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I2 Instance Type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426552"/>
        <c:crosses val="autoZero"/>
        <c:auto val="1"/>
        <c:lblAlgn val="ctr"/>
        <c:lblOffset val="100"/>
        <c:noMultiLvlLbl val="0"/>
      </c:catAx>
      <c:valAx>
        <c:axId val="-212642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2647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165100</xdr:rowOff>
    </xdr:from>
    <xdr:to>
      <xdr:col>9</xdr:col>
      <xdr:colOff>266700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10</xdr:row>
      <xdr:rowOff>177800</xdr:rowOff>
    </xdr:from>
    <xdr:to>
      <xdr:col>17</xdr:col>
      <xdr:colOff>622300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33</xdr:row>
      <xdr:rowOff>127000</xdr:rowOff>
    </xdr:from>
    <xdr:to>
      <xdr:col>8</xdr:col>
      <xdr:colOff>800100</xdr:colOff>
      <xdr:row>56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.ba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.bad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.bad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.bad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A18" workbookViewId="0">
      <selection activeCell="J44" sqref="J44"/>
    </sheetView>
  </sheetViews>
  <sheetFormatPr baseColWidth="10" defaultRowHeight="15" x14ac:dyDescent="0"/>
  <sheetData>
    <row r="1" spans="1:14">
      <c r="A1" s="5"/>
      <c r="B1" s="5" t="s">
        <v>35</v>
      </c>
      <c r="C1" s="5"/>
      <c r="D1" s="5"/>
      <c r="E1" s="5" t="s">
        <v>37</v>
      </c>
      <c r="F1" s="5"/>
      <c r="G1" s="5"/>
      <c r="H1" s="5" t="s">
        <v>38</v>
      </c>
      <c r="K1" s="5" t="s">
        <v>42</v>
      </c>
      <c r="M1" s="5" t="s">
        <v>43</v>
      </c>
    </row>
    <row r="2" spans="1:14">
      <c r="A2" s="5" t="s">
        <v>34</v>
      </c>
      <c r="B2" s="5" t="s">
        <v>36</v>
      </c>
      <c r="C2" s="5" t="s">
        <v>16</v>
      </c>
      <c r="D2" s="5" t="s">
        <v>17</v>
      </c>
      <c r="E2" s="5" t="s">
        <v>36</v>
      </c>
      <c r="F2" s="5" t="s">
        <v>16</v>
      </c>
      <c r="G2" s="5" t="s">
        <v>17</v>
      </c>
      <c r="H2" s="5" t="s">
        <v>36</v>
      </c>
      <c r="I2" s="5" t="s">
        <v>16</v>
      </c>
      <c r="J2" s="5" t="s">
        <v>17</v>
      </c>
      <c r="K2" s="5" t="s">
        <v>37</v>
      </c>
      <c r="L2" s="5" t="s">
        <v>35</v>
      </c>
      <c r="M2" s="5" t="s">
        <v>37</v>
      </c>
      <c r="N2" s="5" t="s">
        <v>35</v>
      </c>
    </row>
    <row r="3" spans="1:14">
      <c r="A3">
        <v>1</v>
      </c>
      <c r="B3" s="4">
        <f>'1'!G3</f>
        <v>40069.313572959851</v>
      </c>
      <c r="C3" s="4">
        <f>'1'!G4</f>
        <v>33971.752597350096</v>
      </c>
      <c r="D3" s="4">
        <f>'1'!G6</f>
        <v>6097.5609756097565</v>
      </c>
      <c r="E3" s="4">
        <f>'1'!$H$3</f>
        <v>39540.023000000001</v>
      </c>
      <c r="F3" s="4">
        <f>'1'!$H$4</f>
        <v>33564.451999999997</v>
      </c>
      <c r="G3" s="4">
        <f>'1'!$H$6</f>
        <v>5975.5709999999999</v>
      </c>
      <c r="H3" s="11">
        <f>(E3-B3)/B3</f>
        <v>-1.3209374600243542E-2</v>
      </c>
      <c r="I3" s="11">
        <f>(F3-C3)/C3</f>
        <v>-1.1989390190657083E-2</v>
      </c>
      <c r="J3" s="11">
        <f>(G3-D3)/D3</f>
        <v>-2.0006356000000079E-2</v>
      </c>
      <c r="K3" s="2">
        <f>'1'!C4</f>
        <v>455.46069600086258</v>
      </c>
      <c r="L3" s="2">
        <f>'1'!B4</f>
        <v>450</v>
      </c>
      <c r="M3" s="2">
        <f>'1'!C5</f>
        <v>83.674012073490545</v>
      </c>
      <c r="N3" s="2">
        <f>'1'!B5</f>
        <v>82</v>
      </c>
    </row>
    <row r="4" spans="1:14">
      <c r="A4">
        <v>2</v>
      </c>
      <c r="B4" s="4">
        <f>'2'!G3</f>
        <v>12483.558668491478</v>
      </c>
      <c r="C4" s="4">
        <f>'2'!G4</f>
        <v>8316.8920018248118</v>
      </c>
      <c r="D4" s="4">
        <f>'2'!G6</f>
        <v>4166.666666666667</v>
      </c>
      <c r="E4" s="4">
        <f>'2'!$H$3</f>
        <v>12535.846</v>
      </c>
      <c r="F4" s="4">
        <f>'2'!$H$4</f>
        <v>8309.9969999999994</v>
      </c>
      <c r="G4" s="4">
        <f>'2'!$H$6</f>
        <v>4225.8490000000002</v>
      </c>
      <c r="H4" s="11">
        <f>(E4-B4)/B4</f>
        <v>4.1884956763566933E-3</v>
      </c>
      <c r="I4" s="11">
        <f>(F4-C4)/C4</f>
        <v>-8.2903587341275932E-4</v>
      </c>
      <c r="J4" s="11">
        <f>(G4-D4)/D4</f>
        <v>1.4203759999999965E-2</v>
      </c>
      <c r="K4" s="2">
        <f>'2'!C4</f>
        <v>900.74675136974565</v>
      </c>
      <c r="L4" s="2">
        <f>'2'!B4</f>
        <v>900</v>
      </c>
      <c r="M4" s="2">
        <f>'2'!C5</f>
        <v>118.31941936401418</v>
      </c>
      <c r="N4" s="2">
        <f>'2'!B5</f>
        <v>120</v>
      </c>
    </row>
    <row r="5" spans="1:14">
      <c r="A5">
        <v>4</v>
      </c>
      <c r="B5" s="4">
        <f>'4'!G3</f>
        <v>4141.4593348065882</v>
      </c>
      <c r="C5" s="4">
        <f>'4'!G4</f>
        <v>2058.1260014732547</v>
      </c>
      <c r="D5" s="4">
        <f>'4'!G6</f>
        <v>2083.3333333333335</v>
      </c>
      <c r="E5" s="4">
        <f>'4'!$H$3</f>
        <v>4527.9529999999995</v>
      </c>
      <c r="F5" s="4">
        <f>'4'!$H$4</f>
        <v>2421.6129999999998</v>
      </c>
      <c r="G5" s="4">
        <f>'4'!$H$6</f>
        <v>2106.34</v>
      </c>
      <c r="H5" s="11">
        <f>(E5-B5)/B5</f>
        <v>9.3323061739410046E-2</v>
      </c>
      <c r="I5" s="11">
        <f>(F5-C5)/C5</f>
        <v>0.17661066342223586</v>
      </c>
      <c r="J5" s="11">
        <f>(G5-D5)/D5</f>
        <v>1.1043199999999996E-2</v>
      </c>
      <c r="K5" s="2">
        <f>'4'!C4</f>
        <v>1529.8178539064083</v>
      </c>
      <c r="L5" s="2">
        <f>'4'!B4</f>
        <v>1800</v>
      </c>
      <c r="M5" s="2">
        <f>'4'!C5</f>
        <v>237.37858085589218</v>
      </c>
      <c r="N5" s="2">
        <f>'4'!B5</f>
        <v>240</v>
      </c>
    </row>
    <row r="6" spans="1:14">
      <c r="A6">
        <v>8</v>
      </c>
      <c r="B6" s="4">
        <f>'8'!G3</f>
        <v>911.88208044450153</v>
      </c>
      <c r="C6" s="4">
        <f>'8'!G4</f>
        <v>511.88208044450153</v>
      </c>
      <c r="D6" s="4">
        <f>'8'!G6</f>
        <v>400</v>
      </c>
      <c r="E6" s="4">
        <f>'8'!$H$3</f>
        <v>2810.567</v>
      </c>
      <c r="F6" s="4">
        <f>'8'!$H$4</f>
        <v>987.44299999999998</v>
      </c>
      <c r="G6" s="4">
        <f>'8'!$H$6</f>
        <v>1823.124</v>
      </c>
      <c r="H6" s="11">
        <f>(E6-B6)/B6</f>
        <v>2.0821605778567061</v>
      </c>
      <c r="I6" s="11">
        <f>(F6-C6)/C6</f>
        <v>0.92904389062132642</v>
      </c>
      <c r="J6" s="11">
        <f>(G6-D6)/D6</f>
        <v>3.5578099999999999</v>
      </c>
      <c r="K6" s="2">
        <f>'8'!C4</f>
        <v>1866.2094820665147</v>
      </c>
      <c r="L6" s="2">
        <f>'8'!B4</f>
        <v>3600</v>
      </c>
      <c r="M6" s="2">
        <f>'8'!C5</f>
        <v>274.25452136003912</v>
      </c>
      <c r="N6" s="2">
        <f>'8'!B5</f>
        <v>1250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workbookViewId="0">
      <selection activeCell="B1" sqref="B1"/>
    </sheetView>
  </sheetViews>
  <sheetFormatPr baseColWidth="10" defaultRowHeight="15" x14ac:dyDescent="0"/>
  <cols>
    <col min="1" max="1" width="26.1640625" bestFit="1" customWidth="1"/>
    <col min="2" max="2" width="11.1640625" customWidth="1"/>
    <col min="3" max="3" width="10" customWidth="1"/>
    <col min="4" max="4" width="11.1640625" bestFit="1" customWidth="1"/>
    <col min="5" max="5" width="10.1640625" customWidth="1"/>
    <col min="6" max="6" width="11.1640625" bestFit="1" customWidth="1"/>
    <col min="7" max="7" width="12.1640625" customWidth="1"/>
  </cols>
  <sheetData>
    <row r="1" spans="1:10">
      <c r="B1" s="5" t="s">
        <v>41</v>
      </c>
      <c r="C1" s="5" t="s">
        <v>23</v>
      </c>
    </row>
    <row r="2" spans="1:10">
      <c r="A2" s="5" t="s">
        <v>28</v>
      </c>
      <c r="B2" s="10" t="s">
        <v>30</v>
      </c>
      <c r="G2" s="1" t="s">
        <v>22</v>
      </c>
      <c r="H2" s="1" t="s">
        <v>23</v>
      </c>
    </row>
    <row r="3" spans="1:10">
      <c r="A3" s="5" t="s">
        <v>29</v>
      </c>
      <c r="B3">
        <v>1</v>
      </c>
      <c r="F3" t="s">
        <v>24</v>
      </c>
      <c r="G3" s="6">
        <f>G4+G6</f>
        <v>40069.313572959851</v>
      </c>
      <c r="H3" s="9">
        <f>H4+H6</f>
        <v>39540.023000000001</v>
      </c>
      <c r="I3" s="7">
        <f>G3/H3</f>
        <v>1.0133861979028149</v>
      </c>
      <c r="J3" s="7">
        <f>I3-1</f>
        <v>1.3386197902814923E-2</v>
      </c>
    </row>
    <row r="4" spans="1:10">
      <c r="A4" s="1" t="s">
        <v>0</v>
      </c>
      <c r="B4">
        <f>B3*450</f>
        <v>450</v>
      </c>
      <c r="C4" s="2">
        <f>B6*(B6/B7)/H4</f>
        <v>455.46069600086258</v>
      </c>
      <c r="F4" t="s">
        <v>25</v>
      </c>
      <c r="G4" s="4">
        <f>B6/B7*G5</f>
        <v>33971.752597350096</v>
      </c>
      <c r="H4" s="8">
        <f>SUMIF($A$23:$A$146,"read",$F$23:$F$146)/1000</f>
        <v>33564.451999999997</v>
      </c>
      <c r="I4" s="7">
        <f>G4/H4</f>
        <v>1.0121348800019168</v>
      </c>
      <c r="J4" s="7">
        <f>I4-1</f>
        <v>1.2134880001916759E-2</v>
      </c>
    </row>
    <row r="5" spans="1:10">
      <c r="A5" s="1" t="s">
        <v>1</v>
      </c>
      <c r="B5">
        <v>82</v>
      </c>
      <c r="C5" s="2">
        <f>B6/H6</f>
        <v>83.674012073490545</v>
      </c>
      <c r="F5" t="s">
        <v>26</v>
      </c>
      <c r="G5" s="4">
        <f>B6/B4</f>
        <v>1111.1111111111111</v>
      </c>
      <c r="H5" s="4">
        <f>H4/(B6/B7)</f>
        <v>1097.7895664548255</v>
      </c>
      <c r="I5" s="7">
        <f>G5/H5</f>
        <v>1.0121348800019168</v>
      </c>
      <c r="J5" s="7">
        <f>I5-1</f>
        <v>1.2134880001916759E-2</v>
      </c>
    </row>
    <row r="6" spans="1:10">
      <c r="A6" s="1" t="s">
        <v>2</v>
      </c>
      <c r="B6">
        <f>B15*1000</f>
        <v>500000</v>
      </c>
      <c r="F6" t="s">
        <v>27</v>
      </c>
      <c r="G6" s="4">
        <f>B6/B5</f>
        <v>6097.5609756097565</v>
      </c>
      <c r="H6" s="8">
        <f>SUMIF($A$23:$A$146,"network",$C$23:$C$146)/1000</f>
        <v>5975.5709999999999</v>
      </c>
      <c r="I6" s="7">
        <f>G6/H6</f>
        <v>1.0204147813840312</v>
      </c>
      <c r="J6" s="7">
        <f>I6-1</f>
        <v>2.0414781384031189E-2</v>
      </c>
    </row>
    <row r="7" spans="1:10">
      <c r="A7" s="1" t="s">
        <v>3</v>
      </c>
      <c r="B7" s="4">
        <f>B17*100/1024/1024</f>
        <v>16353.455829620361</v>
      </c>
      <c r="H7" s="2"/>
      <c r="I7" s="7"/>
      <c r="J7" s="7"/>
    </row>
    <row r="8" spans="1:10">
      <c r="A8" s="1" t="s">
        <v>4</v>
      </c>
      <c r="B8" s="3">
        <f>B7/B6</f>
        <v>3.2706911659240723E-2</v>
      </c>
    </row>
    <row r="10" spans="1:10">
      <c r="G10" s="4"/>
    </row>
    <row r="11" spans="1:10">
      <c r="G11" s="4"/>
    </row>
    <row r="12" spans="1:10">
      <c r="G12" s="7"/>
    </row>
    <row r="14" spans="1:10">
      <c r="A14" s="5" t="s">
        <v>5</v>
      </c>
      <c r="B14" s="5"/>
      <c r="C14" s="5"/>
      <c r="D14" s="5"/>
      <c r="E14" s="5"/>
    </row>
    <row r="15" spans="1:10">
      <c r="A15" s="5" t="s">
        <v>6</v>
      </c>
      <c r="B15" s="5">
        <v>500</v>
      </c>
      <c r="C15" s="5">
        <v>0</v>
      </c>
      <c r="D15" s="5" t="s">
        <v>7</v>
      </c>
      <c r="E15" s="5" t="s">
        <v>8</v>
      </c>
    </row>
    <row r="16" spans="1:10">
      <c r="A16" t="s">
        <v>9</v>
      </c>
      <c r="B16">
        <v>112</v>
      </c>
    </row>
    <row r="17" spans="1:6">
      <c r="A17" t="s">
        <v>10</v>
      </c>
      <c r="B17">
        <v>171478413</v>
      </c>
      <c r="C17">
        <v>2967</v>
      </c>
    </row>
    <row r="18" spans="1:6">
      <c r="A18" t="s">
        <v>11</v>
      </c>
      <c r="B18">
        <v>1</v>
      </c>
      <c r="C18" t="s">
        <v>12</v>
      </c>
    </row>
    <row r="20" spans="1:6">
      <c r="A20" t="s">
        <v>13</v>
      </c>
      <c r="B20">
        <v>5</v>
      </c>
      <c r="C20">
        <v>1</v>
      </c>
      <c r="D20">
        <v>5242880000</v>
      </c>
      <c r="E20">
        <v>0</v>
      </c>
    </row>
    <row r="23" spans="1:6">
      <c r="A23" t="s">
        <v>14</v>
      </c>
      <c r="B23">
        <v>5</v>
      </c>
      <c r="C23">
        <v>1</v>
      </c>
      <c r="D23">
        <v>0</v>
      </c>
      <c r="E23">
        <v>171478413</v>
      </c>
      <c r="F23">
        <v>16</v>
      </c>
    </row>
    <row r="24" spans="1:6">
      <c r="A24" t="s">
        <v>15</v>
      </c>
      <c r="B24">
        <v>5</v>
      </c>
      <c r="C24">
        <v>1</v>
      </c>
      <c r="D24">
        <v>0</v>
      </c>
    </row>
    <row r="25" spans="1:6">
      <c r="A25" t="s">
        <v>16</v>
      </c>
      <c r="B25">
        <v>5</v>
      </c>
      <c r="C25">
        <v>1</v>
      </c>
      <c r="D25">
        <v>0</v>
      </c>
      <c r="E25">
        <v>171478413</v>
      </c>
      <c r="F25">
        <v>1111386</v>
      </c>
    </row>
    <row r="26" spans="1:6">
      <c r="A26" t="s">
        <v>17</v>
      </c>
      <c r="B26">
        <v>1</v>
      </c>
      <c r="C26">
        <v>195486</v>
      </c>
    </row>
    <row r="27" spans="1:6">
      <c r="A27" t="s">
        <v>14</v>
      </c>
      <c r="B27">
        <v>5</v>
      </c>
      <c r="C27">
        <v>2</v>
      </c>
      <c r="D27">
        <v>171478413</v>
      </c>
      <c r="E27">
        <v>171478413</v>
      </c>
      <c r="F27">
        <v>1306890</v>
      </c>
    </row>
    <row r="28" spans="1:6">
      <c r="A28" t="s">
        <v>15</v>
      </c>
      <c r="B28">
        <v>5</v>
      </c>
      <c r="C28">
        <v>2</v>
      </c>
      <c r="D28">
        <v>0</v>
      </c>
    </row>
    <row r="29" spans="1:6">
      <c r="A29" t="s">
        <v>16</v>
      </c>
      <c r="B29">
        <v>5</v>
      </c>
      <c r="C29">
        <v>2</v>
      </c>
      <c r="D29">
        <v>171478413</v>
      </c>
      <c r="E29">
        <v>171478413</v>
      </c>
      <c r="F29">
        <v>1081513</v>
      </c>
    </row>
    <row r="30" spans="1:6">
      <c r="A30" t="s">
        <v>17</v>
      </c>
      <c r="B30">
        <v>2</v>
      </c>
      <c r="C30">
        <v>195576</v>
      </c>
    </row>
    <row r="31" spans="1:6">
      <c r="A31" t="s">
        <v>14</v>
      </c>
      <c r="B31">
        <v>5</v>
      </c>
      <c r="C31">
        <v>3</v>
      </c>
      <c r="D31">
        <v>342956826</v>
      </c>
      <c r="E31">
        <v>171478413</v>
      </c>
      <c r="F31">
        <v>2583981</v>
      </c>
    </row>
    <row r="32" spans="1:6">
      <c r="A32" t="s">
        <v>15</v>
      </c>
      <c r="B32">
        <v>5</v>
      </c>
      <c r="C32">
        <v>3</v>
      </c>
      <c r="D32">
        <v>0</v>
      </c>
    </row>
    <row r="33" spans="1:6">
      <c r="A33" t="s">
        <v>16</v>
      </c>
      <c r="B33">
        <v>5</v>
      </c>
      <c r="C33">
        <v>3</v>
      </c>
      <c r="D33">
        <v>342956826</v>
      </c>
      <c r="E33">
        <v>171478413</v>
      </c>
      <c r="F33">
        <v>1082625</v>
      </c>
    </row>
    <row r="34" spans="1:6">
      <c r="A34" t="s">
        <v>17</v>
      </c>
      <c r="B34">
        <v>3</v>
      </c>
      <c r="C34">
        <v>195474</v>
      </c>
    </row>
    <row r="35" spans="1:6">
      <c r="A35" t="s">
        <v>14</v>
      </c>
      <c r="B35">
        <v>5</v>
      </c>
      <c r="C35">
        <v>4</v>
      </c>
      <c r="D35">
        <v>514435239</v>
      </c>
      <c r="E35">
        <v>171478413</v>
      </c>
      <c r="F35">
        <v>3862082</v>
      </c>
    </row>
    <row r="36" spans="1:6">
      <c r="A36" t="s">
        <v>15</v>
      </c>
      <c r="B36">
        <v>5</v>
      </c>
      <c r="C36">
        <v>4</v>
      </c>
      <c r="D36">
        <v>0</v>
      </c>
    </row>
    <row r="37" spans="1:6">
      <c r="A37" t="s">
        <v>16</v>
      </c>
      <c r="B37">
        <v>5</v>
      </c>
      <c r="C37">
        <v>4</v>
      </c>
      <c r="D37">
        <v>514435239</v>
      </c>
      <c r="E37">
        <v>171478413</v>
      </c>
      <c r="F37">
        <v>1082236</v>
      </c>
    </row>
    <row r="38" spans="1:6">
      <c r="A38" t="s">
        <v>17</v>
      </c>
      <c r="B38">
        <v>4</v>
      </c>
      <c r="C38">
        <v>195425</v>
      </c>
    </row>
    <row r="39" spans="1:6">
      <c r="A39" t="s">
        <v>14</v>
      </c>
      <c r="B39">
        <v>5</v>
      </c>
      <c r="C39">
        <v>5</v>
      </c>
      <c r="D39">
        <v>685913652</v>
      </c>
      <c r="E39">
        <v>171478413</v>
      </c>
      <c r="F39">
        <v>5139744</v>
      </c>
    </row>
    <row r="40" spans="1:6">
      <c r="A40" t="s">
        <v>15</v>
      </c>
      <c r="B40">
        <v>5</v>
      </c>
      <c r="C40">
        <v>5</v>
      </c>
      <c r="D40">
        <v>0</v>
      </c>
    </row>
    <row r="41" spans="1:6">
      <c r="A41" t="s">
        <v>16</v>
      </c>
      <c r="B41">
        <v>5</v>
      </c>
      <c r="C41">
        <v>5</v>
      </c>
      <c r="D41">
        <v>685913652</v>
      </c>
      <c r="E41">
        <v>171478413</v>
      </c>
      <c r="F41">
        <v>1082005</v>
      </c>
    </row>
    <row r="42" spans="1:6">
      <c r="A42" t="s">
        <v>17</v>
      </c>
      <c r="B42">
        <v>5</v>
      </c>
      <c r="C42">
        <v>195353</v>
      </c>
    </row>
    <row r="43" spans="1:6">
      <c r="A43" t="s">
        <v>14</v>
      </c>
      <c r="B43">
        <v>5</v>
      </c>
      <c r="C43">
        <v>6</v>
      </c>
      <c r="D43">
        <v>857392065</v>
      </c>
      <c r="E43">
        <v>171478413</v>
      </c>
      <c r="F43">
        <v>6417103</v>
      </c>
    </row>
    <row r="44" spans="1:6">
      <c r="A44" t="s">
        <v>15</v>
      </c>
      <c r="B44">
        <v>5</v>
      </c>
      <c r="C44">
        <v>6</v>
      </c>
      <c r="D44">
        <v>0</v>
      </c>
    </row>
    <row r="45" spans="1:6">
      <c r="A45" t="s">
        <v>16</v>
      </c>
      <c r="B45">
        <v>5</v>
      </c>
      <c r="C45">
        <v>6</v>
      </c>
      <c r="D45">
        <v>857392065</v>
      </c>
      <c r="E45">
        <v>171478413</v>
      </c>
      <c r="F45">
        <v>1084492</v>
      </c>
    </row>
    <row r="46" spans="1:6">
      <c r="A46" t="s">
        <v>17</v>
      </c>
      <c r="B46">
        <v>6</v>
      </c>
      <c r="C46">
        <v>195388</v>
      </c>
    </row>
    <row r="47" spans="1:6">
      <c r="A47" t="s">
        <v>14</v>
      </c>
      <c r="B47">
        <v>5</v>
      </c>
      <c r="C47">
        <v>7</v>
      </c>
      <c r="D47">
        <v>1028870478</v>
      </c>
      <c r="E47">
        <v>171478413</v>
      </c>
      <c r="F47">
        <v>7696985</v>
      </c>
    </row>
    <row r="48" spans="1:6">
      <c r="A48" t="s">
        <v>15</v>
      </c>
      <c r="B48">
        <v>5</v>
      </c>
      <c r="C48">
        <v>7</v>
      </c>
      <c r="D48">
        <v>0</v>
      </c>
    </row>
    <row r="49" spans="1:6">
      <c r="A49" t="s">
        <v>16</v>
      </c>
      <c r="B49">
        <v>5</v>
      </c>
      <c r="C49">
        <v>7</v>
      </c>
      <c r="D49">
        <v>1028870478</v>
      </c>
      <c r="E49">
        <v>171478413</v>
      </c>
      <c r="F49">
        <v>1082452</v>
      </c>
    </row>
    <row r="50" spans="1:6">
      <c r="A50" t="s">
        <v>17</v>
      </c>
      <c r="B50">
        <v>7</v>
      </c>
      <c r="C50">
        <v>195414</v>
      </c>
    </row>
    <row r="51" spans="1:6">
      <c r="A51" t="s">
        <v>14</v>
      </c>
      <c r="B51">
        <v>5</v>
      </c>
      <c r="C51">
        <v>8</v>
      </c>
      <c r="D51">
        <v>1200348891</v>
      </c>
      <c r="E51">
        <v>171478413</v>
      </c>
      <c r="F51">
        <v>8974852</v>
      </c>
    </row>
    <row r="52" spans="1:6">
      <c r="A52" t="s">
        <v>15</v>
      </c>
      <c r="B52">
        <v>5</v>
      </c>
      <c r="C52">
        <v>8</v>
      </c>
      <c r="D52">
        <v>0</v>
      </c>
    </row>
    <row r="53" spans="1:6">
      <c r="A53" t="s">
        <v>16</v>
      </c>
      <c r="B53">
        <v>5</v>
      </c>
      <c r="C53">
        <v>8</v>
      </c>
      <c r="D53">
        <v>1200348891</v>
      </c>
      <c r="E53">
        <v>171478413</v>
      </c>
      <c r="F53">
        <v>1082010</v>
      </c>
    </row>
    <row r="54" spans="1:6">
      <c r="A54" t="s">
        <v>17</v>
      </c>
      <c r="B54">
        <v>8</v>
      </c>
      <c r="C54">
        <v>195370</v>
      </c>
    </row>
    <row r="55" spans="1:6">
      <c r="A55" t="s">
        <v>14</v>
      </c>
      <c r="B55">
        <v>5</v>
      </c>
      <c r="C55">
        <v>9</v>
      </c>
      <c r="D55">
        <v>1371827304</v>
      </c>
      <c r="E55">
        <v>171478413</v>
      </c>
      <c r="F55">
        <v>10252233</v>
      </c>
    </row>
    <row r="56" spans="1:6">
      <c r="A56" t="s">
        <v>15</v>
      </c>
      <c r="B56">
        <v>5</v>
      </c>
      <c r="C56">
        <v>9</v>
      </c>
      <c r="D56">
        <v>0</v>
      </c>
    </row>
    <row r="57" spans="1:6">
      <c r="A57" t="s">
        <v>16</v>
      </c>
      <c r="B57">
        <v>5</v>
      </c>
      <c r="C57">
        <v>9</v>
      </c>
      <c r="D57">
        <v>1371827304</v>
      </c>
      <c r="E57">
        <v>171478413</v>
      </c>
      <c r="F57">
        <v>1081614</v>
      </c>
    </row>
    <row r="58" spans="1:6">
      <c r="A58" t="s">
        <v>17</v>
      </c>
      <c r="B58">
        <v>9</v>
      </c>
      <c r="C58">
        <v>195321</v>
      </c>
    </row>
    <row r="59" spans="1:6">
      <c r="A59" t="s">
        <v>14</v>
      </c>
      <c r="B59">
        <v>5</v>
      </c>
      <c r="C59">
        <v>10</v>
      </c>
      <c r="D59">
        <v>1543305717</v>
      </c>
      <c r="E59">
        <v>171478413</v>
      </c>
      <c r="F59">
        <v>11529169</v>
      </c>
    </row>
    <row r="60" spans="1:6">
      <c r="A60" t="s">
        <v>15</v>
      </c>
      <c r="B60">
        <v>5</v>
      </c>
      <c r="C60">
        <v>10</v>
      </c>
      <c r="D60">
        <v>0</v>
      </c>
    </row>
    <row r="61" spans="1:6">
      <c r="A61" t="s">
        <v>16</v>
      </c>
      <c r="B61">
        <v>5</v>
      </c>
      <c r="C61">
        <v>10</v>
      </c>
      <c r="D61">
        <v>1543305717</v>
      </c>
      <c r="E61">
        <v>171478413</v>
      </c>
      <c r="F61">
        <v>1081801</v>
      </c>
    </row>
    <row r="62" spans="1:6">
      <c r="A62" t="s">
        <v>17</v>
      </c>
      <c r="B62">
        <v>10</v>
      </c>
      <c r="C62">
        <v>195479</v>
      </c>
    </row>
    <row r="63" spans="1:6">
      <c r="A63" t="s">
        <v>14</v>
      </c>
      <c r="B63">
        <v>5</v>
      </c>
      <c r="C63">
        <v>11</v>
      </c>
      <c r="D63">
        <v>1714784130</v>
      </c>
      <c r="E63">
        <v>171478413</v>
      </c>
      <c r="F63">
        <v>12806451</v>
      </c>
    </row>
    <row r="64" spans="1:6">
      <c r="A64" t="s">
        <v>15</v>
      </c>
      <c r="B64">
        <v>5</v>
      </c>
      <c r="C64">
        <v>11</v>
      </c>
      <c r="D64">
        <v>0</v>
      </c>
    </row>
    <row r="65" spans="1:6">
      <c r="A65" t="s">
        <v>16</v>
      </c>
      <c r="B65">
        <v>5</v>
      </c>
      <c r="C65">
        <v>11</v>
      </c>
      <c r="D65">
        <v>1714784130</v>
      </c>
      <c r="E65">
        <v>171478413</v>
      </c>
      <c r="F65">
        <v>1081799</v>
      </c>
    </row>
    <row r="66" spans="1:6">
      <c r="A66" t="s">
        <v>17</v>
      </c>
      <c r="B66">
        <v>11</v>
      </c>
      <c r="C66">
        <v>195492</v>
      </c>
    </row>
    <row r="67" spans="1:6">
      <c r="A67" t="s">
        <v>14</v>
      </c>
      <c r="B67">
        <v>5</v>
      </c>
      <c r="C67">
        <v>12</v>
      </c>
      <c r="D67">
        <v>1886262543</v>
      </c>
      <c r="E67">
        <v>171478413</v>
      </c>
      <c r="F67">
        <v>14083743</v>
      </c>
    </row>
    <row r="68" spans="1:6">
      <c r="A68" t="s">
        <v>15</v>
      </c>
      <c r="B68">
        <v>5</v>
      </c>
      <c r="C68">
        <v>12</v>
      </c>
      <c r="D68">
        <v>0</v>
      </c>
    </row>
    <row r="69" spans="1:6">
      <c r="A69" t="s">
        <v>16</v>
      </c>
      <c r="B69">
        <v>5</v>
      </c>
      <c r="C69">
        <v>12</v>
      </c>
      <c r="D69">
        <v>1886262543</v>
      </c>
      <c r="E69">
        <v>171478413</v>
      </c>
      <c r="F69">
        <v>1080897</v>
      </c>
    </row>
    <row r="70" spans="1:6">
      <c r="A70" t="s">
        <v>17</v>
      </c>
      <c r="B70">
        <v>12</v>
      </c>
      <c r="C70">
        <v>195531</v>
      </c>
    </row>
    <row r="71" spans="1:6">
      <c r="A71" t="s">
        <v>14</v>
      </c>
      <c r="B71">
        <v>5</v>
      </c>
      <c r="C71">
        <v>13</v>
      </c>
      <c r="D71">
        <v>2057740956</v>
      </c>
      <c r="E71">
        <v>171478413</v>
      </c>
      <c r="F71">
        <v>15360172</v>
      </c>
    </row>
    <row r="72" spans="1:6">
      <c r="A72" t="s">
        <v>15</v>
      </c>
      <c r="B72">
        <v>5</v>
      </c>
      <c r="C72">
        <v>13</v>
      </c>
      <c r="D72">
        <v>0</v>
      </c>
    </row>
    <row r="73" spans="1:6">
      <c r="A73" t="s">
        <v>16</v>
      </c>
      <c r="B73">
        <v>5</v>
      </c>
      <c r="C73">
        <v>13</v>
      </c>
      <c r="D73">
        <v>2057740956</v>
      </c>
      <c r="E73">
        <v>171478413</v>
      </c>
      <c r="F73">
        <v>1083564</v>
      </c>
    </row>
    <row r="74" spans="1:6">
      <c r="A74" t="s">
        <v>17</v>
      </c>
      <c r="B74">
        <v>13</v>
      </c>
      <c r="C74">
        <v>195322</v>
      </c>
    </row>
    <row r="75" spans="1:6">
      <c r="A75" t="s">
        <v>14</v>
      </c>
      <c r="B75">
        <v>5</v>
      </c>
      <c r="C75">
        <v>14</v>
      </c>
      <c r="D75">
        <v>2229219369</v>
      </c>
      <c r="E75">
        <v>171478413</v>
      </c>
      <c r="F75">
        <v>16639059</v>
      </c>
    </row>
    <row r="76" spans="1:6">
      <c r="A76" t="s">
        <v>15</v>
      </c>
      <c r="B76">
        <v>5</v>
      </c>
      <c r="C76">
        <v>14</v>
      </c>
      <c r="D76">
        <v>0</v>
      </c>
    </row>
    <row r="77" spans="1:6">
      <c r="A77" t="s">
        <v>16</v>
      </c>
      <c r="B77">
        <v>5</v>
      </c>
      <c r="C77">
        <v>14</v>
      </c>
      <c r="D77">
        <v>2229219369</v>
      </c>
      <c r="E77">
        <v>171478413</v>
      </c>
      <c r="F77">
        <v>1081467</v>
      </c>
    </row>
    <row r="78" spans="1:6">
      <c r="A78" t="s">
        <v>17</v>
      </c>
      <c r="B78">
        <v>14</v>
      </c>
      <c r="C78">
        <v>195522</v>
      </c>
    </row>
    <row r="79" spans="1:6">
      <c r="A79" t="s">
        <v>14</v>
      </c>
      <c r="B79">
        <v>5</v>
      </c>
      <c r="C79">
        <v>15</v>
      </c>
      <c r="D79">
        <v>2400697782</v>
      </c>
      <c r="E79">
        <v>171478413</v>
      </c>
      <c r="F79">
        <v>17916049</v>
      </c>
    </row>
    <row r="80" spans="1:6">
      <c r="A80" t="s">
        <v>15</v>
      </c>
      <c r="B80">
        <v>5</v>
      </c>
      <c r="C80">
        <v>15</v>
      </c>
      <c r="D80">
        <v>0</v>
      </c>
    </row>
    <row r="81" spans="1:6">
      <c r="A81" t="s">
        <v>16</v>
      </c>
      <c r="B81">
        <v>5</v>
      </c>
      <c r="C81">
        <v>15</v>
      </c>
      <c r="D81">
        <v>2400697782</v>
      </c>
      <c r="E81">
        <v>171478413</v>
      </c>
      <c r="F81">
        <v>1081446</v>
      </c>
    </row>
    <row r="82" spans="1:6">
      <c r="A82" t="s">
        <v>17</v>
      </c>
      <c r="B82">
        <v>15</v>
      </c>
      <c r="C82">
        <v>195638</v>
      </c>
    </row>
    <row r="83" spans="1:6">
      <c r="A83" t="s">
        <v>14</v>
      </c>
      <c r="B83">
        <v>5</v>
      </c>
      <c r="C83">
        <v>16</v>
      </c>
      <c r="D83">
        <v>2572176195</v>
      </c>
      <c r="E83">
        <v>171478413</v>
      </c>
      <c r="F83">
        <v>19193135</v>
      </c>
    </row>
    <row r="84" spans="1:6">
      <c r="A84" t="s">
        <v>15</v>
      </c>
      <c r="B84">
        <v>5</v>
      </c>
      <c r="C84">
        <v>16</v>
      </c>
      <c r="D84">
        <v>0</v>
      </c>
    </row>
    <row r="85" spans="1:6">
      <c r="A85" t="s">
        <v>16</v>
      </c>
      <c r="B85">
        <v>5</v>
      </c>
      <c r="C85">
        <v>16</v>
      </c>
      <c r="D85">
        <v>2572176195</v>
      </c>
      <c r="E85">
        <v>171478413</v>
      </c>
      <c r="F85">
        <v>1082669</v>
      </c>
    </row>
    <row r="86" spans="1:6">
      <c r="A86" t="s">
        <v>17</v>
      </c>
      <c r="B86">
        <v>16</v>
      </c>
      <c r="C86">
        <v>195619</v>
      </c>
    </row>
    <row r="87" spans="1:6">
      <c r="A87" t="s">
        <v>14</v>
      </c>
      <c r="B87">
        <v>5</v>
      </c>
      <c r="C87">
        <v>17</v>
      </c>
      <c r="D87">
        <v>2743654608</v>
      </c>
      <c r="E87">
        <v>171478413</v>
      </c>
      <c r="F87">
        <v>20471423</v>
      </c>
    </row>
    <row r="88" spans="1:6">
      <c r="A88" t="s">
        <v>15</v>
      </c>
      <c r="B88">
        <v>5</v>
      </c>
      <c r="C88">
        <v>17</v>
      </c>
      <c r="D88">
        <v>0</v>
      </c>
    </row>
    <row r="89" spans="1:6">
      <c r="A89" t="s">
        <v>16</v>
      </c>
      <c r="B89">
        <v>5</v>
      </c>
      <c r="C89">
        <v>17</v>
      </c>
      <c r="D89">
        <v>2743654608</v>
      </c>
      <c r="E89">
        <v>171478413</v>
      </c>
      <c r="F89">
        <v>1081660</v>
      </c>
    </row>
    <row r="90" spans="1:6">
      <c r="A90" t="s">
        <v>17</v>
      </c>
      <c r="B90">
        <v>17</v>
      </c>
      <c r="C90">
        <v>195388</v>
      </c>
    </row>
    <row r="91" spans="1:6">
      <c r="A91" t="s">
        <v>14</v>
      </c>
      <c r="B91">
        <v>5</v>
      </c>
      <c r="C91">
        <v>18</v>
      </c>
      <c r="D91">
        <v>2915133021</v>
      </c>
      <c r="E91">
        <v>171478413</v>
      </c>
      <c r="F91">
        <v>21748472</v>
      </c>
    </row>
    <row r="92" spans="1:6">
      <c r="A92" t="s">
        <v>15</v>
      </c>
      <c r="B92">
        <v>5</v>
      </c>
      <c r="C92">
        <v>18</v>
      </c>
      <c r="D92">
        <v>0</v>
      </c>
    </row>
    <row r="93" spans="1:6">
      <c r="A93" t="s">
        <v>16</v>
      </c>
      <c r="B93">
        <v>5</v>
      </c>
      <c r="C93">
        <v>18</v>
      </c>
      <c r="D93">
        <v>2915133021</v>
      </c>
      <c r="E93">
        <v>171478413</v>
      </c>
      <c r="F93">
        <v>1082236</v>
      </c>
    </row>
    <row r="94" spans="1:6">
      <c r="A94" t="s">
        <v>17</v>
      </c>
      <c r="B94">
        <v>18</v>
      </c>
      <c r="C94">
        <v>195494</v>
      </c>
    </row>
    <row r="95" spans="1:6">
      <c r="A95" t="s">
        <v>14</v>
      </c>
      <c r="B95">
        <v>5</v>
      </c>
      <c r="C95">
        <v>19</v>
      </c>
      <c r="D95">
        <v>3086611434</v>
      </c>
      <c r="E95">
        <v>171478413</v>
      </c>
      <c r="F95">
        <v>23026203</v>
      </c>
    </row>
    <row r="96" spans="1:6">
      <c r="A96" t="s">
        <v>15</v>
      </c>
      <c r="B96">
        <v>5</v>
      </c>
      <c r="C96">
        <v>19</v>
      </c>
      <c r="D96">
        <v>0</v>
      </c>
    </row>
    <row r="97" spans="1:6">
      <c r="A97" t="s">
        <v>16</v>
      </c>
      <c r="B97">
        <v>5</v>
      </c>
      <c r="C97">
        <v>19</v>
      </c>
      <c r="D97">
        <v>3086611434</v>
      </c>
      <c r="E97">
        <v>171478413</v>
      </c>
      <c r="F97">
        <v>1081928</v>
      </c>
    </row>
    <row r="98" spans="1:6">
      <c r="A98" t="s">
        <v>17</v>
      </c>
      <c r="B98">
        <v>19</v>
      </c>
      <c r="C98">
        <v>195520</v>
      </c>
    </row>
    <row r="99" spans="1:6">
      <c r="A99" t="s">
        <v>14</v>
      </c>
      <c r="B99">
        <v>5</v>
      </c>
      <c r="C99">
        <v>20</v>
      </c>
      <c r="D99">
        <v>3258089847</v>
      </c>
      <c r="E99">
        <v>171478413</v>
      </c>
      <c r="F99">
        <v>24303653</v>
      </c>
    </row>
    <row r="100" spans="1:6">
      <c r="A100" t="s">
        <v>15</v>
      </c>
      <c r="B100">
        <v>5</v>
      </c>
      <c r="C100">
        <v>20</v>
      </c>
      <c r="D100">
        <v>0</v>
      </c>
    </row>
    <row r="101" spans="1:6">
      <c r="A101" t="s">
        <v>16</v>
      </c>
      <c r="B101">
        <v>5</v>
      </c>
      <c r="C101">
        <v>20</v>
      </c>
      <c r="D101">
        <v>3258089847</v>
      </c>
      <c r="E101">
        <v>171478413</v>
      </c>
      <c r="F101">
        <v>1081577</v>
      </c>
    </row>
    <row r="102" spans="1:6">
      <c r="A102" t="s">
        <v>17</v>
      </c>
      <c r="B102">
        <v>20</v>
      </c>
      <c r="C102">
        <v>195620</v>
      </c>
    </row>
    <row r="103" spans="1:6">
      <c r="A103" t="s">
        <v>14</v>
      </c>
      <c r="B103">
        <v>5</v>
      </c>
      <c r="C103">
        <v>21</v>
      </c>
      <c r="D103">
        <v>3429568260</v>
      </c>
      <c r="E103">
        <v>171478413</v>
      </c>
      <c r="F103">
        <v>25580852</v>
      </c>
    </row>
    <row r="104" spans="1:6">
      <c r="A104" t="s">
        <v>15</v>
      </c>
      <c r="B104">
        <v>5</v>
      </c>
      <c r="C104">
        <v>21</v>
      </c>
      <c r="D104">
        <v>0</v>
      </c>
    </row>
    <row r="105" spans="1:6">
      <c r="A105" t="s">
        <v>16</v>
      </c>
      <c r="B105">
        <v>5</v>
      </c>
      <c r="C105">
        <v>21</v>
      </c>
      <c r="D105">
        <v>3429568260</v>
      </c>
      <c r="E105">
        <v>171478413</v>
      </c>
      <c r="F105">
        <v>1080904</v>
      </c>
    </row>
    <row r="106" spans="1:6">
      <c r="A106" t="s">
        <v>17</v>
      </c>
      <c r="B106">
        <v>21</v>
      </c>
      <c r="C106">
        <v>195528</v>
      </c>
    </row>
    <row r="107" spans="1:6">
      <c r="A107" t="s">
        <v>14</v>
      </c>
      <c r="B107">
        <v>5</v>
      </c>
      <c r="C107">
        <v>22</v>
      </c>
      <c r="D107">
        <v>3601046673</v>
      </c>
      <c r="E107">
        <v>171478413</v>
      </c>
      <c r="F107">
        <v>26857284</v>
      </c>
    </row>
    <row r="108" spans="1:6">
      <c r="A108" t="s">
        <v>15</v>
      </c>
      <c r="B108">
        <v>5</v>
      </c>
      <c r="C108">
        <v>22</v>
      </c>
      <c r="D108">
        <v>0</v>
      </c>
    </row>
    <row r="109" spans="1:6">
      <c r="A109" t="s">
        <v>16</v>
      </c>
      <c r="B109">
        <v>5</v>
      </c>
      <c r="C109">
        <v>22</v>
      </c>
      <c r="D109">
        <v>3601046673</v>
      </c>
      <c r="E109">
        <v>171478413</v>
      </c>
      <c r="F109">
        <v>1082537</v>
      </c>
    </row>
    <row r="110" spans="1:6">
      <c r="A110" t="s">
        <v>17</v>
      </c>
      <c r="B110">
        <v>22</v>
      </c>
      <c r="C110">
        <v>195554</v>
      </c>
    </row>
    <row r="111" spans="1:6">
      <c r="A111" t="s">
        <v>14</v>
      </c>
      <c r="B111">
        <v>5</v>
      </c>
      <c r="C111">
        <v>23</v>
      </c>
      <c r="D111">
        <v>3772525086</v>
      </c>
      <c r="E111">
        <v>171478413</v>
      </c>
      <c r="F111">
        <v>28135377</v>
      </c>
    </row>
    <row r="112" spans="1:6">
      <c r="A112" t="s">
        <v>15</v>
      </c>
      <c r="B112">
        <v>5</v>
      </c>
      <c r="C112">
        <v>23</v>
      </c>
      <c r="D112">
        <v>0</v>
      </c>
    </row>
    <row r="113" spans="1:6">
      <c r="A113" t="s">
        <v>16</v>
      </c>
      <c r="B113">
        <v>5</v>
      </c>
      <c r="C113">
        <v>23</v>
      </c>
      <c r="D113">
        <v>3772525086</v>
      </c>
      <c r="E113">
        <v>171478413</v>
      </c>
      <c r="F113">
        <v>1080643</v>
      </c>
    </row>
    <row r="114" spans="1:6">
      <c r="A114" t="s">
        <v>17</v>
      </c>
      <c r="B114">
        <v>23</v>
      </c>
      <c r="C114">
        <v>195688</v>
      </c>
    </row>
    <row r="115" spans="1:6">
      <c r="A115" t="s">
        <v>14</v>
      </c>
      <c r="B115">
        <v>5</v>
      </c>
      <c r="C115">
        <v>24</v>
      </c>
      <c r="D115">
        <v>3944003499</v>
      </c>
      <c r="E115">
        <v>171478413</v>
      </c>
      <c r="F115">
        <v>29411709</v>
      </c>
    </row>
    <row r="116" spans="1:6">
      <c r="A116" t="s">
        <v>15</v>
      </c>
      <c r="B116">
        <v>5</v>
      </c>
      <c r="C116">
        <v>24</v>
      </c>
      <c r="D116">
        <v>0</v>
      </c>
    </row>
    <row r="117" spans="1:6">
      <c r="A117" t="s">
        <v>16</v>
      </c>
      <c r="B117">
        <v>5</v>
      </c>
      <c r="C117">
        <v>24</v>
      </c>
      <c r="D117">
        <v>3944003499</v>
      </c>
      <c r="E117">
        <v>171478413</v>
      </c>
      <c r="F117">
        <v>1080664</v>
      </c>
    </row>
    <row r="118" spans="1:6">
      <c r="A118" t="s">
        <v>17</v>
      </c>
      <c r="B118">
        <v>24</v>
      </c>
      <c r="C118">
        <v>195503</v>
      </c>
    </row>
    <row r="119" spans="1:6">
      <c r="A119" t="s">
        <v>14</v>
      </c>
      <c r="B119">
        <v>5</v>
      </c>
      <c r="C119">
        <v>25</v>
      </c>
      <c r="D119">
        <v>4115481912</v>
      </c>
      <c r="E119">
        <v>171478413</v>
      </c>
      <c r="F119">
        <v>30687877</v>
      </c>
    </row>
    <row r="120" spans="1:6">
      <c r="A120" t="s">
        <v>15</v>
      </c>
      <c r="B120">
        <v>5</v>
      </c>
      <c r="C120">
        <v>25</v>
      </c>
      <c r="D120">
        <v>0</v>
      </c>
    </row>
    <row r="121" spans="1:6">
      <c r="A121" t="s">
        <v>16</v>
      </c>
      <c r="B121">
        <v>5</v>
      </c>
      <c r="C121">
        <v>25</v>
      </c>
      <c r="D121">
        <v>4115481912</v>
      </c>
      <c r="E121">
        <v>171478413</v>
      </c>
      <c r="F121">
        <v>1080435</v>
      </c>
    </row>
    <row r="122" spans="1:6">
      <c r="A122" t="s">
        <v>17</v>
      </c>
      <c r="B122">
        <v>25</v>
      </c>
      <c r="C122">
        <v>195713</v>
      </c>
    </row>
    <row r="123" spans="1:6">
      <c r="A123" t="s">
        <v>14</v>
      </c>
      <c r="B123">
        <v>5</v>
      </c>
      <c r="C123">
        <v>26</v>
      </c>
      <c r="D123">
        <v>4286960325</v>
      </c>
      <c r="E123">
        <v>171478413</v>
      </c>
      <c r="F123">
        <v>31964027</v>
      </c>
    </row>
    <row r="124" spans="1:6">
      <c r="A124" t="s">
        <v>15</v>
      </c>
      <c r="B124">
        <v>5</v>
      </c>
      <c r="C124">
        <v>26</v>
      </c>
      <c r="D124">
        <v>0</v>
      </c>
    </row>
    <row r="125" spans="1:6">
      <c r="A125" t="s">
        <v>16</v>
      </c>
      <c r="B125">
        <v>5</v>
      </c>
      <c r="C125">
        <v>26</v>
      </c>
      <c r="D125">
        <v>4286960325</v>
      </c>
      <c r="E125">
        <v>171478413</v>
      </c>
      <c r="F125">
        <v>1082178</v>
      </c>
    </row>
    <row r="126" spans="1:6">
      <c r="A126" t="s">
        <v>17</v>
      </c>
      <c r="B126">
        <v>26</v>
      </c>
      <c r="C126">
        <v>195473</v>
      </c>
    </row>
    <row r="127" spans="1:6">
      <c r="A127" t="s">
        <v>14</v>
      </c>
      <c r="B127">
        <v>5</v>
      </c>
      <c r="C127">
        <v>27</v>
      </c>
      <c r="D127">
        <v>4458438738</v>
      </c>
      <c r="E127">
        <v>171478413</v>
      </c>
      <c r="F127">
        <v>33241678</v>
      </c>
    </row>
    <row r="128" spans="1:6">
      <c r="A128" t="s">
        <v>15</v>
      </c>
      <c r="B128">
        <v>5</v>
      </c>
      <c r="C128">
        <v>27</v>
      </c>
      <c r="D128">
        <v>0</v>
      </c>
    </row>
    <row r="129" spans="1:6">
      <c r="A129" t="s">
        <v>16</v>
      </c>
      <c r="B129">
        <v>5</v>
      </c>
      <c r="C129">
        <v>27</v>
      </c>
      <c r="D129">
        <v>4458438738</v>
      </c>
      <c r="E129">
        <v>171478413</v>
      </c>
      <c r="F129">
        <v>1080421</v>
      </c>
    </row>
    <row r="130" spans="1:6">
      <c r="A130" t="s">
        <v>17</v>
      </c>
      <c r="B130">
        <v>27</v>
      </c>
      <c r="C130">
        <v>195507</v>
      </c>
    </row>
    <row r="131" spans="1:6">
      <c r="A131" t="s">
        <v>14</v>
      </c>
      <c r="B131">
        <v>5</v>
      </c>
      <c r="C131">
        <v>28</v>
      </c>
      <c r="D131">
        <v>4629917151</v>
      </c>
      <c r="E131">
        <v>171478413</v>
      </c>
      <c r="F131">
        <v>34517607</v>
      </c>
    </row>
    <row r="132" spans="1:6">
      <c r="A132" t="s">
        <v>15</v>
      </c>
      <c r="B132">
        <v>5</v>
      </c>
      <c r="C132">
        <v>28</v>
      </c>
      <c r="D132">
        <v>0</v>
      </c>
    </row>
    <row r="133" spans="1:6">
      <c r="A133" t="s">
        <v>16</v>
      </c>
      <c r="B133">
        <v>5</v>
      </c>
      <c r="C133">
        <v>28</v>
      </c>
      <c r="D133">
        <v>4629917151</v>
      </c>
      <c r="E133">
        <v>171478413</v>
      </c>
      <c r="F133">
        <v>1080872</v>
      </c>
    </row>
    <row r="134" spans="1:6">
      <c r="A134" t="s">
        <v>17</v>
      </c>
      <c r="B134">
        <v>28</v>
      </c>
      <c r="C134">
        <v>195457</v>
      </c>
    </row>
    <row r="135" spans="1:6">
      <c r="A135" t="s">
        <v>14</v>
      </c>
      <c r="B135">
        <v>5</v>
      </c>
      <c r="C135">
        <v>29</v>
      </c>
      <c r="D135">
        <v>4801395564</v>
      </c>
      <c r="E135">
        <v>171478413</v>
      </c>
      <c r="F135">
        <v>35793938</v>
      </c>
    </row>
    <row r="136" spans="1:6">
      <c r="A136" t="s">
        <v>15</v>
      </c>
      <c r="B136">
        <v>5</v>
      </c>
      <c r="C136">
        <v>29</v>
      </c>
      <c r="D136">
        <v>0</v>
      </c>
    </row>
    <row r="137" spans="1:6">
      <c r="A137" t="s">
        <v>16</v>
      </c>
      <c r="B137">
        <v>5</v>
      </c>
      <c r="C137">
        <v>29</v>
      </c>
      <c r="D137">
        <v>4801395564</v>
      </c>
      <c r="E137">
        <v>171478413</v>
      </c>
      <c r="F137">
        <v>1081434</v>
      </c>
    </row>
    <row r="138" spans="1:6">
      <c r="A138" t="s">
        <v>17</v>
      </c>
      <c r="B138">
        <v>29</v>
      </c>
      <c r="C138">
        <v>195562</v>
      </c>
    </row>
    <row r="139" spans="1:6">
      <c r="A139" t="s">
        <v>14</v>
      </c>
      <c r="B139">
        <v>5</v>
      </c>
      <c r="C139">
        <v>30</v>
      </c>
      <c r="D139">
        <v>4972873977</v>
      </c>
      <c r="E139">
        <v>171478413</v>
      </c>
      <c r="F139">
        <v>37070936</v>
      </c>
    </row>
    <row r="140" spans="1:6">
      <c r="A140" t="s">
        <v>15</v>
      </c>
      <c r="B140">
        <v>5</v>
      </c>
      <c r="C140">
        <v>30</v>
      </c>
      <c r="D140">
        <v>0</v>
      </c>
    </row>
    <row r="141" spans="1:6">
      <c r="A141" t="s">
        <v>16</v>
      </c>
      <c r="B141">
        <v>5</v>
      </c>
      <c r="C141">
        <v>30</v>
      </c>
      <c r="D141">
        <v>4972873977</v>
      </c>
      <c r="E141">
        <v>171478413</v>
      </c>
      <c r="F141">
        <v>1081163</v>
      </c>
    </row>
    <row r="142" spans="1:6">
      <c r="A142" t="s">
        <v>17</v>
      </c>
      <c r="B142">
        <v>30</v>
      </c>
      <c r="C142">
        <v>195440</v>
      </c>
    </row>
    <row r="143" spans="1:6">
      <c r="A143" t="s">
        <v>14</v>
      </c>
      <c r="B143">
        <v>5</v>
      </c>
      <c r="C143">
        <v>31</v>
      </c>
      <c r="D143">
        <v>5144352390</v>
      </c>
      <c r="E143">
        <v>171478413</v>
      </c>
      <c r="F143">
        <v>38347540</v>
      </c>
    </row>
    <row r="144" spans="1:6">
      <c r="A144" t="s">
        <v>15</v>
      </c>
      <c r="B144">
        <v>5</v>
      </c>
      <c r="C144">
        <v>31</v>
      </c>
      <c r="D144">
        <v>0</v>
      </c>
    </row>
    <row r="145" spans="1:6">
      <c r="A145" t="s">
        <v>16</v>
      </c>
      <c r="B145">
        <v>5</v>
      </c>
      <c r="C145">
        <v>31</v>
      </c>
      <c r="D145">
        <v>5144352390</v>
      </c>
      <c r="E145">
        <v>98527610</v>
      </c>
      <c r="F145">
        <v>1081824</v>
      </c>
    </row>
    <row r="146" spans="1:6">
      <c r="A146" t="s">
        <v>17</v>
      </c>
      <c r="B146">
        <v>31</v>
      </c>
      <c r="C146">
        <v>110714</v>
      </c>
    </row>
    <row r="148" spans="1:6">
      <c r="A148" t="s">
        <v>18</v>
      </c>
      <c r="B148">
        <v>39540063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C4" sqref="C4:C5"/>
    </sheetView>
  </sheetViews>
  <sheetFormatPr baseColWidth="10" defaultRowHeight="15" x14ac:dyDescent="0"/>
  <cols>
    <col min="1" max="1" width="26.1640625" bestFit="1" customWidth="1"/>
    <col min="2" max="2" width="10.1640625" bestFit="1" customWidth="1"/>
    <col min="3" max="3" width="9.1640625" bestFit="1" customWidth="1"/>
    <col min="4" max="4" width="11.1640625" bestFit="1" customWidth="1"/>
    <col min="5" max="5" width="10.1640625" bestFit="1" customWidth="1"/>
    <col min="6" max="6" width="9.1640625" bestFit="1" customWidth="1"/>
  </cols>
  <sheetData>
    <row r="1" spans="1:10">
      <c r="B1" s="5" t="s">
        <v>41</v>
      </c>
      <c r="C1" s="5" t="s">
        <v>23</v>
      </c>
    </row>
    <row r="2" spans="1:10">
      <c r="A2" s="5" t="s">
        <v>28</v>
      </c>
      <c r="B2" s="10" t="s">
        <v>31</v>
      </c>
      <c r="G2" s="1" t="s">
        <v>22</v>
      </c>
      <c r="H2" s="1" t="s">
        <v>23</v>
      </c>
    </row>
    <row r="3" spans="1:10">
      <c r="A3" s="5" t="s">
        <v>29</v>
      </c>
      <c r="B3">
        <v>2</v>
      </c>
      <c r="F3" t="s">
        <v>24</v>
      </c>
      <c r="G3" s="6">
        <f>G4+G6</f>
        <v>12483.558668491478</v>
      </c>
      <c r="H3" s="9">
        <f>H4+H6</f>
        <v>12535.846</v>
      </c>
      <c r="I3" s="7">
        <f>G3/H3</f>
        <v>0.9958289746453074</v>
      </c>
      <c r="J3" s="7">
        <f>I3-1</f>
        <v>-4.1710253546926035E-3</v>
      </c>
    </row>
    <row r="4" spans="1:10">
      <c r="A4" s="1" t="s">
        <v>0</v>
      </c>
      <c r="B4">
        <f>B3*450</f>
        <v>900</v>
      </c>
      <c r="C4" s="2">
        <f>B6*(B6/B7)/H4</f>
        <v>900.74675136974565</v>
      </c>
      <c r="F4" t="s">
        <v>25</v>
      </c>
      <c r="G4" s="4">
        <f>B6/B7*G5</f>
        <v>8316.8920018248118</v>
      </c>
      <c r="H4" s="8">
        <f>SUMIF($A$23:$A$146,"read",$F$23:$F$146)/1000</f>
        <v>8309.9969999999994</v>
      </c>
      <c r="I4" s="7">
        <f>G4/H4</f>
        <v>1.0008297237441617</v>
      </c>
      <c r="J4" s="7">
        <f>I4-1</f>
        <v>8.2972374416168115E-4</v>
      </c>
    </row>
    <row r="5" spans="1:10">
      <c r="A5" s="1" t="s">
        <v>1</v>
      </c>
      <c r="B5">
        <v>120</v>
      </c>
      <c r="C5" s="2">
        <f>B6/H6</f>
        <v>118.31941936401418</v>
      </c>
      <c r="F5" t="s">
        <v>26</v>
      </c>
      <c r="G5" s="4">
        <f>B6/B4</f>
        <v>555.55555555555554</v>
      </c>
      <c r="H5" s="4">
        <f>H4/(B6/B7)</f>
        <v>555.09498007032619</v>
      </c>
      <c r="I5" s="7">
        <f>G5/H5</f>
        <v>1.0008297237441617</v>
      </c>
      <c r="J5" s="7">
        <f>I5-1</f>
        <v>8.2972374416168115E-4</v>
      </c>
    </row>
    <row r="6" spans="1:10">
      <c r="A6" s="1" t="s">
        <v>2</v>
      </c>
      <c r="B6">
        <f>B15*1000</f>
        <v>500000</v>
      </c>
      <c r="F6" t="s">
        <v>27</v>
      </c>
      <c r="G6" s="4">
        <f>B6/B5</f>
        <v>4166.666666666667</v>
      </c>
      <c r="H6" s="8">
        <f>SUMIF($A$23:$A$146,"network",$C$23:$C$146)/1000</f>
        <v>4225.8490000000002</v>
      </c>
      <c r="I6" s="7">
        <f>G6/H6</f>
        <v>0.985995161366785</v>
      </c>
      <c r="J6" s="7">
        <f>I6-1</f>
        <v>-1.4004838633215E-2</v>
      </c>
    </row>
    <row r="7" spans="1:10">
      <c r="A7" s="1" t="s">
        <v>3</v>
      </c>
      <c r="B7" s="4">
        <f>B17*100/1024/1024</f>
        <v>33399.228668212891</v>
      </c>
      <c r="H7" s="2"/>
      <c r="I7" s="7"/>
      <c r="J7" s="7"/>
    </row>
    <row r="8" spans="1:10">
      <c r="A8" s="1" t="s">
        <v>4</v>
      </c>
      <c r="B8" s="3">
        <f>B7/B6</f>
        <v>6.6798457336425782E-2</v>
      </c>
    </row>
    <row r="14" spans="1:10">
      <c r="A14" s="5" t="s">
        <v>19</v>
      </c>
      <c r="B14" s="5"/>
      <c r="C14" s="5"/>
      <c r="D14" s="5"/>
      <c r="E14" s="5"/>
    </row>
    <row r="15" spans="1:10">
      <c r="A15" s="5" t="s">
        <v>6</v>
      </c>
      <c r="B15" s="5">
        <v>500</v>
      </c>
      <c r="C15" s="5">
        <v>0</v>
      </c>
      <c r="D15" s="5" t="s">
        <v>7</v>
      </c>
      <c r="E15" s="5" t="s">
        <v>8</v>
      </c>
    </row>
    <row r="16" spans="1:10">
      <c r="A16" t="s">
        <v>9</v>
      </c>
      <c r="B16">
        <v>112</v>
      </c>
    </row>
    <row r="17" spans="1:6">
      <c r="A17" t="s">
        <v>10</v>
      </c>
      <c r="B17">
        <v>350216296</v>
      </c>
      <c r="C17">
        <v>6043</v>
      </c>
    </row>
    <row r="18" spans="1:6">
      <c r="A18" t="s">
        <v>11</v>
      </c>
      <c r="B18">
        <v>2</v>
      </c>
      <c r="C18" t="s">
        <v>12</v>
      </c>
    </row>
    <row r="20" spans="1:6">
      <c r="A20" t="s">
        <v>13</v>
      </c>
      <c r="B20">
        <v>5</v>
      </c>
      <c r="C20">
        <v>1</v>
      </c>
      <c r="D20">
        <v>5242880000</v>
      </c>
      <c r="E20">
        <v>0</v>
      </c>
    </row>
    <row r="23" spans="1:6">
      <c r="A23" t="s">
        <v>14</v>
      </c>
      <c r="B23">
        <v>5</v>
      </c>
      <c r="C23">
        <v>1</v>
      </c>
      <c r="D23">
        <v>0</v>
      </c>
      <c r="E23">
        <v>350216296</v>
      </c>
      <c r="F23">
        <v>27</v>
      </c>
    </row>
    <row r="24" spans="1:6">
      <c r="A24" t="s">
        <v>15</v>
      </c>
      <c r="B24">
        <v>5</v>
      </c>
      <c r="C24">
        <v>1</v>
      </c>
      <c r="D24">
        <v>0</v>
      </c>
    </row>
    <row r="25" spans="1:6">
      <c r="A25" t="s">
        <v>16</v>
      </c>
      <c r="B25">
        <v>5</v>
      </c>
      <c r="C25">
        <v>1</v>
      </c>
      <c r="D25">
        <v>0</v>
      </c>
      <c r="E25">
        <v>350216296</v>
      </c>
      <c r="F25">
        <v>578524</v>
      </c>
    </row>
    <row r="26" spans="1:6">
      <c r="A26" t="s">
        <v>17</v>
      </c>
      <c r="B26">
        <v>1</v>
      </c>
      <c r="C26">
        <v>282308</v>
      </c>
    </row>
    <row r="27" spans="1:6">
      <c r="A27" t="s">
        <v>14</v>
      </c>
      <c r="B27">
        <v>5</v>
      </c>
      <c r="C27">
        <v>2</v>
      </c>
      <c r="D27">
        <v>350216296</v>
      </c>
      <c r="E27">
        <v>350216296</v>
      </c>
      <c r="F27">
        <v>860860</v>
      </c>
    </row>
    <row r="28" spans="1:6">
      <c r="A28" t="s">
        <v>15</v>
      </c>
      <c r="B28">
        <v>5</v>
      </c>
      <c r="C28">
        <v>2</v>
      </c>
      <c r="D28">
        <v>0</v>
      </c>
    </row>
    <row r="29" spans="1:6">
      <c r="A29" t="s">
        <v>16</v>
      </c>
      <c r="B29">
        <v>5</v>
      </c>
      <c r="C29">
        <v>2</v>
      </c>
      <c r="D29">
        <v>350216296</v>
      </c>
      <c r="E29">
        <v>350216296</v>
      </c>
      <c r="F29">
        <v>559526</v>
      </c>
    </row>
    <row r="30" spans="1:6">
      <c r="A30" t="s">
        <v>17</v>
      </c>
      <c r="B30">
        <v>2</v>
      </c>
      <c r="C30">
        <v>282109</v>
      </c>
    </row>
    <row r="31" spans="1:6">
      <c r="A31" t="s">
        <v>14</v>
      </c>
      <c r="B31">
        <v>5</v>
      </c>
      <c r="C31">
        <v>3</v>
      </c>
      <c r="D31">
        <v>700432592</v>
      </c>
      <c r="E31">
        <v>350216296</v>
      </c>
      <c r="F31">
        <v>1702497</v>
      </c>
    </row>
    <row r="32" spans="1:6">
      <c r="A32" t="s">
        <v>15</v>
      </c>
      <c r="B32">
        <v>5</v>
      </c>
      <c r="C32">
        <v>3</v>
      </c>
      <c r="D32">
        <v>0</v>
      </c>
    </row>
    <row r="33" spans="1:6">
      <c r="A33" t="s">
        <v>16</v>
      </c>
      <c r="B33">
        <v>5</v>
      </c>
      <c r="C33">
        <v>3</v>
      </c>
      <c r="D33">
        <v>700432592</v>
      </c>
      <c r="E33">
        <v>350216296</v>
      </c>
      <c r="F33">
        <v>553856</v>
      </c>
    </row>
    <row r="34" spans="1:6">
      <c r="A34" t="s">
        <v>17</v>
      </c>
      <c r="B34">
        <v>3</v>
      </c>
      <c r="C34">
        <v>282192</v>
      </c>
    </row>
    <row r="35" spans="1:6">
      <c r="A35" t="s">
        <v>14</v>
      </c>
      <c r="B35">
        <v>5</v>
      </c>
      <c r="C35">
        <v>4</v>
      </c>
      <c r="D35">
        <v>1050648888</v>
      </c>
      <c r="E35">
        <v>350216296</v>
      </c>
      <c r="F35">
        <v>2538546</v>
      </c>
    </row>
    <row r="36" spans="1:6">
      <c r="A36" t="s">
        <v>15</v>
      </c>
      <c r="B36">
        <v>5</v>
      </c>
      <c r="C36">
        <v>4</v>
      </c>
      <c r="D36">
        <v>0</v>
      </c>
    </row>
    <row r="37" spans="1:6">
      <c r="A37" t="s">
        <v>16</v>
      </c>
      <c r="B37">
        <v>5</v>
      </c>
      <c r="C37">
        <v>4</v>
      </c>
      <c r="D37">
        <v>1050648888</v>
      </c>
      <c r="E37">
        <v>350216296</v>
      </c>
      <c r="F37">
        <v>551671</v>
      </c>
    </row>
    <row r="38" spans="1:6">
      <c r="A38" t="s">
        <v>17</v>
      </c>
      <c r="B38">
        <v>4</v>
      </c>
      <c r="C38">
        <v>282101</v>
      </c>
    </row>
    <row r="39" spans="1:6">
      <c r="A39" t="s">
        <v>14</v>
      </c>
      <c r="B39">
        <v>5</v>
      </c>
      <c r="C39">
        <v>5</v>
      </c>
      <c r="D39">
        <v>1400865184</v>
      </c>
      <c r="E39">
        <v>350216296</v>
      </c>
      <c r="F39">
        <v>3372319</v>
      </c>
    </row>
    <row r="40" spans="1:6">
      <c r="A40" t="s">
        <v>15</v>
      </c>
      <c r="B40">
        <v>5</v>
      </c>
      <c r="C40">
        <v>5</v>
      </c>
      <c r="D40">
        <v>0</v>
      </c>
    </row>
    <row r="41" spans="1:6">
      <c r="A41" t="s">
        <v>16</v>
      </c>
      <c r="B41">
        <v>5</v>
      </c>
      <c r="C41">
        <v>5</v>
      </c>
      <c r="D41">
        <v>1400865184</v>
      </c>
      <c r="E41">
        <v>350216296</v>
      </c>
      <c r="F41">
        <v>553148</v>
      </c>
    </row>
    <row r="42" spans="1:6">
      <c r="A42" t="s">
        <v>17</v>
      </c>
      <c r="B42">
        <v>5</v>
      </c>
      <c r="C42">
        <v>282233</v>
      </c>
    </row>
    <row r="43" spans="1:6">
      <c r="A43" t="s">
        <v>14</v>
      </c>
      <c r="B43">
        <v>5</v>
      </c>
      <c r="C43">
        <v>6</v>
      </c>
      <c r="D43">
        <v>1751081480</v>
      </c>
      <c r="E43">
        <v>350216296</v>
      </c>
      <c r="F43">
        <v>4207700</v>
      </c>
    </row>
    <row r="44" spans="1:6">
      <c r="A44" t="s">
        <v>15</v>
      </c>
      <c r="B44">
        <v>5</v>
      </c>
      <c r="C44">
        <v>6</v>
      </c>
      <c r="D44">
        <v>0</v>
      </c>
    </row>
    <row r="45" spans="1:6">
      <c r="A45" t="s">
        <v>16</v>
      </c>
      <c r="B45">
        <v>5</v>
      </c>
      <c r="C45">
        <v>6</v>
      </c>
      <c r="D45">
        <v>1751081480</v>
      </c>
      <c r="E45">
        <v>350216296</v>
      </c>
      <c r="F45">
        <v>551507</v>
      </c>
    </row>
    <row r="46" spans="1:6">
      <c r="A46" t="s">
        <v>17</v>
      </c>
      <c r="B46">
        <v>6</v>
      </c>
      <c r="C46">
        <v>282352</v>
      </c>
    </row>
    <row r="47" spans="1:6">
      <c r="A47" t="s">
        <v>14</v>
      </c>
      <c r="B47">
        <v>5</v>
      </c>
      <c r="C47">
        <v>7</v>
      </c>
      <c r="D47">
        <v>2101297776</v>
      </c>
      <c r="E47">
        <v>350216296</v>
      </c>
      <c r="F47">
        <v>5041560</v>
      </c>
    </row>
    <row r="48" spans="1:6">
      <c r="A48" t="s">
        <v>15</v>
      </c>
      <c r="B48">
        <v>5</v>
      </c>
      <c r="C48">
        <v>7</v>
      </c>
      <c r="D48">
        <v>0</v>
      </c>
    </row>
    <row r="49" spans="1:6">
      <c r="A49" t="s">
        <v>16</v>
      </c>
      <c r="B49">
        <v>5</v>
      </c>
      <c r="C49">
        <v>7</v>
      </c>
      <c r="D49">
        <v>2101297776</v>
      </c>
      <c r="E49">
        <v>350216296</v>
      </c>
      <c r="F49">
        <v>552714</v>
      </c>
    </row>
    <row r="50" spans="1:6">
      <c r="A50" t="s">
        <v>17</v>
      </c>
      <c r="B50">
        <v>7</v>
      </c>
      <c r="C50">
        <v>282233</v>
      </c>
    </row>
    <row r="51" spans="1:6">
      <c r="A51" t="s">
        <v>14</v>
      </c>
      <c r="B51">
        <v>5</v>
      </c>
      <c r="C51">
        <v>8</v>
      </c>
      <c r="D51">
        <v>2451514072</v>
      </c>
      <c r="E51">
        <v>350216296</v>
      </c>
      <c r="F51">
        <v>5876508</v>
      </c>
    </row>
    <row r="52" spans="1:6">
      <c r="A52" t="s">
        <v>15</v>
      </c>
      <c r="B52">
        <v>5</v>
      </c>
      <c r="C52">
        <v>8</v>
      </c>
      <c r="D52">
        <v>0</v>
      </c>
    </row>
    <row r="53" spans="1:6">
      <c r="A53" t="s">
        <v>16</v>
      </c>
      <c r="B53">
        <v>5</v>
      </c>
      <c r="C53">
        <v>8</v>
      </c>
      <c r="D53">
        <v>2451514072</v>
      </c>
      <c r="E53">
        <v>350216296</v>
      </c>
      <c r="F53">
        <v>551461</v>
      </c>
    </row>
    <row r="54" spans="1:6">
      <c r="A54" t="s">
        <v>17</v>
      </c>
      <c r="B54">
        <v>8</v>
      </c>
      <c r="C54">
        <v>282224</v>
      </c>
    </row>
    <row r="55" spans="1:6">
      <c r="A55" t="s">
        <v>14</v>
      </c>
      <c r="B55">
        <v>5</v>
      </c>
      <c r="C55">
        <v>9</v>
      </c>
      <c r="D55">
        <v>2801730368</v>
      </c>
      <c r="E55">
        <v>350216296</v>
      </c>
      <c r="F55">
        <v>6710195</v>
      </c>
    </row>
    <row r="56" spans="1:6">
      <c r="A56" t="s">
        <v>15</v>
      </c>
      <c r="B56">
        <v>5</v>
      </c>
      <c r="C56">
        <v>9</v>
      </c>
      <c r="D56">
        <v>0</v>
      </c>
    </row>
    <row r="57" spans="1:6">
      <c r="A57" t="s">
        <v>16</v>
      </c>
      <c r="B57">
        <v>5</v>
      </c>
      <c r="C57">
        <v>9</v>
      </c>
      <c r="D57">
        <v>2801730368</v>
      </c>
      <c r="E57">
        <v>350216296</v>
      </c>
      <c r="F57">
        <v>551493</v>
      </c>
    </row>
    <row r="58" spans="1:6">
      <c r="A58" t="s">
        <v>17</v>
      </c>
      <c r="B58">
        <v>9</v>
      </c>
      <c r="C58">
        <v>282243</v>
      </c>
    </row>
    <row r="59" spans="1:6">
      <c r="A59" t="s">
        <v>14</v>
      </c>
      <c r="B59">
        <v>5</v>
      </c>
      <c r="C59">
        <v>10</v>
      </c>
      <c r="D59">
        <v>3151946664</v>
      </c>
      <c r="E59">
        <v>350216296</v>
      </c>
      <c r="F59">
        <v>7543932</v>
      </c>
    </row>
    <row r="60" spans="1:6">
      <c r="A60" t="s">
        <v>15</v>
      </c>
      <c r="B60">
        <v>5</v>
      </c>
      <c r="C60">
        <v>10</v>
      </c>
      <c r="D60">
        <v>0</v>
      </c>
    </row>
    <row r="61" spans="1:6">
      <c r="A61" t="s">
        <v>16</v>
      </c>
      <c r="B61">
        <v>5</v>
      </c>
      <c r="C61">
        <v>10</v>
      </c>
      <c r="D61">
        <v>3151946664</v>
      </c>
      <c r="E61">
        <v>350216296</v>
      </c>
      <c r="F61">
        <v>552138</v>
      </c>
    </row>
    <row r="62" spans="1:6">
      <c r="A62" t="s">
        <v>17</v>
      </c>
      <c r="B62">
        <v>10</v>
      </c>
      <c r="C62">
        <v>282422</v>
      </c>
    </row>
    <row r="63" spans="1:6">
      <c r="A63" t="s">
        <v>14</v>
      </c>
      <c r="B63">
        <v>5</v>
      </c>
      <c r="C63">
        <v>11</v>
      </c>
      <c r="D63">
        <v>3502162960</v>
      </c>
      <c r="E63">
        <v>350216296</v>
      </c>
      <c r="F63">
        <v>8378493</v>
      </c>
    </row>
    <row r="64" spans="1:6">
      <c r="A64" t="s">
        <v>15</v>
      </c>
      <c r="B64">
        <v>5</v>
      </c>
      <c r="C64">
        <v>11</v>
      </c>
      <c r="D64">
        <v>0</v>
      </c>
    </row>
    <row r="65" spans="1:6">
      <c r="A65" t="s">
        <v>16</v>
      </c>
      <c r="B65">
        <v>5</v>
      </c>
      <c r="C65">
        <v>11</v>
      </c>
      <c r="D65">
        <v>3502162960</v>
      </c>
      <c r="E65">
        <v>350216296</v>
      </c>
      <c r="F65">
        <v>550771</v>
      </c>
    </row>
    <row r="66" spans="1:6">
      <c r="A66" t="s">
        <v>17</v>
      </c>
      <c r="B66">
        <v>11</v>
      </c>
      <c r="C66">
        <v>282312</v>
      </c>
    </row>
    <row r="67" spans="1:6">
      <c r="A67" t="s">
        <v>14</v>
      </c>
      <c r="B67">
        <v>5</v>
      </c>
      <c r="C67">
        <v>12</v>
      </c>
      <c r="D67">
        <v>3852379256</v>
      </c>
      <c r="E67">
        <v>350216296</v>
      </c>
      <c r="F67">
        <v>9211576</v>
      </c>
    </row>
    <row r="68" spans="1:6">
      <c r="A68" t="s">
        <v>15</v>
      </c>
      <c r="B68">
        <v>5</v>
      </c>
      <c r="C68">
        <v>12</v>
      </c>
      <c r="D68">
        <v>0</v>
      </c>
    </row>
    <row r="69" spans="1:6">
      <c r="A69" t="s">
        <v>16</v>
      </c>
      <c r="B69">
        <v>5</v>
      </c>
      <c r="C69">
        <v>12</v>
      </c>
      <c r="D69">
        <v>3852379256</v>
      </c>
      <c r="E69">
        <v>350216296</v>
      </c>
      <c r="F69">
        <v>551322</v>
      </c>
    </row>
    <row r="70" spans="1:6">
      <c r="A70" t="s">
        <v>17</v>
      </c>
      <c r="B70">
        <v>12</v>
      </c>
      <c r="C70">
        <v>282449</v>
      </c>
    </row>
    <row r="71" spans="1:6">
      <c r="A71" t="s">
        <v>14</v>
      </c>
      <c r="B71">
        <v>5</v>
      </c>
      <c r="C71">
        <v>13</v>
      </c>
      <c r="D71">
        <v>4202595552</v>
      </c>
      <c r="E71">
        <v>350216296</v>
      </c>
      <c r="F71">
        <v>10045348</v>
      </c>
    </row>
    <row r="72" spans="1:6">
      <c r="A72" t="s">
        <v>15</v>
      </c>
      <c r="B72">
        <v>5</v>
      </c>
      <c r="C72">
        <v>13</v>
      </c>
      <c r="D72">
        <v>0</v>
      </c>
    </row>
    <row r="73" spans="1:6">
      <c r="A73" t="s">
        <v>16</v>
      </c>
      <c r="B73">
        <v>5</v>
      </c>
      <c r="C73">
        <v>13</v>
      </c>
      <c r="D73">
        <v>4202595552</v>
      </c>
      <c r="E73">
        <v>350216296</v>
      </c>
      <c r="F73">
        <v>549540</v>
      </c>
    </row>
    <row r="74" spans="1:6">
      <c r="A74" t="s">
        <v>17</v>
      </c>
      <c r="B74">
        <v>13</v>
      </c>
      <c r="C74">
        <v>282419</v>
      </c>
    </row>
    <row r="75" spans="1:6">
      <c r="A75" t="s">
        <v>14</v>
      </c>
      <c r="B75">
        <v>5</v>
      </c>
      <c r="C75">
        <v>14</v>
      </c>
      <c r="D75">
        <v>4552811848</v>
      </c>
      <c r="E75">
        <v>350216296</v>
      </c>
      <c r="F75">
        <v>10877308</v>
      </c>
    </row>
    <row r="76" spans="1:6">
      <c r="A76" t="s">
        <v>15</v>
      </c>
      <c r="B76">
        <v>5</v>
      </c>
      <c r="C76">
        <v>14</v>
      </c>
      <c r="D76">
        <v>0</v>
      </c>
    </row>
    <row r="77" spans="1:6">
      <c r="A77" t="s">
        <v>16</v>
      </c>
      <c r="B77">
        <v>5</v>
      </c>
      <c r="C77">
        <v>14</v>
      </c>
      <c r="D77">
        <v>4552811848</v>
      </c>
      <c r="E77">
        <v>350216296</v>
      </c>
      <c r="F77">
        <v>551092</v>
      </c>
    </row>
    <row r="78" spans="1:6">
      <c r="A78" t="s">
        <v>17</v>
      </c>
      <c r="B78">
        <v>14</v>
      </c>
      <c r="C78">
        <v>282349</v>
      </c>
    </row>
    <row r="79" spans="1:6">
      <c r="A79" t="s">
        <v>14</v>
      </c>
      <c r="B79">
        <v>5</v>
      </c>
      <c r="C79">
        <v>15</v>
      </c>
      <c r="D79">
        <v>4903028144</v>
      </c>
      <c r="E79">
        <v>350216296</v>
      </c>
      <c r="F79">
        <v>11710750</v>
      </c>
    </row>
    <row r="80" spans="1:6">
      <c r="A80" t="s">
        <v>15</v>
      </c>
      <c r="B80">
        <v>5</v>
      </c>
      <c r="C80">
        <v>15</v>
      </c>
      <c r="D80">
        <v>0</v>
      </c>
    </row>
    <row r="81" spans="1:6">
      <c r="A81" t="s">
        <v>16</v>
      </c>
      <c r="B81">
        <v>5</v>
      </c>
      <c r="C81">
        <v>15</v>
      </c>
      <c r="D81">
        <v>4903028144</v>
      </c>
      <c r="E81">
        <v>339851856</v>
      </c>
      <c r="F81">
        <v>551234</v>
      </c>
    </row>
    <row r="82" spans="1:6">
      <c r="A82" t="s">
        <v>17</v>
      </c>
      <c r="B82">
        <v>15</v>
      </c>
      <c r="C82">
        <v>273903</v>
      </c>
    </row>
    <row r="84" spans="1:6">
      <c r="A84" t="s">
        <v>18</v>
      </c>
      <c r="B84">
        <v>12535862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C4" sqref="C4:C5"/>
    </sheetView>
  </sheetViews>
  <sheetFormatPr baseColWidth="10" defaultRowHeight="15" x14ac:dyDescent="0"/>
  <cols>
    <col min="1" max="1" width="26.1640625" bestFit="1" customWidth="1"/>
    <col min="2" max="2" width="10.1640625" bestFit="1" customWidth="1"/>
    <col min="3" max="3" width="9.1640625" bestFit="1" customWidth="1"/>
    <col min="4" max="4" width="11.1640625" bestFit="1" customWidth="1"/>
    <col min="5" max="5" width="10.1640625" bestFit="1" customWidth="1"/>
    <col min="6" max="6" width="8.1640625" bestFit="1" customWidth="1"/>
  </cols>
  <sheetData>
    <row r="1" spans="1:10">
      <c r="B1" s="5" t="s">
        <v>41</v>
      </c>
      <c r="C1" s="5" t="s">
        <v>23</v>
      </c>
    </row>
    <row r="2" spans="1:10">
      <c r="A2" s="5" t="s">
        <v>28</v>
      </c>
      <c r="B2" s="10" t="s">
        <v>32</v>
      </c>
      <c r="G2" s="1" t="s">
        <v>22</v>
      </c>
      <c r="H2" s="1" t="s">
        <v>23</v>
      </c>
    </row>
    <row r="3" spans="1:10">
      <c r="A3" s="5" t="s">
        <v>29</v>
      </c>
      <c r="B3">
        <v>4</v>
      </c>
      <c r="F3" t="s">
        <v>24</v>
      </c>
      <c r="G3" s="6">
        <f>G4+G6</f>
        <v>4141.4593348065882</v>
      </c>
      <c r="H3" s="9">
        <f>H4+H6</f>
        <v>4527.9529999999995</v>
      </c>
      <c r="I3" s="7">
        <f>G3/H3</f>
        <v>0.91464273918183092</v>
      </c>
      <c r="J3" s="7">
        <f>I3-1</f>
        <v>-8.5357260818169078E-2</v>
      </c>
    </row>
    <row r="4" spans="1:10">
      <c r="A4" s="1" t="s">
        <v>0</v>
      </c>
      <c r="B4">
        <f>B3*450</f>
        <v>1800</v>
      </c>
      <c r="C4" s="2">
        <f>B6*(B6/B7)/H4</f>
        <v>1529.8178539064083</v>
      </c>
      <c r="F4" t="s">
        <v>25</v>
      </c>
      <c r="G4" s="4">
        <f>B6/B7*G5</f>
        <v>2058.1260014732547</v>
      </c>
      <c r="H4" s="8">
        <f>SUMIF($A$23:$A$146,"read",$F$23:$F$146)/1000</f>
        <v>2421.6129999999998</v>
      </c>
      <c r="I4" s="7">
        <f>G4/H4</f>
        <v>0.8498988077257823</v>
      </c>
      <c r="J4" s="7">
        <f>I4-1</f>
        <v>-0.1501011922742177</v>
      </c>
    </row>
    <row r="5" spans="1:10">
      <c r="A5" s="1" t="s">
        <v>1</v>
      </c>
      <c r="B5">
        <v>240</v>
      </c>
      <c r="C5" s="2">
        <f>B6/H6</f>
        <v>237.37858085589218</v>
      </c>
      <c r="F5" t="s">
        <v>26</v>
      </c>
      <c r="G5" s="4">
        <f>B6/B4</f>
        <v>277.77777777777777</v>
      </c>
      <c r="H5" s="4">
        <f>H4/(B6/B7)</f>
        <v>326.83629539506546</v>
      </c>
      <c r="I5" s="7">
        <f>G5/H5</f>
        <v>0.84989880772578241</v>
      </c>
      <c r="J5" s="7">
        <f>I5-1</f>
        <v>-0.15010119227421759</v>
      </c>
    </row>
    <row r="6" spans="1:10">
      <c r="A6" s="1" t="s">
        <v>2</v>
      </c>
      <c r="B6">
        <f>B15*1000</f>
        <v>500000</v>
      </c>
      <c r="F6" t="s">
        <v>27</v>
      </c>
      <c r="G6" s="4">
        <f>B6/B5</f>
        <v>2083.3333333333335</v>
      </c>
      <c r="H6" s="8">
        <f>SUMIF($A$23:$A$146,"network",$C$23:$C$146)/1000</f>
        <v>2106.34</v>
      </c>
      <c r="I6" s="7">
        <f>G6/H6</f>
        <v>0.98907742023288425</v>
      </c>
      <c r="J6" s="7">
        <f>I6-1</f>
        <v>-1.0922579767115748E-2</v>
      </c>
    </row>
    <row r="7" spans="1:10">
      <c r="A7" s="1" t="s">
        <v>3</v>
      </c>
      <c r="B7" s="4">
        <f>B17*100/1024/1024</f>
        <v>67483.180713653564</v>
      </c>
      <c r="H7" s="2"/>
      <c r="I7" s="7"/>
      <c r="J7" s="7"/>
    </row>
    <row r="8" spans="1:10">
      <c r="A8" s="1" t="s">
        <v>4</v>
      </c>
      <c r="B8" s="3">
        <f>B7/B6</f>
        <v>0.13496636142730714</v>
      </c>
    </row>
    <row r="14" spans="1:10">
      <c r="A14" t="s">
        <v>20</v>
      </c>
    </row>
    <row r="15" spans="1:10">
      <c r="A15" t="s">
        <v>6</v>
      </c>
      <c r="B15">
        <v>500</v>
      </c>
      <c r="C15">
        <v>0</v>
      </c>
      <c r="D15" t="s">
        <v>7</v>
      </c>
      <c r="E15" t="s">
        <v>8</v>
      </c>
    </row>
    <row r="16" spans="1:10">
      <c r="A16" t="s">
        <v>9</v>
      </c>
      <c r="B16">
        <v>112</v>
      </c>
    </row>
    <row r="17" spans="1:6">
      <c r="A17" t="s">
        <v>10</v>
      </c>
      <c r="B17">
        <v>707612437</v>
      </c>
      <c r="C17">
        <v>12194</v>
      </c>
    </row>
    <row r="18" spans="1:6">
      <c r="A18" t="s">
        <v>11</v>
      </c>
      <c r="B18">
        <v>4</v>
      </c>
      <c r="C18" t="s">
        <v>12</v>
      </c>
    </row>
    <row r="20" spans="1:6">
      <c r="A20" t="s">
        <v>13</v>
      </c>
      <c r="B20">
        <v>5</v>
      </c>
      <c r="C20">
        <v>1</v>
      </c>
      <c r="D20">
        <v>5242880000</v>
      </c>
      <c r="E20">
        <v>0</v>
      </c>
    </row>
    <row r="23" spans="1:6">
      <c r="A23" t="s">
        <v>14</v>
      </c>
      <c r="B23">
        <v>5</v>
      </c>
      <c r="C23">
        <v>1</v>
      </c>
      <c r="D23">
        <v>0</v>
      </c>
      <c r="E23">
        <v>707612437</v>
      </c>
      <c r="F23">
        <v>28</v>
      </c>
    </row>
    <row r="24" spans="1:6">
      <c r="A24" t="s">
        <v>15</v>
      </c>
      <c r="B24">
        <v>5</v>
      </c>
      <c r="C24">
        <v>1</v>
      </c>
      <c r="D24">
        <v>0</v>
      </c>
    </row>
    <row r="25" spans="1:6">
      <c r="A25" t="s">
        <v>16</v>
      </c>
      <c r="B25">
        <v>5</v>
      </c>
      <c r="C25">
        <v>1</v>
      </c>
      <c r="D25">
        <v>0</v>
      </c>
      <c r="E25">
        <v>707612437</v>
      </c>
      <c r="F25">
        <v>335218</v>
      </c>
    </row>
    <row r="26" spans="1:6">
      <c r="A26" t="s">
        <v>17</v>
      </c>
      <c r="B26">
        <v>1</v>
      </c>
      <c r="C26">
        <v>284332</v>
      </c>
    </row>
    <row r="27" spans="1:6">
      <c r="A27" t="s">
        <v>14</v>
      </c>
      <c r="B27">
        <v>5</v>
      </c>
      <c r="C27">
        <v>2</v>
      </c>
      <c r="D27">
        <v>707612437</v>
      </c>
      <c r="E27">
        <v>707612437</v>
      </c>
      <c r="F27">
        <v>619579</v>
      </c>
    </row>
    <row r="28" spans="1:6">
      <c r="A28" t="s">
        <v>15</v>
      </c>
      <c r="B28">
        <v>5</v>
      </c>
      <c r="C28">
        <v>2</v>
      </c>
      <c r="D28">
        <v>0</v>
      </c>
    </row>
    <row r="29" spans="1:6">
      <c r="A29" t="s">
        <v>16</v>
      </c>
      <c r="B29">
        <v>5</v>
      </c>
      <c r="C29">
        <v>2</v>
      </c>
      <c r="D29">
        <v>707612437</v>
      </c>
      <c r="E29">
        <v>707612437</v>
      </c>
      <c r="F29">
        <v>320061</v>
      </c>
    </row>
    <row r="30" spans="1:6">
      <c r="A30" t="s">
        <v>17</v>
      </c>
      <c r="B30">
        <v>2</v>
      </c>
      <c r="C30">
        <v>284359</v>
      </c>
    </row>
    <row r="31" spans="1:6">
      <c r="A31" t="s">
        <v>14</v>
      </c>
      <c r="B31">
        <v>5</v>
      </c>
      <c r="C31">
        <v>3</v>
      </c>
      <c r="D31">
        <v>1415224874</v>
      </c>
      <c r="E31">
        <v>707612437</v>
      </c>
      <c r="F31">
        <v>1224000</v>
      </c>
    </row>
    <row r="32" spans="1:6">
      <c r="A32" t="s">
        <v>15</v>
      </c>
      <c r="B32">
        <v>5</v>
      </c>
      <c r="C32">
        <v>3</v>
      </c>
      <c r="D32">
        <v>0</v>
      </c>
    </row>
    <row r="33" spans="1:6">
      <c r="A33" t="s">
        <v>16</v>
      </c>
      <c r="B33">
        <v>5</v>
      </c>
      <c r="C33">
        <v>3</v>
      </c>
      <c r="D33">
        <v>1415224874</v>
      </c>
      <c r="E33">
        <v>707612437</v>
      </c>
      <c r="F33">
        <v>337496</v>
      </c>
    </row>
    <row r="34" spans="1:6">
      <c r="A34" t="s">
        <v>17</v>
      </c>
      <c r="B34">
        <v>3</v>
      </c>
      <c r="C34">
        <v>284313</v>
      </c>
    </row>
    <row r="35" spans="1:6">
      <c r="A35" t="s">
        <v>14</v>
      </c>
      <c r="B35">
        <v>5</v>
      </c>
      <c r="C35">
        <v>4</v>
      </c>
      <c r="D35">
        <v>2122837311</v>
      </c>
      <c r="E35">
        <v>707612437</v>
      </c>
      <c r="F35">
        <v>1845810</v>
      </c>
    </row>
    <row r="36" spans="1:6">
      <c r="A36" t="s">
        <v>15</v>
      </c>
      <c r="B36">
        <v>5</v>
      </c>
      <c r="C36">
        <v>4</v>
      </c>
      <c r="D36">
        <v>0</v>
      </c>
    </row>
    <row r="37" spans="1:6">
      <c r="A37" t="s">
        <v>16</v>
      </c>
      <c r="B37">
        <v>5</v>
      </c>
      <c r="C37">
        <v>4</v>
      </c>
      <c r="D37">
        <v>2122837311</v>
      </c>
      <c r="E37">
        <v>707612437</v>
      </c>
      <c r="F37">
        <v>296863</v>
      </c>
    </row>
    <row r="38" spans="1:6">
      <c r="A38" t="s">
        <v>17</v>
      </c>
      <c r="B38">
        <v>4</v>
      </c>
      <c r="C38">
        <v>284393</v>
      </c>
    </row>
    <row r="39" spans="1:6">
      <c r="A39" t="s">
        <v>14</v>
      </c>
      <c r="B39">
        <v>5</v>
      </c>
      <c r="C39">
        <v>5</v>
      </c>
      <c r="D39">
        <v>2830449748</v>
      </c>
      <c r="E39">
        <v>707612437</v>
      </c>
      <c r="F39">
        <v>2427067</v>
      </c>
    </row>
    <row r="40" spans="1:6">
      <c r="A40" t="s">
        <v>15</v>
      </c>
      <c r="B40">
        <v>5</v>
      </c>
      <c r="C40">
        <v>5</v>
      </c>
      <c r="D40">
        <v>0</v>
      </c>
    </row>
    <row r="41" spans="1:6">
      <c r="A41" t="s">
        <v>16</v>
      </c>
      <c r="B41">
        <v>5</v>
      </c>
      <c r="C41">
        <v>5</v>
      </c>
      <c r="D41">
        <v>2830449748</v>
      </c>
      <c r="E41">
        <v>707612437</v>
      </c>
      <c r="F41">
        <v>286552</v>
      </c>
    </row>
    <row r="42" spans="1:6">
      <c r="A42" t="s">
        <v>17</v>
      </c>
      <c r="B42">
        <v>5</v>
      </c>
      <c r="C42">
        <v>284456</v>
      </c>
    </row>
    <row r="43" spans="1:6">
      <c r="A43" t="s">
        <v>14</v>
      </c>
      <c r="B43">
        <v>5</v>
      </c>
      <c r="C43">
        <v>6</v>
      </c>
      <c r="D43">
        <v>3538062185</v>
      </c>
      <c r="E43">
        <v>707612437</v>
      </c>
      <c r="F43">
        <v>2998076</v>
      </c>
    </row>
    <row r="44" spans="1:6">
      <c r="A44" t="s">
        <v>15</v>
      </c>
      <c r="B44">
        <v>5</v>
      </c>
      <c r="C44">
        <v>6</v>
      </c>
      <c r="D44">
        <v>0</v>
      </c>
    </row>
    <row r="45" spans="1:6">
      <c r="A45" t="s">
        <v>16</v>
      </c>
      <c r="B45">
        <v>5</v>
      </c>
      <c r="C45">
        <v>6</v>
      </c>
      <c r="D45">
        <v>3538062185</v>
      </c>
      <c r="E45">
        <v>707612437</v>
      </c>
      <c r="F45">
        <v>284747</v>
      </c>
    </row>
    <row r="46" spans="1:6">
      <c r="A46" t="s">
        <v>17</v>
      </c>
      <c r="B46">
        <v>6</v>
      </c>
      <c r="C46">
        <v>284311</v>
      </c>
    </row>
    <row r="47" spans="1:6">
      <c r="A47" t="s">
        <v>14</v>
      </c>
      <c r="B47">
        <v>5</v>
      </c>
      <c r="C47">
        <v>7</v>
      </c>
      <c r="D47">
        <v>4245674622</v>
      </c>
      <c r="E47">
        <v>707612437</v>
      </c>
      <c r="F47">
        <v>3567134</v>
      </c>
    </row>
    <row r="48" spans="1:6">
      <c r="A48" t="s">
        <v>15</v>
      </c>
      <c r="B48">
        <v>5</v>
      </c>
      <c r="C48">
        <v>7</v>
      </c>
      <c r="D48">
        <v>0</v>
      </c>
    </row>
    <row r="49" spans="1:6">
      <c r="A49" t="s">
        <v>16</v>
      </c>
      <c r="B49">
        <v>5</v>
      </c>
      <c r="C49">
        <v>7</v>
      </c>
      <c r="D49">
        <v>4245674622</v>
      </c>
      <c r="E49">
        <v>707612437</v>
      </c>
      <c r="F49">
        <v>283477</v>
      </c>
    </row>
    <row r="50" spans="1:6">
      <c r="A50" t="s">
        <v>17</v>
      </c>
      <c r="B50">
        <v>7</v>
      </c>
      <c r="C50">
        <v>284300</v>
      </c>
    </row>
    <row r="51" spans="1:6">
      <c r="A51" t="s">
        <v>14</v>
      </c>
      <c r="B51">
        <v>5</v>
      </c>
      <c r="C51">
        <v>8</v>
      </c>
      <c r="D51">
        <v>4953287059</v>
      </c>
      <c r="E51">
        <v>707612437</v>
      </c>
      <c r="F51">
        <v>4134912</v>
      </c>
    </row>
    <row r="52" spans="1:6">
      <c r="A52" t="s">
        <v>15</v>
      </c>
      <c r="B52">
        <v>5</v>
      </c>
      <c r="C52">
        <v>8</v>
      </c>
      <c r="D52">
        <v>0</v>
      </c>
    </row>
    <row r="53" spans="1:6">
      <c r="A53" t="s">
        <v>16</v>
      </c>
      <c r="B53">
        <v>5</v>
      </c>
      <c r="C53">
        <v>8</v>
      </c>
      <c r="D53">
        <v>4953287059</v>
      </c>
      <c r="E53">
        <v>289592920</v>
      </c>
      <c r="F53">
        <v>277199</v>
      </c>
    </row>
    <row r="54" spans="1:6">
      <c r="A54" t="s">
        <v>17</v>
      </c>
      <c r="B54">
        <v>8</v>
      </c>
      <c r="C54">
        <v>115876</v>
      </c>
    </row>
    <row r="56" spans="1:6">
      <c r="A56" t="s">
        <v>18</v>
      </c>
      <c r="B56">
        <v>4527959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C5" sqref="C4:C5"/>
    </sheetView>
  </sheetViews>
  <sheetFormatPr baseColWidth="10" defaultRowHeight="15" x14ac:dyDescent="0"/>
  <cols>
    <col min="1" max="1" width="26.1640625" bestFit="1" customWidth="1"/>
    <col min="2" max="2" width="11.1640625" bestFit="1" customWidth="1"/>
    <col min="3" max="3" width="9.1640625" bestFit="1" customWidth="1"/>
    <col min="4" max="5" width="11.1640625" bestFit="1" customWidth="1"/>
    <col min="6" max="6" width="10" customWidth="1"/>
  </cols>
  <sheetData>
    <row r="1" spans="1:10">
      <c r="B1" s="5" t="s">
        <v>41</v>
      </c>
      <c r="C1" s="5" t="s">
        <v>23</v>
      </c>
    </row>
    <row r="2" spans="1:10">
      <c r="A2" s="5" t="s">
        <v>28</v>
      </c>
      <c r="B2" s="10" t="s">
        <v>33</v>
      </c>
      <c r="G2" s="1" t="s">
        <v>22</v>
      </c>
      <c r="H2" s="1" t="s">
        <v>23</v>
      </c>
    </row>
    <row r="3" spans="1:10">
      <c r="A3" s="5" t="s">
        <v>29</v>
      </c>
      <c r="B3">
        <v>8</v>
      </c>
      <c r="F3" t="s">
        <v>24</v>
      </c>
      <c r="G3" s="6">
        <f>G4+G6</f>
        <v>911.88208044450153</v>
      </c>
      <c r="H3" s="9">
        <f>H4+H6</f>
        <v>2810.567</v>
      </c>
      <c r="I3" s="7"/>
      <c r="J3" s="7"/>
    </row>
    <row r="4" spans="1:10">
      <c r="A4" s="1" t="s">
        <v>0</v>
      </c>
      <c r="B4">
        <f>B3*450</f>
        <v>3600</v>
      </c>
      <c r="C4" s="2">
        <f>B6*(B6/B7)/H4</f>
        <v>1866.2094820665147</v>
      </c>
      <c r="F4" t="s">
        <v>25</v>
      </c>
      <c r="G4" s="4">
        <f>B6/B7*G5</f>
        <v>511.88208044450153</v>
      </c>
      <c r="H4" s="8">
        <f>SUMIF($A$23:$A$146,"read",$F$23:$F$146)/1000</f>
        <v>987.44299999999998</v>
      </c>
      <c r="I4" s="7"/>
      <c r="J4" s="7"/>
    </row>
    <row r="5" spans="1:10">
      <c r="A5" s="1" t="s">
        <v>1</v>
      </c>
      <c r="B5">
        <f>10000/8</f>
        <v>1250</v>
      </c>
      <c r="C5" s="2">
        <f>B6/H6</f>
        <v>274.25452136003912</v>
      </c>
      <c r="F5" t="s">
        <v>26</v>
      </c>
      <c r="G5" s="4">
        <f>B6/B4</f>
        <v>138.88888888888889</v>
      </c>
      <c r="H5" s="4">
        <f>H4/(B6/B7)</f>
        <v>267.92276258629533</v>
      </c>
      <c r="I5" s="7"/>
      <c r="J5" s="7"/>
    </row>
    <row r="6" spans="1:10">
      <c r="A6" s="1" t="s">
        <v>2</v>
      </c>
      <c r="B6">
        <f>B15*1000</f>
        <v>500000</v>
      </c>
      <c r="F6" t="s">
        <v>27</v>
      </c>
      <c r="G6" s="4">
        <f>B6/B5</f>
        <v>400</v>
      </c>
      <c r="H6" s="8">
        <f>SUMIF($A$23:$A$146,"network",$C$23:$C$146)/1000</f>
        <v>1823.124</v>
      </c>
      <c r="I6" s="7"/>
      <c r="J6" s="7"/>
    </row>
    <row r="7" spans="1:10">
      <c r="A7" s="1" t="s">
        <v>3</v>
      </c>
      <c r="B7" s="4">
        <f>B17*100/1024/1024</f>
        <v>135664.92576599121</v>
      </c>
      <c r="F7" t="s">
        <v>39</v>
      </c>
      <c r="H7" s="2"/>
      <c r="I7" s="7"/>
      <c r="J7" s="7"/>
    </row>
    <row r="8" spans="1:10">
      <c r="A8" s="1" t="s">
        <v>4</v>
      </c>
      <c r="B8" s="3">
        <f>B7/B6</f>
        <v>0.27132985153198241</v>
      </c>
      <c r="F8" t="s">
        <v>40</v>
      </c>
    </row>
    <row r="14" spans="1:10">
      <c r="A14" s="5" t="s">
        <v>21</v>
      </c>
      <c r="B14" s="5"/>
      <c r="C14" s="5"/>
      <c r="D14" s="5"/>
      <c r="E14" s="5"/>
    </row>
    <row r="15" spans="1:10">
      <c r="A15" s="5" t="s">
        <v>6</v>
      </c>
      <c r="B15" s="5">
        <v>500</v>
      </c>
      <c r="C15" s="5">
        <v>0</v>
      </c>
      <c r="D15" s="5" t="s">
        <v>7</v>
      </c>
      <c r="E15" s="5" t="s">
        <v>8</v>
      </c>
    </row>
    <row r="16" spans="1:10">
      <c r="A16" t="s">
        <v>9</v>
      </c>
      <c r="B16">
        <v>112</v>
      </c>
    </row>
    <row r="17" spans="1:6">
      <c r="A17" t="s">
        <v>10</v>
      </c>
      <c r="B17">
        <v>1422549852</v>
      </c>
      <c r="C17">
        <v>24499</v>
      </c>
    </row>
    <row r="18" spans="1:6">
      <c r="A18" t="s">
        <v>11</v>
      </c>
      <c r="B18">
        <v>8</v>
      </c>
      <c r="C18" t="s">
        <v>12</v>
      </c>
    </row>
    <row r="20" spans="1:6">
      <c r="A20" t="s">
        <v>13</v>
      </c>
      <c r="B20">
        <v>5</v>
      </c>
      <c r="C20">
        <v>1</v>
      </c>
      <c r="D20">
        <v>5242880000</v>
      </c>
      <c r="E20">
        <v>0</v>
      </c>
    </row>
    <row r="23" spans="1:6">
      <c r="A23" t="s">
        <v>14</v>
      </c>
      <c r="B23">
        <v>5</v>
      </c>
      <c r="C23">
        <v>1</v>
      </c>
      <c r="D23">
        <v>0</v>
      </c>
      <c r="E23">
        <v>1422549852</v>
      </c>
      <c r="F23">
        <v>14</v>
      </c>
    </row>
    <row r="24" spans="1:6">
      <c r="A24" t="s">
        <v>15</v>
      </c>
      <c r="B24">
        <v>5</v>
      </c>
      <c r="C24">
        <v>1</v>
      </c>
      <c r="D24">
        <v>0</v>
      </c>
    </row>
    <row r="25" spans="1:6">
      <c r="A25" t="s">
        <v>16</v>
      </c>
      <c r="B25">
        <v>5</v>
      </c>
      <c r="C25">
        <v>1</v>
      </c>
      <c r="D25">
        <v>0</v>
      </c>
      <c r="E25">
        <v>1422549852</v>
      </c>
      <c r="F25">
        <v>306134</v>
      </c>
    </row>
    <row r="26" spans="1:6">
      <c r="A26" t="s">
        <v>17</v>
      </c>
      <c r="B26">
        <v>1</v>
      </c>
      <c r="C26">
        <v>496242</v>
      </c>
    </row>
    <row r="27" spans="1:6">
      <c r="A27" t="s">
        <v>14</v>
      </c>
      <c r="B27">
        <v>5</v>
      </c>
      <c r="C27">
        <v>2</v>
      </c>
      <c r="D27">
        <v>1422549852</v>
      </c>
      <c r="E27">
        <v>1422549852</v>
      </c>
      <c r="F27">
        <v>802392</v>
      </c>
    </row>
    <row r="28" spans="1:6">
      <c r="A28" t="s">
        <v>15</v>
      </c>
      <c r="B28">
        <v>5</v>
      </c>
      <c r="C28">
        <v>2</v>
      </c>
      <c r="D28">
        <v>0</v>
      </c>
    </row>
    <row r="29" spans="1:6">
      <c r="A29" t="s">
        <v>16</v>
      </c>
      <c r="B29">
        <v>5</v>
      </c>
      <c r="C29">
        <v>2</v>
      </c>
      <c r="D29">
        <v>1422549852</v>
      </c>
      <c r="E29">
        <v>1422549852</v>
      </c>
      <c r="F29">
        <v>279563</v>
      </c>
    </row>
    <row r="30" spans="1:6">
      <c r="A30" t="s">
        <v>17</v>
      </c>
      <c r="B30">
        <v>2</v>
      </c>
      <c r="C30">
        <v>498312</v>
      </c>
    </row>
    <row r="31" spans="1:6">
      <c r="A31" t="s">
        <v>14</v>
      </c>
      <c r="B31">
        <v>5</v>
      </c>
      <c r="C31">
        <v>3</v>
      </c>
      <c r="D31">
        <v>2845099704</v>
      </c>
      <c r="E31">
        <v>1422549852</v>
      </c>
      <c r="F31">
        <v>1580268</v>
      </c>
    </row>
    <row r="32" spans="1:6">
      <c r="A32" t="s">
        <v>15</v>
      </c>
      <c r="B32">
        <v>5</v>
      </c>
      <c r="C32">
        <v>3</v>
      </c>
      <c r="D32">
        <v>0</v>
      </c>
    </row>
    <row r="33" spans="1:6">
      <c r="A33" t="s">
        <v>16</v>
      </c>
      <c r="B33">
        <v>5</v>
      </c>
      <c r="C33">
        <v>3</v>
      </c>
      <c r="D33">
        <v>2845099704</v>
      </c>
      <c r="E33">
        <v>1422549852</v>
      </c>
      <c r="F33">
        <v>228394</v>
      </c>
    </row>
    <row r="34" spans="1:6">
      <c r="A34" t="s">
        <v>17</v>
      </c>
      <c r="B34">
        <v>3</v>
      </c>
      <c r="C34">
        <v>490443</v>
      </c>
    </row>
    <row r="35" spans="1:6">
      <c r="A35" t="s">
        <v>14</v>
      </c>
      <c r="B35">
        <v>5</v>
      </c>
      <c r="C35">
        <v>4</v>
      </c>
      <c r="D35">
        <v>4267649556</v>
      </c>
      <c r="E35">
        <v>1422549852</v>
      </c>
      <c r="F35">
        <v>2299106</v>
      </c>
    </row>
    <row r="36" spans="1:6">
      <c r="A36" t="s">
        <v>15</v>
      </c>
      <c r="B36">
        <v>5</v>
      </c>
      <c r="C36">
        <v>4</v>
      </c>
      <c r="D36">
        <v>0</v>
      </c>
    </row>
    <row r="37" spans="1:6">
      <c r="A37" t="s">
        <v>16</v>
      </c>
      <c r="B37">
        <v>5</v>
      </c>
      <c r="C37">
        <v>4</v>
      </c>
      <c r="D37">
        <v>4267649556</v>
      </c>
      <c r="E37">
        <v>975230432</v>
      </c>
      <c r="F37">
        <v>173352</v>
      </c>
    </row>
    <row r="38" spans="1:6">
      <c r="A38" t="s">
        <v>17</v>
      </c>
      <c r="B38">
        <v>4</v>
      </c>
      <c r="C38">
        <v>338127</v>
      </c>
    </row>
    <row r="40" spans="1:6">
      <c r="A40" t="s">
        <v>18</v>
      </c>
      <c r="B40">
        <v>2810573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1</vt:lpstr>
      <vt:lpstr>2</vt:lpstr>
      <vt:lpstr>4</vt:lpstr>
      <vt:lpstr>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Terei</dc:creator>
  <cp:lastModifiedBy>David Terei</cp:lastModifiedBy>
  <dcterms:created xsi:type="dcterms:W3CDTF">2015-09-10T20:53:38Z</dcterms:created>
  <dcterms:modified xsi:type="dcterms:W3CDTF">2015-09-10T22:29:10Z</dcterms:modified>
</cp:coreProperties>
</file>