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5500" tabRatio="500" activeTab="9"/>
  </bookViews>
  <sheets>
    <sheet name="All" sheetId="2" r:id="rId1"/>
    <sheet name="500MB" sheetId="3" r:id="rId2"/>
    <sheet name="1GB" sheetId="4" r:id="rId3"/>
    <sheet name="2GB" sheetId="5" r:id="rId4"/>
    <sheet name="3GB" sheetId="6" r:id="rId5"/>
    <sheet name="4GB" sheetId="7" r:id="rId6"/>
    <sheet name="5GB" sheetId="8" r:id="rId7"/>
    <sheet name="6GB" sheetId="9" r:id="rId8"/>
    <sheet name="7GB" sheetId="10" r:id="rId9"/>
    <sheet name="8GB" sheetId="11" r:id="rId10"/>
  </sheets>
  <externalReferences>
    <externalReference r:id="rId11"/>
  </externalReferences>
  <definedNames>
    <definedName name="_1.bad" localSheetId="2">'1GB'!$A$10:$E$112</definedName>
    <definedName name="_1.bad" localSheetId="3">'2GB'!$A$10:$E$62</definedName>
    <definedName name="_1.bad" localSheetId="4">'3GB'!$A$10:$E$45</definedName>
    <definedName name="_1.bad" localSheetId="5">'4GB'!$A$10:$E$37</definedName>
    <definedName name="_1.bad" localSheetId="1">'500MB'!$A$11:$E$213</definedName>
    <definedName name="_1.bad" localSheetId="6">'5GB'!$A$10:$E$32</definedName>
    <definedName name="_1.bad" localSheetId="7">'6GB'!$A$10:$E$29</definedName>
    <definedName name="_1.bad" localSheetId="8">'7GB'!$A$10:$E$28</definedName>
    <definedName name="_1.bad" localSheetId="9">'8GB'!$A$11:$E$26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1" l="1"/>
  <c r="G13" i="11"/>
  <c r="L13" i="11"/>
  <c r="G14" i="11"/>
  <c r="F15" i="11"/>
  <c r="L14" i="11"/>
  <c r="G15" i="11"/>
  <c r="F17" i="11"/>
  <c r="L15" i="11"/>
  <c r="G16" i="11"/>
  <c r="F19" i="11"/>
  <c r="L16" i="11"/>
  <c r="L21" i="11"/>
  <c r="J38" i="11"/>
  <c r="I38" i="11"/>
  <c r="H38" i="11"/>
  <c r="J37" i="11"/>
  <c r="I37" i="11"/>
  <c r="H37" i="11"/>
  <c r="G19" i="11"/>
  <c r="F25" i="11"/>
  <c r="A32" i="11"/>
  <c r="C37" i="11"/>
  <c r="J36" i="11"/>
  <c r="I36" i="11"/>
  <c r="H36" i="11"/>
  <c r="C36" i="11"/>
  <c r="J35" i="11"/>
  <c r="I35" i="11"/>
  <c r="H35" i="11"/>
  <c r="C35" i="11"/>
  <c r="F21" i="11"/>
  <c r="J34" i="11"/>
  <c r="G17" i="11"/>
  <c r="I34" i="11"/>
  <c r="H34" i="11"/>
  <c r="C34" i="11"/>
  <c r="F23" i="11"/>
  <c r="J33" i="11"/>
  <c r="G18" i="11"/>
  <c r="I33" i="11"/>
  <c r="H33" i="11"/>
  <c r="C33" i="11"/>
  <c r="J32" i="11"/>
  <c r="I32" i="11"/>
  <c r="H32" i="11"/>
  <c r="C32" i="11"/>
  <c r="C27" i="11"/>
  <c r="K25" i="11"/>
  <c r="J25" i="11"/>
  <c r="J23" i="11"/>
  <c r="K23" i="11"/>
  <c r="J21" i="11"/>
  <c r="K21" i="11"/>
  <c r="L19" i="11"/>
  <c r="J19" i="11"/>
  <c r="K19" i="11"/>
  <c r="H19" i="11"/>
  <c r="L18" i="11"/>
  <c r="H18" i="11"/>
  <c r="L17" i="11"/>
  <c r="J17" i="11"/>
  <c r="K17" i="11"/>
  <c r="H17" i="11"/>
  <c r="H16" i="11"/>
  <c r="J15" i="11"/>
  <c r="K15" i="11"/>
  <c r="H15" i="11"/>
  <c r="H14" i="11"/>
  <c r="J13" i="11"/>
  <c r="K13" i="11"/>
  <c r="H8" i="11" a="1"/>
  <c r="H8" i="11"/>
  <c r="H7" i="11" a="1"/>
  <c r="H7" i="11"/>
  <c r="H9" i="11"/>
  <c r="H6" i="11"/>
  <c r="I5" i="11"/>
  <c r="I6" i="11"/>
  <c r="J6" i="11"/>
  <c r="K6" i="11"/>
  <c r="H5" i="11"/>
  <c r="J5" i="11"/>
  <c r="K5" i="11"/>
  <c r="H4" i="11"/>
  <c r="I3" i="11"/>
  <c r="I4" i="11"/>
  <c r="J4" i="11"/>
  <c r="K4" i="11"/>
  <c r="H3" i="11"/>
  <c r="J3" i="11"/>
  <c r="K3" i="11"/>
  <c r="H2" i="11"/>
  <c r="I2" i="11"/>
  <c r="J2" i="11"/>
  <c r="K2" i="11"/>
  <c r="H8" i="10" a="1"/>
  <c r="H8" i="10"/>
  <c r="H7" i="10" a="1"/>
  <c r="H7" i="10"/>
  <c r="H9" i="10"/>
  <c r="H6" i="10"/>
  <c r="I5" i="10"/>
  <c r="I6" i="10"/>
  <c r="J6" i="10"/>
  <c r="K6" i="10"/>
  <c r="H5" i="10"/>
  <c r="J5" i="10"/>
  <c r="K5" i="10"/>
  <c r="B5" i="10"/>
  <c r="H4" i="10"/>
  <c r="I3" i="10"/>
  <c r="I4" i="10"/>
  <c r="J4" i="10"/>
  <c r="K4" i="10"/>
  <c r="H3" i="10"/>
  <c r="J3" i="10"/>
  <c r="K3" i="10"/>
  <c r="H2" i="10"/>
  <c r="I2" i="10"/>
  <c r="J2" i="10"/>
  <c r="K2" i="10"/>
  <c r="C2" i="10"/>
  <c r="C1" i="10"/>
  <c r="C30" i="9"/>
  <c r="H8" i="9" a="1"/>
  <c r="H8" i="9"/>
  <c r="H7" i="9" a="1"/>
  <c r="H7" i="9"/>
  <c r="H9" i="9"/>
  <c r="H6" i="9"/>
  <c r="I5" i="9"/>
  <c r="I6" i="9"/>
  <c r="J6" i="9"/>
  <c r="K6" i="9"/>
  <c r="H5" i="9"/>
  <c r="J5" i="9"/>
  <c r="K5" i="9"/>
  <c r="B5" i="9"/>
  <c r="H4" i="9"/>
  <c r="I3" i="9"/>
  <c r="I4" i="9"/>
  <c r="J4" i="9"/>
  <c r="K4" i="9"/>
  <c r="H3" i="9"/>
  <c r="J3" i="9"/>
  <c r="K3" i="9"/>
  <c r="H2" i="9"/>
  <c r="I2" i="9"/>
  <c r="J2" i="9"/>
  <c r="K2" i="9"/>
  <c r="C2" i="9"/>
  <c r="C1" i="9"/>
  <c r="H8" i="8" a="1"/>
  <c r="H8" i="8"/>
  <c r="H7" i="8" a="1"/>
  <c r="H7" i="8"/>
  <c r="H9" i="8"/>
  <c r="H6" i="8"/>
  <c r="I5" i="8"/>
  <c r="I6" i="8"/>
  <c r="J6" i="8"/>
  <c r="K6" i="8"/>
  <c r="H5" i="8"/>
  <c r="J5" i="8"/>
  <c r="K5" i="8"/>
  <c r="B5" i="8"/>
  <c r="H4" i="8"/>
  <c r="I3" i="8"/>
  <c r="I4" i="8"/>
  <c r="J4" i="8"/>
  <c r="K4" i="8"/>
  <c r="H3" i="8"/>
  <c r="J3" i="8"/>
  <c r="K3" i="8"/>
  <c r="H2" i="8"/>
  <c r="I2" i="8"/>
  <c r="J2" i="8"/>
  <c r="K2" i="8"/>
  <c r="C2" i="8"/>
  <c r="C1" i="8"/>
  <c r="C38" i="7"/>
  <c r="H8" i="7" a="1"/>
  <c r="H8" i="7"/>
  <c r="H7" i="7" a="1"/>
  <c r="H7" i="7"/>
  <c r="H9" i="7"/>
  <c r="H6" i="7"/>
  <c r="I5" i="7"/>
  <c r="I6" i="7"/>
  <c r="J6" i="7"/>
  <c r="K6" i="7"/>
  <c r="H5" i="7"/>
  <c r="J5" i="7"/>
  <c r="K5" i="7"/>
  <c r="B5" i="7"/>
  <c r="H4" i="7"/>
  <c r="I3" i="7"/>
  <c r="I4" i="7"/>
  <c r="J4" i="7"/>
  <c r="K4" i="7"/>
  <c r="H3" i="7"/>
  <c r="J3" i="7"/>
  <c r="K3" i="7"/>
  <c r="H2" i="7"/>
  <c r="I2" i="7"/>
  <c r="J2" i="7"/>
  <c r="K2" i="7"/>
  <c r="C2" i="7"/>
  <c r="C1" i="7"/>
  <c r="C46" i="6"/>
  <c r="H8" i="6" a="1"/>
  <c r="H8" i="6"/>
  <c r="H7" i="6" a="1"/>
  <c r="H7" i="6"/>
  <c r="H9" i="6"/>
  <c r="H6" i="6"/>
  <c r="I5" i="6"/>
  <c r="I6" i="6"/>
  <c r="J6" i="6"/>
  <c r="K6" i="6"/>
  <c r="H5" i="6"/>
  <c r="J5" i="6"/>
  <c r="K5" i="6"/>
  <c r="B5" i="6"/>
  <c r="H4" i="6"/>
  <c r="I3" i="6"/>
  <c r="I4" i="6"/>
  <c r="J4" i="6"/>
  <c r="K4" i="6"/>
  <c r="H3" i="6"/>
  <c r="J3" i="6"/>
  <c r="K3" i="6"/>
  <c r="H2" i="6"/>
  <c r="I2" i="6"/>
  <c r="J2" i="6"/>
  <c r="K2" i="6"/>
  <c r="C2" i="6"/>
  <c r="C1" i="6"/>
  <c r="H8" i="5" a="1"/>
  <c r="H8" i="5"/>
  <c r="H7" i="5" a="1"/>
  <c r="H7" i="5"/>
  <c r="H9" i="5"/>
  <c r="H6" i="5"/>
  <c r="I5" i="5"/>
  <c r="I6" i="5"/>
  <c r="J6" i="5"/>
  <c r="K6" i="5"/>
  <c r="H5" i="5"/>
  <c r="J5" i="5"/>
  <c r="K5" i="5"/>
  <c r="B5" i="5"/>
  <c r="H4" i="5"/>
  <c r="I3" i="5"/>
  <c r="I4" i="5"/>
  <c r="J4" i="5"/>
  <c r="K4" i="5"/>
  <c r="H3" i="5"/>
  <c r="J3" i="5"/>
  <c r="K3" i="5"/>
  <c r="H2" i="5"/>
  <c r="I2" i="5"/>
  <c r="J2" i="5"/>
  <c r="K2" i="5"/>
  <c r="C2" i="5"/>
  <c r="C1" i="5"/>
  <c r="H8" i="4" a="1"/>
  <c r="H8" i="4"/>
  <c r="H7" i="4" a="1"/>
  <c r="H7" i="4"/>
  <c r="H9" i="4"/>
  <c r="H6" i="4"/>
  <c r="I5" i="4"/>
  <c r="I6" i="4"/>
  <c r="J6" i="4"/>
  <c r="K6" i="4"/>
  <c r="H5" i="4"/>
  <c r="J5" i="4"/>
  <c r="K5" i="4"/>
  <c r="B5" i="4"/>
  <c r="H4" i="4"/>
  <c r="I3" i="4"/>
  <c r="I4" i="4"/>
  <c r="J4" i="4"/>
  <c r="K4" i="4"/>
  <c r="H3" i="4"/>
  <c r="J3" i="4"/>
  <c r="K3" i="4"/>
  <c r="H2" i="4"/>
  <c r="I2" i="4"/>
  <c r="J2" i="4"/>
  <c r="K2" i="4"/>
  <c r="C2" i="4"/>
  <c r="C1" i="4"/>
  <c r="H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G13" i="3"/>
  <c r="H8" i="3" a="1"/>
  <c r="H8" i="3"/>
  <c r="H7" i="3" a="1"/>
  <c r="H7" i="3"/>
  <c r="H9" i="3"/>
  <c r="H6" i="3"/>
  <c r="I5" i="3"/>
  <c r="I6" i="3"/>
  <c r="J6" i="3"/>
  <c r="K6" i="3"/>
  <c r="H5" i="3"/>
  <c r="J5" i="3"/>
  <c r="K5" i="3"/>
  <c r="B5" i="3"/>
  <c r="H4" i="3"/>
  <c r="I3" i="3"/>
  <c r="I4" i="3"/>
  <c r="J4" i="3"/>
  <c r="K4" i="3"/>
  <c r="H3" i="3"/>
  <c r="J3" i="3"/>
  <c r="K3" i="3"/>
  <c r="H2" i="3"/>
  <c r="I2" i="3"/>
  <c r="J2" i="3"/>
  <c r="K2" i="3"/>
  <c r="C2" i="3"/>
  <c r="C1" i="3"/>
  <c r="E11" i="2"/>
  <c r="H11" i="2"/>
  <c r="K11" i="2"/>
  <c r="D11" i="2"/>
  <c r="G11" i="2"/>
  <c r="J11" i="2"/>
  <c r="C11" i="2"/>
  <c r="F11" i="2"/>
  <c r="I11" i="2"/>
  <c r="B11" i="2"/>
  <c r="A11" i="2"/>
  <c r="E10" i="2"/>
  <c r="H10" i="2"/>
  <c r="K10" i="2"/>
  <c r="D10" i="2"/>
  <c r="G10" i="2"/>
  <c r="J10" i="2"/>
  <c r="C10" i="2"/>
  <c r="F10" i="2"/>
  <c r="I10" i="2"/>
  <c r="B10" i="2"/>
  <c r="A10" i="2"/>
  <c r="E9" i="2"/>
  <c r="H9" i="2"/>
  <c r="K9" i="2"/>
  <c r="D9" i="2"/>
  <c r="G9" i="2"/>
  <c r="J9" i="2"/>
  <c r="C9" i="2"/>
  <c r="F9" i="2"/>
  <c r="I9" i="2"/>
  <c r="B9" i="2"/>
  <c r="A9" i="2"/>
  <c r="E8" i="2"/>
  <c r="H8" i="2"/>
  <c r="K8" i="2"/>
  <c r="D8" i="2"/>
  <c r="G8" i="2"/>
  <c r="J8" i="2"/>
  <c r="C8" i="2"/>
  <c r="F8" i="2"/>
  <c r="I8" i="2"/>
  <c r="B8" i="2"/>
  <c r="A8" i="2"/>
  <c r="E7" i="2"/>
  <c r="H7" i="2"/>
  <c r="K7" i="2"/>
  <c r="D7" i="2"/>
  <c r="G7" i="2"/>
  <c r="J7" i="2"/>
  <c r="C7" i="2"/>
  <c r="F7" i="2"/>
  <c r="I7" i="2"/>
  <c r="B7" i="2"/>
  <c r="A7" i="2"/>
  <c r="E6" i="2"/>
  <c r="H6" i="2"/>
  <c r="K6" i="2"/>
  <c r="D6" i="2"/>
  <c r="G6" i="2"/>
  <c r="J6" i="2"/>
  <c r="C6" i="2"/>
  <c r="F6" i="2"/>
  <c r="I6" i="2"/>
  <c r="B6" i="2"/>
  <c r="A6" i="2"/>
  <c r="E5" i="2"/>
  <c r="H5" i="2"/>
  <c r="K5" i="2"/>
  <c r="D5" i="2"/>
  <c r="G5" i="2"/>
  <c r="J5" i="2"/>
  <c r="C5" i="2"/>
  <c r="F5" i="2"/>
  <c r="I5" i="2"/>
  <c r="B5" i="2"/>
  <c r="A5" i="2"/>
  <c r="E4" i="2"/>
  <c r="H4" i="2"/>
  <c r="K4" i="2"/>
  <c r="D4" i="2"/>
  <c r="G4" i="2"/>
  <c r="J4" i="2"/>
  <c r="C4" i="2"/>
  <c r="F4" i="2"/>
  <c r="I4" i="2"/>
  <c r="B4" i="2"/>
  <c r="A4" i="2"/>
  <c r="E3" i="2"/>
  <c r="H3" i="2"/>
  <c r="K3" i="2"/>
  <c r="D3" i="2"/>
  <c r="G3" i="2"/>
  <c r="J3" i="2"/>
  <c r="C3" i="2"/>
  <c r="F3" i="2"/>
  <c r="I3" i="2"/>
  <c r="B3" i="2"/>
  <c r="A3" i="2"/>
</calcChain>
</file>

<file path=xl/sharedStrings.xml><?xml version="1.0" encoding="utf-8"?>
<sst xmlns="http://schemas.openxmlformats.org/spreadsheetml/2006/main" count="667" uniqueCount="28">
  <si>
    <t>Predicted</t>
  </si>
  <si>
    <t>Observed</t>
  </si>
  <si>
    <t>% Chunk Size</t>
  </si>
  <si>
    <t>Chunk</t>
  </si>
  <si>
    <t>Total</t>
  </si>
  <si>
    <t>Disk</t>
  </si>
  <si>
    <t>Network</t>
  </si>
  <si>
    <t>Total Error</t>
  </si>
  <si>
    <t>Disk Error</t>
  </si>
  <si>
    <t>Network Error</t>
  </si>
  <si>
    <t>Read Model</t>
  </si>
  <si>
    <t>Network Model</t>
  </si>
  <si>
    <t>File Size</t>
  </si>
  <si>
    <t>Read</t>
  </si>
  <si>
    <t>Chunk Size</t>
  </si>
  <si>
    <t>First-Chunk</t>
  </si>
  <si>
    <t>Chunk Percentage</t>
  </si>
  <si>
    <t>Network-2G</t>
  </si>
  <si>
    <t>Max Read</t>
  </si>
  <si>
    <t>Min Read</t>
  </si>
  <si>
    <t># 1</t>
  </si>
  <si>
    <t xml:space="preserve"> false</t>
  </si>
  <si>
    <t xml:space="preserve"> read</t>
  </si>
  <si>
    <t>read</t>
  </si>
  <si>
    <t>network</t>
  </si>
  <si>
    <t>size</t>
  </si>
  <si>
    <t>cmd-read</t>
  </si>
  <si>
    <t>memcmp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</si>
</sst>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9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0" fillId="0" borderId="0" xfId="0" applyNumberFormat="1"/>
    <xf numFmtId="164" fontId="0" fillId="0" borderId="0" xfId="0" applyNumberFormat="1"/>
    <xf numFmtId="3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Time for 50GB File at Various Chunk Size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All!$F$3:$F$11</c:f>
              <c:numCache>
                <c:formatCode>#,##0</c:formatCode>
                <c:ptCount val="9"/>
                <c:pt idx="0">
                  <c:v>12571.416</c:v>
                </c:pt>
                <c:pt idx="1">
                  <c:v>7648.501</c:v>
                </c:pt>
                <c:pt idx="2">
                  <c:v>4652.755</c:v>
                </c:pt>
                <c:pt idx="3">
                  <c:v>3538.821</c:v>
                </c:pt>
                <c:pt idx="4">
                  <c:v>3100.42</c:v>
                </c:pt>
                <c:pt idx="5">
                  <c:v>2727.878</c:v>
                </c:pt>
                <c:pt idx="6">
                  <c:v>2578.191</c:v>
                </c:pt>
                <c:pt idx="7">
                  <c:v>2494.435</c:v>
                </c:pt>
                <c:pt idx="8">
                  <c:v>2340.46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All!$C$3:$C$11</c:f>
              <c:numCache>
                <c:formatCode>#,##0</c:formatCode>
                <c:ptCount val="9"/>
                <c:pt idx="0">
                  <c:v>16874.88024525771</c:v>
                </c:pt>
                <c:pt idx="1">
                  <c:v>8731.557769687679</c:v>
                </c:pt>
                <c:pt idx="2">
                  <c:v>4659.896531902662</c:v>
                </c:pt>
                <c:pt idx="3">
                  <c:v>3302.676119307658</c:v>
                </c:pt>
                <c:pt idx="4">
                  <c:v>2624.065913010155</c:v>
                </c:pt>
                <c:pt idx="5">
                  <c:v>2216.899789231654</c:v>
                </c:pt>
                <c:pt idx="6">
                  <c:v>1945.455706712652</c:v>
                </c:pt>
                <c:pt idx="7">
                  <c:v>1751.567076341938</c:v>
                </c:pt>
                <c:pt idx="8">
                  <c:v>1606.150603563901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590376"/>
        <c:axId val="2075584888"/>
      </c:lineChart>
      <c:catAx>
        <c:axId val="2075590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075584888"/>
        <c:crosses val="autoZero"/>
        <c:auto val="1"/>
        <c:lblAlgn val="ctr"/>
        <c:lblOffset val="100"/>
        <c:noMultiLvlLbl val="0"/>
      </c:catAx>
      <c:valAx>
        <c:axId val="2075584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07559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All!$I$3:$I$11</c:f>
              <c:numCache>
                <c:formatCode>0%</c:formatCode>
                <c:ptCount val="9"/>
                <c:pt idx="0">
                  <c:v>0.342321361830498</c:v>
                </c:pt>
                <c:pt idx="1">
                  <c:v>0.141603795264939</c:v>
                </c:pt>
                <c:pt idx="2">
                  <c:v>0.00153490392308697</c:v>
                </c:pt>
                <c:pt idx="3">
                  <c:v>-0.0667298178382974</c:v>
                </c:pt>
                <c:pt idx="4">
                  <c:v>-0.153641792721581</c:v>
                </c:pt>
                <c:pt idx="5">
                  <c:v>-0.187317105372141</c:v>
                </c:pt>
                <c:pt idx="6">
                  <c:v>-0.245418315899539</c:v>
                </c:pt>
                <c:pt idx="7">
                  <c:v>-0.297810094734103</c:v>
                </c:pt>
                <c:pt idx="8">
                  <c:v>-0.313745757857899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554488"/>
        <c:axId val="2075548792"/>
      </c:lineChart>
      <c:catAx>
        <c:axId val="207555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075548792"/>
        <c:crosses val="autoZero"/>
        <c:auto val="1"/>
        <c:lblAlgn val="ctr"/>
        <c:lblOffset val="100"/>
        <c:noMultiLvlLbl val="0"/>
      </c:catAx>
      <c:valAx>
        <c:axId val="2075548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75554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Network Time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All!$K$3:$K$11</c:f>
              <c:numCache>
                <c:formatCode>0%</c:formatCode>
                <c:ptCount val="9"/>
                <c:pt idx="0">
                  <c:v>1.314483715061133</c:v>
                </c:pt>
                <c:pt idx="1">
                  <c:v>0.301984497791379</c:v>
                </c:pt>
                <c:pt idx="2">
                  <c:v>0.064947188736437</c:v>
                </c:pt>
                <c:pt idx="3">
                  <c:v>0.00727981266207123</c:v>
                </c:pt>
                <c:pt idx="4">
                  <c:v>-0.0204681985695114</c:v>
                </c:pt>
                <c:pt idx="5">
                  <c:v>-0.0403944976604337</c:v>
                </c:pt>
                <c:pt idx="6">
                  <c:v>-0.0470079528139329</c:v>
                </c:pt>
                <c:pt idx="7">
                  <c:v>-0.0514888826434702</c:v>
                </c:pt>
                <c:pt idx="8">
                  <c:v>-0.0599050146828736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698824"/>
        <c:axId val="2136704408"/>
      </c:lineChart>
      <c:catAx>
        <c:axId val="213669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136704408"/>
        <c:crosses val="autoZero"/>
        <c:auto val="1"/>
        <c:lblAlgn val="ctr"/>
        <c:lblOffset val="100"/>
        <c:noMultiLvlLbl val="0"/>
      </c:catAx>
      <c:valAx>
        <c:axId val="2136704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36698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Disk Time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All!$J$3:$J$11</c:f>
              <c:numCache>
                <c:formatCode>0%</c:formatCode>
                <c:ptCount val="9"/>
                <c:pt idx="0">
                  <c:v>0.322261794150361</c:v>
                </c:pt>
                <c:pt idx="1">
                  <c:v>0.131535316533883</c:v>
                </c:pt>
                <c:pt idx="2">
                  <c:v>-0.00700731739803151</c:v>
                </c:pt>
                <c:pt idx="3">
                  <c:v>-0.0813568311246911</c:v>
                </c:pt>
                <c:pt idx="4">
                  <c:v>-0.185632897531011</c:v>
                </c:pt>
                <c:pt idx="5">
                  <c:v>-0.229902535833455</c:v>
                </c:pt>
                <c:pt idx="6">
                  <c:v>-0.307872544496514</c:v>
                </c:pt>
                <c:pt idx="7">
                  <c:v>-0.379314067025478</c:v>
                </c:pt>
                <c:pt idx="8">
                  <c:v>-0.406373726734093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741672"/>
        <c:axId val="2136747416"/>
      </c:lineChart>
      <c:catAx>
        <c:axId val="213674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136747416"/>
        <c:crosses val="autoZero"/>
        <c:auto val="1"/>
        <c:lblAlgn val="ctr"/>
        <c:lblOffset val="100"/>
        <c:noMultiLvlLbl val="0"/>
      </c:catAx>
      <c:valAx>
        <c:axId val="2136747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3674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'500MB'!$G$13:$G$112</c:f>
              <c:numCache>
                <c:formatCode>General</c:formatCode>
                <c:ptCount val="100"/>
                <c:pt idx="0">
                  <c:v>147.492</c:v>
                </c:pt>
                <c:pt idx="1">
                  <c:v>124.651</c:v>
                </c:pt>
                <c:pt idx="2">
                  <c:v>125.118</c:v>
                </c:pt>
                <c:pt idx="3">
                  <c:v>124.976</c:v>
                </c:pt>
                <c:pt idx="4">
                  <c:v>125.24</c:v>
                </c:pt>
                <c:pt idx="5">
                  <c:v>125.044</c:v>
                </c:pt>
                <c:pt idx="6">
                  <c:v>125.021</c:v>
                </c:pt>
                <c:pt idx="7">
                  <c:v>125.421</c:v>
                </c:pt>
                <c:pt idx="8">
                  <c:v>125.122</c:v>
                </c:pt>
                <c:pt idx="9">
                  <c:v>124.79</c:v>
                </c:pt>
                <c:pt idx="10">
                  <c:v>125.002</c:v>
                </c:pt>
                <c:pt idx="11">
                  <c:v>124.809</c:v>
                </c:pt>
                <c:pt idx="12">
                  <c:v>124.348</c:v>
                </c:pt>
                <c:pt idx="13">
                  <c:v>125.174</c:v>
                </c:pt>
                <c:pt idx="14">
                  <c:v>124.674</c:v>
                </c:pt>
                <c:pt idx="15">
                  <c:v>125.677</c:v>
                </c:pt>
                <c:pt idx="16">
                  <c:v>124.516</c:v>
                </c:pt>
                <c:pt idx="17">
                  <c:v>125.415</c:v>
                </c:pt>
                <c:pt idx="18">
                  <c:v>125.063</c:v>
                </c:pt>
                <c:pt idx="19">
                  <c:v>124.67</c:v>
                </c:pt>
                <c:pt idx="20">
                  <c:v>125.313</c:v>
                </c:pt>
                <c:pt idx="21">
                  <c:v>125.43</c:v>
                </c:pt>
                <c:pt idx="22">
                  <c:v>125.105</c:v>
                </c:pt>
                <c:pt idx="23">
                  <c:v>124.9</c:v>
                </c:pt>
                <c:pt idx="24">
                  <c:v>125.051</c:v>
                </c:pt>
                <c:pt idx="25">
                  <c:v>125.275</c:v>
                </c:pt>
                <c:pt idx="26">
                  <c:v>124.649</c:v>
                </c:pt>
                <c:pt idx="27">
                  <c:v>124.752</c:v>
                </c:pt>
                <c:pt idx="28">
                  <c:v>125.57</c:v>
                </c:pt>
                <c:pt idx="29">
                  <c:v>125.757</c:v>
                </c:pt>
                <c:pt idx="30">
                  <c:v>124.989</c:v>
                </c:pt>
                <c:pt idx="31">
                  <c:v>124.855</c:v>
                </c:pt>
                <c:pt idx="32">
                  <c:v>125.502</c:v>
                </c:pt>
                <c:pt idx="33">
                  <c:v>125.002</c:v>
                </c:pt>
                <c:pt idx="34">
                  <c:v>124.512</c:v>
                </c:pt>
                <c:pt idx="35">
                  <c:v>124.677</c:v>
                </c:pt>
                <c:pt idx="36">
                  <c:v>125.007</c:v>
                </c:pt>
                <c:pt idx="37">
                  <c:v>125.017</c:v>
                </c:pt>
                <c:pt idx="38">
                  <c:v>124.954</c:v>
                </c:pt>
                <c:pt idx="39">
                  <c:v>124.9</c:v>
                </c:pt>
                <c:pt idx="40">
                  <c:v>124.311</c:v>
                </c:pt>
                <c:pt idx="41">
                  <c:v>125.033</c:v>
                </c:pt>
                <c:pt idx="42">
                  <c:v>128.267</c:v>
                </c:pt>
                <c:pt idx="43">
                  <c:v>124.355</c:v>
                </c:pt>
                <c:pt idx="44">
                  <c:v>123.795</c:v>
                </c:pt>
                <c:pt idx="45">
                  <c:v>124.131</c:v>
                </c:pt>
                <c:pt idx="46">
                  <c:v>123.739</c:v>
                </c:pt>
                <c:pt idx="47">
                  <c:v>123.413</c:v>
                </c:pt>
                <c:pt idx="48">
                  <c:v>123.963</c:v>
                </c:pt>
                <c:pt idx="49">
                  <c:v>123.976</c:v>
                </c:pt>
                <c:pt idx="50">
                  <c:v>123.365</c:v>
                </c:pt>
                <c:pt idx="51">
                  <c:v>123.35</c:v>
                </c:pt>
                <c:pt idx="52">
                  <c:v>123.516</c:v>
                </c:pt>
                <c:pt idx="53">
                  <c:v>123.828</c:v>
                </c:pt>
                <c:pt idx="54">
                  <c:v>123.332</c:v>
                </c:pt>
                <c:pt idx="55">
                  <c:v>123.189</c:v>
                </c:pt>
                <c:pt idx="56">
                  <c:v>122.776</c:v>
                </c:pt>
                <c:pt idx="57">
                  <c:v>123.237</c:v>
                </c:pt>
                <c:pt idx="58">
                  <c:v>122.87</c:v>
                </c:pt>
                <c:pt idx="59">
                  <c:v>123.227</c:v>
                </c:pt>
                <c:pt idx="60">
                  <c:v>122.641</c:v>
                </c:pt>
                <c:pt idx="61">
                  <c:v>122.46</c:v>
                </c:pt>
                <c:pt idx="62">
                  <c:v>122.67</c:v>
                </c:pt>
                <c:pt idx="63">
                  <c:v>122.916</c:v>
                </c:pt>
                <c:pt idx="64">
                  <c:v>121.936</c:v>
                </c:pt>
                <c:pt idx="65">
                  <c:v>121.925</c:v>
                </c:pt>
                <c:pt idx="66">
                  <c:v>121.326</c:v>
                </c:pt>
                <c:pt idx="67">
                  <c:v>121.422</c:v>
                </c:pt>
                <c:pt idx="68">
                  <c:v>121.472</c:v>
                </c:pt>
                <c:pt idx="69">
                  <c:v>121.359</c:v>
                </c:pt>
                <c:pt idx="70">
                  <c:v>121.537</c:v>
                </c:pt>
                <c:pt idx="71">
                  <c:v>121.597</c:v>
                </c:pt>
                <c:pt idx="72">
                  <c:v>120.912</c:v>
                </c:pt>
                <c:pt idx="73">
                  <c:v>120.976</c:v>
                </c:pt>
                <c:pt idx="74">
                  <c:v>120.725</c:v>
                </c:pt>
                <c:pt idx="75">
                  <c:v>120.548</c:v>
                </c:pt>
                <c:pt idx="76">
                  <c:v>120.896</c:v>
                </c:pt>
                <c:pt idx="77">
                  <c:v>120.172</c:v>
                </c:pt>
                <c:pt idx="78">
                  <c:v>119.803</c:v>
                </c:pt>
                <c:pt idx="79">
                  <c:v>119.365</c:v>
                </c:pt>
                <c:pt idx="80">
                  <c:v>119.49</c:v>
                </c:pt>
                <c:pt idx="81">
                  <c:v>119.398</c:v>
                </c:pt>
                <c:pt idx="82">
                  <c:v>119.69</c:v>
                </c:pt>
                <c:pt idx="83">
                  <c:v>119.48</c:v>
                </c:pt>
                <c:pt idx="84">
                  <c:v>118.865</c:v>
                </c:pt>
                <c:pt idx="85">
                  <c:v>119.643</c:v>
                </c:pt>
                <c:pt idx="86">
                  <c:v>118.77</c:v>
                </c:pt>
                <c:pt idx="87">
                  <c:v>120.923</c:v>
                </c:pt>
                <c:pt idx="88">
                  <c:v>119.248</c:v>
                </c:pt>
                <c:pt idx="89">
                  <c:v>119.909</c:v>
                </c:pt>
                <c:pt idx="90">
                  <c:v>119.452</c:v>
                </c:pt>
                <c:pt idx="91">
                  <c:v>118.802</c:v>
                </c:pt>
                <c:pt idx="92">
                  <c:v>119.255</c:v>
                </c:pt>
                <c:pt idx="93">
                  <c:v>119.797</c:v>
                </c:pt>
                <c:pt idx="94">
                  <c:v>120.122</c:v>
                </c:pt>
                <c:pt idx="95">
                  <c:v>119.417</c:v>
                </c:pt>
                <c:pt idx="96">
                  <c:v>119.362</c:v>
                </c:pt>
                <c:pt idx="97">
                  <c:v>119.651</c:v>
                </c:pt>
                <c:pt idx="98">
                  <c:v>118.725</c:v>
                </c:pt>
                <c:pt idx="99">
                  <c:v>119.492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515384"/>
        <c:axId val="2131248056"/>
      </c:lineChart>
      <c:catAx>
        <c:axId val="2135515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1248056"/>
        <c:crosses val="autoZero"/>
        <c:auto val="1"/>
        <c:lblAlgn val="ctr"/>
        <c:lblOffset val="100"/>
        <c:noMultiLvlLbl val="0"/>
      </c:catAx>
      <c:valAx>
        <c:axId val="2131248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515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'500MB'!$H$14:$H$113</c:f>
              <c:numCache>
                <c:formatCode>General</c:formatCode>
                <c:ptCount val="100"/>
                <c:pt idx="0">
                  <c:v>2.69</c:v>
                </c:pt>
                <c:pt idx="1">
                  <c:v>2.462</c:v>
                </c:pt>
                <c:pt idx="2">
                  <c:v>2.463</c:v>
                </c:pt>
                <c:pt idx="3">
                  <c:v>2.46</c:v>
                </c:pt>
                <c:pt idx="4">
                  <c:v>2.463</c:v>
                </c:pt>
                <c:pt idx="5">
                  <c:v>2.459</c:v>
                </c:pt>
                <c:pt idx="6">
                  <c:v>2.461</c:v>
                </c:pt>
                <c:pt idx="7">
                  <c:v>2.645</c:v>
                </c:pt>
                <c:pt idx="8">
                  <c:v>2.542</c:v>
                </c:pt>
                <c:pt idx="9">
                  <c:v>2.563</c:v>
                </c:pt>
                <c:pt idx="10">
                  <c:v>2.533</c:v>
                </c:pt>
                <c:pt idx="11">
                  <c:v>2.539</c:v>
                </c:pt>
                <c:pt idx="12">
                  <c:v>2.552</c:v>
                </c:pt>
                <c:pt idx="13">
                  <c:v>2.544</c:v>
                </c:pt>
                <c:pt idx="14">
                  <c:v>2.567</c:v>
                </c:pt>
                <c:pt idx="15">
                  <c:v>2.547</c:v>
                </c:pt>
                <c:pt idx="16">
                  <c:v>2.594</c:v>
                </c:pt>
                <c:pt idx="17">
                  <c:v>2.564</c:v>
                </c:pt>
                <c:pt idx="18">
                  <c:v>2.546</c:v>
                </c:pt>
                <c:pt idx="19">
                  <c:v>2.542</c:v>
                </c:pt>
                <c:pt idx="20">
                  <c:v>2.624</c:v>
                </c:pt>
                <c:pt idx="21">
                  <c:v>2.558</c:v>
                </c:pt>
                <c:pt idx="22">
                  <c:v>2.544</c:v>
                </c:pt>
                <c:pt idx="23">
                  <c:v>2.55</c:v>
                </c:pt>
                <c:pt idx="24">
                  <c:v>2.545</c:v>
                </c:pt>
                <c:pt idx="25">
                  <c:v>2.603</c:v>
                </c:pt>
                <c:pt idx="26">
                  <c:v>2.465</c:v>
                </c:pt>
                <c:pt idx="27">
                  <c:v>2.467</c:v>
                </c:pt>
                <c:pt idx="28">
                  <c:v>2.46</c:v>
                </c:pt>
                <c:pt idx="29">
                  <c:v>2.458</c:v>
                </c:pt>
                <c:pt idx="30">
                  <c:v>2.461</c:v>
                </c:pt>
                <c:pt idx="31">
                  <c:v>2.459</c:v>
                </c:pt>
                <c:pt idx="32">
                  <c:v>2.462</c:v>
                </c:pt>
                <c:pt idx="33">
                  <c:v>2.666</c:v>
                </c:pt>
                <c:pt idx="34">
                  <c:v>2.527</c:v>
                </c:pt>
                <c:pt idx="35">
                  <c:v>2.542</c:v>
                </c:pt>
                <c:pt idx="36">
                  <c:v>2.577</c:v>
                </c:pt>
                <c:pt idx="37">
                  <c:v>2.55</c:v>
                </c:pt>
                <c:pt idx="38">
                  <c:v>2.546</c:v>
                </c:pt>
                <c:pt idx="39">
                  <c:v>2.545</c:v>
                </c:pt>
                <c:pt idx="40">
                  <c:v>2.541</c:v>
                </c:pt>
                <c:pt idx="41">
                  <c:v>2.523</c:v>
                </c:pt>
                <c:pt idx="42">
                  <c:v>2.539</c:v>
                </c:pt>
                <c:pt idx="43">
                  <c:v>2.539</c:v>
                </c:pt>
                <c:pt idx="44">
                  <c:v>2.556</c:v>
                </c:pt>
                <c:pt idx="45">
                  <c:v>2.558</c:v>
                </c:pt>
                <c:pt idx="46">
                  <c:v>2.531</c:v>
                </c:pt>
                <c:pt idx="47">
                  <c:v>2.528</c:v>
                </c:pt>
                <c:pt idx="48">
                  <c:v>2.57</c:v>
                </c:pt>
                <c:pt idx="49">
                  <c:v>2.523</c:v>
                </c:pt>
                <c:pt idx="50">
                  <c:v>2.558</c:v>
                </c:pt>
                <c:pt idx="51">
                  <c:v>2.522</c:v>
                </c:pt>
                <c:pt idx="52">
                  <c:v>2.511</c:v>
                </c:pt>
                <c:pt idx="53">
                  <c:v>2.584</c:v>
                </c:pt>
                <c:pt idx="54">
                  <c:v>2.552</c:v>
                </c:pt>
                <c:pt idx="55">
                  <c:v>2.55</c:v>
                </c:pt>
                <c:pt idx="56">
                  <c:v>2.541</c:v>
                </c:pt>
                <c:pt idx="57">
                  <c:v>2.571</c:v>
                </c:pt>
                <c:pt idx="58">
                  <c:v>2.534</c:v>
                </c:pt>
                <c:pt idx="59">
                  <c:v>2.577</c:v>
                </c:pt>
                <c:pt idx="60">
                  <c:v>2.61</c:v>
                </c:pt>
                <c:pt idx="61">
                  <c:v>2.559</c:v>
                </c:pt>
                <c:pt idx="62">
                  <c:v>2.55</c:v>
                </c:pt>
                <c:pt idx="63">
                  <c:v>2.551</c:v>
                </c:pt>
                <c:pt idx="64">
                  <c:v>2.532</c:v>
                </c:pt>
                <c:pt idx="65">
                  <c:v>2.549</c:v>
                </c:pt>
                <c:pt idx="66">
                  <c:v>2.545</c:v>
                </c:pt>
                <c:pt idx="67">
                  <c:v>2.536</c:v>
                </c:pt>
                <c:pt idx="68">
                  <c:v>2.537</c:v>
                </c:pt>
                <c:pt idx="69">
                  <c:v>2.53</c:v>
                </c:pt>
                <c:pt idx="70">
                  <c:v>2.55</c:v>
                </c:pt>
                <c:pt idx="71">
                  <c:v>2.566</c:v>
                </c:pt>
                <c:pt idx="72">
                  <c:v>2.547</c:v>
                </c:pt>
                <c:pt idx="73">
                  <c:v>2.618</c:v>
                </c:pt>
                <c:pt idx="74">
                  <c:v>2.559</c:v>
                </c:pt>
                <c:pt idx="75">
                  <c:v>2.552</c:v>
                </c:pt>
                <c:pt idx="76">
                  <c:v>2.545</c:v>
                </c:pt>
                <c:pt idx="77">
                  <c:v>2.554</c:v>
                </c:pt>
                <c:pt idx="78">
                  <c:v>2.531</c:v>
                </c:pt>
                <c:pt idx="79">
                  <c:v>2.543</c:v>
                </c:pt>
                <c:pt idx="80">
                  <c:v>2.528</c:v>
                </c:pt>
                <c:pt idx="81">
                  <c:v>2.553</c:v>
                </c:pt>
                <c:pt idx="82">
                  <c:v>2.567</c:v>
                </c:pt>
                <c:pt idx="83">
                  <c:v>2.566</c:v>
                </c:pt>
                <c:pt idx="84">
                  <c:v>2.55</c:v>
                </c:pt>
                <c:pt idx="85">
                  <c:v>2.54</c:v>
                </c:pt>
                <c:pt idx="86">
                  <c:v>2.551</c:v>
                </c:pt>
                <c:pt idx="87">
                  <c:v>2.578</c:v>
                </c:pt>
                <c:pt idx="88">
                  <c:v>2.553</c:v>
                </c:pt>
                <c:pt idx="89">
                  <c:v>2.463</c:v>
                </c:pt>
                <c:pt idx="90">
                  <c:v>2.484</c:v>
                </c:pt>
                <c:pt idx="91">
                  <c:v>2.549</c:v>
                </c:pt>
                <c:pt idx="92">
                  <c:v>2.575</c:v>
                </c:pt>
                <c:pt idx="93">
                  <c:v>2.565</c:v>
                </c:pt>
                <c:pt idx="94">
                  <c:v>2.541</c:v>
                </c:pt>
                <c:pt idx="95">
                  <c:v>2.551</c:v>
                </c:pt>
                <c:pt idx="96">
                  <c:v>2.541</c:v>
                </c:pt>
                <c:pt idx="97">
                  <c:v>2.511</c:v>
                </c:pt>
                <c:pt idx="98">
                  <c:v>2.547</c:v>
                </c:pt>
                <c:pt idx="99">
                  <c:v>2.524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527032"/>
        <c:axId val="2075519080"/>
      </c:lineChart>
      <c:catAx>
        <c:axId val="207552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Transfer</a:t>
                </a:r>
                <a:r>
                  <a:rPr lang="en-US" baseline="0"/>
                  <a:t> (500MB)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75519080"/>
        <c:crosses val="autoZero"/>
        <c:auto val="1"/>
        <c:lblAlgn val="ctr"/>
        <c:lblOffset val="100"/>
        <c:noMultiLvlLbl val="0"/>
      </c:catAx>
      <c:valAx>
        <c:axId val="207551908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527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</a:t>
            </a:r>
            <a:r>
              <a:rPr lang="en-US" baseline="0"/>
              <a:t> Times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'8GB'!$G$13:$G$19</c:f>
              <c:numCache>
                <c:formatCode>General</c:formatCode>
                <c:ptCount val="7"/>
                <c:pt idx="0">
                  <c:v>334.215</c:v>
                </c:pt>
                <c:pt idx="1">
                  <c:v>305.978</c:v>
                </c:pt>
                <c:pt idx="2">
                  <c:v>286.976</c:v>
                </c:pt>
                <c:pt idx="3">
                  <c:v>253.041</c:v>
                </c:pt>
                <c:pt idx="4">
                  <c:v>213.953</c:v>
                </c:pt>
                <c:pt idx="5">
                  <c:v>167.792</c:v>
                </c:pt>
                <c:pt idx="6">
                  <c:v>152.786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80712"/>
        <c:axId val="2132086056"/>
      </c:lineChart>
      <c:catAx>
        <c:axId val="213208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Read (50GB</a:t>
                </a:r>
                <a:r>
                  <a:rPr lang="en-US" baseline="0"/>
                  <a:t> Linear Scan)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2086056"/>
        <c:crosses val="autoZero"/>
        <c:auto val="1"/>
        <c:lblAlgn val="ctr"/>
        <c:lblOffset val="100"/>
        <c:noMultiLvlLbl val="0"/>
      </c:catAx>
      <c:valAx>
        <c:axId val="2132086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080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Times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'8GB'!$H$14:$H$19</c:f>
              <c:numCache>
                <c:formatCode>General</c:formatCode>
                <c:ptCount val="6"/>
                <c:pt idx="0">
                  <c:v>103.399</c:v>
                </c:pt>
                <c:pt idx="1">
                  <c:v>100.243</c:v>
                </c:pt>
                <c:pt idx="2">
                  <c:v>100.157</c:v>
                </c:pt>
                <c:pt idx="3">
                  <c:v>99.874</c:v>
                </c:pt>
                <c:pt idx="4">
                  <c:v>100.022</c:v>
                </c:pt>
                <c:pt idx="5">
                  <c:v>100.087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218856"/>
        <c:axId val="2133622312"/>
      </c:lineChart>
      <c:catAx>
        <c:axId val="2132218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Transfer</a:t>
                </a:r>
                <a:r>
                  <a:rPr lang="en-US" baseline="0"/>
                  <a:t> (500MB)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3622312"/>
        <c:crosses val="autoZero"/>
        <c:auto val="1"/>
        <c:lblAlgn val="ctr"/>
        <c:lblOffset val="100"/>
        <c:noMultiLvlLbl val="0"/>
      </c:catAx>
      <c:valAx>
        <c:axId val="213362231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218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16</xdr:row>
      <xdr:rowOff>152400</xdr:rowOff>
    </xdr:from>
    <xdr:to>
      <xdr:col>9</xdr:col>
      <xdr:colOff>12700</xdr:colOff>
      <xdr:row>38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431800</xdr:colOff>
      <xdr:row>15</xdr:row>
      <xdr:rowOff>139700</xdr:rowOff>
    </xdr:from>
    <xdr:to>
      <xdr:col>18</xdr:col>
      <xdr:colOff>38100</xdr:colOff>
      <xdr:row>35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508000</xdr:colOff>
      <xdr:row>38</xdr:row>
      <xdr:rowOff>139700</xdr:rowOff>
    </xdr:from>
    <xdr:to>
      <xdr:col>18</xdr:col>
      <xdr:colOff>50800</xdr:colOff>
      <xdr:row>56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39</xdr:row>
      <xdr:rowOff>177800</xdr:rowOff>
    </xdr:from>
    <xdr:to>
      <xdr:col>9</xdr:col>
      <xdr:colOff>419100</xdr:colOff>
      <xdr:row>57</xdr:row>
      <xdr:rowOff>127000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3</xdr:row>
      <xdr:rowOff>139700</xdr:rowOff>
    </xdr:from>
    <xdr:to>
      <xdr:col>19</xdr:col>
      <xdr:colOff>215900</xdr:colOff>
      <xdr:row>22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317500</xdr:colOff>
      <xdr:row>24</xdr:row>
      <xdr:rowOff>25400</xdr:rowOff>
    </xdr:from>
    <xdr:to>
      <xdr:col>19</xdr:col>
      <xdr:colOff>457200</xdr:colOff>
      <xdr:row>44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8</xdr:row>
      <xdr:rowOff>101600</xdr:rowOff>
    </xdr:from>
    <xdr:to>
      <xdr:col>19</xdr:col>
      <xdr:colOff>254000</xdr:colOff>
      <xdr:row>27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431800</xdr:colOff>
      <xdr:row>28</xdr:row>
      <xdr:rowOff>50800</xdr:rowOff>
    </xdr:from>
    <xdr:to>
      <xdr:col>19</xdr:col>
      <xdr:colOff>571500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/bad/experiments/meth1-logs/chunk-size/50g/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"/>
      <sheetName val="500MB"/>
      <sheetName val="1GB"/>
      <sheetName val="2GB"/>
      <sheetName val="3GB"/>
      <sheetName val="4GB"/>
      <sheetName val="5GB"/>
      <sheetName val="6GB"/>
      <sheetName val="7GB"/>
      <sheetName val="8GB"/>
    </sheetNames>
    <sheetDataSet>
      <sheetData sheetId="0" refreshError="1"/>
      <sheetData sheetId="1">
        <row r="2">
          <cell r="H2">
            <v>16874.880245257711</v>
          </cell>
          <cell r="I2">
            <v>12571.416000000001</v>
          </cell>
        </row>
        <row r="3">
          <cell r="H3">
            <v>16286.644951140064</v>
          </cell>
          <cell r="I3">
            <v>12317.262000000001</v>
          </cell>
        </row>
        <row r="4">
          <cell r="B4">
            <v>500</v>
          </cell>
        </row>
        <row r="5">
          <cell r="H5">
            <v>588.23529411764707</v>
          </cell>
          <cell r="I5">
            <v>254.154</v>
          </cell>
        </row>
      </sheetData>
      <sheetData sheetId="2">
        <row r="2">
          <cell r="H2">
            <v>8731.557769687679</v>
          </cell>
          <cell r="I2">
            <v>7648.5010000000002</v>
          </cell>
        </row>
        <row r="3">
          <cell r="H3">
            <v>8143.3224755700321</v>
          </cell>
          <cell r="I3">
            <v>7196.7020000000002</v>
          </cell>
        </row>
        <row r="4">
          <cell r="B4">
            <v>1000</v>
          </cell>
        </row>
        <row r="5">
          <cell r="H5">
            <v>588.23529411764707</v>
          </cell>
          <cell r="I5">
            <v>451.79899999999998</v>
          </cell>
        </row>
      </sheetData>
      <sheetData sheetId="3">
        <row r="2">
          <cell r="H2">
            <v>4659.8965319026629</v>
          </cell>
          <cell r="I2">
            <v>4652.7550000000001</v>
          </cell>
        </row>
        <row r="3">
          <cell r="H3">
            <v>4071.6612377850161</v>
          </cell>
          <cell r="I3">
            <v>4100.3940000000002</v>
          </cell>
        </row>
        <row r="4">
          <cell r="B4">
            <v>2000</v>
          </cell>
        </row>
        <row r="5">
          <cell r="H5">
            <v>588.23529411764707</v>
          </cell>
          <cell r="I5">
            <v>552.36099999999999</v>
          </cell>
        </row>
      </sheetData>
      <sheetData sheetId="4">
        <row r="2">
          <cell r="H2">
            <v>3302.6761193076582</v>
          </cell>
          <cell r="I2">
            <v>3538.8209999999999</v>
          </cell>
        </row>
        <row r="3">
          <cell r="H3">
            <v>2714.4408251900109</v>
          </cell>
          <cell r="I3">
            <v>2954.837</v>
          </cell>
        </row>
        <row r="4">
          <cell r="B4">
            <v>3000</v>
          </cell>
        </row>
        <row r="5">
          <cell r="H5">
            <v>588.23529411764707</v>
          </cell>
          <cell r="I5">
            <v>583.98400000000004</v>
          </cell>
        </row>
      </sheetData>
      <sheetData sheetId="5">
        <row r="2">
          <cell r="H2">
            <v>2624.0659130101549</v>
          </cell>
          <cell r="I2">
            <v>3100.42</v>
          </cell>
        </row>
        <row r="3">
          <cell r="H3">
            <v>2035.830618892508</v>
          </cell>
          <cell r="I3">
            <v>2499.893</v>
          </cell>
        </row>
        <row r="4">
          <cell r="B4">
            <v>4000</v>
          </cell>
        </row>
        <row r="5">
          <cell r="H5">
            <v>588.23529411764707</v>
          </cell>
          <cell r="I5">
            <v>600.52700000000004</v>
          </cell>
        </row>
      </sheetData>
      <sheetData sheetId="6">
        <row r="2">
          <cell r="H2">
            <v>2216.8997892316538</v>
          </cell>
          <cell r="I2">
            <v>2727.8779999999997</v>
          </cell>
        </row>
        <row r="3">
          <cell r="H3">
            <v>1628.6644951140065</v>
          </cell>
          <cell r="I3">
            <v>2114.8809999999999</v>
          </cell>
        </row>
        <row r="4">
          <cell r="B4">
            <v>5000</v>
          </cell>
        </row>
        <row r="5">
          <cell r="H5">
            <v>588.23529411764707</v>
          </cell>
          <cell r="I5">
            <v>612.99699999999996</v>
          </cell>
        </row>
      </sheetData>
      <sheetData sheetId="7">
        <row r="2">
          <cell r="H2">
            <v>1945.4557067126525</v>
          </cell>
          <cell r="I2">
            <v>2578.1909999999998</v>
          </cell>
        </row>
        <row r="3">
          <cell r="H3">
            <v>1357.2204125950054</v>
          </cell>
          <cell r="I3">
            <v>1960.94</v>
          </cell>
        </row>
        <row r="4">
          <cell r="B4">
            <v>6000</v>
          </cell>
        </row>
        <row r="5">
          <cell r="H5">
            <v>588.23529411764707</v>
          </cell>
          <cell r="I5">
            <v>617.25099999999998</v>
          </cell>
        </row>
      </sheetData>
      <sheetData sheetId="8">
        <row r="2">
          <cell r="H2">
            <v>1751.5670763419375</v>
          </cell>
          <cell r="I2">
            <v>2494.4349999999999</v>
          </cell>
        </row>
        <row r="3">
          <cell r="H3">
            <v>1163.3317822242905</v>
          </cell>
          <cell r="I3">
            <v>1874.268</v>
          </cell>
        </row>
        <row r="4">
          <cell r="B4">
            <v>7000</v>
          </cell>
        </row>
        <row r="5">
          <cell r="H5">
            <v>588.23529411764707</v>
          </cell>
          <cell r="I5">
            <v>620.16700000000003</v>
          </cell>
        </row>
      </sheetData>
      <sheetData sheetId="9">
        <row r="2">
          <cell r="H2">
            <v>1606.1506035639011</v>
          </cell>
          <cell r="I2">
            <v>2340.46</v>
          </cell>
        </row>
        <row r="3">
          <cell r="H3">
            <v>1017.915309446254</v>
          </cell>
          <cell r="I3">
            <v>1714.741</v>
          </cell>
        </row>
        <row r="4">
          <cell r="B4">
            <v>8000</v>
          </cell>
        </row>
        <row r="5">
          <cell r="H5">
            <v>588.23529411764707</v>
          </cell>
          <cell r="I5">
            <v>625.71900000000005</v>
          </cell>
        </row>
        <row r="13">
          <cell r="G13">
            <v>334.21499999999997</v>
          </cell>
        </row>
        <row r="14">
          <cell r="G14">
            <v>305.97800000000001</v>
          </cell>
          <cell r="H14">
            <v>103.399</v>
          </cell>
        </row>
        <row r="15">
          <cell r="G15">
            <v>286.976</v>
          </cell>
          <cell r="H15">
            <v>100.24299999999999</v>
          </cell>
        </row>
        <row r="16">
          <cell r="G16">
            <v>253.041</v>
          </cell>
          <cell r="H16">
            <v>100.157</v>
          </cell>
        </row>
        <row r="17">
          <cell r="G17">
            <v>213.953</v>
          </cell>
          <cell r="H17">
            <v>99.873999999999995</v>
          </cell>
        </row>
        <row r="18">
          <cell r="G18">
            <v>167.792</v>
          </cell>
          <cell r="H18">
            <v>100.02200000000001</v>
          </cell>
        </row>
        <row r="19">
          <cell r="G19">
            <v>152.786</v>
          </cell>
          <cell r="H19">
            <v>100.087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6" sqref="B16"/>
    </sheetView>
  </sheetViews>
  <sheetFormatPr baseColWidth="10" defaultRowHeight="15" x14ac:dyDescent="0"/>
  <cols>
    <col min="1" max="1" width="12.1640625" bestFit="1" customWidth="1"/>
    <col min="11" max="11" width="13.1640625" bestFit="1" customWidth="1"/>
  </cols>
  <sheetData>
    <row r="1" spans="1:11">
      <c r="C1" s="1" t="s">
        <v>0</v>
      </c>
      <c r="F1" s="1" t="s">
        <v>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2">
        <f t="shared" ref="A3:A11" si="0">B3/50000</f>
        <v>0.01</v>
      </c>
      <c r="B3" s="3">
        <f>'[1]500MB'!$B$4</f>
        <v>500</v>
      </c>
      <c r="C3" s="3">
        <f>'[1]500MB'!$H$2</f>
        <v>16874.880245257711</v>
      </c>
      <c r="D3" s="3">
        <f>'[1]500MB'!$H$3</f>
        <v>16286.644951140064</v>
      </c>
      <c r="E3" s="3">
        <f>'[1]500MB'!$H$5</f>
        <v>588.23529411764707</v>
      </c>
      <c r="F3" s="3">
        <f>'[1]500MB'!$I$2</f>
        <v>12571.416000000001</v>
      </c>
      <c r="G3" s="3">
        <f>'[1]500MB'!$I$3</f>
        <v>12317.262000000001</v>
      </c>
      <c r="H3" s="3">
        <f>'[1]500MB'!$I$5</f>
        <v>254.154</v>
      </c>
      <c r="I3" s="2">
        <f t="shared" ref="I3:K11" si="1">C3/F3 - 1</f>
        <v>0.34232136183049788</v>
      </c>
      <c r="J3" s="4">
        <f t="shared" si="1"/>
        <v>0.32226179415036094</v>
      </c>
      <c r="K3" s="4">
        <f t="shared" si="1"/>
        <v>1.3144837150611326</v>
      </c>
    </row>
    <row r="4" spans="1:11">
      <c r="A4" s="2">
        <f t="shared" si="0"/>
        <v>0.02</v>
      </c>
      <c r="B4" s="3">
        <f>'[1]1GB'!$B$4</f>
        <v>1000</v>
      </c>
      <c r="C4" s="3">
        <f>'[1]1GB'!$H$2</f>
        <v>8731.557769687679</v>
      </c>
      <c r="D4" s="3">
        <f>'[1]1GB'!$H$3</f>
        <v>8143.3224755700321</v>
      </c>
      <c r="E4" s="3">
        <f>'[1]1GB'!$H$5</f>
        <v>588.23529411764707</v>
      </c>
      <c r="F4" s="3">
        <f>'[1]1GB'!$I$2</f>
        <v>7648.5010000000002</v>
      </c>
      <c r="G4" s="3">
        <f>'[1]1GB'!$I$3</f>
        <v>7196.7020000000002</v>
      </c>
      <c r="H4" s="3">
        <f>'[1]1GB'!$I$5</f>
        <v>451.79899999999998</v>
      </c>
      <c r="I4" s="2">
        <f t="shared" si="1"/>
        <v>0.14160379526493871</v>
      </c>
      <c r="J4" s="2">
        <f t="shared" si="1"/>
        <v>0.13153531653388351</v>
      </c>
      <c r="K4" s="2">
        <f t="shared" si="1"/>
        <v>0.30198449779137859</v>
      </c>
    </row>
    <row r="5" spans="1:11">
      <c r="A5" s="4">
        <f t="shared" si="0"/>
        <v>0.04</v>
      </c>
      <c r="B5" s="5">
        <f>'[1]2GB'!$B$4</f>
        <v>2000</v>
      </c>
      <c r="C5" s="5">
        <f>'[1]2GB'!$H$2</f>
        <v>4659.8965319026629</v>
      </c>
      <c r="D5" s="5">
        <f>'[1]2GB'!$H$3</f>
        <v>4071.6612377850161</v>
      </c>
      <c r="E5" s="5">
        <f>'[1]2GB'!$H$5</f>
        <v>588.23529411764707</v>
      </c>
      <c r="F5" s="5">
        <f>'[1]2GB'!$I$2</f>
        <v>4652.7550000000001</v>
      </c>
      <c r="G5" s="5">
        <f>'[1]2GB'!$I$3</f>
        <v>4100.3940000000002</v>
      </c>
      <c r="H5" s="5">
        <f>'[1]2GB'!$I$5</f>
        <v>552.36099999999999</v>
      </c>
      <c r="I5" s="4">
        <f t="shared" si="1"/>
        <v>1.5349039230869721E-3</v>
      </c>
      <c r="J5" s="4">
        <f t="shared" si="1"/>
        <v>-7.0073173980315095E-3</v>
      </c>
      <c r="K5" s="4">
        <f t="shared" si="1"/>
        <v>6.4947188736437012E-2</v>
      </c>
    </row>
    <row r="6" spans="1:11">
      <c r="A6" s="2">
        <f t="shared" si="0"/>
        <v>0.06</v>
      </c>
      <c r="B6" s="3">
        <f>'[1]3GB'!$B$4</f>
        <v>3000</v>
      </c>
      <c r="C6" s="3">
        <f>'[1]3GB'!$H$2</f>
        <v>3302.6761193076582</v>
      </c>
      <c r="D6" s="3">
        <f>'[1]3GB'!$H$3</f>
        <v>2714.4408251900109</v>
      </c>
      <c r="E6" s="3">
        <f>'[1]3GB'!$H$5</f>
        <v>588.23529411764707</v>
      </c>
      <c r="F6" s="3">
        <f>'[1]3GB'!$I$2</f>
        <v>3538.8209999999999</v>
      </c>
      <c r="G6" s="3">
        <f>'[1]3GB'!$I$3</f>
        <v>2954.837</v>
      </c>
      <c r="H6" s="3">
        <f>'[1]3GB'!$I$5</f>
        <v>583.98400000000004</v>
      </c>
      <c r="I6" s="2">
        <f t="shared" si="1"/>
        <v>-6.6729817838297456E-2</v>
      </c>
      <c r="J6" s="2">
        <f t="shared" si="1"/>
        <v>-8.1356831124691165E-2</v>
      </c>
      <c r="K6" s="4">
        <f t="shared" si="1"/>
        <v>7.2798126620712278E-3</v>
      </c>
    </row>
    <row r="7" spans="1:11">
      <c r="A7" s="2">
        <f t="shared" si="0"/>
        <v>0.08</v>
      </c>
      <c r="B7" s="3">
        <f>'[1]4GB'!$B$4</f>
        <v>4000</v>
      </c>
      <c r="C7" s="3">
        <f>'[1]4GB'!$H$2</f>
        <v>2624.0659130101549</v>
      </c>
      <c r="D7" s="3">
        <f>'[1]4GB'!$H$3</f>
        <v>2035.830618892508</v>
      </c>
      <c r="E7" s="3">
        <f>'[1]4GB'!$H$5</f>
        <v>588.23529411764707</v>
      </c>
      <c r="F7" s="3">
        <f>'[1]4GB'!$I$2</f>
        <v>3100.42</v>
      </c>
      <c r="G7" s="3">
        <f>'[1]4GB'!$I$3</f>
        <v>2499.893</v>
      </c>
      <c r="H7" s="3">
        <f>'[1]4GB'!$I$5</f>
        <v>600.52700000000004</v>
      </c>
      <c r="I7" s="2">
        <f t="shared" si="1"/>
        <v>-0.15364179272158129</v>
      </c>
      <c r="J7" s="2">
        <f t="shared" si="1"/>
        <v>-0.18563289753101109</v>
      </c>
      <c r="K7" s="2">
        <f t="shared" si="1"/>
        <v>-2.0468198569511431E-2</v>
      </c>
    </row>
    <row r="8" spans="1:11">
      <c r="A8" s="2">
        <f t="shared" si="0"/>
        <v>0.1</v>
      </c>
      <c r="B8" s="3">
        <f>'[1]5GB'!$B$4</f>
        <v>5000</v>
      </c>
      <c r="C8" s="3">
        <f>'[1]5GB'!$H$2</f>
        <v>2216.8997892316538</v>
      </c>
      <c r="D8" s="3">
        <f>'[1]5GB'!$H$3</f>
        <v>1628.6644951140065</v>
      </c>
      <c r="E8" s="3">
        <f>'[1]5GB'!$H$5</f>
        <v>588.23529411764707</v>
      </c>
      <c r="F8" s="3">
        <f>'[1]5GB'!$I$2</f>
        <v>2727.8779999999997</v>
      </c>
      <c r="G8" s="3">
        <f>'[1]5GB'!$I$3</f>
        <v>2114.8809999999999</v>
      </c>
      <c r="H8" s="3">
        <f>'[1]5GB'!$I$5</f>
        <v>612.99699999999996</v>
      </c>
      <c r="I8" s="2">
        <f t="shared" si="1"/>
        <v>-0.1873171053721413</v>
      </c>
      <c r="J8" s="2">
        <f t="shared" si="1"/>
        <v>-0.2299025358334551</v>
      </c>
      <c r="K8" s="2">
        <f t="shared" si="1"/>
        <v>-4.0394497660433681E-2</v>
      </c>
    </row>
    <row r="9" spans="1:11">
      <c r="A9" s="2">
        <f t="shared" si="0"/>
        <v>0.12</v>
      </c>
      <c r="B9" s="3">
        <f>'[1]6GB'!$B$4</f>
        <v>6000</v>
      </c>
      <c r="C9" s="3">
        <f>'[1]6GB'!$H$2</f>
        <v>1945.4557067126525</v>
      </c>
      <c r="D9" s="3">
        <f>'[1]6GB'!$H$3</f>
        <v>1357.2204125950054</v>
      </c>
      <c r="E9" s="3">
        <f>'[1]6GB'!$H$5</f>
        <v>588.23529411764707</v>
      </c>
      <c r="F9" s="3">
        <f>'[1]6GB'!$I$2</f>
        <v>2578.1909999999998</v>
      </c>
      <c r="G9" s="3">
        <f>'[1]6GB'!$I$3</f>
        <v>1960.94</v>
      </c>
      <c r="H9" s="3">
        <f>'[1]6GB'!$I$5</f>
        <v>617.25099999999998</v>
      </c>
      <c r="I9" s="2">
        <f t="shared" si="1"/>
        <v>-0.24541831589953866</v>
      </c>
      <c r="J9" s="2">
        <f t="shared" si="1"/>
        <v>-0.30787254449651424</v>
      </c>
      <c r="K9" s="2">
        <f t="shared" si="1"/>
        <v>-4.7007952813932885E-2</v>
      </c>
    </row>
    <row r="10" spans="1:11">
      <c r="A10" s="2">
        <f t="shared" si="0"/>
        <v>0.14000000000000001</v>
      </c>
      <c r="B10" s="3">
        <f>'[1]7GB'!$B$4</f>
        <v>7000</v>
      </c>
      <c r="C10" s="3">
        <f>'[1]7GB'!$H$2</f>
        <v>1751.5670763419375</v>
      </c>
      <c r="D10" s="3">
        <f>'[1]7GB'!$H$3</f>
        <v>1163.3317822242905</v>
      </c>
      <c r="E10" s="3">
        <f>'[1]7GB'!$H$5</f>
        <v>588.23529411764707</v>
      </c>
      <c r="F10" s="3">
        <f>'[1]7GB'!$I$2</f>
        <v>2494.4349999999999</v>
      </c>
      <c r="G10" s="3">
        <f>'[1]7GB'!$I$3</f>
        <v>1874.268</v>
      </c>
      <c r="H10" s="3">
        <f>'[1]7GB'!$I$5</f>
        <v>620.16700000000003</v>
      </c>
      <c r="I10" s="2">
        <f t="shared" si="1"/>
        <v>-0.29781009473410314</v>
      </c>
      <c r="J10" s="2">
        <f t="shared" si="1"/>
        <v>-0.37931406702547854</v>
      </c>
      <c r="K10" s="2">
        <f t="shared" si="1"/>
        <v>-5.148888264347018E-2</v>
      </c>
    </row>
    <row r="11" spans="1:11">
      <c r="A11" s="2">
        <f t="shared" si="0"/>
        <v>0.16</v>
      </c>
      <c r="B11" s="3">
        <f>'[1]8GB'!$B$4</f>
        <v>8000</v>
      </c>
      <c r="C11" s="3">
        <f>'[1]8GB'!$H$2</f>
        <v>1606.1506035639011</v>
      </c>
      <c r="D11" s="3">
        <f>'[1]8GB'!$H$3</f>
        <v>1017.915309446254</v>
      </c>
      <c r="E11" s="3">
        <f>'[1]8GB'!$H$5</f>
        <v>588.23529411764707</v>
      </c>
      <c r="F11" s="3">
        <f>'[1]8GB'!$I$2</f>
        <v>2340.46</v>
      </c>
      <c r="G11" s="3">
        <f>'[1]8GB'!$I$3</f>
        <v>1714.741</v>
      </c>
      <c r="H11" s="3">
        <f>'[1]8GB'!$I$5</f>
        <v>625.71900000000005</v>
      </c>
      <c r="I11" s="2">
        <f t="shared" si="1"/>
        <v>-0.31374575785789927</v>
      </c>
      <c r="J11" s="4">
        <f t="shared" si="1"/>
        <v>-0.40637372673409333</v>
      </c>
      <c r="K11" s="4">
        <f t="shared" si="1"/>
        <v>-5.990501468287357E-2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workbookViewId="0">
      <selection activeCell="G13" sqref="G13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9.33203125" bestFit="1" customWidth="1"/>
    <col min="4" max="4" width="5.5" bestFit="1" customWidth="1"/>
    <col min="5" max="5" width="5.33203125" bestFit="1" customWidth="1"/>
    <col min="6" max="6" width="5.33203125" customWidth="1"/>
    <col min="7" max="7" width="11.1640625" bestFit="1" customWidth="1"/>
    <col min="8" max="8" width="12.1640625" bestFit="1" customWidth="1"/>
    <col min="9" max="9" width="9" bestFit="1" customWidth="1"/>
    <col min="10" max="11" width="8.1640625" bestFit="1" customWidth="1"/>
  </cols>
  <sheetData>
    <row r="1" spans="1:12">
      <c r="A1" s="6" t="s">
        <v>10</v>
      </c>
      <c r="B1" s="3">
        <v>307</v>
      </c>
      <c r="C1" s="3">
        <f>B3*(B3/B4)/I3</f>
        <v>405.93437080416084</v>
      </c>
      <c r="H1" s="6" t="s">
        <v>0</v>
      </c>
      <c r="I1" s="6" t="s">
        <v>1</v>
      </c>
    </row>
    <row r="2" spans="1:12">
      <c r="A2" s="6" t="s">
        <v>11</v>
      </c>
      <c r="B2" s="3">
        <v>85</v>
      </c>
      <c r="C2" s="3">
        <f>B4/I6</f>
        <v>196.73111578019626</v>
      </c>
      <c r="G2" t="s">
        <v>4</v>
      </c>
      <c r="H2" s="7">
        <f>H3+H5</f>
        <v>16874.880245257711</v>
      </c>
      <c r="I2" s="7">
        <f>I3+I5</f>
        <v>12571.416000000001</v>
      </c>
      <c r="J2" s="8">
        <f>H2/I2</f>
        <v>1.3423213618304979</v>
      </c>
      <c r="K2" s="8">
        <f>J2-1</f>
        <v>0.34232136183049788</v>
      </c>
      <c r="L2" s="8"/>
    </row>
    <row r="3" spans="1:12">
      <c r="A3" s="6" t="s">
        <v>12</v>
      </c>
      <c r="B3" s="3">
        <v>50000</v>
      </c>
      <c r="C3" s="3"/>
      <c r="G3" t="s">
        <v>13</v>
      </c>
      <c r="H3" s="3">
        <f>B3/B4*H4</f>
        <v>16286.644951140064</v>
      </c>
      <c r="I3" s="3">
        <f>SUMIF($A$11:$A$222,"read",$C$11:$C$222)/1000</f>
        <v>12317.262000000001</v>
      </c>
      <c r="J3" s="8">
        <f>H3/I3</f>
        <v>1.3222617941503609</v>
      </c>
      <c r="K3" s="8">
        <f>J3-1</f>
        <v>0.32226179415036094</v>
      </c>
      <c r="L3" s="8"/>
    </row>
    <row r="4" spans="1:12">
      <c r="A4" s="6" t="s">
        <v>14</v>
      </c>
      <c r="B4" s="3">
        <v>500</v>
      </c>
      <c r="C4" s="3"/>
      <c r="G4" t="s">
        <v>15</v>
      </c>
      <c r="H4" s="3">
        <f>B3/B1</f>
        <v>162.86644951140065</v>
      </c>
      <c r="I4" s="3">
        <f>I3/(B3/B4)</f>
        <v>123.17262000000001</v>
      </c>
      <c r="J4" s="8">
        <f>H4/I4</f>
        <v>1.3222617941503609</v>
      </c>
      <c r="K4" s="8">
        <f>J4-1</f>
        <v>0.32226179415036094</v>
      </c>
      <c r="L4" s="8"/>
    </row>
    <row r="5" spans="1:12">
      <c r="A5" s="6" t="s">
        <v>16</v>
      </c>
      <c r="B5" s="9">
        <f>B4/B3</f>
        <v>0.01</v>
      </c>
      <c r="G5" t="s">
        <v>6</v>
      </c>
      <c r="H5" s="3">
        <f>B3/B2</f>
        <v>588.23529411764707</v>
      </c>
      <c r="I5" s="3">
        <f>SUMIF($A$11:$A$222,"network",$C$11:$C$222)/1000</f>
        <v>254.154</v>
      </c>
      <c r="J5" s="8">
        <f>H5/I5</f>
        <v>2.3144837150611326</v>
      </c>
      <c r="K5" s="8">
        <f>J5-1</f>
        <v>1.3144837150611326</v>
      </c>
      <c r="L5" s="8"/>
    </row>
    <row r="6" spans="1:12">
      <c r="G6" t="s">
        <v>17</v>
      </c>
      <c r="H6" s="3">
        <f>B4/B2</f>
        <v>5.882352941176471</v>
      </c>
      <c r="I6" s="3">
        <f>I5/(B3/B4)</f>
        <v>2.5415399999999999</v>
      </c>
      <c r="J6" s="8">
        <f>H6/I6</f>
        <v>2.3144837150611326</v>
      </c>
      <c r="K6" s="8">
        <f>J6-1</f>
        <v>1.3144837150611326</v>
      </c>
      <c r="L6" s="8"/>
    </row>
    <row r="7" spans="1:12">
      <c r="G7" t="s">
        <v>18</v>
      </c>
      <c r="H7" s="3">
        <f t="array" ref="H7">MAX(IF(A12:A302="read", C12:C302, 0))</f>
        <v>147492</v>
      </c>
      <c r="I7" s="3"/>
    </row>
    <row r="8" spans="1:12">
      <c r="G8" t="s">
        <v>19</v>
      </c>
      <c r="H8" s="3">
        <f t="array" ref="H8">MIN(IF(A12:A303="read", C12:C303, 1000000000))</f>
        <v>118725</v>
      </c>
      <c r="I8" s="3"/>
    </row>
    <row r="9" spans="1:12">
      <c r="H9" s="8">
        <f>H8/H7</f>
        <v>0.80495891302579126</v>
      </c>
      <c r="I9" s="3"/>
    </row>
    <row r="10" spans="1:12">
      <c r="H10" s="8"/>
      <c r="I10" s="3"/>
    </row>
    <row r="11" spans="1:12">
      <c r="A11" s="1" t="s">
        <v>20</v>
      </c>
      <c r="B11" s="1">
        <v>50</v>
      </c>
      <c r="C11" s="1">
        <v>0.5</v>
      </c>
      <c r="D11" s="1" t="s">
        <v>21</v>
      </c>
      <c r="E11" s="1" t="s">
        <v>22</v>
      </c>
      <c r="F11" s="1"/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147492</v>
      </c>
      <c r="G13">
        <f ca="1">OFFSET(C13,ROW()-13,0)/1000</f>
        <v>147.49199999999999</v>
      </c>
    </row>
    <row r="14" spans="1:12">
      <c r="A14" t="s">
        <v>24</v>
      </c>
      <c r="B14">
        <v>0</v>
      </c>
      <c r="C14">
        <v>2690</v>
      </c>
      <c r="G14">
        <f t="shared" ref="G14:G77" ca="1" si="0">OFFSET(C14,ROW()-13,0)/1000</f>
        <v>124.651</v>
      </c>
      <c r="H14">
        <f ca="1">OFFSET(C14,ROW()-14,0)/1000</f>
        <v>2.69</v>
      </c>
    </row>
    <row r="15" spans="1:12">
      <c r="A15" t="s">
        <v>23</v>
      </c>
      <c r="B15">
        <v>1</v>
      </c>
      <c r="C15">
        <v>124651</v>
      </c>
      <c r="G15">
        <f t="shared" ca="1" si="0"/>
        <v>125.11799999999999</v>
      </c>
      <c r="H15">
        <f t="shared" ref="H15:H78" ca="1" si="1">OFFSET(C15,ROW()-14,0)/1000</f>
        <v>2.4620000000000002</v>
      </c>
    </row>
    <row r="16" spans="1:12">
      <c r="A16" t="s">
        <v>24</v>
      </c>
      <c r="B16">
        <v>1</v>
      </c>
      <c r="C16">
        <v>2462</v>
      </c>
      <c r="G16">
        <f t="shared" ca="1" si="0"/>
        <v>124.976</v>
      </c>
      <c r="H16">
        <f t="shared" ca="1" si="1"/>
        <v>2.4630000000000001</v>
      </c>
    </row>
    <row r="17" spans="1:8">
      <c r="A17" t="s">
        <v>23</v>
      </c>
      <c r="B17">
        <v>2</v>
      </c>
      <c r="C17">
        <v>125118</v>
      </c>
      <c r="G17">
        <f t="shared" ca="1" si="0"/>
        <v>125.24</v>
      </c>
      <c r="H17">
        <f t="shared" ca="1" si="1"/>
        <v>2.46</v>
      </c>
    </row>
    <row r="18" spans="1:8">
      <c r="A18" t="s">
        <v>24</v>
      </c>
      <c r="B18">
        <v>2</v>
      </c>
      <c r="C18">
        <v>2463</v>
      </c>
      <c r="G18">
        <f t="shared" ca="1" si="0"/>
        <v>125.044</v>
      </c>
      <c r="H18">
        <f t="shared" ca="1" si="1"/>
        <v>2.4630000000000001</v>
      </c>
    </row>
    <row r="19" spans="1:8">
      <c r="A19" t="s">
        <v>23</v>
      </c>
      <c r="B19">
        <v>3</v>
      </c>
      <c r="C19">
        <v>124976</v>
      </c>
      <c r="G19">
        <f t="shared" ca="1" si="0"/>
        <v>125.021</v>
      </c>
      <c r="H19">
        <f t="shared" ca="1" si="1"/>
        <v>2.4590000000000001</v>
      </c>
    </row>
    <row r="20" spans="1:8">
      <c r="A20" t="s">
        <v>24</v>
      </c>
      <c r="B20">
        <v>3</v>
      </c>
      <c r="C20">
        <v>2460</v>
      </c>
      <c r="G20">
        <f t="shared" ca="1" si="0"/>
        <v>125.42100000000001</v>
      </c>
      <c r="H20">
        <f t="shared" ca="1" si="1"/>
        <v>2.4609999999999999</v>
      </c>
    </row>
    <row r="21" spans="1:8">
      <c r="A21" t="s">
        <v>23</v>
      </c>
      <c r="B21">
        <v>4</v>
      </c>
      <c r="C21">
        <v>125240</v>
      </c>
      <c r="G21">
        <f t="shared" ca="1" si="0"/>
        <v>125.122</v>
      </c>
      <c r="H21">
        <f t="shared" ca="1" si="1"/>
        <v>2.645</v>
      </c>
    </row>
    <row r="22" spans="1:8">
      <c r="A22" t="s">
        <v>24</v>
      </c>
      <c r="B22">
        <v>4</v>
      </c>
      <c r="C22">
        <v>2463</v>
      </c>
      <c r="G22">
        <f t="shared" ca="1" si="0"/>
        <v>124.79</v>
      </c>
      <c r="H22">
        <f t="shared" ca="1" si="1"/>
        <v>2.5419999999999998</v>
      </c>
    </row>
    <row r="23" spans="1:8">
      <c r="A23" t="s">
        <v>23</v>
      </c>
      <c r="B23">
        <v>5</v>
      </c>
      <c r="C23">
        <v>125044</v>
      </c>
      <c r="G23">
        <f t="shared" ca="1" si="0"/>
        <v>125.002</v>
      </c>
      <c r="H23">
        <f t="shared" ca="1" si="1"/>
        <v>2.5630000000000002</v>
      </c>
    </row>
    <row r="24" spans="1:8">
      <c r="A24" t="s">
        <v>24</v>
      </c>
      <c r="B24">
        <v>5</v>
      </c>
      <c r="C24">
        <v>2459</v>
      </c>
      <c r="G24">
        <f t="shared" ca="1" si="0"/>
        <v>124.809</v>
      </c>
      <c r="H24">
        <f t="shared" ca="1" si="1"/>
        <v>2.5329999999999999</v>
      </c>
    </row>
    <row r="25" spans="1:8">
      <c r="A25" t="s">
        <v>23</v>
      </c>
      <c r="B25">
        <v>6</v>
      </c>
      <c r="C25">
        <v>125021</v>
      </c>
      <c r="G25">
        <f t="shared" ca="1" si="0"/>
        <v>124.348</v>
      </c>
      <c r="H25">
        <f t="shared" ca="1" si="1"/>
        <v>2.5390000000000001</v>
      </c>
    </row>
    <row r="26" spans="1:8">
      <c r="A26" t="s">
        <v>24</v>
      </c>
      <c r="B26">
        <v>6</v>
      </c>
      <c r="C26">
        <v>2461</v>
      </c>
      <c r="G26">
        <f t="shared" ca="1" si="0"/>
        <v>125.17400000000001</v>
      </c>
      <c r="H26">
        <f t="shared" ca="1" si="1"/>
        <v>2.552</v>
      </c>
    </row>
    <row r="27" spans="1:8">
      <c r="A27" t="s">
        <v>23</v>
      </c>
      <c r="B27">
        <v>7</v>
      </c>
      <c r="C27">
        <v>125421</v>
      </c>
      <c r="G27">
        <f t="shared" ca="1" si="0"/>
        <v>124.67400000000001</v>
      </c>
      <c r="H27">
        <f t="shared" ca="1" si="1"/>
        <v>2.544</v>
      </c>
    </row>
    <row r="28" spans="1:8">
      <c r="A28" t="s">
        <v>24</v>
      </c>
      <c r="B28">
        <v>7</v>
      </c>
      <c r="C28">
        <v>2645</v>
      </c>
      <c r="G28">
        <f t="shared" ca="1" si="0"/>
        <v>125.67700000000001</v>
      </c>
      <c r="H28">
        <f t="shared" ca="1" si="1"/>
        <v>2.5670000000000002</v>
      </c>
    </row>
    <row r="29" spans="1:8">
      <c r="A29" t="s">
        <v>23</v>
      </c>
      <c r="B29">
        <v>8</v>
      </c>
      <c r="C29">
        <v>125122</v>
      </c>
      <c r="G29">
        <f t="shared" ca="1" si="0"/>
        <v>124.51600000000001</v>
      </c>
      <c r="H29">
        <f t="shared" ca="1" si="1"/>
        <v>2.5470000000000002</v>
      </c>
    </row>
    <row r="30" spans="1:8">
      <c r="A30" t="s">
        <v>24</v>
      </c>
      <c r="B30">
        <v>8</v>
      </c>
      <c r="C30">
        <v>2542</v>
      </c>
      <c r="G30">
        <f t="shared" ca="1" si="0"/>
        <v>125.41500000000001</v>
      </c>
      <c r="H30">
        <f t="shared" ca="1" si="1"/>
        <v>2.5939999999999999</v>
      </c>
    </row>
    <row r="31" spans="1:8">
      <c r="A31" t="s">
        <v>23</v>
      </c>
      <c r="B31">
        <v>9</v>
      </c>
      <c r="C31">
        <v>124790</v>
      </c>
      <c r="G31">
        <f t="shared" ca="1" si="0"/>
        <v>125.063</v>
      </c>
      <c r="H31">
        <f t="shared" ca="1" si="1"/>
        <v>2.5640000000000001</v>
      </c>
    </row>
    <row r="32" spans="1:8">
      <c r="A32" t="s">
        <v>24</v>
      </c>
      <c r="B32">
        <v>9</v>
      </c>
      <c r="C32">
        <v>2563</v>
      </c>
      <c r="G32">
        <f t="shared" ca="1" si="0"/>
        <v>124.67</v>
      </c>
      <c r="H32">
        <f t="shared" ca="1" si="1"/>
        <v>2.5459999999999998</v>
      </c>
    </row>
    <row r="33" spans="1:8">
      <c r="A33" t="s">
        <v>23</v>
      </c>
      <c r="B33">
        <v>10</v>
      </c>
      <c r="C33">
        <v>125002</v>
      </c>
      <c r="G33">
        <f t="shared" ca="1" si="0"/>
        <v>125.313</v>
      </c>
      <c r="H33">
        <f t="shared" ca="1" si="1"/>
        <v>2.5419999999999998</v>
      </c>
    </row>
    <row r="34" spans="1:8">
      <c r="A34" t="s">
        <v>24</v>
      </c>
      <c r="B34">
        <v>10</v>
      </c>
      <c r="C34">
        <v>2533</v>
      </c>
      <c r="G34">
        <f t="shared" ca="1" si="0"/>
        <v>125.43</v>
      </c>
      <c r="H34">
        <f t="shared" ca="1" si="1"/>
        <v>2.6240000000000001</v>
      </c>
    </row>
    <row r="35" spans="1:8">
      <c r="A35" t="s">
        <v>23</v>
      </c>
      <c r="B35">
        <v>11</v>
      </c>
      <c r="C35">
        <v>124809</v>
      </c>
      <c r="G35">
        <f t="shared" ca="1" si="0"/>
        <v>125.105</v>
      </c>
      <c r="H35">
        <f t="shared" ca="1" si="1"/>
        <v>2.5579999999999998</v>
      </c>
    </row>
    <row r="36" spans="1:8">
      <c r="A36" t="s">
        <v>24</v>
      </c>
      <c r="B36">
        <v>11</v>
      </c>
      <c r="C36">
        <v>2539</v>
      </c>
      <c r="G36">
        <f t="shared" ca="1" si="0"/>
        <v>124.9</v>
      </c>
      <c r="H36">
        <f t="shared" ca="1" si="1"/>
        <v>2.544</v>
      </c>
    </row>
    <row r="37" spans="1:8">
      <c r="A37" t="s">
        <v>23</v>
      </c>
      <c r="B37">
        <v>12</v>
      </c>
      <c r="C37">
        <v>124348</v>
      </c>
      <c r="G37">
        <f t="shared" ca="1" si="0"/>
        <v>125.051</v>
      </c>
      <c r="H37">
        <f t="shared" ca="1" si="1"/>
        <v>2.5499999999999998</v>
      </c>
    </row>
    <row r="38" spans="1:8">
      <c r="A38" t="s">
        <v>24</v>
      </c>
      <c r="B38">
        <v>12</v>
      </c>
      <c r="C38">
        <v>2552</v>
      </c>
      <c r="G38">
        <f t="shared" ca="1" si="0"/>
        <v>125.27500000000001</v>
      </c>
      <c r="H38">
        <f t="shared" ca="1" si="1"/>
        <v>2.5449999999999999</v>
      </c>
    </row>
    <row r="39" spans="1:8">
      <c r="A39" t="s">
        <v>23</v>
      </c>
      <c r="B39">
        <v>13</v>
      </c>
      <c r="C39">
        <v>125174</v>
      </c>
      <c r="G39">
        <f t="shared" ca="1" si="0"/>
        <v>124.649</v>
      </c>
      <c r="H39">
        <f t="shared" ca="1" si="1"/>
        <v>2.6030000000000002</v>
      </c>
    </row>
    <row r="40" spans="1:8">
      <c r="A40" t="s">
        <v>24</v>
      </c>
      <c r="B40">
        <v>13</v>
      </c>
      <c r="C40">
        <v>2544</v>
      </c>
      <c r="G40">
        <f t="shared" ca="1" si="0"/>
        <v>124.752</v>
      </c>
      <c r="H40">
        <f t="shared" ca="1" si="1"/>
        <v>2.4649999999999999</v>
      </c>
    </row>
    <row r="41" spans="1:8">
      <c r="A41" t="s">
        <v>23</v>
      </c>
      <c r="B41">
        <v>14</v>
      </c>
      <c r="C41">
        <v>124674</v>
      </c>
      <c r="G41">
        <f t="shared" ca="1" si="0"/>
        <v>125.57</v>
      </c>
      <c r="H41">
        <f t="shared" ca="1" si="1"/>
        <v>2.4670000000000001</v>
      </c>
    </row>
    <row r="42" spans="1:8">
      <c r="A42" t="s">
        <v>24</v>
      </c>
      <c r="B42">
        <v>14</v>
      </c>
      <c r="C42">
        <v>2567</v>
      </c>
      <c r="G42">
        <f t="shared" ca="1" si="0"/>
        <v>125.75700000000001</v>
      </c>
      <c r="H42">
        <f t="shared" ca="1" si="1"/>
        <v>2.46</v>
      </c>
    </row>
    <row r="43" spans="1:8">
      <c r="A43" t="s">
        <v>23</v>
      </c>
      <c r="B43">
        <v>15</v>
      </c>
      <c r="C43">
        <v>125677</v>
      </c>
      <c r="G43">
        <f t="shared" ca="1" si="0"/>
        <v>124.989</v>
      </c>
      <c r="H43">
        <f t="shared" ca="1" si="1"/>
        <v>2.4580000000000002</v>
      </c>
    </row>
    <row r="44" spans="1:8">
      <c r="A44" t="s">
        <v>24</v>
      </c>
      <c r="B44">
        <v>15</v>
      </c>
      <c r="C44">
        <v>2547</v>
      </c>
      <c r="G44">
        <f t="shared" ca="1" si="0"/>
        <v>124.855</v>
      </c>
      <c r="H44">
        <f t="shared" ca="1" si="1"/>
        <v>2.4609999999999999</v>
      </c>
    </row>
    <row r="45" spans="1:8">
      <c r="A45" t="s">
        <v>23</v>
      </c>
      <c r="B45">
        <v>16</v>
      </c>
      <c r="C45">
        <v>124516</v>
      </c>
      <c r="G45">
        <f t="shared" ca="1" si="0"/>
        <v>125.502</v>
      </c>
      <c r="H45">
        <f t="shared" ca="1" si="1"/>
        <v>2.4590000000000001</v>
      </c>
    </row>
    <row r="46" spans="1:8">
      <c r="A46" t="s">
        <v>24</v>
      </c>
      <c r="B46">
        <v>16</v>
      </c>
      <c r="C46">
        <v>2594</v>
      </c>
      <c r="G46">
        <f t="shared" ca="1" si="0"/>
        <v>125.002</v>
      </c>
      <c r="H46">
        <f t="shared" ca="1" si="1"/>
        <v>2.4620000000000002</v>
      </c>
    </row>
    <row r="47" spans="1:8">
      <c r="A47" t="s">
        <v>23</v>
      </c>
      <c r="B47">
        <v>17</v>
      </c>
      <c r="C47">
        <v>125415</v>
      </c>
      <c r="G47">
        <f t="shared" ca="1" si="0"/>
        <v>124.512</v>
      </c>
      <c r="H47">
        <f t="shared" ca="1" si="1"/>
        <v>2.6659999999999999</v>
      </c>
    </row>
    <row r="48" spans="1:8">
      <c r="A48" t="s">
        <v>24</v>
      </c>
      <c r="B48">
        <v>17</v>
      </c>
      <c r="C48">
        <v>2564</v>
      </c>
      <c r="G48">
        <f t="shared" ca="1" si="0"/>
        <v>124.67700000000001</v>
      </c>
      <c r="H48">
        <f t="shared" ca="1" si="1"/>
        <v>2.5270000000000001</v>
      </c>
    </row>
    <row r="49" spans="1:8">
      <c r="A49" t="s">
        <v>23</v>
      </c>
      <c r="B49">
        <v>18</v>
      </c>
      <c r="C49">
        <v>125063</v>
      </c>
      <c r="G49">
        <f t="shared" ca="1" si="0"/>
        <v>125.00700000000001</v>
      </c>
      <c r="H49">
        <f t="shared" ca="1" si="1"/>
        <v>2.5419999999999998</v>
      </c>
    </row>
    <row r="50" spans="1:8">
      <c r="A50" t="s">
        <v>24</v>
      </c>
      <c r="B50">
        <v>18</v>
      </c>
      <c r="C50">
        <v>2546</v>
      </c>
      <c r="G50">
        <f t="shared" ca="1" si="0"/>
        <v>125.017</v>
      </c>
      <c r="H50">
        <f t="shared" ca="1" si="1"/>
        <v>2.577</v>
      </c>
    </row>
    <row r="51" spans="1:8">
      <c r="A51" t="s">
        <v>23</v>
      </c>
      <c r="B51">
        <v>19</v>
      </c>
      <c r="C51">
        <v>124670</v>
      </c>
      <c r="G51">
        <f t="shared" ca="1" si="0"/>
        <v>124.95399999999999</v>
      </c>
      <c r="H51">
        <f t="shared" ca="1" si="1"/>
        <v>2.5499999999999998</v>
      </c>
    </row>
    <row r="52" spans="1:8">
      <c r="A52" t="s">
        <v>24</v>
      </c>
      <c r="B52">
        <v>19</v>
      </c>
      <c r="C52">
        <v>2542</v>
      </c>
      <c r="G52">
        <f t="shared" ca="1" si="0"/>
        <v>124.9</v>
      </c>
      <c r="H52">
        <f t="shared" ca="1" si="1"/>
        <v>2.5459999999999998</v>
      </c>
    </row>
    <row r="53" spans="1:8">
      <c r="A53" t="s">
        <v>23</v>
      </c>
      <c r="B53">
        <v>20</v>
      </c>
      <c r="C53">
        <v>125313</v>
      </c>
      <c r="G53">
        <f t="shared" ca="1" si="0"/>
        <v>124.31100000000001</v>
      </c>
      <c r="H53">
        <f t="shared" ca="1" si="1"/>
        <v>2.5449999999999999</v>
      </c>
    </row>
    <row r="54" spans="1:8">
      <c r="A54" t="s">
        <v>24</v>
      </c>
      <c r="B54">
        <v>20</v>
      </c>
      <c r="C54">
        <v>2624</v>
      </c>
      <c r="G54">
        <f t="shared" ca="1" si="0"/>
        <v>125.033</v>
      </c>
      <c r="H54">
        <f t="shared" ca="1" si="1"/>
        <v>2.5409999999999999</v>
      </c>
    </row>
    <row r="55" spans="1:8">
      <c r="A55" t="s">
        <v>23</v>
      </c>
      <c r="B55">
        <v>21</v>
      </c>
      <c r="C55">
        <v>125430</v>
      </c>
      <c r="G55">
        <f t="shared" ca="1" si="0"/>
        <v>128.267</v>
      </c>
      <c r="H55">
        <f t="shared" ca="1" si="1"/>
        <v>2.5230000000000001</v>
      </c>
    </row>
    <row r="56" spans="1:8">
      <c r="A56" t="s">
        <v>24</v>
      </c>
      <c r="B56">
        <v>21</v>
      </c>
      <c r="C56">
        <v>2558</v>
      </c>
      <c r="G56">
        <f t="shared" ca="1" si="0"/>
        <v>124.355</v>
      </c>
      <c r="H56">
        <f t="shared" ca="1" si="1"/>
        <v>2.5390000000000001</v>
      </c>
    </row>
    <row r="57" spans="1:8">
      <c r="A57" t="s">
        <v>23</v>
      </c>
      <c r="B57">
        <v>22</v>
      </c>
      <c r="C57">
        <v>125105</v>
      </c>
      <c r="G57">
        <f t="shared" ca="1" si="0"/>
        <v>123.795</v>
      </c>
      <c r="H57">
        <f t="shared" ca="1" si="1"/>
        <v>2.5390000000000001</v>
      </c>
    </row>
    <row r="58" spans="1:8">
      <c r="A58" t="s">
        <v>24</v>
      </c>
      <c r="B58">
        <v>22</v>
      </c>
      <c r="C58">
        <v>2544</v>
      </c>
      <c r="G58">
        <f t="shared" ca="1" si="0"/>
        <v>124.131</v>
      </c>
      <c r="H58">
        <f t="shared" ca="1" si="1"/>
        <v>2.556</v>
      </c>
    </row>
    <row r="59" spans="1:8">
      <c r="A59" t="s">
        <v>23</v>
      </c>
      <c r="B59">
        <v>23</v>
      </c>
      <c r="C59">
        <v>124900</v>
      </c>
      <c r="G59">
        <f t="shared" ca="1" si="0"/>
        <v>123.739</v>
      </c>
      <c r="H59">
        <f t="shared" ca="1" si="1"/>
        <v>2.5579999999999998</v>
      </c>
    </row>
    <row r="60" spans="1:8">
      <c r="A60" t="s">
        <v>24</v>
      </c>
      <c r="B60">
        <v>23</v>
      </c>
      <c r="C60">
        <v>2550</v>
      </c>
      <c r="G60">
        <f t="shared" ca="1" si="0"/>
        <v>123.413</v>
      </c>
      <c r="H60">
        <f t="shared" ca="1" si="1"/>
        <v>2.5310000000000001</v>
      </c>
    </row>
    <row r="61" spans="1:8">
      <c r="A61" t="s">
        <v>23</v>
      </c>
      <c r="B61">
        <v>24</v>
      </c>
      <c r="C61">
        <v>125051</v>
      </c>
      <c r="G61">
        <f t="shared" ca="1" si="0"/>
        <v>123.96299999999999</v>
      </c>
      <c r="H61">
        <f t="shared" ca="1" si="1"/>
        <v>2.528</v>
      </c>
    </row>
    <row r="62" spans="1:8">
      <c r="A62" t="s">
        <v>24</v>
      </c>
      <c r="B62">
        <v>24</v>
      </c>
      <c r="C62">
        <v>2545</v>
      </c>
      <c r="G62">
        <f t="shared" ca="1" si="0"/>
        <v>123.976</v>
      </c>
      <c r="H62">
        <f t="shared" ca="1" si="1"/>
        <v>2.57</v>
      </c>
    </row>
    <row r="63" spans="1:8">
      <c r="A63" t="s">
        <v>23</v>
      </c>
      <c r="B63">
        <v>25</v>
      </c>
      <c r="C63">
        <v>125275</v>
      </c>
      <c r="G63">
        <f t="shared" ca="1" si="0"/>
        <v>123.36499999999999</v>
      </c>
      <c r="H63">
        <f t="shared" ca="1" si="1"/>
        <v>2.5230000000000001</v>
      </c>
    </row>
    <row r="64" spans="1:8">
      <c r="A64" t="s">
        <v>24</v>
      </c>
      <c r="B64">
        <v>25</v>
      </c>
      <c r="C64">
        <v>2603</v>
      </c>
      <c r="G64">
        <f t="shared" ca="1" si="0"/>
        <v>123.35</v>
      </c>
      <c r="H64">
        <f t="shared" ca="1" si="1"/>
        <v>2.5579999999999998</v>
      </c>
    </row>
    <row r="65" spans="1:8">
      <c r="A65" t="s">
        <v>23</v>
      </c>
      <c r="B65">
        <v>26</v>
      </c>
      <c r="C65">
        <v>124649</v>
      </c>
      <c r="G65">
        <f t="shared" ca="1" si="0"/>
        <v>123.51600000000001</v>
      </c>
      <c r="H65">
        <f t="shared" ca="1" si="1"/>
        <v>2.5219999999999998</v>
      </c>
    </row>
    <row r="66" spans="1:8">
      <c r="A66" t="s">
        <v>24</v>
      </c>
      <c r="B66">
        <v>26</v>
      </c>
      <c r="C66">
        <v>2465</v>
      </c>
      <c r="G66">
        <f t="shared" ca="1" si="0"/>
        <v>123.828</v>
      </c>
      <c r="H66">
        <f t="shared" ca="1" si="1"/>
        <v>2.5110000000000001</v>
      </c>
    </row>
    <row r="67" spans="1:8">
      <c r="A67" t="s">
        <v>23</v>
      </c>
      <c r="B67">
        <v>27</v>
      </c>
      <c r="C67">
        <v>124752</v>
      </c>
      <c r="G67">
        <f t="shared" ca="1" si="0"/>
        <v>123.33199999999999</v>
      </c>
      <c r="H67">
        <f t="shared" ca="1" si="1"/>
        <v>2.5840000000000001</v>
      </c>
    </row>
    <row r="68" spans="1:8">
      <c r="A68" t="s">
        <v>24</v>
      </c>
      <c r="B68">
        <v>27</v>
      </c>
      <c r="C68">
        <v>2467</v>
      </c>
      <c r="G68">
        <f t="shared" ca="1" si="0"/>
        <v>123.18899999999999</v>
      </c>
      <c r="H68">
        <f t="shared" ca="1" si="1"/>
        <v>2.552</v>
      </c>
    </row>
    <row r="69" spans="1:8">
      <c r="A69" t="s">
        <v>23</v>
      </c>
      <c r="B69">
        <v>28</v>
      </c>
      <c r="C69">
        <v>125570</v>
      </c>
      <c r="G69">
        <f t="shared" ca="1" si="0"/>
        <v>122.776</v>
      </c>
      <c r="H69">
        <f t="shared" ca="1" si="1"/>
        <v>2.5499999999999998</v>
      </c>
    </row>
    <row r="70" spans="1:8">
      <c r="A70" t="s">
        <v>24</v>
      </c>
      <c r="B70">
        <v>28</v>
      </c>
      <c r="C70">
        <v>2460</v>
      </c>
      <c r="G70">
        <f t="shared" ca="1" si="0"/>
        <v>123.23699999999999</v>
      </c>
      <c r="H70">
        <f t="shared" ca="1" si="1"/>
        <v>2.5409999999999999</v>
      </c>
    </row>
    <row r="71" spans="1:8">
      <c r="A71" t="s">
        <v>23</v>
      </c>
      <c r="B71">
        <v>29</v>
      </c>
      <c r="C71">
        <v>125757</v>
      </c>
      <c r="G71">
        <f t="shared" ca="1" si="0"/>
        <v>122.87</v>
      </c>
      <c r="H71">
        <f t="shared" ca="1" si="1"/>
        <v>2.5710000000000002</v>
      </c>
    </row>
    <row r="72" spans="1:8">
      <c r="A72" t="s">
        <v>24</v>
      </c>
      <c r="B72">
        <v>29</v>
      </c>
      <c r="C72">
        <v>2458</v>
      </c>
      <c r="G72">
        <f t="shared" ca="1" si="0"/>
        <v>123.227</v>
      </c>
      <c r="H72">
        <f t="shared" ca="1" si="1"/>
        <v>2.5339999999999998</v>
      </c>
    </row>
    <row r="73" spans="1:8">
      <c r="A73" t="s">
        <v>23</v>
      </c>
      <c r="B73">
        <v>30</v>
      </c>
      <c r="C73">
        <v>124989</v>
      </c>
      <c r="G73">
        <f t="shared" ca="1" si="0"/>
        <v>122.64100000000001</v>
      </c>
      <c r="H73">
        <f t="shared" ca="1" si="1"/>
        <v>2.577</v>
      </c>
    </row>
    <row r="74" spans="1:8">
      <c r="A74" t="s">
        <v>24</v>
      </c>
      <c r="B74">
        <v>30</v>
      </c>
      <c r="C74">
        <v>2461</v>
      </c>
      <c r="G74">
        <f t="shared" ca="1" si="0"/>
        <v>122.46</v>
      </c>
      <c r="H74">
        <f t="shared" ca="1" si="1"/>
        <v>2.61</v>
      </c>
    </row>
    <row r="75" spans="1:8">
      <c r="A75" t="s">
        <v>23</v>
      </c>
      <c r="B75">
        <v>31</v>
      </c>
      <c r="C75">
        <v>124855</v>
      </c>
      <c r="G75">
        <f t="shared" ca="1" si="0"/>
        <v>122.67</v>
      </c>
      <c r="H75">
        <f t="shared" ca="1" si="1"/>
        <v>2.5590000000000002</v>
      </c>
    </row>
    <row r="76" spans="1:8">
      <c r="A76" t="s">
        <v>24</v>
      </c>
      <c r="B76">
        <v>31</v>
      </c>
      <c r="C76">
        <v>2459</v>
      </c>
      <c r="G76">
        <f t="shared" ca="1" si="0"/>
        <v>122.916</v>
      </c>
      <c r="H76">
        <f t="shared" ca="1" si="1"/>
        <v>2.5499999999999998</v>
      </c>
    </row>
    <row r="77" spans="1:8">
      <c r="A77" t="s">
        <v>23</v>
      </c>
      <c r="B77">
        <v>32</v>
      </c>
      <c r="C77">
        <v>125502</v>
      </c>
      <c r="G77">
        <f t="shared" ca="1" si="0"/>
        <v>121.93600000000001</v>
      </c>
      <c r="H77">
        <f t="shared" ca="1" si="1"/>
        <v>2.5510000000000002</v>
      </c>
    </row>
    <row r="78" spans="1:8">
      <c r="A78" t="s">
        <v>24</v>
      </c>
      <c r="B78">
        <v>32</v>
      </c>
      <c r="C78">
        <v>2462</v>
      </c>
      <c r="G78">
        <f t="shared" ref="G78:G112" ca="1" si="2">OFFSET(C78,ROW()-13,0)/1000</f>
        <v>121.925</v>
      </c>
      <c r="H78">
        <f t="shared" ca="1" si="1"/>
        <v>2.532</v>
      </c>
    </row>
    <row r="79" spans="1:8">
      <c r="A79" t="s">
        <v>23</v>
      </c>
      <c r="B79">
        <v>33</v>
      </c>
      <c r="C79">
        <v>125002</v>
      </c>
      <c r="G79">
        <f t="shared" ca="1" si="2"/>
        <v>121.32599999999999</v>
      </c>
      <c r="H79">
        <f t="shared" ref="H79:H113" ca="1" si="3">OFFSET(C79,ROW()-14,0)/1000</f>
        <v>2.5489999999999999</v>
      </c>
    </row>
    <row r="80" spans="1:8">
      <c r="A80" t="s">
        <v>24</v>
      </c>
      <c r="B80">
        <v>33</v>
      </c>
      <c r="C80">
        <v>2666</v>
      </c>
      <c r="G80">
        <f t="shared" ca="1" si="2"/>
        <v>121.422</v>
      </c>
      <c r="H80">
        <f t="shared" ca="1" si="3"/>
        <v>2.5449999999999999</v>
      </c>
    </row>
    <row r="81" spans="1:8">
      <c r="A81" t="s">
        <v>23</v>
      </c>
      <c r="B81">
        <v>34</v>
      </c>
      <c r="C81">
        <v>124512</v>
      </c>
      <c r="G81">
        <f t="shared" ca="1" si="2"/>
        <v>121.47199999999999</v>
      </c>
      <c r="H81">
        <f t="shared" ca="1" si="3"/>
        <v>2.536</v>
      </c>
    </row>
    <row r="82" spans="1:8">
      <c r="A82" t="s">
        <v>24</v>
      </c>
      <c r="B82">
        <v>34</v>
      </c>
      <c r="C82">
        <v>2527</v>
      </c>
      <c r="G82">
        <f t="shared" ca="1" si="2"/>
        <v>121.35899999999999</v>
      </c>
      <c r="H82">
        <f t="shared" ca="1" si="3"/>
        <v>2.5369999999999999</v>
      </c>
    </row>
    <row r="83" spans="1:8">
      <c r="A83" t="s">
        <v>23</v>
      </c>
      <c r="B83">
        <v>35</v>
      </c>
      <c r="C83">
        <v>124677</v>
      </c>
      <c r="G83">
        <f t="shared" ca="1" si="2"/>
        <v>121.53700000000001</v>
      </c>
      <c r="H83">
        <f t="shared" ca="1" si="3"/>
        <v>2.5299999999999998</v>
      </c>
    </row>
    <row r="84" spans="1:8">
      <c r="A84" t="s">
        <v>24</v>
      </c>
      <c r="B84">
        <v>35</v>
      </c>
      <c r="C84">
        <v>2542</v>
      </c>
      <c r="G84">
        <f t="shared" ca="1" si="2"/>
        <v>121.59699999999999</v>
      </c>
      <c r="H84">
        <f t="shared" ca="1" si="3"/>
        <v>2.5499999999999998</v>
      </c>
    </row>
    <row r="85" spans="1:8">
      <c r="A85" t="s">
        <v>23</v>
      </c>
      <c r="B85">
        <v>36</v>
      </c>
      <c r="C85">
        <v>125007</v>
      </c>
      <c r="G85">
        <f t="shared" ca="1" si="2"/>
        <v>120.91200000000001</v>
      </c>
      <c r="H85">
        <f t="shared" ca="1" si="3"/>
        <v>2.5659999999999998</v>
      </c>
    </row>
    <row r="86" spans="1:8">
      <c r="A86" t="s">
        <v>24</v>
      </c>
      <c r="B86">
        <v>36</v>
      </c>
      <c r="C86">
        <v>2577</v>
      </c>
      <c r="G86">
        <f t="shared" ca="1" si="2"/>
        <v>120.976</v>
      </c>
      <c r="H86">
        <f t="shared" ca="1" si="3"/>
        <v>2.5470000000000002</v>
      </c>
    </row>
    <row r="87" spans="1:8">
      <c r="A87" t="s">
        <v>23</v>
      </c>
      <c r="B87">
        <v>37</v>
      </c>
      <c r="C87">
        <v>125017</v>
      </c>
      <c r="G87">
        <f t="shared" ca="1" si="2"/>
        <v>120.72499999999999</v>
      </c>
      <c r="H87">
        <f t="shared" ca="1" si="3"/>
        <v>2.6179999999999999</v>
      </c>
    </row>
    <row r="88" spans="1:8">
      <c r="A88" t="s">
        <v>24</v>
      </c>
      <c r="B88">
        <v>37</v>
      </c>
      <c r="C88">
        <v>2550</v>
      </c>
      <c r="G88">
        <f t="shared" ca="1" si="2"/>
        <v>120.548</v>
      </c>
      <c r="H88">
        <f t="shared" ca="1" si="3"/>
        <v>2.5590000000000002</v>
      </c>
    </row>
    <row r="89" spans="1:8">
      <c r="A89" t="s">
        <v>23</v>
      </c>
      <c r="B89">
        <v>38</v>
      </c>
      <c r="C89">
        <v>124954</v>
      </c>
      <c r="G89">
        <f t="shared" ca="1" si="2"/>
        <v>120.896</v>
      </c>
      <c r="H89">
        <f t="shared" ca="1" si="3"/>
        <v>2.552</v>
      </c>
    </row>
    <row r="90" spans="1:8">
      <c r="A90" t="s">
        <v>24</v>
      </c>
      <c r="B90">
        <v>38</v>
      </c>
      <c r="C90">
        <v>2546</v>
      </c>
      <c r="G90">
        <f t="shared" ca="1" si="2"/>
        <v>120.172</v>
      </c>
      <c r="H90">
        <f t="shared" ca="1" si="3"/>
        <v>2.5449999999999999</v>
      </c>
    </row>
    <row r="91" spans="1:8">
      <c r="A91" t="s">
        <v>23</v>
      </c>
      <c r="B91">
        <v>39</v>
      </c>
      <c r="C91">
        <v>124900</v>
      </c>
      <c r="G91">
        <f t="shared" ca="1" si="2"/>
        <v>119.803</v>
      </c>
      <c r="H91">
        <f t="shared" ca="1" si="3"/>
        <v>2.5539999999999998</v>
      </c>
    </row>
    <row r="92" spans="1:8">
      <c r="A92" t="s">
        <v>24</v>
      </c>
      <c r="B92">
        <v>39</v>
      </c>
      <c r="C92">
        <v>2545</v>
      </c>
      <c r="G92">
        <f t="shared" ca="1" si="2"/>
        <v>119.36499999999999</v>
      </c>
      <c r="H92">
        <f t="shared" ca="1" si="3"/>
        <v>2.5310000000000001</v>
      </c>
    </row>
    <row r="93" spans="1:8">
      <c r="A93" t="s">
        <v>23</v>
      </c>
      <c r="B93">
        <v>40</v>
      </c>
      <c r="C93">
        <v>124311</v>
      </c>
      <c r="G93">
        <f t="shared" ca="1" si="2"/>
        <v>119.49</v>
      </c>
      <c r="H93">
        <f t="shared" ca="1" si="3"/>
        <v>2.5430000000000001</v>
      </c>
    </row>
    <row r="94" spans="1:8">
      <c r="A94" t="s">
        <v>24</v>
      </c>
      <c r="B94">
        <v>40</v>
      </c>
      <c r="C94">
        <v>2541</v>
      </c>
      <c r="G94">
        <f t="shared" ca="1" si="2"/>
        <v>119.398</v>
      </c>
      <c r="H94">
        <f t="shared" ca="1" si="3"/>
        <v>2.528</v>
      </c>
    </row>
    <row r="95" spans="1:8">
      <c r="A95" t="s">
        <v>23</v>
      </c>
      <c r="B95">
        <v>41</v>
      </c>
      <c r="C95">
        <v>125033</v>
      </c>
      <c r="G95">
        <f t="shared" ca="1" si="2"/>
        <v>119.69</v>
      </c>
      <c r="H95">
        <f t="shared" ca="1" si="3"/>
        <v>2.5529999999999999</v>
      </c>
    </row>
    <row r="96" spans="1:8">
      <c r="A96" t="s">
        <v>24</v>
      </c>
      <c r="B96">
        <v>41</v>
      </c>
      <c r="C96">
        <v>2523</v>
      </c>
      <c r="G96">
        <f t="shared" ca="1" si="2"/>
        <v>119.48</v>
      </c>
      <c r="H96">
        <f t="shared" ca="1" si="3"/>
        <v>2.5670000000000002</v>
      </c>
    </row>
    <row r="97" spans="1:8">
      <c r="A97" t="s">
        <v>23</v>
      </c>
      <c r="B97">
        <v>42</v>
      </c>
      <c r="C97">
        <v>128267</v>
      </c>
      <c r="G97">
        <f t="shared" ca="1" si="2"/>
        <v>118.86499999999999</v>
      </c>
      <c r="H97">
        <f t="shared" ca="1" si="3"/>
        <v>2.5659999999999998</v>
      </c>
    </row>
    <row r="98" spans="1:8">
      <c r="A98" t="s">
        <v>24</v>
      </c>
      <c r="B98">
        <v>42</v>
      </c>
      <c r="C98">
        <v>2539</v>
      </c>
      <c r="G98">
        <f t="shared" ca="1" si="2"/>
        <v>119.643</v>
      </c>
      <c r="H98">
        <f t="shared" ca="1" si="3"/>
        <v>2.5499999999999998</v>
      </c>
    </row>
    <row r="99" spans="1:8">
      <c r="A99" t="s">
        <v>23</v>
      </c>
      <c r="B99">
        <v>43</v>
      </c>
      <c r="C99">
        <v>124355</v>
      </c>
      <c r="G99">
        <f t="shared" ca="1" si="2"/>
        <v>118.77</v>
      </c>
      <c r="H99">
        <f t="shared" ca="1" si="3"/>
        <v>2.54</v>
      </c>
    </row>
    <row r="100" spans="1:8">
      <c r="A100" t="s">
        <v>24</v>
      </c>
      <c r="B100">
        <v>43</v>
      </c>
      <c r="C100">
        <v>2539</v>
      </c>
      <c r="G100">
        <f t="shared" ca="1" si="2"/>
        <v>120.923</v>
      </c>
      <c r="H100">
        <f t="shared" ca="1" si="3"/>
        <v>2.5510000000000002</v>
      </c>
    </row>
    <row r="101" spans="1:8">
      <c r="A101" t="s">
        <v>23</v>
      </c>
      <c r="B101">
        <v>44</v>
      </c>
      <c r="C101">
        <v>123795</v>
      </c>
      <c r="G101">
        <f t="shared" ca="1" si="2"/>
        <v>119.248</v>
      </c>
      <c r="H101">
        <f t="shared" ca="1" si="3"/>
        <v>2.5779999999999998</v>
      </c>
    </row>
    <row r="102" spans="1:8">
      <c r="A102" t="s">
        <v>24</v>
      </c>
      <c r="B102">
        <v>44</v>
      </c>
      <c r="C102">
        <v>2556</v>
      </c>
      <c r="G102">
        <f t="shared" ca="1" si="2"/>
        <v>119.90900000000001</v>
      </c>
      <c r="H102">
        <f t="shared" ca="1" si="3"/>
        <v>2.5529999999999999</v>
      </c>
    </row>
    <row r="103" spans="1:8">
      <c r="A103" t="s">
        <v>23</v>
      </c>
      <c r="B103">
        <v>45</v>
      </c>
      <c r="C103">
        <v>124131</v>
      </c>
      <c r="G103">
        <f t="shared" ca="1" si="2"/>
        <v>119.452</v>
      </c>
      <c r="H103">
        <f t="shared" ca="1" si="3"/>
        <v>2.4630000000000001</v>
      </c>
    </row>
    <row r="104" spans="1:8">
      <c r="A104" t="s">
        <v>24</v>
      </c>
      <c r="B104">
        <v>45</v>
      </c>
      <c r="C104">
        <v>2558</v>
      </c>
      <c r="G104">
        <f t="shared" ca="1" si="2"/>
        <v>118.80200000000001</v>
      </c>
      <c r="H104">
        <f t="shared" ca="1" si="3"/>
        <v>2.484</v>
      </c>
    </row>
    <row r="105" spans="1:8">
      <c r="A105" t="s">
        <v>23</v>
      </c>
      <c r="B105">
        <v>46</v>
      </c>
      <c r="C105">
        <v>123739</v>
      </c>
      <c r="G105">
        <f t="shared" ca="1" si="2"/>
        <v>119.255</v>
      </c>
      <c r="H105">
        <f t="shared" ca="1" si="3"/>
        <v>2.5489999999999999</v>
      </c>
    </row>
    <row r="106" spans="1:8">
      <c r="A106" t="s">
        <v>24</v>
      </c>
      <c r="B106">
        <v>46</v>
      </c>
      <c r="C106">
        <v>2531</v>
      </c>
      <c r="G106">
        <f t="shared" ca="1" si="2"/>
        <v>119.797</v>
      </c>
      <c r="H106">
        <f t="shared" ca="1" si="3"/>
        <v>2.5750000000000002</v>
      </c>
    </row>
    <row r="107" spans="1:8">
      <c r="A107" t="s">
        <v>23</v>
      </c>
      <c r="B107">
        <v>47</v>
      </c>
      <c r="C107">
        <v>123413</v>
      </c>
      <c r="G107">
        <f t="shared" ca="1" si="2"/>
        <v>120.122</v>
      </c>
      <c r="H107">
        <f t="shared" ca="1" si="3"/>
        <v>2.5649999999999999</v>
      </c>
    </row>
    <row r="108" spans="1:8">
      <c r="A108" t="s">
        <v>24</v>
      </c>
      <c r="B108">
        <v>47</v>
      </c>
      <c r="C108">
        <v>2528</v>
      </c>
      <c r="G108">
        <f t="shared" ca="1" si="2"/>
        <v>119.417</v>
      </c>
      <c r="H108">
        <f t="shared" ca="1" si="3"/>
        <v>2.5409999999999999</v>
      </c>
    </row>
    <row r="109" spans="1:8">
      <c r="A109" t="s">
        <v>23</v>
      </c>
      <c r="B109">
        <v>48</v>
      </c>
      <c r="C109">
        <v>123963</v>
      </c>
      <c r="G109">
        <f t="shared" ca="1" si="2"/>
        <v>119.36199999999999</v>
      </c>
      <c r="H109">
        <f t="shared" ca="1" si="3"/>
        <v>2.5510000000000002</v>
      </c>
    </row>
    <row r="110" spans="1:8">
      <c r="A110" t="s">
        <v>24</v>
      </c>
      <c r="B110">
        <v>48</v>
      </c>
      <c r="C110">
        <v>2570</v>
      </c>
      <c r="G110">
        <f t="shared" ca="1" si="2"/>
        <v>119.651</v>
      </c>
      <c r="H110">
        <f t="shared" ca="1" si="3"/>
        <v>2.5409999999999999</v>
      </c>
    </row>
    <row r="111" spans="1:8">
      <c r="A111" t="s">
        <v>23</v>
      </c>
      <c r="B111">
        <v>49</v>
      </c>
      <c r="C111">
        <v>123976</v>
      </c>
      <c r="G111">
        <f t="shared" ca="1" si="2"/>
        <v>118.72499999999999</v>
      </c>
      <c r="H111">
        <f t="shared" ca="1" si="3"/>
        <v>2.5110000000000001</v>
      </c>
    </row>
    <row r="112" spans="1:8">
      <c r="A112" t="s">
        <v>24</v>
      </c>
      <c r="B112">
        <v>49</v>
      </c>
      <c r="C112">
        <v>2523</v>
      </c>
      <c r="G112">
        <f t="shared" ca="1" si="2"/>
        <v>119.492</v>
      </c>
      <c r="H112">
        <f t="shared" ca="1" si="3"/>
        <v>2.5470000000000002</v>
      </c>
    </row>
    <row r="113" spans="1:8">
      <c r="A113" t="s">
        <v>23</v>
      </c>
      <c r="B113">
        <v>50</v>
      </c>
      <c r="C113">
        <v>123365</v>
      </c>
      <c r="H113">
        <f t="shared" ca="1" si="3"/>
        <v>2.524</v>
      </c>
    </row>
    <row r="114" spans="1:8">
      <c r="A114" t="s">
        <v>24</v>
      </c>
      <c r="B114">
        <v>50</v>
      </c>
      <c r="C114">
        <v>2558</v>
      </c>
    </row>
    <row r="115" spans="1:8">
      <c r="A115" t="s">
        <v>23</v>
      </c>
      <c r="B115">
        <v>51</v>
      </c>
      <c r="C115">
        <v>123350</v>
      </c>
    </row>
    <row r="116" spans="1:8">
      <c r="A116" t="s">
        <v>24</v>
      </c>
      <c r="B116">
        <v>51</v>
      </c>
      <c r="C116">
        <v>2522</v>
      </c>
    </row>
    <row r="117" spans="1:8">
      <c r="A117" t="s">
        <v>23</v>
      </c>
      <c r="B117">
        <v>52</v>
      </c>
      <c r="C117">
        <v>123516</v>
      </c>
    </row>
    <row r="118" spans="1:8">
      <c r="A118" t="s">
        <v>24</v>
      </c>
      <c r="B118">
        <v>52</v>
      </c>
      <c r="C118">
        <v>2511</v>
      </c>
    </row>
    <row r="119" spans="1:8">
      <c r="A119" t="s">
        <v>23</v>
      </c>
      <c r="B119">
        <v>53</v>
      </c>
      <c r="C119">
        <v>123828</v>
      </c>
    </row>
    <row r="120" spans="1:8">
      <c r="A120" t="s">
        <v>24</v>
      </c>
      <c r="B120">
        <v>53</v>
      </c>
      <c r="C120">
        <v>2584</v>
      </c>
    </row>
    <row r="121" spans="1:8">
      <c r="A121" t="s">
        <v>23</v>
      </c>
      <c r="B121">
        <v>54</v>
      </c>
      <c r="C121">
        <v>123332</v>
      </c>
    </row>
    <row r="122" spans="1:8">
      <c r="A122" t="s">
        <v>24</v>
      </c>
      <c r="B122">
        <v>54</v>
      </c>
      <c r="C122">
        <v>2552</v>
      </c>
    </row>
    <row r="123" spans="1:8">
      <c r="A123" t="s">
        <v>23</v>
      </c>
      <c r="B123">
        <v>55</v>
      </c>
      <c r="C123">
        <v>123189</v>
      </c>
    </row>
    <row r="124" spans="1:8">
      <c r="A124" t="s">
        <v>24</v>
      </c>
      <c r="B124">
        <v>55</v>
      </c>
      <c r="C124">
        <v>2550</v>
      </c>
    </row>
    <row r="125" spans="1:8">
      <c r="A125" t="s">
        <v>23</v>
      </c>
      <c r="B125">
        <v>56</v>
      </c>
      <c r="C125">
        <v>122776</v>
      </c>
    </row>
    <row r="126" spans="1:8">
      <c r="A126" t="s">
        <v>24</v>
      </c>
      <c r="B126">
        <v>56</v>
      </c>
      <c r="C126">
        <v>2541</v>
      </c>
    </row>
    <row r="127" spans="1:8">
      <c r="A127" t="s">
        <v>23</v>
      </c>
      <c r="B127">
        <v>57</v>
      </c>
      <c r="C127">
        <v>123237</v>
      </c>
    </row>
    <row r="128" spans="1:8">
      <c r="A128" t="s">
        <v>24</v>
      </c>
      <c r="B128">
        <v>57</v>
      </c>
      <c r="C128">
        <v>2571</v>
      </c>
    </row>
    <row r="129" spans="1:3">
      <c r="A129" t="s">
        <v>23</v>
      </c>
      <c r="B129">
        <v>58</v>
      </c>
      <c r="C129">
        <v>122870</v>
      </c>
    </row>
    <row r="130" spans="1:3">
      <c r="A130" t="s">
        <v>24</v>
      </c>
      <c r="B130">
        <v>58</v>
      </c>
      <c r="C130">
        <v>2534</v>
      </c>
    </row>
    <row r="131" spans="1:3">
      <c r="A131" t="s">
        <v>23</v>
      </c>
      <c r="B131">
        <v>59</v>
      </c>
      <c r="C131">
        <v>123227</v>
      </c>
    </row>
    <row r="132" spans="1:3">
      <c r="A132" t="s">
        <v>24</v>
      </c>
      <c r="B132">
        <v>59</v>
      </c>
      <c r="C132">
        <v>2577</v>
      </c>
    </row>
    <row r="133" spans="1:3">
      <c r="A133" t="s">
        <v>23</v>
      </c>
      <c r="B133">
        <v>60</v>
      </c>
      <c r="C133">
        <v>122641</v>
      </c>
    </row>
    <row r="134" spans="1:3">
      <c r="A134" t="s">
        <v>24</v>
      </c>
      <c r="B134">
        <v>60</v>
      </c>
      <c r="C134">
        <v>2610</v>
      </c>
    </row>
    <row r="135" spans="1:3">
      <c r="A135" t="s">
        <v>23</v>
      </c>
      <c r="B135">
        <v>61</v>
      </c>
      <c r="C135">
        <v>122460</v>
      </c>
    </row>
    <row r="136" spans="1:3">
      <c r="A136" t="s">
        <v>24</v>
      </c>
      <c r="B136">
        <v>61</v>
      </c>
      <c r="C136">
        <v>2559</v>
      </c>
    </row>
    <row r="137" spans="1:3">
      <c r="A137" t="s">
        <v>23</v>
      </c>
      <c r="B137">
        <v>62</v>
      </c>
      <c r="C137">
        <v>122670</v>
      </c>
    </row>
    <row r="138" spans="1:3">
      <c r="A138" t="s">
        <v>24</v>
      </c>
      <c r="B138">
        <v>62</v>
      </c>
      <c r="C138">
        <v>2550</v>
      </c>
    </row>
    <row r="139" spans="1:3">
      <c r="A139" t="s">
        <v>23</v>
      </c>
      <c r="B139">
        <v>63</v>
      </c>
      <c r="C139">
        <v>122916</v>
      </c>
    </row>
    <row r="140" spans="1:3">
      <c r="A140" t="s">
        <v>24</v>
      </c>
      <c r="B140">
        <v>63</v>
      </c>
      <c r="C140">
        <v>2551</v>
      </c>
    </row>
    <row r="141" spans="1:3">
      <c r="A141" t="s">
        <v>23</v>
      </c>
      <c r="B141">
        <v>64</v>
      </c>
      <c r="C141">
        <v>121936</v>
      </c>
    </row>
    <row r="142" spans="1:3">
      <c r="A142" t="s">
        <v>24</v>
      </c>
      <c r="B142">
        <v>64</v>
      </c>
      <c r="C142">
        <v>2532</v>
      </c>
    </row>
    <row r="143" spans="1:3">
      <c r="A143" t="s">
        <v>23</v>
      </c>
      <c r="B143">
        <v>65</v>
      </c>
      <c r="C143">
        <v>121925</v>
      </c>
    </row>
    <row r="144" spans="1:3">
      <c r="A144" t="s">
        <v>24</v>
      </c>
      <c r="B144">
        <v>65</v>
      </c>
      <c r="C144">
        <v>2549</v>
      </c>
    </row>
    <row r="145" spans="1:3">
      <c r="A145" t="s">
        <v>23</v>
      </c>
      <c r="B145">
        <v>66</v>
      </c>
      <c r="C145">
        <v>121326</v>
      </c>
    </row>
    <row r="146" spans="1:3">
      <c r="A146" t="s">
        <v>24</v>
      </c>
      <c r="B146">
        <v>66</v>
      </c>
      <c r="C146">
        <v>2545</v>
      </c>
    </row>
    <row r="147" spans="1:3">
      <c r="A147" t="s">
        <v>23</v>
      </c>
      <c r="B147">
        <v>67</v>
      </c>
      <c r="C147">
        <v>121422</v>
      </c>
    </row>
    <row r="148" spans="1:3">
      <c r="A148" t="s">
        <v>24</v>
      </c>
      <c r="B148">
        <v>67</v>
      </c>
      <c r="C148">
        <v>2536</v>
      </c>
    </row>
    <row r="149" spans="1:3">
      <c r="A149" t="s">
        <v>23</v>
      </c>
      <c r="B149">
        <v>68</v>
      </c>
      <c r="C149">
        <v>121472</v>
      </c>
    </row>
    <row r="150" spans="1:3">
      <c r="A150" t="s">
        <v>24</v>
      </c>
      <c r="B150">
        <v>68</v>
      </c>
      <c r="C150">
        <v>2537</v>
      </c>
    </row>
    <row r="151" spans="1:3">
      <c r="A151" t="s">
        <v>23</v>
      </c>
      <c r="B151">
        <v>69</v>
      </c>
      <c r="C151">
        <v>121359</v>
      </c>
    </row>
    <row r="152" spans="1:3">
      <c r="A152" t="s">
        <v>24</v>
      </c>
      <c r="B152">
        <v>69</v>
      </c>
      <c r="C152">
        <v>2530</v>
      </c>
    </row>
    <row r="153" spans="1:3">
      <c r="A153" t="s">
        <v>23</v>
      </c>
      <c r="B153">
        <v>70</v>
      </c>
      <c r="C153">
        <v>121537</v>
      </c>
    </row>
    <row r="154" spans="1:3">
      <c r="A154" t="s">
        <v>24</v>
      </c>
      <c r="B154">
        <v>70</v>
      </c>
      <c r="C154">
        <v>2550</v>
      </c>
    </row>
    <row r="155" spans="1:3">
      <c r="A155" t="s">
        <v>23</v>
      </c>
      <c r="B155">
        <v>71</v>
      </c>
      <c r="C155">
        <v>121597</v>
      </c>
    </row>
    <row r="156" spans="1:3">
      <c r="A156" t="s">
        <v>24</v>
      </c>
      <c r="B156">
        <v>71</v>
      </c>
      <c r="C156">
        <v>2566</v>
      </c>
    </row>
    <row r="157" spans="1:3">
      <c r="A157" t="s">
        <v>23</v>
      </c>
      <c r="B157">
        <v>72</v>
      </c>
      <c r="C157">
        <v>120912</v>
      </c>
    </row>
    <row r="158" spans="1:3">
      <c r="A158" t="s">
        <v>24</v>
      </c>
      <c r="B158">
        <v>72</v>
      </c>
      <c r="C158">
        <v>2547</v>
      </c>
    </row>
    <row r="159" spans="1:3">
      <c r="A159" t="s">
        <v>23</v>
      </c>
      <c r="B159">
        <v>73</v>
      </c>
      <c r="C159">
        <v>120976</v>
      </c>
    </row>
    <row r="160" spans="1:3">
      <c r="A160" t="s">
        <v>24</v>
      </c>
      <c r="B160">
        <v>73</v>
      </c>
      <c r="C160">
        <v>2618</v>
      </c>
    </row>
    <row r="161" spans="1:3">
      <c r="A161" t="s">
        <v>23</v>
      </c>
      <c r="B161">
        <v>74</v>
      </c>
      <c r="C161">
        <v>120725</v>
      </c>
    </row>
    <row r="162" spans="1:3">
      <c r="A162" t="s">
        <v>24</v>
      </c>
      <c r="B162">
        <v>74</v>
      </c>
      <c r="C162">
        <v>2559</v>
      </c>
    </row>
    <row r="163" spans="1:3">
      <c r="A163" t="s">
        <v>23</v>
      </c>
      <c r="B163">
        <v>75</v>
      </c>
      <c r="C163">
        <v>120548</v>
      </c>
    </row>
    <row r="164" spans="1:3">
      <c r="A164" t="s">
        <v>24</v>
      </c>
      <c r="B164">
        <v>75</v>
      </c>
      <c r="C164">
        <v>2552</v>
      </c>
    </row>
    <row r="165" spans="1:3">
      <c r="A165" t="s">
        <v>23</v>
      </c>
      <c r="B165">
        <v>76</v>
      </c>
      <c r="C165">
        <v>120896</v>
      </c>
    </row>
    <row r="166" spans="1:3">
      <c r="A166" t="s">
        <v>24</v>
      </c>
      <c r="B166">
        <v>76</v>
      </c>
      <c r="C166">
        <v>2545</v>
      </c>
    </row>
    <row r="167" spans="1:3">
      <c r="A167" t="s">
        <v>23</v>
      </c>
      <c r="B167">
        <v>77</v>
      </c>
      <c r="C167">
        <v>120172</v>
      </c>
    </row>
    <row r="168" spans="1:3">
      <c r="A168" t="s">
        <v>24</v>
      </c>
      <c r="B168">
        <v>77</v>
      </c>
      <c r="C168">
        <v>2554</v>
      </c>
    </row>
    <row r="169" spans="1:3">
      <c r="A169" t="s">
        <v>23</v>
      </c>
      <c r="B169">
        <v>78</v>
      </c>
      <c r="C169">
        <v>119803</v>
      </c>
    </row>
    <row r="170" spans="1:3">
      <c r="A170" t="s">
        <v>24</v>
      </c>
      <c r="B170">
        <v>78</v>
      </c>
      <c r="C170">
        <v>2531</v>
      </c>
    </row>
    <row r="171" spans="1:3">
      <c r="A171" t="s">
        <v>23</v>
      </c>
      <c r="B171">
        <v>79</v>
      </c>
      <c r="C171">
        <v>119365</v>
      </c>
    </row>
    <row r="172" spans="1:3">
      <c r="A172" t="s">
        <v>24</v>
      </c>
      <c r="B172">
        <v>79</v>
      </c>
      <c r="C172">
        <v>2543</v>
      </c>
    </row>
    <row r="173" spans="1:3">
      <c r="A173" t="s">
        <v>23</v>
      </c>
      <c r="B173">
        <v>80</v>
      </c>
      <c r="C173">
        <v>119490</v>
      </c>
    </row>
    <row r="174" spans="1:3">
      <c r="A174" t="s">
        <v>24</v>
      </c>
      <c r="B174">
        <v>80</v>
      </c>
      <c r="C174">
        <v>2528</v>
      </c>
    </row>
    <row r="175" spans="1:3">
      <c r="A175" t="s">
        <v>23</v>
      </c>
      <c r="B175">
        <v>81</v>
      </c>
      <c r="C175">
        <v>119398</v>
      </c>
    </row>
    <row r="176" spans="1:3">
      <c r="A176" t="s">
        <v>24</v>
      </c>
      <c r="B176">
        <v>81</v>
      </c>
      <c r="C176">
        <v>2553</v>
      </c>
    </row>
    <row r="177" spans="1:3">
      <c r="A177" t="s">
        <v>23</v>
      </c>
      <c r="B177">
        <v>82</v>
      </c>
      <c r="C177">
        <v>119690</v>
      </c>
    </row>
    <row r="178" spans="1:3">
      <c r="A178" t="s">
        <v>24</v>
      </c>
      <c r="B178">
        <v>82</v>
      </c>
      <c r="C178">
        <v>2567</v>
      </c>
    </row>
    <row r="179" spans="1:3">
      <c r="A179" t="s">
        <v>23</v>
      </c>
      <c r="B179">
        <v>83</v>
      </c>
      <c r="C179">
        <v>119480</v>
      </c>
    </row>
    <row r="180" spans="1:3">
      <c r="A180" t="s">
        <v>24</v>
      </c>
      <c r="B180">
        <v>83</v>
      </c>
      <c r="C180">
        <v>2566</v>
      </c>
    </row>
    <row r="181" spans="1:3">
      <c r="A181" t="s">
        <v>23</v>
      </c>
      <c r="B181">
        <v>84</v>
      </c>
      <c r="C181">
        <v>118865</v>
      </c>
    </row>
    <row r="182" spans="1:3">
      <c r="A182" t="s">
        <v>24</v>
      </c>
      <c r="B182">
        <v>84</v>
      </c>
      <c r="C182">
        <v>2550</v>
      </c>
    </row>
    <row r="183" spans="1:3">
      <c r="A183" t="s">
        <v>23</v>
      </c>
      <c r="B183">
        <v>85</v>
      </c>
      <c r="C183">
        <v>119643</v>
      </c>
    </row>
    <row r="184" spans="1:3">
      <c r="A184" t="s">
        <v>24</v>
      </c>
      <c r="B184">
        <v>85</v>
      </c>
      <c r="C184">
        <v>2540</v>
      </c>
    </row>
    <row r="185" spans="1:3">
      <c r="A185" t="s">
        <v>23</v>
      </c>
      <c r="B185">
        <v>86</v>
      </c>
      <c r="C185">
        <v>118770</v>
      </c>
    </row>
    <row r="186" spans="1:3">
      <c r="A186" t="s">
        <v>24</v>
      </c>
      <c r="B186">
        <v>86</v>
      </c>
      <c r="C186">
        <v>2551</v>
      </c>
    </row>
    <row r="187" spans="1:3">
      <c r="A187" t="s">
        <v>23</v>
      </c>
      <c r="B187">
        <v>87</v>
      </c>
      <c r="C187">
        <v>120923</v>
      </c>
    </row>
    <row r="188" spans="1:3">
      <c r="A188" t="s">
        <v>24</v>
      </c>
      <c r="B188">
        <v>87</v>
      </c>
      <c r="C188">
        <v>2578</v>
      </c>
    </row>
    <row r="189" spans="1:3">
      <c r="A189" t="s">
        <v>23</v>
      </c>
      <c r="B189">
        <v>88</v>
      </c>
      <c r="C189">
        <v>119248</v>
      </c>
    </row>
    <row r="190" spans="1:3">
      <c r="A190" t="s">
        <v>24</v>
      </c>
      <c r="B190">
        <v>88</v>
      </c>
      <c r="C190">
        <v>2553</v>
      </c>
    </row>
    <row r="191" spans="1:3">
      <c r="A191" t="s">
        <v>23</v>
      </c>
      <c r="B191">
        <v>89</v>
      </c>
      <c r="C191">
        <v>119909</v>
      </c>
    </row>
    <row r="192" spans="1:3">
      <c r="A192" t="s">
        <v>24</v>
      </c>
      <c r="B192">
        <v>89</v>
      </c>
      <c r="C192">
        <v>2463</v>
      </c>
    </row>
    <row r="193" spans="1:3">
      <c r="A193" t="s">
        <v>23</v>
      </c>
      <c r="B193">
        <v>90</v>
      </c>
      <c r="C193">
        <v>119452</v>
      </c>
    </row>
    <row r="194" spans="1:3">
      <c r="A194" t="s">
        <v>24</v>
      </c>
      <c r="B194">
        <v>90</v>
      </c>
      <c r="C194">
        <v>2484</v>
      </c>
    </row>
    <row r="195" spans="1:3">
      <c r="A195" t="s">
        <v>23</v>
      </c>
      <c r="B195">
        <v>91</v>
      </c>
      <c r="C195">
        <v>118802</v>
      </c>
    </row>
    <row r="196" spans="1:3">
      <c r="A196" t="s">
        <v>24</v>
      </c>
      <c r="B196">
        <v>91</v>
      </c>
      <c r="C196">
        <v>2549</v>
      </c>
    </row>
    <row r="197" spans="1:3">
      <c r="A197" t="s">
        <v>23</v>
      </c>
      <c r="B197">
        <v>92</v>
      </c>
      <c r="C197">
        <v>119255</v>
      </c>
    </row>
    <row r="198" spans="1:3">
      <c r="A198" t="s">
        <v>24</v>
      </c>
      <c r="B198">
        <v>92</v>
      </c>
      <c r="C198">
        <v>2575</v>
      </c>
    </row>
    <row r="199" spans="1:3">
      <c r="A199" t="s">
        <v>23</v>
      </c>
      <c r="B199">
        <v>93</v>
      </c>
      <c r="C199">
        <v>119797</v>
      </c>
    </row>
    <row r="200" spans="1:3">
      <c r="A200" t="s">
        <v>24</v>
      </c>
      <c r="B200">
        <v>93</v>
      </c>
      <c r="C200">
        <v>2565</v>
      </c>
    </row>
    <row r="201" spans="1:3">
      <c r="A201" t="s">
        <v>23</v>
      </c>
      <c r="B201">
        <v>94</v>
      </c>
      <c r="C201">
        <v>120122</v>
      </c>
    </row>
    <row r="202" spans="1:3">
      <c r="A202" t="s">
        <v>24</v>
      </c>
      <c r="B202">
        <v>94</v>
      </c>
      <c r="C202">
        <v>2541</v>
      </c>
    </row>
    <row r="203" spans="1:3">
      <c r="A203" t="s">
        <v>23</v>
      </c>
      <c r="B203">
        <v>95</v>
      </c>
      <c r="C203">
        <v>119417</v>
      </c>
    </row>
    <row r="204" spans="1:3">
      <c r="A204" t="s">
        <v>24</v>
      </c>
      <c r="B204">
        <v>95</v>
      </c>
      <c r="C204">
        <v>2551</v>
      </c>
    </row>
    <row r="205" spans="1:3">
      <c r="A205" t="s">
        <v>23</v>
      </c>
      <c r="B205">
        <v>96</v>
      </c>
      <c r="C205">
        <v>119362</v>
      </c>
    </row>
    <row r="206" spans="1:3">
      <c r="A206" t="s">
        <v>24</v>
      </c>
      <c r="B206">
        <v>96</v>
      </c>
      <c r="C206">
        <v>2541</v>
      </c>
    </row>
    <row r="207" spans="1:3">
      <c r="A207" t="s">
        <v>23</v>
      </c>
      <c r="B207">
        <v>97</v>
      </c>
      <c r="C207">
        <v>119651</v>
      </c>
    </row>
    <row r="208" spans="1:3">
      <c r="A208" t="s">
        <v>24</v>
      </c>
      <c r="B208">
        <v>97</v>
      </c>
      <c r="C208">
        <v>2511</v>
      </c>
    </row>
    <row r="209" spans="1:3">
      <c r="A209" t="s">
        <v>23</v>
      </c>
      <c r="B209">
        <v>98</v>
      </c>
      <c r="C209">
        <v>118725</v>
      </c>
    </row>
    <row r="210" spans="1:3">
      <c r="A210" t="s">
        <v>24</v>
      </c>
      <c r="B210">
        <v>98</v>
      </c>
      <c r="C210">
        <v>2547</v>
      </c>
    </row>
    <row r="211" spans="1:3">
      <c r="A211" t="s">
        <v>23</v>
      </c>
      <c r="B211">
        <v>99</v>
      </c>
      <c r="C211">
        <v>119492</v>
      </c>
    </row>
    <row r="212" spans="1:3">
      <c r="A212" t="s">
        <v>24</v>
      </c>
      <c r="B212">
        <v>99</v>
      </c>
      <c r="C212">
        <v>2524</v>
      </c>
    </row>
    <row r="213" spans="1:3">
      <c r="A213" t="s">
        <v>26</v>
      </c>
      <c r="B213">
        <v>0</v>
      </c>
      <c r="C213">
        <v>12571689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H2" sqref="H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6" t="s">
        <v>10</v>
      </c>
      <c r="B1" s="3">
        <v>307</v>
      </c>
      <c r="C1" s="3">
        <f>B3*(B3/B4)/I3</f>
        <v>347.3813421759022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110.66868231226718</v>
      </c>
      <c r="G2" t="s">
        <v>4</v>
      </c>
      <c r="H2" s="7">
        <f>H3+H5</f>
        <v>8731.557769687679</v>
      </c>
      <c r="I2" s="7">
        <f>I3+I5</f>
        <v>7648.5010000000002</v>
      </c>
      <c r="J2" s="8">
        <f>H2/I2</f>
        <v>1.1416037952649387</v>
      </c>
      <c r="K2" s="8">
        <f>J2-1</f>
        <v>0.14160379526493871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8143.3224755700321</v>
      </c>
      <c r="I3" s="3">
        <f>SUMIF($A$10:$A$221,"read",$C$10:$C$221)/1000</f>
        <v>7196.7020000000002</v>
      </c>
      <c r="J3" s="8">
        <f>H3/I3</f>
        <v>1.1315353165338835</v>
      </c>
      <c r="K3" s="8">
        <f>J3-1</f>
        <v>0.13153531653388351</v>
      </c>
    </row>
    <row r="4" spans="1:11">
      <c r="A4" s="6" t="s">
        <v>14</v>
      </c>
      <c r="B4" s="3">
        <v>1000</v>
      </c>
      <c r="C4" s="3"/>
      <c r="G4" t="s">
        <v>15</v>
      </c>
      <c r="H4" s="3">
        <f>B3/B1</f>
        <v>162.86644951140065</v>
      </c>
      <c r="I4" s="3">
        <f>I3/(B3/B4)</f>
        <v>143.93404000000001</v>
      </c>
      <c r="J4" s="8">
        <f>H4/I4</f>
        <v>1.1315353165338835</v>
      </c>
      <c r="K4" s="8">
        <f>J4-1</f>
        <v>0.13153531653388351</v>
      </c>
    </row>
    <row r="5" spans="1:11">
      <c r="A5" s="6" t="s">
        <v>16</v>
      </c>
      <c r="B5" s="9">
        <f>B4/B3</f>
        <v>0.02</v>
      </c>
      <c r="G5" t="s">
        <v>6</v>
      </c>
      <c r="H5" s="3">
        <f>B3/B2</f>
        <v>588.23529411764707</v>
      </c>
      <c r="I5" s="3">
        <f>SUMIF($A$10:$A$221,"network",$C$10:$C$221)/1000</f>
        <v>451.79899999999998</v>
      </c>
      <c r="J5" s="8">
        <f>H5/I5</f>
        <v>1.3019844977913786</v>
      </c>
      <c r="K5" s="8">
        <f>J5-1</f>
        <v>0.30198449779137859</v>
      </c>
    </row>
    <row r="6" spans="1:11">
      <c r="G6" t="s">
        <v>17</v>
      </c>
      <c r="H6" s="3">
        <f>B4/B2</f>
        <v>11.764705882352942</v>
      </c>
      <c r="I6" s="3">
        <f>I5/(B3/B4)</f>
        <v>9.0359800000000003</v>
      </c>
      <c r="J6" s="8">
        <f>H6/I6</f>
        <v>1.3019844977913786</v>
      </c>
      <c r="K6" s="8">
        <f>J6-1</f>
        <v>0.30198449779137859</v>
      </c>
    </row>
    <row r="7" spans="1:11">
      <c r="G7" t="s">
        <v>18</v>
      </c>
      <c r="H7" s="3">
        <f t="array" ref="H7">MAX(IF(A11:A301="read", C11:C301, 0))</f>
        <v>172520</v>
      </c>
      <c r="I7" s="3"/>
    </row>
    <row r="8" spans="1:11">
      <c r="G8" t="s">
        <v>19</v>
      </c>
      <c r="H8" s="3">
        <f t="array" ref="H8">MIN(IF(A11:A302="read", C11:C302, 1000000000))</f>
        <v>135437</v>
      </c>
      <c r="I8" s="3"/>
    </row>
    <row r="9" spans="1:11">
      <c r="H9" s="8">
        <f>H8/H7</f>
        <v>0.78505100857871546</v>
      </c>
      <c r="I9" s="3"/>
    </row>
    <row r="10" spans="1:11">
      <c r="A10" s="1" t="s">
        <v>20</v>
      </c>
      <c r="B10" s="1">
        <v>50</v>
      </c>
      <c r="C10" s="1">
        <v>1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172520</v>
      </c>
    </row>
    <row r="13" spans="1:11">
      <c r="A13" t="s">
        <v>24</v>
      </c>
      <c r="B13">
        <v>0</v>
      </c>
      <c r="C13">
        <v>9366</v>
      </c>
    </row>
    <row r="14" spans="1:11">
      <c r="A14" t="s">
        <v>23</v>
      </c>
      <c r="B14">
        <v>1</v>
      </c>
      <c r="C14">
        <v>162499</v>
      </c>
    </row>
    <row r="15" spans="1:11">
      <c r="A15" t="s">
        <v>24</v>
      </c>
      <c r="B15">
        <v>1</v>
      </c>
      <c r="C15">
        <v>8950</v>
      </c>
    </row>
    <row r="16" spans="1:11">
      <c r="A16" t="s">
        <v>23</v>
      </c>
      <c r="B16">
        <v>2</v>
      </c>
      <c r="C16">
        <v>158848</v>
      </c>
    </row>
    <row r="17" spans="1:3">
      <c r="A17" t="s">
        <v>24</v>
      </c>
      <c r="B17">
        <v>2</v>
      </c>
      <c r="C17">
        <v>8948</v>
      </c>
    </row>
    <row r="18" spans="1:3">
      <c r="A18" t="s">
        <v>23</v>
      </c>
      <c r="B18">
        <v>3</v>
      </c>
      <c r="C18">
        <v>149795</v>
      </c>
    </row>
    <row r="19" spans="1:3">
      <c r="A19" t="s">
        <v>24</v>
      </c>
      <c r="B19">
        <v>3</v>
      </c>
      <c r="C19">
        <v>8935</v>
      </c>
    </row>
    <row r="20" spans="1:3">
      <c r="A20" t="s">
        <v>23</v>
      </c>
      <c r="B20">
        <v>4</v>
      </c>
      <c r="C20">
        <v>149580</v>
      </c>
    </row>
    <row r="21" spans="1:3">
      <c r="A21" t="s">
        <v>24</v>
      </c>
      <c r="B21">
        <v>4</v>
      </c>
      <c r="C21">
        <v>9072</v>
      </c>
    </row>
    <row r="22" spans="1:3">
      <c r="A22" t="s">
        <v>23</v>
      </c>
      <c r="B22">
        <v>5</v>
      </c>
      <c r="C22">
        <v>149954</v>
      </c>
    </row>
    <row r="23" spans="1:3">
      <c r="A23" t="s">
        <v>24</v>
      </c>
      <c r="B23">
        <v>5</v>
      </c>
      <c r="C23">
        <v>9007</v>
      </c>
    </row>
    <row r="24" spans="1:3">
      <c r="A24" t="s">
        <v>23</v>
      </c>
      <c r="B24">
        <v>6</v>
      </c>
      <c r="C24">
        <v>149239</v>
      </c>
    </row>
    <row r="25" spans="1:3">
      <c r="A25" t="s">
        <v>24</v>
      </c>
      <c r="B25">
        <v>6</v>
      </c>
      <c r="C25">
        <v>8987</v>
      </c>
    </row>
    <row r="26" spans="1:3">
      <c r="A26" t="s">
        <v>23</v>
      </c>
      <c r="B26">
        <v>7</v>
      </c>
      <c r="C26">
        <v>148408</v>
      </c>
    </row>
    <row r="27" spans="1:3">
      <c r="A27" t="s">
        <v>24</v>
      </c>
      <c r="B27">
        <v>7</v>
      </c>
      <c r="C27">
        <v>8980</v>
      </c>
    </row>
    <row r="28" spans="1:3">
      <c r="A28" t="s">
        <v>23</v>
      </c>
      <c r="B28">
        <v>8</v>
      </c>
      <c r="C28">
        <v>148561</v>
      </c>
    </row>
    <row r="29" spans="1:3">
      <c r="A29" t="s">
        <v>24</v>
      </c>
      <c r="B29">
        <v>8</v>
      </c>
      <c r="C29">
        <v>8998</v>
      </c>
    </row>
    <row r="30" spans="1:3">
      <c r="A30" t="s">
        <v>23</v>
      </c>
      <c r="B30">
        <v>9</v>
      </c>
      <c r="C30">
        <v>148844</v>
      </c>
    </row>
    <row r="31" spans="1:3">
      <c r="A31" t="s">
        <v>24</v>
      </c>
      <c r="B31">
        <v>9</v>
      </c>
      <c r="C31">
        <v>9054</v>
      </c>
    </row>
    <row r="32" spans="1:3">
      <c r="A32" t="s">
        <v>23</v>
      </c>
      <c r="B32">
        <v>10</v>
      </c>
      <c r="C32">
        <v>147723</v>
      </c>
    </row>
    <row r="33" spans="1:3">
      <c r="A33" t="s">
        <v>24</v>
      </c>
      <c r="B33">
        <v>10</v>
      </c>
      <c r="C33">
        <v>9066</v>
      </c>
    </row>
    <row r="34" spans="1:3">
      <c r="A34" t="s">
        <v>23</v>
      </c>
      <c r="B34">
        <v>11</v>
      </c>
      <c r="C34">
        <v>149643</v>
      </c>
    </row>
    <row r="35" spans="1:3">
      <c r="A35" t="s">
        <v>24</v>
      </c>
      <c r="B35">
        <v>11</v>
      </c>
      <c r="C35">
        <v>8942</v>
      </c>
    </row>
    <row r="36" spans="1:3">
      <c r="A36" t="s">
        <v>23</v>
      </c>
      <c r="B36">
        <v>12</v>
      </c>
      <c r="C36">
        <v>148347</v>
      </c>
    </row>
    <row r="37" spans="1:3">
      <c r="A37" t="s">
        <v>24</v>
      </c>
      <c r="B37">
        <v>12</v>
      </c>
      <c r="C37">
        <v>9132</v>
      </c>
    </row>
    <row r="38" spans="1:3">
      <c r="A38" t="s">
        <v>23</v>
      </c>
      <c r="B38">
        <v>13</v>
      </c>
      <c r="C38">
        <v>144298</v>
      </c>
    </row>
    <row r="39" spans="1:3">
      <c r="A39" t="s">
        <v>24</v>
      </c>
      <c r="B39">
        <v>13</v>
      </c>
      <c r="C39">
        <v>8993</v>
      </c>
    </row>
    <row r="40" spans="1:3">
      <c r="A40" t="s">
        <v>23</v>
      </c>
      <c r="B40">
        <v>14</v>
      </c>
      <c r="C40">
        <v>145987</v>
      </c>
    </row>
    <row r="41" spans="1:3">
      <c r="A41" t="s">
        <v>24</v>
      </c>
      <c r="B41">
        <v>14</v>
      </c>
      <c r="C41">
        <v>9060</v>
      </c>
    </row>
    <row r="42" spans="1:3">
      <c r="A42" t="s">
        <v>23</v>
      </c>
      <c r="B42">
        <v>15</v>
      </c>
      <c r="C42">
        <v>145519</v>
      </c>
    </row>
    <row r="43" spans="1:3">
      <c r="A43" t="s">
        <v>24</v>
      </c>
      <c r="B43">
        <v>15</v>
      </c>
      <c r="C43">
        <v>8996</v>
      </c>
    </row>
    <row r="44" spans="1:3">
      <c r="A44" t="s">
        <v>23</v>
      </c>
      <c r="B44">
        <v>16</v>
      </c>
      <c r="C44">
        <v>146250</v>
      </c>
    </row>
    <row r="45" spans="1:3">
      <c r="A45" t="s">
        <v>24</v>
      </c>
      <c r="B45">
        <v>16</v>
      </c>
      <c r="C45">
        <v>9007</v>
      </c>
    </row>
    <row r="46" spans="1:3">
      <c r="A46" t="s">
        <v>23</v>
      </c>
      <c r="B46">
        <v>17</v>
      </c>
      <c r="C46">
        <v>148995</v>
      </c>
    </row>
    <row r="47" spans="1:3">
      <c r="A47" t="s">
        <v>24</v>
      </c>
      <c r="B47">
        <v>17</v>
      </c>
      <c r="C47">
        <v>9033</v>
      </c>
    </row>
    <row r="48" spans="1:3">
      <c r="A48" t="s">
        <v>23</v>
      </c>
      <c r="B48">
        <v>18</v>
      </c>
      <c r="C48">
        <v>144941</v>
      </c>
    </row>
    <row r="49" spans="1:3">
      <c r="A49" t="s">
        <v>24</v>
      </c>
      <c r="B49">
        <v>18</v>
      </c>
      <c r="C49">
        <v>9025</v>
      </c>
    </row>
    <row r="50" spans="1:3">
      <c r="A50" t="s">
        <v>23</v>
      </c>
      <c r="B50">
        <v>19</v>
      </c>
      <c r="C50">
        <v>144069</v>
      </c>
    </row>
    <row r="51" spans="1:3">
      <c r="A51" t="s">
        <v>24</v>
      </c>
      <c r="B51">
        <v>19</v>
      </c>
      <c r="C51">
        <v>8946</v>
      </c>
    </row>
    <row r="52" spans="1:3">
      <c r="A52" t="s">
        <v>23</v>
      </c>
      <c r="B52">
        <v>20</v>
      </c>
      <c r="C52">
        <v>145957</v>
      </c>
    </row>
    <row r="53" spans="1:3">
      <c r="A53" t="s">
        <v>24</v>
      </c>
      <c r="B53">
        <v>20</v>
      </c>
      <c r="C53">
        <v>8985</v>
      </c>
    </row>
    <row r="54" spans="1:3">
      <c r="A54" t="s">
        <v>23</v>
      </c>
      <c r="B54">
        <v>21</v>
      </c>
      <c r="C54">
        <v>143820</v>
      </c>
    </row>
    <row r="55" spans="1:3">
      <c r="A55" t="s">
        <v>24</v>
      </c>
      <c r="B55">
        <v>21</v>
      </c>
      <c r="C55">
        <v>8964</v>
      </c>
    </row>
    <row r="56" spans="1:3">
      <c r="A56" t="s">
        <v>23</v>
      </c>
      <c r="B56">
        <v>22</v>
      </c>
      <c r="C56">
        <v>143066</v>
      </c>
    </row>
    <row r="57" spans="1:3">
      <c r="A57" t="s">
        <v>24</v>
      </c>
      <c r="B57">
        <v>22</v>
      </c>
      <c r="C57">
        <v>9156</v>
      </c>
    </row>
    <row r="58" spans="1:3">
      <c r="A58" t="s">
        <v>23</v>
      </c>
      <c r="B58">
        <v>23</v>
      </c>
      <c r="C58">
        <v>142377</v>
      </c>
    </row>
    <row r="59" spans="1:3">
      <c r="A59" t="s">
        <v>24</v>
      </c>
      <c r="B59">
        <v>23</v>
      </c>
      <c r="C59">
        <v>9033</v>
      </c>
    </row>
    <row r="60" spans="1:3">
      <c r="A60" t="s">
        <v>23</v>
      </c>
      <c r="B60">
        <v>24</v>
      </c>
      <c r="C60">
        <v>144481</v>
      </c>
    </row>
    <row r="61" spans="1:3">
      <c r="A61" t="s">
        <v>24</v>
      </c>
      <c r="B61">
        <v>24</v>
      </c>
      <c r="C61">
        <v>8954</v>
      </c>
    </row>
    <row r="62" spans="1:3">
      <c r="A62" t="s">
        <v>23</v>
      </c>
      <c r="B62">
        <v>25</v>
      </c>
      <c r="C62">
        <v>143996</v>
      </c>
    </row>
    <row r="63" spans="1:3">
      <c r="A63" t="s">
        <v>24</v>
      </c>
      <c r="B63">
        <v>25</v>
      </c>
      <c r="C63">
        <v>9165</v>
      </c>
    </row>
    <row r="64" spans="1:3">
      <c r="A64" t="s">
        <v>23</v>
      </c>
      <c r="B64">
        <v>26</v>
      </c>
      <c r="C64">
        <v>140884</v>
      </c>
    </row>
    <row r="65" spans="1:3">
      <c r="A65" t="s">
        <v>24</v>
      </c>
      <c r="B65">
        <v>26</v>
      </c>
      <c r="C65">
        <v>9089</v>
      </c>
    </row>
    <row r="66" spans="1:3">
      <c r="A66" t="s">
        <v>23</v>
      </c>
      <c r="B66">
        <v>27</v>
      </c>
      <c r="C66">
        <v>142301</v>
      </c>
    </row>
    <row r="67" spans="1:3">
      <c r="A67" t="s">
        <v>24</v>
      </c>
      <c r="B67">
        <v>27</v>
      </c>
      <c r="C67">
        <v>9116</v>
      </c>
    </row>
    <row r="68" spans="1:3">
      <c r="A68" t="s">
        <v>23</v>
      </c>
      <c r="B68">
        <v>28</v>
      </c>
      <c r="C68">
        <v>142055</v>
      </c>
    </row>
    <row r="69" spans="1:3">
      <c r="A69" t="s">
        <v>24</v>
      </c>
      <c r="B69">
        <v>28</v>
      </c>
      <c r="C69">
        <v>9045</v>
      </c>
    </row>
    <row r="70" spans="1:3">
      <c r="A70" t="s">
        <v>23</v>
      </c>
      <c r="B70">
        <v>29</v>
      </c>
      <c r="C70">
        <v>144635</v>
      </c>
    </row>
    <row r="71" spans="1:3">
      <c r="A71" t="s">
        <v>24</v>
      </c>
      <c r="B71">
        <v>29</v>
      </c>
      <c r="C71">
        <v>9042</v>
      </c>
    </row>
    <row r="72" spans="1:3">
      <c r="A72" t="s">
        <v>23</v>
      </c>
      <c r="B72">
        <v>30</v>
      </c>
      <c r="C72">
        <v>140766</v>
      </c>
    </row>
    <row r="73" spans="1:3">
      <c r="A73" t="s">
        <v>24</v>
      </c>
      <c r="B73">
        <v>30</v>
      </c>
      <c r="C73">
        <v>8991</v>
      </c>
    </row>
    <row r="74" spans="1:3">
      <c r="A74" t="s">
        <v>23</v>
      </c>
      <c r="B74">
        <v>31</v>
      </c>
      <c r="C74">
        <v>143473</v>
      </c>
    </row>
    <row r="75" spans="1:3">
      <c r="A75" t="s">
        <v>24</v>
      </c>
      <c r="B75">
        <v>31</v>
      </c>
      <c r="C75">
        <v>8953</v>
      </c>
    </row>
    <row r="76" spans="1:3">
      <c r="A76" t="s">
        <v>23</v>
      </c>
      <c r="B76">
        <v>32</v>
      </c>
      <c r="C76">
        <v>140421</v>
      </c>
    </row>
    <row r="77" spans="1:3">
      <c r="A77" t="s">
        <v>24</v>
      </c>
      <c r="B77">
        <v>32</v>
      </c>
      <c r="C77">
        <v>9000</v>
      </c>
    </row>
    <row r="78" spans="1:3">
      <c r="A78" t="s">
        <v>23</v>
      </c>
      <c r="B78">
        <v>33</v>
      </c>
      <c r="C78">
        <v>138998</v>
      </c>
    </row>
    <row r="79" spans="1:3">
      <c r="A79" t="s">
        <v>24</v>
      </c>
      <c r="B79">
        <v>33</v>
      </c>
      <c r="C79">
        <v>9023</v>
      </c>
    </row>
    <row r="80" spans="1:3">
      <c r="A80" t="s">
        <v>23</v>
      </c>
      <c r="B80">
        <v>34</v>
      </c>
      <c r="C80">
        <v>139781</v>
      </c>
    </row>
    <row r="81" spans="1:3">
      <c r="A81" t="s">
        <v>24</v>
      </c>
      <c r="B81">
        <v>34</v>
      </c>
      <c r="C81">
        <v>9030</v>
      </c>
    </row>
    <row r="82" spans="1:3">
      <c r="A82" t="s">
        <v>23</v>
      </c>
      <c r="B82">
        <v>35</v>
      </c>
      <c r="C82">
        <v>138503</v>
      </c>
    </row>
    <row r="83" spans="1:3">
      <c r="A83" t="s">
        <v>24</v>
      </c>
      <c r="B83">
        <v>35</v>
      </c>
      <c r="C83">
        <v>9036</v>
      </c>
    </row>
    <row r="84" spans="1:3">
      <c r="A84" t="s">
        <v>23</v>
      </c>
      <c r="B84">
        <v>36</v>
      </c>
      <c r="C84">
        <v>139093</v>
      </c>
    </row>
    <row r="85" spans="1:3">
      <c r="A85" t="s">
        <v>24</v>
      </c>
      <c r="B85">
        <v>36</v>
      </c>
      <c r="C85">
        <v>8947</v>
      </c>
    </row>
    <row r="86" spans="1:3">
      <c r="A86" t="s">
        <v>23</v>
      </c>
      <c r="B86">
        <v>37</v>
      </c>
      <c r="C86">
        <v>135650</v>
      </c>
    </row>
    <row r="87" spans="1:3">
      <c r="A87" t="s">
        <v>24</v>
      </c>
      <c r="B87">
        <v>37</v>
      </c>
      <c r="C87">
        <v>9084</v>
      </c>
    </row>
    <row r="88" spans="1:3">
      <c r="A88" t="s">
        <v>23</v>
      </c>
      <c r="B88">
        <v>38</v>
      </c>
      <c r="C88">
        <v>135509</v>
      </c>
    </row>
    <row r="89" spans="1:3">
      <c r="A89" t="s">
        <v>24</v>
      </c>
      <c r="B89">
        <v>38</v>
      </c>
      <c r="C89">
        <v>8946</v>
      </c>
    </row>
    <row r="90" spans="1:3">
      <c r="A90" t="s">
        <v>23</v>
      </c>
      <c r="B90">
        <v>39</v>
      </c>
      <c r="C90">
        <v>135588</v>
      </c>
    </row>
    <row r="91" spans="1:3">
      <c r="A91" t="s">
        <v>24</v>
      </c>
      <c r="B91">
        <v>39</v>
      </c>
      <c r="C91">
        <v>9211</v>
      </c>
    </row>
    <row r="92" spans="1:3">
      <c r="A92" t="s">
        <v>23</v>
      </c>
      <c r="B92">
        <v>40</v>
      </c>
      <c r="C92">
        <v>136562</v>
      </c>
    </row>
    <row r="93" spans="1:3">
      <c r="A93" t="s">
        <v>24</v>
      </c>
      <c r="B93">
        <v>40</v>
      </c>
      <c r="C93">
        <v>9085</v>
      </c>
    </row>
    <row r="94" spans="1:3">
      <c r="A94" t="s">
        <v>23</v>
      </c>
      <c r="B94">
        <v>41</v>
      </c>
      <c r="C94">
        <v>139110</v>
      </c>
    </row>
    <row r="95" spans="1:3">
      <c r="A95" t="s">
        <v>24</v>
      </c>
      <c r="B95">
        <v>41</v>
      </c>
      <c r="C95">
        <v>9082</v>
      </c>
    </row>
    <row r="96" spans="1:3">
      <c r="A96" t="s">
        <v>23</v>
      </c>
      <c r="B96">
        <v>42</v>
      </c>
      <c r="C96">
        <v>135751</v>
      </c>
    </row>
    <row r="97" spans="1:3">
      <c r="A97" t="s">
        <v>24</v>
      </c>
      <c r="B97">
        <v>42</v>
      </c>
      <c r="C97">
        <v>9215</v>
      </c>
    </row>
    <row r="98" spans="1:3">
      <c r="A98" t="s">
        <v>23</v>
      </c>
      <c r="B98">
        <v>43</v>
      </c>
      <c r="C98">
        <v>135664</v>
      </c>
    </row>
    <row r="99" spans="1:3">
      <c r="A99" t="s">
        <v>24</v>
      </c>
      <c r="B99">
        <v>43</v>
      </c>
      <c r="C99">
        <v>8998</v>
      </c>
    </row>
    <row r="100" spans="1:3">
      <c r="A100" t="s">
        <v>23</v>
      </c>
      <c r="B100">
        <v>44</v>
      </c>
      <c r="C100">
        <v>137300</v>
      </c>
    </row>
    <row r="101" spans="1:3">
      <c r="A101" t="s">
        <v>24</v>
      </c>
      <c r="B101">
        <v>44</v>
      </c>
      <c r="C101">
        <v>9114</v>
      </c>
    </row>
    <row r="102" spans="1:3">
      <c r="A102" t="s">
        <v>23</v>
      </c>
      <c r="B102">
        <v>45</v>
      </c>
      <c r="C102">
        <v>138399</v>
      </c>
    </row>
    <row r="103" spans="1:3">
      <c r="A103" t="s">
        <v>24</v>
      </c>
      <c r="B103">
        <v>45</v>
      </c>
      <c r="C103">
        <v>9031</v>
      </c>
    </row>
    <row r="104" spans="1:3">
      <c r="A104" t="s">
        <v>23</v>
      </c>
      <c r="B104">
        <v>46</v>
      </c>
      <c r="C104">
        <v>136566</v>
      </c>
    </row>
    <row r="105" spans="1:3">
      <c r="A105" t="s">
        <v>24</v>
      </c>
      <c r="B105">
        <v>46</v>
      </c>
      <c r="C105">
        <v>9013</v>
      </c>
    </row>
    <row r="106" spans="1:3">
      <c r="A106" t="s">
        <v>23</v>
      </c>
      <c r="B106">
        <v>47</v>
      </c>
      <c r="C106">
        <v>135437</v>
      </c>
    </row>
    <row r="107" spans="1:3">
      <c r="A107" t="s">
        <v>24</v>
      </c>
      <c r="B107">
        <v>47</v>
      </c>
      <c r="C107">
        <v>9023</v>
      </c>
    </row>
    <row r="108" spans="1:3">
      <c r="A108" t="s">
        <v>23</v>
      </c>
      <c r="B108">
        <v>48</v>
      </c>
      <c r="C108">
        <v>138575</v>
      </c>
    </row>
    <row r="109" spans="1:3">
      <c r="A109" t="s">
        <v>24</v>
      </c>
      <c r="B109">
        <v>48</v>
      </c>
      <c r="C109">
        <v>8999</v>
      </c>
    </row>
    <row r="110" spans="1:3">
      <c r="A110" t="s">
        <v>23</v>
      </c>
      <c r="B110">
        <v>49</v>
      </c>
      <c r="C110">
        <v>137964</v>
      </c>
    </row>
    <row r="111" spans="1:3">
      <c r="A111" t="s">
        <v>24</v>
      </c>
      <c r="B111">
        <v>49</v>
      </c>
      <c r="C111">
        <v>8972</v>
      </c>
    </row>
    <row r="112" spans="1:3">
      <c r="A112" t="s">
        <v>26</v>
      </c>
      <c r="B112">
        <v>0</v>
      </c>
      <c r="C112">
        <v>7648888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5" sqref="H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</cols>
  <sheetData>
    <row r="1" spans="1:11">
      <c r="A1" s="6" t="s">
        <v>10</v>
      </c>
      <c r="B1" s="3">
        <v>307</v>
      </c>
      <c r="C1" s="3">
        <f>B3*(B3/B4)/I3</f>
        <v>304.84875355880433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90.52051104259715</v>
      </c>
      <c r="G2" t="s">
        <v>4</v>
      </c>
      <c r="H2" s="7">
        <f>H3+H5</f>
        <v>4659.8965319026629</v>
      </c>
      <c r="I2" s="7">
        <f>I3+I5</f>
        <v>4652.7550000000001</v>
      </c>
      <c r="J2" s="8">
        <f>H2/I2</f>
        <v>1.001534903923087</v>
      </c>
      <c r="K2" s="8">
        <f>J2-1</f>
        <v>1.5349039230869721E-3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4071.6612377850161</v>
      </c>
      <c r="I3" s="3">
        <f>SUMIF($A$10:$A$221,"read",$C$10:$C$221)/1000</f>
        <v>4100.3940000000002</v>
      </c>
      <c r="J3" s="8">
        <f>H3/I3</f>
        <v>0.99299268260196849</v>
      </c>
      <c r="K3" s="8">
        <f>J3-1</f>
        <v>-7.0073173980315095E-3</v>
      </c>
    </row>
    <row r="4" spans="1:11">
      <c r="A4" s="6" t="s">
        <v>14</v>
      </c>
      <c r="B4" s="3">
        <v>2000</v>
      </c>
      <c r="C4" s="3"/>
      <c r="G4" t="s">
        <v>15</v>
      </c>
      <c r="H4" s="3">
        <f>B3/B1</f>
        <v>162.86644951140065</v>
      </c>
      <c r="I4" s="3">
        <f>I3/(B3/B4)</f>
        <v>164.01576</v>
      </c>
      <c r="J4" s="8">
        <f>H4/I4</f>
        <v>0.99299268260196849</v>
      </c>
      <c r="K4" s="8">
        <f>J4-1</f>
        <v>-7.0073173980315095E-3</v>
      </c>
    </row>
    <row r="5" spans="1:11">
      <c r="A5" s="6" t="s">
        <v>16</v>
      </c>
      <c r="B5" s="9">
        <f>B4/B3</f>
        <v>0.04</v>
      </c>
      <c r="G5" t="s">
        <v>6</v>
      </c>
      <c r="H5" s="3">
        <f>B3/B2</f>
        <v>588.23529411764707</v>
      </c>
      <c r="I5" s="3">
        <f>SUMIF($A$10:$A$221,"network",$C$10:$C$221)/1000</f>
        <v>552.36099999999999</v>
      </c>
      <c r="J5" s="8">
        <f>H5/I5</f>
        <v>1.064947188736437</v>
      </c>
      <c r="K5" s="8">
        <f>J5-1</f>
        <v>6.4947188736437012E-2</v>
      </c>
    </row>
    <row r="6" spans="1:11">
      <c r="G6" t="s">
        <v>17</v>
      </c>
      <c r="H6" s="3">
        <f>B4/B2</f>
        <v>23.529411764705884</v>
      </c>
      <c r="I6" s="3">
        <f>I5/(B3/B4)</f>
        <v>22.094439999999999</v>
      </c>
      <c r="J6" s="8">
        <f>H6/I6</f>
        <v>1.064947188736437</v>
      </c>
      <c r="K6" s="8">
        <f>J6-1</f>
        <v>6.4947188736437012E-2</v>
      </c>
    </row>
    <row r="7" spans="1:11">
      <c r="G7" t="s">
        <v>18</v>
      </c>
      <c r="H7" s="3">
        <f t="array" ref="H7">MAX(IF(A11:A301="read", C11:C301, 0))</f>
        <v>213265</v>
      </c>
      <c r="I7" s="3"/>
    </row>
    <row r="8" spans="1:11">
      <c r="G8" t="s">
        <v>19</v>
      </c>
      <c r="H8" s="3">
        <f t="array" ref="H8">MIN(IF(A11:A302="read", C11:C302, 1000000000))</f>
        <v>140193</v>
      </c>
      <c r="I8" s="3"/>
    </row>
    <row r="9" spans="1:11">
      <c r="H9" s="8">
        <f>H8/H7</f>
        <v>0.65736524980657862</v>
      </c>
      <c r="I9" s="3"/>
    </row>
    <row r="10" spans="1:11">
      <c r="A10" s="1" t="s">
        <v>20</v>
      </c>
      <c r="B10" s="1">
        <v>50</v>
      </c>
      <c r="C10" s="1">
        <v>2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213265</v>
      </c>
    </row>
    <row r="13" spans="1:11">
      <c r="A13" t="s">
        <v>24</v>
      </c>
      <c r="B13">
        <v>0</v>
      </c>
      <c r="C13">
        <v>22914</v>
      </c>
    </row>
    <row r="14" spans="1:11">
      <c r="A14" t="s">
        <v>23</v>
      </c>
      <c r="B14">
        <v>1</v>
      </c>
      <c r="C14">
        <v>184514</v>
      </c>
    </row>
    <row r="15" spans="1:11">
      <c r="A15" t="s">
        <v>24</v>
      </c>
      <c r="B15">
        <v>1</v>
      </c>
      <c r="C15">
        <v>22163</v>
      </c>
    </row>
    <row r="16" spans="1:11">
      <c r="A16" t="s">
        <v>23</v>
      </c>
      <c r="B16">
        <v>2</v>
      </c>
      <c r="C16">
        <v>180777</v>
      </c>
    </row>
    <row r="17" spans="1:3">
      <c r="A17" t="s">
        <v>24</v>
      </c>
      <c r="B17">
        <v>2</v>
      </c>
      <c r="C17">
        <v>21983</v>
      </c>
    </row>
    <row r="18" spans="1:3">
      <c r="A18" t="s">
        <v>23</v>
      </c>
      <c r="B18">
        <v>3</v>
      </c>
      <c r="C18">
        <v>179195</v>
      </c>
    </row>
    <row r="19" spans="1:3">
      <c r="A19" t="s">
        <v>24</v>
      </c>
      <c r="B19">
        <v>3</v>
      </c>
      <c r="C19">
        <v>22113</v>
      </c>
    </row>
    <row r="20" spans="1:3">
      <c r="A20" t="s">
        <v>23</v>
      </c>
      <c r="B20">
        <v>4</v>
      </c>
      <c r="C20">
        <v>180270</v>
      </c>
    </row>
    <row r="21" spans="1:3">
      <c r="A21" t="s">
        <v>24</v>
      </c>
      <c r="B21">
        <v>4</v>
      </c>
      <c r="C21">
        <v>22056</v>
      </c>
    </row>
    <row r="22" spans="1:3">
      <c r="A22" t="s">
        <v>23</v>
      </c>
      <c r="B22">
        <v>5</v>
      </c>
      <c r="C22">
        <v>176730</v>
      </c>
    </row>
    <row r="23" spans="1:3">
      <c r="A23" t="s">
        <v>24</v>
      </c>
      <c r="B23">
        <v>5</v>
      </c>
      <c r="C23">
        <v>21954</v>
      </c>
    </row>
    <row r="24" spans="1:3">
      <c r="A24" t="s">
        <v>23</v>
      </c>
      <c r="B24">
        <v>6</v>
      </c>
      <c r="C24">
        <v>174583</v>
      </c>
    </row>
    <row r="25" spans="1:3">
      <c r="A25" t="s">
        <v>24</v>
      </c>
      <c r="B25">
        <v>6</v>
      </c>
      <c r="C25">
        <v>22014</v>
      </c>
    </row>
    <row r="26" spans="1:3">
      <c r="A26" t="s">
        <v>23</v>
      </c>
      <c r="B26">
        <v>7</v>
      </c>
      <c r="C26">
        <v>174071</v>
      </c>
    </row>
    <row r="27" spans="1:3">
      <c r="A27" t="s">
        <v>24</v>
      </c>
      <c r="B27">
        <v>7</v>
      </c>
      <c r="C27">
        <v>22156</v>
      </c>
    </row>
    <row r="28" spans="1:3">
      <c r="A28" t="s">
        <v>23</v>
      </c>
      <c r="B28">
        <v>8</v>
      </c>
      <c r="C28">
        <v>171057</v>
      </c>
    </row>
    <row r="29" spans="1:3">
      <c r="A29" t="s">
        <v>24</v>
      </c>
      <c r="B29">
        <v>8</v>
      </c>
      <c r="C29">
        <v>22072</v>
      </c>
    </row>
    <row r="30" spans="1:3">
      <c r="A30" t="s">
        <v>23</v>
      </c>
      <c r="B30">
        <v>9</v>
      </c>
      <c r="C30">
        <v>176327</v>
      </c>
    </row>
    <row r="31" spans="1:3">
      <c r="A31" t="s">
        <v>24</v>
      </c>
      <c r="B31">
        <v>9</v>
      </c>
      <c r="C31">
        <v>22129</v>
      </c>
    </row>
    <row r="32" spans="1:3">
      <c r="A32" t="s">
        <v>23</v>
      </c>
      <c r="B32">
        <v>10</v>
      </c>
      <c r="C32">
        <v>170246</v>
      </c>
    </row>
    <row r="33" spans="1:3">
      <c r="A33" t="s">
        <v>24</v>
      </c>
      <c r="B33">
        <v>10</v>
      </c>
      <c r="C33">
        <v>22047</v>
      </c>
    </row>
    <row r="34" spans="1:3">
      <c r="A34" t="s">
        <v>23</v>
      </c>
      <c r="B34">
        <v>11</v>
      </c>
      <c r="C34">
        <v>167505</v>
      </c>
    </row>
    <row r="35" spans="1:3">
      <c r="A35" t="s">
        <v>24</v>
      </c>
      <c r="B35">
        <v>11</v>
      </c>
      <c r="C35">
        <v>22026</v>
      </c>
    </row>
    <row r="36" spans="1:3">
      <c r="A36" t="s">
        <v>23</v>
      </c>
      <c r="B36">
        <v>12</v>
      </c>
      <c r="C36">
        <v>163916</v>
      </c>
    </row>
    <row r="37" spans="1:3">
      <c r="A37" t="s">
        <v>24</v>
      </c>
      <c r="B37">
        <v>12</v>
      </c>
      <c r="C37">
        <v>22035</v>
      </c>
    </row>
    <row r="38" spans="1:3">
      <c r="A38" t="s">
        <v>23</v>
      </c>
      <c r="B38">
        <v>13</v>
      </c>
      <c r="C38">
        <v>161516</v>
      </c>
    </row>
    <row r="39" spans="1:3">
      <c r="A39" t="s">
        <v>24</v>
      </c>
      <c r="B39">
        <v>13</v>
      </c>
      <c r="C39">
        <v>22055</v>
      </c>
    </row>
    <row r="40" spans="1:3">
      <c r="A40" t="s">
        <v>23</v>
      </c>
      <c r="B40">
        <v>14</v>
      </c>
      <c r="C40">
        <v>159828</v>
      </c>
    </row>
    <row r="41" spans="1:3">
      <c r="A41" t="s">
        <v>24</v>
      </c>
      <c r="B41">
        <v>14</v>
      </c>
      <c r="C41">
        <v>21967</v>
      </c>
    </row>
    <row r="42" spans="1:3">
      <c r="A42" t="s">
        <v>23</v>
      </c>
      <c r="B42">
        <v>15</v>
      </c>
      <c r="C42">
        <v>155070</v>
      </c>
    </row>
    <row r="43" spans="1:3">
      <c r="A43" t="s">
        <v>24</v>
      </c>
      <c r="B43">
        <v>15</v>
      </c>
      <c r="C43">
        <v>21956</v>
      </c>
    </row>
    <row r="44" spans="1:3">
      <c r="A44" t="s">
        <v>23</v>
      </c>
      <c r="B44">
        <v>16</v>
      </c>
      <c r="C44">
        <v>157784</v>
      </c>
    </row>
    <row r="45" spans="1:3">
      <c r="A45" t="s">
        <v>24</v>
      </c>
      <c r="B45">
        <v>16</v>
      </c>
      <c r="C45">
        <v>21994</v>
      </c>
    </row>
    <row r="46" spans="1:3">
      <c r="A46" t="s">
        <v>23</v>
      </c>
      <c r="B46">
        <v>17</v>
      </c>
      <c r="C46">
        <v>151596</v>
      </c>
    </row>
    <row r="47" spans="1:3">
      <c r="A47" t="s">
        <v>24</v>
      </c>
      <c r="B47">
        <v>17</v>
      </c>
      <c r="C47">
        <v>21998</v>
      </c>
    </row>
    <row r="48" spans="1:3">
      <c r="A48" t="s">
        <v>23</v>
      </c>
      <c r="B48">
        <v>18</v>
      </c>
      <c r="C48">
        <v>152088</v>
      </c>
    </row>
    <row r="49" spans="1:3">
      <c r="A49" t="s">
        <v>24</v>
      </c>
      <c r="B49">
        <v>18</v>
      </c>
      <c r="C49">
        <v>22170</v>
      </c>
    </row>
    <row r="50" spans="1:3">
      <c r="A50" t="s">
        <v>23</v>
      </c>
      <c r="B50">
        <v>19</v>
      </c>
      <c r="C50">
        <v>144234</v>
      </c>
    </row>
    <row r="51" spans="1:3">
      <c r="A51" t="s">
        <v>24</v>
      </c>
      <c r="B51">
        <v>19</v>
      </c>
      <c r="C51">
        <v>21989</v>
      </c>
    </row>
    <row r="52" spans="1:3">
      <c r="A52" t="s">
        <v>23</v>
      </c>
      <c r="B52">
        <v>20</v>
      </c>
      <c r="C52">
        <v>143409</v>
      </c>
    </row>
    <row r="53" spans="1:3">
      <c r="A53" t="s">
        <v>24</v>
      </c>
      <c r="B53">
        <v>20</v>
      </c>
      <c r="C53">
        <v>22134</v>
      </c>
    </row>
    <row r="54" spans="1:3">
      <c r="A54" t="s">
        <v>23</v>
      </c>
      <c r="B54">
        <v>21</v>
      </c>
      <c r="C54">
        <v>140324</v>
      </c>
    </row>
    <row r="55" spans="1:3">
      <c r="A55" t="s">
        <v>24</v>
      </c>
      <c r="B55">
        <v>21</v>
      </c>
      <c r="C55">
        <v>22150</v>
      </c>
    </row>
    <row r="56" spans="1:3">
      <c r="A56" t="s">
        <v>23</v>
      </c>
      <c r="B56">
        <v>22</v>
      </c>
      <c r="C56">
        <v>140193</v>
      </c>
    </row>
    <row r="57" spans="1:3">
      <c r="A57" t="s">
        <v>24</v>
      </c>
      <c r="B57">
        <v>22</v>
      </c>
      <c r="C57">
        <v>22185</v>
      </c>
    </row>
    <row r="58" spans="1:3">
      <c r="A58" t="s">
        <v>23</v>
      </c>
      <c r="B58">
        <v>23</v>
      </c>
      <c r="C58">
        <v>140770</v>
      </c>
    </row>
    <row r="59" spans="1:3">
      <c r="A59" t="s">
        <v>24</v>
      </c>
      <c r="B59">
        <v>23</v>
      </c>
      <c r="C59">
        <v>22125</v>
      </c>
    </row>
    <row r="60" spans="1:3">
      <c r="A60" t="s">
        <v>23</v>
      </c>
      <c r="B60">
        <v>24</v>
      </c>
      <c r="C60">
        <v>141126</v>
      </c>
    </row>
    <row r="61" spans="1:3">
      <c r="A61" t="s">
        <v>24</v>
      </c>
      <c r="B61">
        <v>24</v>
      </c>
      <c r="C61">
        <v>21976</v>
      </c>
    </row>
    <row r="62" spans="1:3">
      <c r="A62" t="s">
        <v>26</v>
      </c>
      <c r="B62">
        <v>0</v>
      </c>
      <c r="C62">
        <v>4653454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C18" sqref="C18"/>
    </sheetView>
  </sheetViews>
  <sheetFormatPr baseColWidth="10" defaultRowHeight="15" x14ac:dyDescent="0"/>
  <cols>
    <col min="1" max="1" width="16" bestFit="1" customWidth="1"/>
    <col min="2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</cols>
  <sheetData>
    <row r="1" spans="1:11">
      <c r="A1" s="6" t="s">
        <v>10</v>
      </c>
      <c r="B1" s="3">
        <v>307</v>
      </c>
      <c r="C1" s="3">
        <f>B3*(B3/B4)/I3</f>
        <v>282.02345284471983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85.618784076276057</v>
      </c>
      <c r="G2" t="s">
        <v>4</v>
      </c>
      <c r="H2" s="7">
        <f>H3+H5</f>
        <v>3302.6761193076582</v>
      </c>
      <c r="I2" s="7">
        <f>I3+I5</f>
        <v>3538.8209999999999</v>
      </c>
      <c r="J2" s="8">
        <f>H2/I2</f>
        <v>0.93327018216170254</v>
      </c>
      <c r="K2" s="8">
        <f>J2-1</f>
        <v>-6.6729817838297456E-2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2714.4408251900109</v>
      </c>
      <c r="I3" s="3">
        <f>SUMIF($A$10:$A$221,"read",$C$10:$C$221)/1000</f>
        <v>2954.837</v>
      </c>
      <c r="J3" s="8">
        <f>H3/I3</f>
        <v>0.91864316887530884</v>
      </c>
      <c r="K3" s="8">
        <f>J3-1</f>
        <v>-8.1356831124691165E-2</v>
      </c>
    </row>
    <row r="4" spans="1:11">
      <c r="A4" s="6" t="s">
        <v>14</v>
      </c>
      <c r="B4" s="3">
        <v>3000</v>
      </c>
      <c r="C4" s="3"/>
      <c r="G4" t="s">
        <v>15</v>
      </c>
      <c r="H4" s="3">
        <f>B3/B1</f>
        <v>162.86644951140065</v>
      </c>
      <c r="I4" s="3">
        <f>I3/(B3/B4)</f>
        <v>177.29021999999998</v>
      </c>
      <c r="J4" s="8">
        <f>H4/I4</f>
        <v>0.91864316887530895</v>
      </c>
      <c r="K4" s="8">
        <f>J4-1</f>
        <v>-8.1356831124691054E-2</v>
      </c>
    </row>
    <row r="5" spans="1:11">
      <c r="A5" s="6" t="s">
        <v>16</v>
      </c>
      <c r="B5" s="9">
        <f>B4/B3</f>
        <v>0.06</v>
      </c>
      <c r="G5" t="s">
        <v>6</v>
      </c>
      <c r="H5" s="3">
        <f>B3/B2</f>
        <v>588.23529411764707</v>
      </c>
      <c r="I5" s="3">
        <f>SUMIF($A$10:$A$221,"network",$C$10:$C$221)/1000</f>
        <v>583.98400000000004</v>
      </c>
      <c r="J5" s="8">
        <f>H5/I5</f>
        <v>1.0072798126620712</v>
      </c>
      <c r="K5" s="8">
        <f>J5-1</f>
        <v>7.2798126620712278E-3</v>
      </c>
    </row>
    <row r="6" spans="1:11">
      <c r="G6" t="s">
        <v>17</v>
      </c>
      <c r="H6" s="3">
        <f>B4/B2</f>
        <v>35.294117647058826</v>
      </c>
      <c r="I6" s="3">
        <f>I5/(B3/B4)</f>
        <v>35.03904</v>
      </c>
      <c r="J6" s="8">
        <f>H6/I6</f>
        <v>1.0072798126620714</v>
      </c>
      <c r="K6" s="8">
        <f>J6-1</f>
        <v>7.2798126620714498E-3</v>
      </c>
    </row>
    <row r="7" spans="1:11">
      <c r="G7" t="s">
        <v>18</v>
      </c>
      <c r="H7" s="3">
        <f t="array" ref="H7">MAX(IF(A11:A301="read", C11:C301, 0))</f>
        <v>202911</v>
      </c>
      <c r="I7" s="3"/>
    </row>
    <row r="8" spans="1:11">
      <c r="G8" t="s">
        <v>19</v>
      </c>
      <c r="H8" s="3">
        <f t="array" ref="H8">MIN(IF(A11:A302="read", C11:C302, 1000000000))</f>
        <v>143567</v>
      </c>
      <c r="I8" s="3"/>
    </row>
    <row r="9" spans="1:11">
      <c r="H9" s="8">
        <f>H8/H7</f>
        <v>0.70753680184908652</v>
      </c>
      <c r="I9" s="3"/>
    </row>
    <row r="10" spans="1:11">
      <c r="A10" s="1" t="s">
        <v>20</v>
      </c>
      <c r="B10" s="1">
        <v>50</v>
      </c>
      <c r="C10" s="1">
        <v>3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202911</v>
      </c>
    </row>
    <row r="13" spans="1:11">
      <c r="A13" t="s">
        <v>24</v>
      </c>
      <c r="B13">
        <v>0</v>
      </c>
      <c r="C13">
        <v>36393</v>
      </c>
    </row>
    <row r="14" spans="1:11">
      <c r="A14" t="s">
        <v>23</v>
      </c>
      <c r="B14">
        <v>1</v>
      </c>
      <c r="C14">
        <v>201426</v>
      </c>
    </row>
    <row r="15" spans="1:11">
      <c r="A15" t="s">
        <v>24</v>
      </c>
      <c r="B15">
        <v>1</v>
      </c>
      <c r="C15">
        <v>34955</v>
      </c>
    </row>
    <row r="16" spans="1:11">
      <c r="A16" t="s">
        <v>23</v>
      </c>
      <c r="B16">
        <v>2</v>
      </c>
      <c r="C16">
        <v>197067</v>
      </c>
    </row>
    <row r="17" spans="1:3">
      <c r="A17" t="s">
        <v>24</v>
      </c>
      <c r="B17">
        <v>2</v>
      </c>
      <c r="C17">
        <v>35138</v>
      </c>
    </row>
    <row r="18" spans="1:3">
      <c r="A18" t="s">
        <v>23</v>
      </c>
      <c r="B18">
        <v>3</v>
      </c>
      <c r="C18">
        <v>193783</v>
      </c>
    </row>
    <row r="19" spans="1:3">
      <c r="A19" t="s">
        <v>24</v>
      </c>
      <c r="B19">
        <v>3</v>
      </c>
      <c r="C19">
        <v>35192</v>
      </c>
    </row>
    <row r="20" spans="1:3">
      <c r="A20" t="s">
        <v>23</v>
      </c>
      <c r="B20">
        <v>4</v>
      </c>
      <c r="C20">
        <v>189978</v>
      </c>
    </row>
    <row r="21" spans="1:3">
      <c r="A21" t="s">
        <v>24</v>
      </c>
      <c r="B21">
        <v>4</v>
      </c>
      <c r="C21">
        <v>35165</v>
      </c>
    </row>
    <row r="22" spans="1:3">
      <c r="A22" t="s">
        <v>23</v>
      </c>
      <c r="B22">
        <v>5</v>
      </c>
      <c r="C22">
        <v>185111</v>
      </c>
    </row>
    <row r="23" spans="1:3">
      <c r="A23" t="s">
        <v>24</v>
      </c>
      <c r="B23">
        <v>5</v>
      </c>
      <c r="C23">
        <v>35147</v>
      </c>
    </row>
    <row r="24" spans="1:3">
      <c r="A24" t="s">
        <v>23</v>
      </c>
      <c r="B24">
        <v>6</v>
      </c>
      <c r="C24">
        <v>183801</v>
      </c>
    </row>
    <row r="25" spans="1:3">
      <c r="A25" t="s">
        <v>24</v>
      </c>
      <c r="B25">
        <v>6</v>
      </c>
      <c r="C25">
        <v>35149</v>
      </c>
    </row>
    <row r="26" spans="1:3">
      <c r="A26" t="s">
        <v>23</v>
      </c>
      <c r="B26">
        <v>7</v>
      </c>
      <c r="C26">
        <v>184404</v>
      </c>
    </row>
    <row r="27" spans="1:3">
      <c r="A27" t="s">
        <v>24</v>
      </c>
      <c r="B27">
        <v>7</v>
      </c>
      <c r="C27">
        <v>35083</v>
      </c>
    </row>
    <row r="28" spans="1:3">
      <c r="A28" t="s">
        <v>23</v>
      </c>
      <c r="B28">
        <v>8</v>
      </c>
      <c r="C28">
        <v>176475</v>
      </c>
    </row>
    <row r="29" spans="1:3">
      <c r="A29" t="s">
        <v>24</v>
      </c>
      <c r="B29">
        <v>8</v>
      </c>
      <c r="C29">
        <v>35111</v>
      </c>
    </row>
    <row r="30" spans="1:3">
      <c r="A30" t="s">
        <v>23</v>
      </c>
      <c r="B30">
        <v>9</v>
      </c>
      <c r="C30">
        <v>171577</v>
      </c>
    </row>
    <row r="31" spans="1:3">
      <c r="A31" t="s">
        <v>24</v>
      </c>
      <c r="B31">
        <v>9</v>
      </c>
      <c r="C31">
        <v>34949</v>
      </c>
    </row>
    <row r="32" spans="1:3">
      <c r="A32" t="s">
        <v>23</v>
      </c>
      <c r="B32">
        <v>10</v>
      </c>
      <c r="C32">
        <v>166533</v>
      </c>
    </row>
    <row r="33" spans="1:3">
      <c r="A33" t="s">
        <v>24</v>
      </c>
      <c r="B33">
        <v>10</v>
      </c>
      <c r="C33">
        <v>35098</v>
      </c>
    </row>
    <row r="34" spans="1:3">
      <c r="A34" t="s">
        <v>23</v>
      </c>
      <c r="B34">
        <v>11</v>
      </c>
      <c r="C34">
        <v>161998</v>
      </c>
    </row>
    <row r="35" spans="1:3">
      <c r="A35" t="s">
        <v>24</v>
      </c>
      <c r="B35">
        <v>11</v>
      </c>
      <c r="C35">
        <v>34929</v>
      </c>
    </row>
    <row r="36" spans="1:3">
      <c r="A36" t="s">
        <v>23</v>
      </c>
      <c r="B36">
        <v>12</v>
      </c>
      <c r="C36">
        <v>155292</v>
      </c>
    </row>
    <row r="37" spans="1:3">
      <c r="A37" t="s">
        <v>24</v>
      </c>
      <c r="B37">
        <v>12</v>
      </c>
      <c r="C37">
        <v>34880</v>
      </c>
    </row>
    <row r="38" spans="1:3">
      <c r="A38" t="s">
        <v>23</v>
      </c>
      <c r="B38">
        <v>13</v>
      </c>
      <c r="C38">
        <v>148419</v>
      </c>
    </row>
    <row r="39" spans="1:3">
      <c r="A39" t="s">
        <v>24</v>
      </c>
      <c r="B39">
        <v>13</v>
      </c>
      <c r="C39">
        <v>34973</v>
      </c>
    </row>
    <row r="40" spans="1:3">
      <c r="A40" t="s">
        <v>23</v>
      </c>
      <c r="B40">
        <v>14</v>
      </c>
      <c r="C40">
        <v>145627</v>
      </c>
    </row>
    <row r="41" spans="1:3">
      <c r="A41" t="s">
        <v>24</v>
      </c>
      <c r="B41">
        <v>14</v>
      </c>
      <c r="C41">
        <v>35004</v>
      </c>
    </row>
    <row r="42" spans="1:3">
      <c r="A42" t="s">
        <v>23</v>
      </c>
      <c r="B42">
        <v>15</v>
      </c>
      <c r="C42">
        <v>146868</v>
      </c>
    </row>
    <row r="43" spans="1:3">
      <c r="A43" t="s">
        <v>24</v>
      </c>
      <c r="B43">
        <v>15</v>
      </c>
      <c r="C43">
        <v>34893</v>
      </c>
    </row>
    <row r="44" spans="1:3">
      <c r="A44" t="s">
        <v>23</v>
      </c>
      <c r="B44">
        <v>16</v>
      </c>
      <c r="C44">
        <v>143567</v>
      </c>
    </row>
    <row r="45" spans="1:3">
      <c r="A45" t="s">
        <v>24</v>
      </c>
      <c r="B45">
        <v>16</v>
      </c>
      <c r="C45">
        <v>21925</v>
      </c>
    </row>
    <row r="46" spans="1:3">
      <c r="A46" t="s">
        <v>26</v>
      </c>
      <c r="B46">
        <v>0</v>
      </c>
      <c r="C46">
        <f>SUM(C12:C45)</f>
        <v>3538821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31" sqref="G3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250.0107004579796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83.26020312159153</v>
      </c>
      <c r="G2" t="s">
        <v>4</v>
      </c>
      <c r="H2" s="7">
        <f>H3+H5</f>
        <v>2624.0659130101549</v>
      </c>
      <c r="I2" s="7">
        <f>I3+I5</f>
        <v>3100.42</v>
      </c>
      <c r="J2" s="8">
        <f>H2/I2</f>
        <v>0.84635820727841871</v>
      </c>
      <c r="K2" s="8">
        <f>J2-1</f>
        <v>-0.15364179272158129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2035.830618892508</v>
      </c>
      <c r="I3" s="3">
        <f>SUMIF($A$10:$A$221,"read",$C$10:$C$221)/1000</f>
        <v>2499.893</v>
      </c>
      <c r="J3" s="8">
        <f>H3/I3</f>
        <v>0.81436710246898891</v>
      </c>
      <c r="K3" s="8">
        <f>J3-1</f>
        <v>-0.18563289753101109</v>
      </c>
    </row>
    <row r="4" spans="1:11">
      <c r="A4" s="6" t="s">
        <v>14</v>
      </c>
      <c r="B4" s="3">
        <v>4000</v>
      </c>
      <c r="C4" s="3"/>
      <c r="G4" t="s">
        <v>15</v>
      </c>
      <c r="H4" s="3">
        <f>B3/B1</f>
        <v>162.86644951140065</v>
      </c>
      <c r="I4" s="3">
        <f>I3/(B3/B4)</f>
        <v>199.99144000000001</v>
      </c>
      <c r="J4" s="8">
        <f>H4/I4</f>
        <v>0.8143671024689888</v>
      </c>
      <c r="K4" s="8">
        <f>J4-1</f>
        <v>-0.1856328975310112</v>
      </c>
    </row>
    <row r="5" spans="1:11">
      <c r="A5" s="6" t="s">
        <v>16</v>
      </c>
      <c r="B5" s="9">
        <f>B4/B3</f>
        <v>0.08</v>
      </c>
      <c r="G5" t="s">
        <v>6</v>
      </c>
      <c r="H5" s="3">
        <f>B3/B2</f>
        <v>588.23529411764707</v>
      </c>
      <c r="I5" s="3">
        <f>SUMIF($A$10:$A$221,"network",$C$10:$C$221)/1000</f>
        <v>600.52700000000004</v>
      </c>
      <c r="J5" s="8">
        <f>H5/I5</f>
        <v>0.97953180143048857</v>
      </c>
      <c r="K5" s="8">
        <f>J5-1</f>
        <v>-2.0468198569511431E-2</v>
      </c>
    </row>
    <row r="6" spans="1:11">
      <c r="G6" t="s">
        <v>17</v>
      </c>
      <c r="H6" s="3">
        <f>B4/B2</f>
        <v>47.058823529411768</v>
      </c>
      <c r="I6" s="3">
        <f>I5/(B3/B4)</f>
        <v>48.042160000000003</v>
      </c>
      <c r="J6" s="8">
        <f>H6/I6</f>
        <v>0.97953180143048868</v>
      </c>
      <c r="K6" s="8">
        <f>J6-1</f>
        <v>-2.046819856951132E-2</v>
      </c>
    </row>
    <row r="7" spans="1:11">
      <c r="G7" t="s">
        <v>18</v>
      </c>
      <c r="H7" s="3">
        <f t="array" ref="H7">MAX(IF(A11:A301="read", C11:C301, 0))</f>
        <v>232305</v>
      </c>
      <c r="I7" s="3"/>
    </row>
    <row r="8" spans="1:11">
      <c r="G8" t="s">
        <v>19</v>
      </c>
      <c r="H8" s="3">
        <f t="array" ref="H8">MIN(IF(A11:A302="read", C11:C302, 1000000000))</f>
        <v>150710</v>
      </c>
      <c r="I8" s="3"/>
    </row>
    <row r="9" spans="1:11">
      <c r="H9" s="8">
        <f>H8/H7</f>
        <v>0.64875917436129227</v>
      </c>
      <c r="I9" s="3"/>
    </row>
    <row r="10" spans="1:11">
      <c r="A10" s="1" t="s">
        <v>20</v>
      </c>
      <c r="B10" s="1">
        <v>50</v>
      </c>
      <c r="C10" s="1">
        <v>4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232305</v>
      </c>
    </row>
    <row r="13" spans="1:11">
      <c r="A13" t="s">
        <v>24</v>
      </c>
      <c r="B13">
        <v>0</v>
      </c>
      <c r="C13">
        <v>50265</v>
      </c>
    </row>
    <row r="14" spans="1:11">
      <c r="A14" t="s">
        <v>23</v>
      </c>
      <c r="B14">
        <v>1</v>
      </c>
      <c r="C14">
        <v>231893</v>
      </c>
    </row>
    <row r="15" spans="1:11">
      <c r="A15" t="s">
        <v>24</v>
      </c>
      <c r="B15">
        <v>1</v>
      </c>
      <c r="C15">
        <v>48167</v>
      </c>
    </row>
    <row r="16" spans="1:11">
      <c r="A16" t="s">
        <v>23</v>
      </c>
      <c r="B16">
        <v>2</v>
      </c>
      <c r="C16">
        <v>224700</v>
      </c>
    </row>
    <row r="17" spans="1:3">
      <c r="A17" t="s">
        <v>24</v>
      </c>
      <c r="B17">
        <v>2</v>
      </c>
      <c r="C17">
        <v>48113</v>
      </c>
    </row>
    <row r="18" spans="1:3">
      <c r="A18" t="s">
        <v>23</v>
      </c>
      <c r="B18">
        <v>3</v>
      </c>
      <c r="C18">
        <v>218480</v>
      </c>
    </row>
    <row r="19" spans="1:3">
      <c r="A19" t="s">
        <v>24</v>
      </c>
      <c r="B19">
        <v>3</v>
      </c>
      <c r="C19">
        <v>48036</v>
      </c>
    </row>
    <row r="20" spans="1:3">
      <c r="A20" t="s">
        <v>23</v>
      </c>
      <c r="B20">
        <v>4</v>
      </c>
      <c r="C20">
        <v>209112</v>
      </c>
    </row>
    <row r="21" spans="1:3">
      <c r="A21" t="s">
        <v>24</v>
      </c>
      <c r="B21">
        <v>4</v>
      </c>
      <c r="C21">
        <v>47981</v>
      </c>
    </row>
    <row r="22" spans="1:3">
      <c r="A22" t="s">
        <v>23</v>
      </c>
      <c r="B22">
        <v>5</v>
      </c>
      <c r="C22">
        <v>205245</v>
      </c>
    </row>
    <row r="23" spans="1:3">
      <c r="A23" t="s">
        <v>24</v>
      </c>
      <c r="B23">
        <v>5</v>
      </c>
      <c r="C23">
        <v>48013</v>
      </c>
    </row>
    <row r="24" spans="1:3">
      <c r="A24" t="s">
        <v>23</v>
      </c>
      <c r="B24">
        <v>6</v>
      </c>
      <c r="C24">
        <v>194207</v>
      </c>
    </row>
    <row r="25" spans="1:3">
      <c r="A25" t="s">
        <v>24</v>
      </c>
      <c r="B25">
        <v>6</v>
      </c>
      <c r="C25">
        <v>48039</v>
      </c>
    </row>
    <row r="26" spans="1:3">
      <c r="A26" t="s">
        <v>23</v>
      </c>
      <c r="B26">
        <v>7</v>
      </c>
      <c r="C26">
        <v>185547</v>
      </c>
    </row>
    <row r="27" spans="1:3">
      <c r="A27" t="s">
        <v>24</v>
      </c>
      <c r="B27">
        <v>7</v>
      </c>
      <c r="C27">
        <v>48005</v>
      </c>
    </row>
    <row r="28" spans="1:3">
      <c r="A28" t="s">
        <v>23</v>
      </c>
      <c r="B28">
        <v>8</v>
      </c>
      <c r="C28">
        <v>175310</v>
      </c>
    </row>
    <row r="29" spans="1:3">
      <c r="A29" t="s">
        <v>24</v>
      </c>
      <c r="B29">
        <v>8</v>
      </c>
      <c r="C29">
        <v>48130</v>
      </c>
    </row>
    <row r="30" spans="1:3">
      <c r="A30" t="s">
        <v>23</v>
      </c>
      <c r="B30">
        <v>9</v>
      </c>
      <c r="C30">
        <v>165089</v>
      </c>
    </row>
    <row r="31" spans="1:3">
      <c r="A31" t="s">
        <v>24</v>
      </c>
      <c r="B31">
        <v>9</v>
      </c>
      <c r="C31">
        <v>48073</v>
      </c>
    </row>
    <row r="32" spans="1:3">
      <c r="A32" t="s">
        <v>23</v>
      </c>
      <c r="B32">
        <v>10</v>
      </c>
      <c r="C32">
        <v>155363</v>
      </c>
    </row>
    <row r="33" spans="1:3">
      <c r="A33" t="s">
        <v>24</v>
      </c>
      <c r="B33">
        <v>10</v>
      </c>
      <c r="C33">
        <v>47896</v>
      </c>
    </row>
    <row r="34" spans="1:3">
      <c r="A34" t="s">
        <v>23</v>
      </c>
      <c r="B34">
        <v>11</v>
      </c>
      <c r="C34">
        <v>151932</v>
      </c>
    </row>
    <row r="35" spans="1:3">
      <c r="A35" t="s">
        <v>24</v>
      </c>
      <c r="B35">
        <v>11</v>
      </c>
      <c r="C35">
        <v>47972</v>
      </c>
    </row>
    <row r="36" spans="1:3">
      <c r="A36" t="s">
        <v>23</v>
      </c>
      <c r="B36">
        <v>12</v>
      </c>
      <c r="C36">
        <v>150710</v>
      </c>
    </row>
    <row r="37" spans="1:3">
      <c r="A37" t="s">
        <v>24</v>
      </c>
      <c r="B37">
        <v>12</v>
      </c>
      <c r="C37">
        <v>21837</v>
      </c>
    </row>
    <row r="38" spans="1:3">
      <c r="A38" t="s">
        <v>26</v>
      </c>
      <c r="B38">
        <v>0</v>
      </c>
      <c r="C38">
        <f>SUM(C12:C37)</f>
        <v>3100420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236.41992149912929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81.566467698863136</v>
      </c>
      <c r="G2" t="s">
        <v>4</v>
      </c>
      <c r="H2" s="7">
        <f>H3+H5</f>
        <v>2216.8997892316538</v>
      </c>
      <c r="I2" s="7">
        <f>I3+I5</f>
        <v>2727.8779999999997</v>
      </c>
      <c r="J2" s="8">
        <f>H2/I2</f>
        <v>0.8126828946278587</v>
      </c>
      <c r="K2" s="8">
        <f>J2-1</f>
        <v>-0.1873171053721413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1628.6644951140065</v>
      </c>
      <c r="I3" s="3">
        <f>SUMIF($A$10:$A$221,"read",$C$10:$C$221)/1000</f>
        <v>2114.8809999999999</v>
      </c>
      <c r="J3" s="8">
        <f>H3/I3</f>
        <v>0.7700974641665449</v>
      </c>
      <c r="K3" s="8">
        <f>J3-1</f>
        <v>-0.2299025358334551</v>
      </c>
    </row>
    <row r="4" spans="1:11">
      <c r="A4" s="6" t="s">
        <v>14</v>
      </c>
      <c r="B4" s="3">
        <v>5000</v>
      </c>
      <c r="C4" s="3"/>
      <c r="G4" t="s">
        <v>15</v>
      </c>
      <c r="H4" s="3">
        <f>B3/B1</f>
        <v>162.86644951140065</v>
      </c>
      <c r="I4" s="3">
        <f>I3/(B3/B4)</f>
        <v>211.48809999999997</v>
      </c>
      <c r="J4" s="8">
        <f>H4/I4</f>
        <v>0.7700974641665449</v>
      </c>
      <c r="K4" s="8">
        <f>J4-1</f>
        <v>-0.2299025358334551</v>
      </c>
    </row>
    <row r="5" spans="1:11">
      <c r="A5" s="6" t="s">
        <v>16</v>
      </c>
      <c r="B5" s="9">
        <f>B4/B3</f>
        <v>0.1</v>
      </c>
      <c r="G5" t="s">
        <v>6</v>
      </c>
      <c r="H5" s="3">
        <f>B3/B2</f>
        <v>588.23529411764707</v>
      </c>
      <c r="I5" s="3">
        <f>SUMIF($A$10:$A$221,"network",$C$10:$C$221)/1000</f>
        <v>612.99699999999996</v>
      </c>
      <c r="J5" s="8">
        <f>H5/I5</f>
        <v>0.95960550233956632</v>
      </c>
      <c r="K5" s="8">
        <f>J5-1</f>
        <v>-4.0394497660433681E-2</v>
      </c>
    </row>
    <row r="6" spans="1:11">
      <c r="G6" t="s">
        <v>17</v>
      </c>
      <c r="H6" s="3">
        <f>B4/B2</f>
        <v>58.823529411764703</v>
      </c>
      <c r="I6" s="3">
        <f>I5/(B3/B4)</f>
        <v>61.299699999999994</v>
      </c>
      <c r="J6" s="8">
        <f>H6/I6</f>
        <v>0.95960550233956621</v>
      </c>
      <c r="K6" s="8">
        <f>J6-1</f>
        <v>-4.0394497660433792E-2</v>
      </c>
    </row>
    <row r="7" spans="1:11">
      <c r="G7" t="s">
        <v>18</v>
      </c>
      <c r="H7" s="3">
        <f t="array" ref="H7">MAX(IF(A11:A301="read", C11:C301, 0))</f>
        <v>260110</v>
      </c>
      <c r="I7" s="3"/>
    </row>
    <row r="8" spans="1:11">
      <c r="G8" t="s">
        <v>19</v>
      </c>
      <c r="H8" s="3">
        <f t="array" ref="H8">MIN(IF(A11:A302="read", C11:C302, 1000000000))</f>
        <v>153748</v>
      </c>
      <c r="I8" s="3"/>
    </row>
    <row r="9" spans="1:11">
      <c r="H9" s="8">
        <f>H8/H7</f>
        <v>0.59108838568298028</v>
      </c>
      <c r="I9" s="3"/>
    </row>
    <row r="10" spans="1:11">
      <c r="A10" s="1" t="s">
        <v>20</v>
      </c>
      <c r="B10" s="1">
        <v>50</v>
      </c>
      <c r="C10" s="1">
        <v>5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260110</v>
      </c>
    </row>
    <row r="13" spans="1:11">
      <c r="A13" t="s">
        <v>24</v>
      </c>
      <c r="B13">
        <v>0</v>
      </c>
      <c r="C13">
        <v>63183</v>
      </c>
    </row>
    <row r="14" spans="1:11">
      <c r="A14" t="s">
        <v>23</v>
      </c>
      <c r="B14">
        <v>1</v>
      </c>
      <c r="C14">
        <v>252702</v>
      </c>
    </row>
    <row r="15" spans="1:11">
      <c r="A15" t="s">
        <v>24</v>
      </c>
      <c r="B15">
        <v>1</v>
      </c>
      <c r="C15">
        <v>61004</v>
      </c>
    </row>
    <row r="16" spans="1:11">
      <c r="A16" t="s">
        <v>23</v>
      </c>
      <c r="B16">
        <v>2</v>
      </c>
      <c r="C16">
        <v>245482</v>
      </c>
    </row>
    <row r="17" spans="1:3">
      <c r="A17" t="s">
        <v>24</v>
      </c>
      <c r="B17">
        <v>2</v>
      </c>
      <c r="C17">
        <v>61141</v>
      </c>
    </row>
    <row r="18" spans="1:3">
      <c r="A18" t="s">
        <v>23</v>
      </c>
      <c r="B18">
        <v>3</v>
      </c>
      <c r="C18">
        <v>241379</v>
      </c>
    </row>
    <row r="19" spans="1:3">
      <c r="A19" t="s">
        <v>24</v>
      </c>
      <c r="B19">
        <v>3</v>
      </c>
      <c r="C19">
        <v>61030</v>
      </c>
    </row>
    <row r="20" spans="1:3">
      <c r="A20" t="s">
        <v>23</v>
      </c>
      <c r="B20">
        <v>4</v>
      </c>
      <c r="C20">
        <v>225866</v>
      </c>
    </row>
    <row r="21" spans="1:3">
      <c r="A21" t="s">
        <v>24</v>
      </c>
      <c r="B21">
        <v>4</v>
      </c>
      <c r="C21">
        <v>61181</v>
      </c>
    </row>
    <row r="22" spans="1:3">
      <c r="A22" t="s">
        <v>23</v>
      </c>
      <c r="B22">
        <v>5</v>
      </c>
      <c r="C22">
        <v>208254</v>
      </c>
    </row>
    <row r="23" spans="1:3">
      <c r="A23" t="s">
        <v>24</v>
      </c>
      <c r="B23">
        <v>5</v>
      </c>
      <c r="C23">
        <v>61209</v>
      </c>
    </row>
    <row r="24" spans="1:3">
      <c r="A24" t="s">
        <v>23</v>
      </c>
      <c r="B24">
        <v>6</v>
      </c>
      <c r="C24">
        <v>192006</v>
      </c>
    </row>
    <row r="25" spans="1:3">
      <c r="A25" t="s">
        <v>24</v>
      </c>
      <c r="B25">
        <v>6</v>
      </c>
      <c r="C25">
        <v>61116</v>
      </c>
    </row>
    <row r="26" spans="1:3">
      <c r="A26" t="s">
        <v>23</v>
      </c>
      <c r="B26">
        <v>7</v>
      </c>
      <c r="C26">
        <v>177750</v>
      </c>
    </row>
    <row r="27" spans="1:3">
      <c r="A27" t="s">
        <v>24</v>
      </c>
      <c r="B27">
        <v>7</v>
      </c>
      <c r="C27">
        <v>61098</v>
      </c>
    </row>
    <row r="28" spans="1:3">
      <c r="A28" t="s">
        <v>23</v>
      </c>
      <c r="B28">
        <v>8</v>
      </c>
      <c r="C28">
        <v>157584</v>
      </c>
    </row>
    <row r="29" spans="1:3">
      <c r="A29" t="s">
        <v>24</v>
      </c>
      <c r="B29">
        <v>8</v>
      </c>
      <c r="C29">
        <v>60944</v>
      </c>
    </row>
    <row r="30" spans="1:3">
      <c r="A30" t="s">
        <v>23</v>
      </c>
      <c r="B30">
        <v>9</v>
      </c>
      <c r="C30">
        <v>153748</v>
      </c>
    </row>
    <row r="31" spans="1:3">
      <c r="A31" t="s">
        <v>24</v>
      </c>
      <c r="B31">
        <v>9</v>
      </c>
      <c r="C31">
        <v>61091</v>
      </c>
    </row>
    <row r="32" spans="1:3">
      <c r="A32" t="s">
        <v>26</v>
      </c>
      <c r="B32">
        <v>0</v>
      </c>
      <c r="C32">
        <v>2729626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1" sqref="I2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212.48312883957016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81.004324010815708</v>
      </c>
      <c r="G2" t="s">
        <v>4</v>
      </c>
      <c r="H2" s="7">
        <f>H3+H5</f>
        <v>1945.4557067126525</v>
      </c>
      <c r="I2" s="7">
        <f>I3+I5</f>
        <v>2578.1909999999998</v>
      </c>
      <c r="J2" s="8">
        <f>H2/I2</f>
        <v>0.75458168410046134</v>
      </c>
      <c r="K2" s="8">
        <f>J2-1</f>
        <v>-0.24541831589953866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1357.2204125950054</v>
      </c>
      <c r="I3" s="3">
        <f>SUMIF($A$10:$A$221,"read",$C$10:$C$221)/1000</f>
        <v>1960.94</v>
      </c>
      <c r="J3" s="8">
        <f>H3/I3</f>
        <v>0.69212745550348576</v>
      </c>
      <c r="K3" s="8">
        <f>J3-1</f>
        <v>-0.30787254449651424</v>
      </c>
    </row>
    <row r="4" spans="1:11">
      <c r="A4" s="6" t="s">
        <v>14</v>
      </c>
      <c r="B4" s="3">
        <v>6000</v>
      </c>
      <c r="C4" s="3"/>
      <c r="G4" t="s">
        <v>15</v>
      </c>
      <c r="H4" s="3">
        <f>B3/B1</f>
        <v>162.86644951140065</v>
      </c>
      <c r="I4" s="3">
        <f>I3/(B3/B4)</f>
        <v>235.31279999999998</v>
      </c>
      <c r="J4" s="8">
        <f>H4/I4</f>
        <v>0.69212745550348587</v>
      </c>
      <c r="K4" s="8">
        <f>J4-1</f>
        <v>-0.30787254449651413</v>
      </c>
    </row>
    <row r="5" spans="1:11">
      <c r="A5" s="6" t="s">
        <v>16</v>
      </c>
      <c r="B5" s="9">
        <f>B4/B3</f>
        <v>0.12</v>
      </c>
      <c r="G5" t="s">
        <v>6</v>
      </c>
      <c r="H5" s="3">
        <f>B3/B2</f>
        <v>588.23529411764707</v>
      </c>
      <c r="I5" s="3">
        <f>SUMIF($A$10:$A$221,"network",$C$10:$C$221)/1000</f>
        <v>617.25099999999998</v>
      </c>
      <c r="J5" s="8">
        <f>H5/I5</f>
        <v>0.95299204718606711</v>
      </c>
      <c r="K5" s="8">
        <f>J5-1</f>
        <v>-4.7007952813932885E-2</v>
      </c>
    </row>
    <row r="6" spans="1:11">
      <c r="G6" t="s">
        <v>17</v>
      </c>
      <c r="H6" s="3">
        <f>B4/B2</f>
        <v>70.588235294117652</v>
      </c>
      <c r="I6" s="3">
        <f>I5/(B3/B4)</f>
        <v>74.070119999999989</v>
      </c>
      <c r="J6" s="8">
        <f>H6/I6</f>
        <v>0.95299204718606723</v>
      </c>
      <c r="K6" s="8">
        <f>J6-1</f>
        <v>-4.7007952813932774E-2</v>
      </c>
    </row>
    <row r="7" spans="1:11">
      <c r="G7" t="s">
        <v>18</v>
      </c>
      <c r="H7" s="3">
        <f t="array" ref="H7">MAX(IF(A11:A301="read", C11:C301, 0))</f>
        <v>281750</v>
      </c>
      <c r="I7" s="3"/>
    </row>
    <row r="8" spans="1:11">
      <c r="G8" t="s">
        <v>19</v>
      </c>
      <c r="H8" s="3">
        <f t="array" ref="H8">MIN(IF(A11:A302="read", C11:C302, 1000000000))</f>
        <v>151101</v>
      </c>
      <c r="I8" s="3"/>
    </row>
    <row r="9" spans="1:11">
      <c r="H9" s="8">
        <f>H8/H7</f>
        <v>0.53629458740017744</v>
      </c>
      <c r="I9" s="3"/>
    </row>
    <row r="10" spans="1:11">
      <c r="A10" s="1" t="s">
        <v>20</v>
      </c>
      <c r="B10" s="1">
        <v>50</v>
      </c>
      <c r="C10" s="1">
        <v>6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281750</v>
      </c>
    </row>
    <row r="13" spans="1:11">
      <c r="A13" t="s">
        <v>24</v>
      </c>
      <c r="B13">
        <v>0</v>
      </c>
      <c r="C13">
        <v>76920</v>
      </c>
    </row>
    <row r="14" spans="1:11">
      <c r="A14" t="s">
        <v>23</v>
      </c>
      <c r="B14">
        <v>1</v>
      </c>
      <c r="C14">
        <v>266612</v>
      </c>
    </row>
    <row r="15" spans="1:11">
      <c r="A15" t="s">
        <v>24</v>
      </c>
      <c r="B15">
        <v>1</v>
      </c>
      <c r="C15">
        <v>74125</v>
      </c>
    </row>
    <row r="16" spans="1:11">
      <c r="A16" t="s">
        <v>23</v>
      </c>
      <c r="B16">
        <v>2</v>
      </c>
      <c r="C16">
        <v>253819</v>
      </c>
    </row>
    <row r="17" spans="1:3">
      <c r="A17" t="s">
        <v>24</v>
      </c>
      <c r="B17">
        <v>2</v>
      </c>
      <c r="C17">
        <v>74052</v>
      </c>
    </row>
    <row r="18" spans="1:3">
      <c r="A18" t="s">
        <v>23</v>
      </c>
      <c r="B18">
        <v>3</v>
      </c>
      <c r="C18">
        <v>239815</v>
      </c>
    </row>
    <row r="19" spans="1:3">
      <c r="A19" t="s">
        <v>24</v>
      </c>
      <c r="B19">
        <v>3</v>
      </c>
      <c r="C19">
        <v>74005</v>
      </c>
    </row>
    <row r="20" spans="1:3">
      <c r="A20" t="s">
        <v>23</v>
      </c>
      <c r="B20">
        <v>4</v>
      </c>
      <c r="C20">
        <v>227714</v>
      </c>
    </row>
    <row r="21" spans="1:3">
      <c r="A21" t="s">
        <v>24</v>
      </c>
      <c r="B21">
        <v>4</v>
      </c>
      <c r="C21">
        <v>74128</v>
      </c>
    </row>
    <row r="22" spans="1:3">
      <c r="A22" t="s">
        <v>23</v>
      </c>
      <c r="B22">
        <v>5</v>
      </c>
      <c r="C22">
        <v>203117</v>
      </c>
    </row>
    <row r="23" spans="1:3">
      <c r="A23" t="s">
        <v>24</v>
      </c>
      <c r="B23">
        <v>5</v>
      </c>
      <c r="C23">
        <v>74121</v>
      </c>
    </row>
    <row r="24" spans="1:3">
      <c r="A24" t="s">
        <v>23</v>
      </c>
      <c r="B24">
        <v>6</v>
      </c>
      <c r="C24">
        <v>180355</v>
      </c>
    </row>
    <row r="25" spans="1:3">
      <c r="A25" t="s">
        <v>24</v>
      </c>
      <c r="B25">
        <v>6</v>
      </c>
      <c r="C25">
        <v>74041</v>
      </c>
    </row>
    <row r="26" spans="1:3">
      <c r="A26" t="s">
        <v>23</v>
      </c>
      <c r="B26">
        <v>7</v>
      </c>
      <c r="C26">
        <v>156657</v>
      </c>
    </row>
    <row r="27" spans="1:3">
      <c r="A27" t="s">
        <v>24</v>
      </c>
      <c r="B27">
        <v>7</v>
      </c>
      <c r="C27">
        <v>73967</v>
      </c>
    </row>
    <row r="28" spans="1:3">
      <c r="A28" t="s">
        <v>23</v>
      </c>
      <c r="B28">
        <v>8</v>
      </c>
      <c r="C28">
        <v>151101</v>
      </c>
    </row>
    <row r="29" spans="1:3">
      <c r="A29" t="s">
        <v>24</v>
      </c>
      <c r="B29">
        <v>8</v>
      </c>
      <c r="C29">
        <v>21892</v>
      </c>
    </row>
    <row r="30" spans="1:3">
      <c r="A30" t="s">
        <v>26</v>
      </c>
      <c r="B30">
        <v>0</v>
      </c>
      <c r="C30">
        <f>SUM(C12:C29)</f>
        <v>2578191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8" sqref="E18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8.1640625" bestFit="1" customWidth="1"/>
    <col min="5" max="5" width="5.5" bestFit="1" customWidth="1"/>
    <col min="6" max="6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6" t="s">
        <v>10</v>
      </c>
      <c r="B1" s="3">
        <v>307</v>
      </c>
      <c r="C1" s="3">
        <f>B3*(B3/B4)/I3</f>
        <v>190.5505814231781</v>
      </c>
      <c r="H1" s="6" t="s">
        <v>0</v>
      </c>
      <c r="I1" s="6" t="s">
        <v>1</v>
      </c>
    </row>
    <row r="2" spans="1:11">
      <c r="A2" s="6" t="s">
        <v>11</v>
      </c>
      <c r="B2" s="3">
        <v>85</v>
      </c>
      <c r="C2" s="3">
        <f>B4/I6</f>
        <v>80.623444975305034</v>
      </c>
      <c r="G2" t="s">
        <v>4</v>
      </c>
      <c r="H2" s="7">
        <f>H3+H5</f>
        <v>1751.5670763419375</v>
      </c>
      <c r="I2" s="7">
        <f>I3+I5</f>
        <v>2494.4349999999999</v>
      </c>
      <c r="J2" s="8">
        <f>H2/I2</f>
        <v>0.70218990526589686</v>
      </c>
      <c r="K2" s="8">
        <f>J2-1</f>
        <v>-0.29781009473410314</v>
      </c>
    </row>
    <row r="3" spans="1:11">
      <c r="A3" s="6" t="s">
        <v>12</v>
      </c>
      <c r="B3" s="3">
        <v>50000</v>
      </c>
      <c r="C3" s="3"/>
      <c r="G3" t="s">
        <v>13</v>
      </c>
      <c r="H3" s="3">
        <f>B3/B4*H4</f>
        <v>1163.3317822242905</v>
      </c>
      <c r="I3" s="3">
        <f>SUMIF($A$10:$A$221,"read",$C$10:$C$221)/1000</f>
        <v>1874.268</v>
      </c>
      <c r="J3" s="8">
        <f>H3/I3</f>
        <v>0.62068593297452146</v>
      </c>
      <c r="K3" s="8">
        <f>J3-1</f>
        <v>-0.37931406702547854</v>
      </c>
    </row>
    <row r="4" spans="1:11">
      <c r="A4" s="6" t="s">
        <v>14</v>
      </c>
      <c r="B4" s="3">
        <v>7000</v>
      </c>
      <c r="C4" s="3"/>
      <c r="G4" t="s">
        <v>15</v>
      </c>
      <c r="H4" s="3">
        <f>B3/B1</f>
        <v>162.86644951140065</v>
      </c>
      <c r="I4" s="3">
        <f>I3/(B3/B4)</f>
        <v>262.39751999999999</v>
      </c>
      <c r="J4" s="8">
        <f>H4/I4</f>
        <v>0.62068593297452146</v>
      </c>
      <c r="K4" s="8">
        <f>J4-1</f>
        <v>-0.37931406702547854</v>
      </c>
    </row>
    <row r="5" spans="1:11">
      <c r="A5" s="6" t="s">
        <v>16</v>
      </c>
      <c r="B5" s="9">
        <f>B4/B3</f>
        <v>0.14000000000000001</v>
      </c>
      <c r="G5" t="s">
        <v>6</v>
      </c>
      <c r="H5" s="3">
        <f>B3/B2</f>
        <v>588.23529411764707</v>
      </c>
      <c r="I5" s="3">
        <f>SUMIF($A$10:$A$221,"network",$C$10:$C$221)/1000</f>
        <v>620.16700000000003</v>
      </c>
      <c r="J5" s="8">
        <f>H5/I5</f>
        <v>0.94851111735652982</v>
      </c>
      <c r="K5" s="8">
        <f>J5-1</f>
        <v>-5.148888264347018E-2</v>
      </c>
    </row>
    <row r="6" spans="1:11">
      <c r="G6" t="s">
        <v>17</v>
      </c>
      <c r="H6" s="3">
        <f>B4/B2</f>
        <v>82.352941176470594</v>
      </c>
      <c r="I6" s="3">
        <f>I5/(B3/B4)</f>
        <v>86.82338</v>
      </c>
      <c r="J6" s="8">
        <f>H6/I6</f>
        <v>0.94851111735652993</v>
      </c>
      <c r="K6" s="8">
        <f>J6-1</f>
        <v>-5.1488882643470069E-2</v>
      </c>
    </row>
    <row r="7" spans="1:11">
      <c r="G7" t="s">
        <v>18</v>
      </c>
      <c r="H7" s="3">
        <f t="array" ref="H7">MAX(IF(A11:A301="read", C11:C301, 0))</f>
        <v>315966</v>
      </c>
      <c r="I7" s="3"/>
    </row>
    <row r="8" spans="1:11">
      <c r="G8" t="s">
        <v>19</v>
      </c>
      <c r="H8" s="3">
        <f t="array" ref="H8">MIN(IF(A11:A302="read", C11:C302, 1000000000))</f>
        <v>142110</v>
      </c>
      <c r="I8" s="3"/>
    </row>
    <row r="9" spans="1:11">
      <c r="H9" s="8">
        <f>H8/H7</f>
        <v>0.44976358215757389</v>
      </c>
      <c r="I9" s="3"/>
    </row>
    <row r="10" spans="1:11">
      <c r="A10" s="1" t="s">
        <v>20</v>
      </c>
      <c r="B10" s="1">
        <v>50</v>
      </c>
      <c r="C10" s="1">
        <v>7</v>
      </c>
      <c r="D10" s="1" t="s">
        <v>21</v>
      </c>
      <c r="E10" s="1" t="s">
        <v>22</v>
      </c>
    </row>
    <row r="11" spans="1:11">
      <c r="A11" t="s">
        <v>25</v>
      </c>
      <c r="B11">
        <v>0</v>
      </c>
      <c r="C11">
        <v>0</v>
      </c>
    </row>
    <row r="12" spans="1:11">
      <c r="A12" t="s">
        <v>23</v>
      </c>
      <c r="B12">
        <v>0</v>
      </c>
      <c r="C12">
        <v>315966</v>
      </c>
    </row>
    <row r="13" spans="1:11">
      <c r="A13" t="s">
        <v>24</v>
      </c>
      <c r="B13">
        <v>0</v>
      </c>
      <c r="C13">
        <v>89833</v>
      </c>
    </row>
    <row r="14" spans="1:11">
      <c r="A14" t="s">
        <v>23</v>
      </c>
      <c r="B14">
        <v>1</v>
      </c>
      <c r="C14">
        <v>299651</v>
      </c>
    </row>
    <row r="15" spans="1:11">
      <c r="A15" t="s">
        <v>24</v>
      </c>
      <c r="B15">
        <v>1</v>
      </c>
      <c r="C15">
        <v>86888</v>
      </c>
    </row>
    <row r="16" spans="1:11">
      <c r="A16" t="s">
        <v>23</v>
      </c>
      <c r="B16">
        <v>2</v>
      </c>
      <c r="C16">
        <v>287340</v>
      </c>
    </row>
    <row r="17" spans="1:3">
      <c r="A17" t="s">
        <v>24</v>
      </c>
      <c r="B17">
        <v>2</v>
      </c>
      <c r="C17">
        <v>86816</v>
      </c>
    </row>
    <row r="18" spans="1:3">
      <c r="A18" t="s">
        <v>23</v>
      </c>
      <c r="B18">
        <v>3</v>
      </c>
      <c r="C18">
        <v>259740</v>
      </c>
    </row>
    <row r="19" spans="1:3">
      <c r="A19" t="s">
        <v>24</v>
      </c>
      <c r="B19">
        <v>3</v>
      </c>
      <c r="C19">
        <v>86764</v>
      </c>
    </row>
    <row r="20" spans="1:3">
      <c r="A20" t="s">
        <v>23</v>
      </c>
      <c r="B20">
        <v>4</v>
      </c>
      <c r="C20">
        <v>227677</v>
      </c>
    </row>
    <row r="21" spans="1:3">
      <c r="A21" t="s">
        <v>24</v>
      </c>
      <c r="B21">
        <v>4</v>
      </c>
      <c r="C21">
        <v>87000</v>
      </c>
    </row>
    <row r="22" spans="1:3">
      <c r="A22" t="s">
        <v>23</v>
      </c>
      <c r="B22">
        <v>5</v>
      </c>
      <c r="C22">
        <v>190844</v>
      </c>
    </row>
    <row r="23" spans="1:3">
      <c r="A23" t="s">
        <v>24</v>
      </c>
      <c r="B23">
        <v>5</v>
      </c>
      <c r="C23">
        <v>86889</v>
      </c>
    </row>
    <row r="24" spans="1:3">
      <c r="A24" t="s">
        <v>23</v>
      </c>
      <c r="B24">
        <v>6</v>
      </c>
      <c r="C24">
        <v>150940</v>
      </c>
    </row>
    <row r="25" spans="1:3">
      <c r="A25" t="s">
        <v>24</v>
      </c>
      <c r="B25">
        <v>6</v>
      </c>
      <c r="C25">
        <v>87012</v>
      </c>
    </row>
    <row r="26" spans="1:3">
      <c r="A26" t="s">
        <v>23</v>
      </c>
      <c r="B26">
        <v>7</v>
      </c>
      <c r="C26">
        <v>142110</v>
      </c>
    </row>
    <row r="27" spans="1:3">
      <c r="A27" t="s">
        <v>24</v>
      </c>
      <c r="B27">
        <v>7</v>
      </c>
      <c r="C27">
        <v>8965</v>
      </c>
    </row>
    <row r="28" spans="1:3">
      <c r="A28" t="s">
        <v>26</v>
      </c>
      <c r="B28">
        <v>0</v>
      </c>
      <c r="C28">
        <v>2494778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11" sqref="E1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6" max="7" width="11.1640625" bestFit="1" customWidth="1"/>
    <col min="8" max="9" width="9" bestFit="1" customWidth="1"/>
    <col min="10" max="10" width="7.1640625" bestFit="1" customWidth="1"/>
    <col min="11" max="11" width="7.83203125" bestFit="1" customWidth="1"/>
    <col min="12" max="12" width="12.1640625" bestFit="1" customWidth="1"/>
  </cols>
  <sheetData>
    <row r="1" spans="1:12">
      <c r="A1" s="6" t="s">
        <v>10</v>
      </c>
      <c r="B1" s="10">
        <v>307</v>
      </c>
      <c r="C1" s="10">
        <v>212</v>
      </c>
      <c r="D1" s="11"/>
      <c r="E1" s="11"/>
      <c r="F1" s="11"/>
      <c r="H1" s="6" t="s">
        <v>0</v>
      </c>
      <c r="I1" s="6" t="s">
        <v>1</v>
      </c>
    </row>
    <row r="2" spans="1:12">
      <c r="A2" s="6" t="s">
        <v>11</v>
      </c>
      <c r="B2" s="10">
        <v>85</v>
      </c>
      <c r="C2" s="10">
        <v>81</v>
      </c>
      <c r="D2" s="11"/>
      <c r="E2" s="11"/>
      <c r="F2" s="11"/>
      <c r="G2" t="s">
        <v>4</v>
      </c>
      <c r="H2" s="7">
        <f>H3+H5</f>
        <v>1606.1506035639011</v>
      </c>
      <c r="I2" s="7">
        <f ca="1">I3+I5</f>
        <v>2340.46</v>
      </c>
      <c r="J2" s="8">
        <f ca="1">H2/I2</f>
        <v>0.68625424214210073</v>
      </c>
      <c r="K2" s="8">
        <f ca="1">J2-1</f>
        <v>-0.31374575785789927</v>
      </c>
    </row>
    <row r="3" spans="1:12">
      <c r="A3" s="6" t="s">
        <v>12</v>
      </c>
      <c r="B3" s="10">
        <v>50000</v>
      </c>
      <c r="C3" s="10"/>
      <c r="D3" s="11"/>
      <c r="E3" s="11"/>
      <c r="F3" s="11"/>
      <c r="G3" t="s">
        <v>13</v>
      </c>
      <c r="H3" s="3">
        <f>B3/B4*H4</f>
        <v>1017.915309446254</v>
      </c>
      <c r="I3" s="3">
        <f ca="1">SUMIF($A$11:$A$222,"read",$C$11:$C$222)/1000</f>
        <v>1714.741</v>
      </c>
      <c r="J3" s="8">
        <f ca="1">H3/I3</f>
        <v>0.59362627326590667</v>
      </c>
      <c r="K3" s="8">
        <f ca="1">J3-1</f>
        <v>-0.40637372673409333</v>
      </c>
    </row>
    <row r="4" spans="1:12">
      <c r="A4" s="6" t="s">
        <v>14</v>
      </c>
      <c r="B4" s="10">
        <v>8000</v>
      </c>
      <c r="C4" s="10"/>
      <c r="D4" s="11"/>
      <c r="E4" s="11"/>
      <c r="F4" s="11"/>
      <c r="G4" t="s">
        <v>15</v>
      </c>
      <c r="H4" s="3">
        <f>B3/B1</f>
        <v>162.86644951140065</v>
      </c>
      <c r="I4" s="3">
        <f ca="1">I3/(B3/B4)</f>
        <v>274.35856000000001</v>
      </c>
      <c r="J4" s="8">
        <f ca="1">H4/I4</f>
        <v>0.59362627326590667</v>
      </c>
      <c r="K4" s="8">
        <f ca="1">J4-1</f>
        <v>-0.40637372673409333</v>
      </c>
    </row>
    <row r="5" spans="1:12">
      <c r="A5" s="6" t="s">
        <v>16</v>
      </c>
      <c r="B5" s="12">
        <v>0.12</v>
      </c>
      <c r="C5" s="11"/>
      <c r="D5" s="11"/>
      <c r="E5" s="11"/>
      <c r="F5" s="11"/>
      <c r="G5" t="s">
        <v>6</v>
      </c>
      <c r="H5" s="3">
        <f>B3/B2</f>
        <v>588.23529411764707</v>
      </c>
      <c r="I5" s="3">
        <f ca="1">SUMIF($A$11:$A$222,"network",$C$11:$C$222)/1000</f>
        <v>625.71900000000005</v>
      </c>
      <c r="J5" s="8">
        <f ca="1">H5/I5</f>
        <v>0.94009498531712643</v>
      </c>
      <c r="K5" s="8">
        <f ca="1">J5-1</f>
        <v>-5.990501468287357E-2</v>
      </c>
    </row>
    <row r="6" spans="1:12">
      <c r="A6" s="11"/>
      <c r="B6" s="11"/>
      <c r="C6" s="11"/>
      <c r="D6" s="11"/>
      <c r="E6" s="11"/>
      <c r="F6" s="11"/>
      <c r="G6" t="s">
        <v>17</v>
      </c>
      <c r="H6" s="3">
        <f>B4/B2</f>
        <v>94.117647058823536</v>
      </c>
      <c r="I6" s="3">
        <f ca="1">I5/(B3/B4)</f>
        <v>100.11504000000001</v>
      </c>
      <c r="J6" s="8">
        <f ca="1">H6/I6</f>
        <v>0.94009498531712643</v>
      </c>
      <c r="K6" s="8">
        <f ca="1">J6-1</f>
        <v>-5.990501468287357E-2</v>
      </c>
    </row>
    <row r="7" spans="1:12">
      <c r="A7" s="11"/>
      <c r="B7" s="11"/>
      <c r="C7" s="11"/>
      <c r="D7" s="11"/>
      <c r="E7" s="11"/>
      <c r="F7" s="11"/>
      <c r="G7" t="s">
        <v>18</v>
      </c>
      <c r="H7" s="3">
        <f t="array" aca="1" ref="H7" ca="1">MAX(IF(A12:A302="read", C12:C302, 0))</f>
        <v>334215</v>
      </c>
      <c r="I7" s="3"/>
    </row>
    <row r="8" spans="1:12">
      <c r="A8" s="11"/>
      <c r="B8" s="11"/>
      <c r="C8" s="11"/>
      <c r="D8" s="11"/>
      <c r="E8" s="11"/>
      <c r="F8" s="11"/>
      <c r="G8" t="s">
        <v>19</v>
      </c>
      <c r="H8" s="3">
        <f t="array" aca="1" ref="H8" ca="1">MIN(IF(A12:A303="read", C12:C303, 1000000000))</f>
        <v>152786</v>
      </c>
      <c r="I8" s="3"/>
    </row>
    <row r="9" spans="1:12">
      <c r="A9" s="11"/>
      <c r="B9" s="11"/>
      <c r="C9" s="11"/>
      <c r="D9" s="11"/>
      <c r="E9" s="11"/>
      <c r="F9" s="11"/>
      <c r="H9" s="8">
        <f ca="1">H8/H7</f>
        <v>0.45714884131472255</v>
      </c>
      <c r="I9" s="3"/>
    </row>
    <row r="10" spans="1:12">
      <c r="A10" s="11"/>
      <c r="B10" s="11"/>
      <c r="C10" s="11"/>
      <c r="D10" s="11"/>
      <c r="E10" s="11"/>
      <c r="F10" s="11"/>
      <c r="H10" s="8"/>
      <c r="I10" s="3"/>
    </row>
    <row r="11" spans="1:12">
      <c r="A11" s="1" t="s">
        <v>20</v>
      </c>
      <c r="B11" s="1">
        <v>50</v>
      </c>
      <c r="C11" s="1">
        <v>8</v>
      </c>
      <c r="D11" s="1" t="s">
        <v>21</v>
      </c>
      <c r="E11" s="1" t="s">
        <v>22</v>
      </c>
      <c r="F11" s="1" t="s">
        <v>27</v>
      </c>
      <c r="G11" s="1" t="s">
        <v>23</v>
      </c>
      <c r="H11" s="1" t="s">
        <v>24</v>
      </c>
    </row>
    <row r="12" spans="1:12">
      <c r="A12" t="s">
        <v>25</v>
      </c>
      <c r="B12">
        <v>0</v>
      </c>
      <c r="C12">
        <v>0</v>
      </c>
    </row>
    <row r="13" spans="1:12">
      <c r="A13" t="s">
        <v>23</v>
      </c>
      <c r="B13">
        <v>0</v>
      </c>
      <c r="C13">
        <v>334215</v>
      </c>
      <c r="F13">
        <f>($B$3*1024*1024/100)*(2-B13*$B$5)+($B$3*1024*1024/100)*(1-B13*$B$5)*B5</f>
        <v>1111490560</v>
      </c>
      <c r="G13">
        <f ca="1">OFFSET(C13,ROW()-13,0)/1000</f>
        <v>334.21499999999997</v>
      </c>
      <c r="J13">
        <f>F13/$F$25</f>
        <v>1.65625</v>
      </c>
      <c r="K13">
        <f ca="1">(G13-152)/(J13-1)</f>
        <v>277.66095238095232</v>
      </c>
      <c r="L13">
        <f ca="1">G13/F13*1000000</f>
        <v>0.30069081288463662</v>
      </c>
    </row>
    <row r="14" spans="1:12">
      <c r="A14" t="s">
        <v>24</v>
      </c>
      <c r="B14">
        <v>0</v>
      </c>
      <c r="C14">
        <v>103399</v>
      </c>
      <c r="G14">
        <f t="shared" ref="G14:G19" ca="1" si="0">OFFSET(C14,ROW()-13,0)/1000</f>
        <v>305.97800000000001</v>
      </c>
      <c r="H14">
        <f t="shared" ref="H14:H19" ca="1" si="1">OFFSET(C14,ROW()-14,0)/1000</f>
        <v>103.399</v>
      </c>
      <c r="L14">
        <f ca="1">G14/F15*1000000</f>
        <v>0.31042910636739529</v>
      </c>
    </row>
    <row r="15" spans="1:12">
      <c r="A15" t="s">
        <v>23</v>
      </c>
      <c r="B15">
        <v>1</v>
      </c>
      <c r="C15">
        <v>305978</v>
      </c>
      <c r="F15">
        <f>($B$3*1024*1024/100)*(2-B15*$B$5)</f>
        <v>985661440</v>
      </c>
      <c r="G15">
        <f t="shared" ca="1" si="0"/>
        <v>286.976</v>
      </c>
      <c r="H15">
        <f t="shared" ca="1" si="1"/>
        <v>100.24299999999999</v>
      </c>
      <c r="J15">
        <f>F15/$F$25</f>
        <v>1.46875</v>
      </c>
      <c r="K15">
        <f ca="1">(G14-152)/(J15-1)</f>
        <v>328.4864</v>
      </c>
      <c r="L15">
        <f ca="1">G15/F17*1000000</f>
        <v>0.31100186434659088</v>
      </c>
    </row>
    <row r="16" spans="1:12">
      <c r="A16" t="s">
        <v>24</v>
      </c>
      <c r="B16">
        <v>1</v>
      </c>
      <c r="C16">
        <v>100243</v>
      </c>
      <c r="G16">
        <f t="shared" ca="1" si="0"/>
        <v>253.041</v>
      </c>
      <c r="H16">
        <f t="shared" ca="1" si="1"/>
        <v>100.157</v>
      </c>
      <c r="L16">
        <f ca="1">G16/F19*1000000</f>
        <v>0.29429110085091936</v>
      </c>
    </row>
    <row r="17" spans="1:12">
      <c r="A17" t="s">
        <v>23</v>
      </c>
      <c r="B17">
        <v>2</v>
      </c>
      <c r="C17">
        <v>286976</v>
      </c>
      <c r="F17">
        <f>($B$3*1024*1024/100)*(2-B17*$B$5)</f>
        <v>922746880</v>
      </c>
      <c r="G17">
        <f t="shared" ca="1" si="0"/>
        <v>213.953</v>
      </c>
      <c r="H17">
        <f t="shared" ca="1" si="1"/>
        <v>99.873999999999995</v>
      </c>
      <c r="J17">
        <f>F17/$F$25</f>
        <v>1.375</v>
      </c>
      <c r="K17">
        <f ca="1">(G15-152)/(J17-1)</f>
        <v>359.93599999999998</v>
      </c>
      <c r="L17">
        <f ca="1">G17/F21*1000000</f>
        <v>0.2684756329185084</v>
      </c>
    </row>
    <row r="18" spans="1:12">
      <c r="A18" t="s">
        <v>24</v>
      </c>
      <c r="B18">
        <v>2</v>
      </c>
      <c r="C18">
        <v>100157</v>
      </c>
      <c r="G18">
        <f t="shared" ca="1" si="0"/>
        <v>167.792</v>
      </c>
      <c r="H18">
        <f t="shared" ca="1" si="1"/>
        <v>100.02200000000001</v>
      </c>
      <c r="L18">
        <f ca="1">G18/F23*1000000</f>
        <v>0.22859845842633927</v>
      </c>
    </row>
    <row r="19" spans="1:12">
      <c r="A19" t="s">
        <v>23</v>
      </c>
      <c r="B19">
        <v>3</v>
      </c>
      <c r="C19">
        <v>253041</v>
      </c>
      <c r="F19">
        <f>($B$3*1024*1024/100)*(2-B19*$B$5)</f>
        <v>859832320.00000012</v>
      </c>
      <c r="G19">
        <f t="shared" ca="1" si="0"/>
        <v>152.786</v>
      </c>
      <c r="H19">
        <f t="shared" ca="1" si="1"/>
        <v>100.087</v>
      </c>
      <c r="J19">
        <f>F19/$F$25</f>
        <v>1.2812500000000002</v>
      </c>
      <c r="K19">
        <f ca="1">(G16-152)/(J19-1)</f>
        <v>359.25688888888857</v>
      </c>
      <c r="L19">
        <f ca="1">G19/F25*1000000</f>
        <v>0.2276688814163208</v>
      </c>
    </row>
    <row r="20" spans="1:12">
      <c r="A20" t="s">
        <v>24</v>
      </c>
      <c r="B20">
        <v>3</v>
      </c>
      <c r="C20">
        <v>99874</v>
      </c>
    </row>
    <row r="21" spans="1:12">
      <c r="A21" t="s">
        <v>23</v>
      </c>
      <c r="B21">
        <v>4</v>
      </c>
      <c r="C21">
        <v>213953</v>
      </c>
      <c r="F21">
        <f>($B$3*1024*1024/100)*(2-B21*$B$5)</f>
        <v>796917760</v>
      </c>
      <c r="J21">
        <f>F21/$F$25</f>
        <v>1.1875</v>
      </c>
      <c r="K21">
        <f ca="1">(G17-152)/(J21-1)</f>
        <v>330.416</v>
      </c>
      <c r="L21">
        <f ca="1">AVERAGE(L13:L16)</f>
        <v>0.30410322111238552</v>
      </c>
    </row>
    <row r="22" spans="1:12">
      <c r="A22" t="s">
        <v>24</v>
      </c>
      <c r="B22">
        <v>4</v>
      </c>
      <c r="C22">
        <v>100022</v>
      </c>
    </row>
    <row r="23" spans="1:12">
      <c r="A23" t="s">
        <v>23</v>
      </c>
      <c r="B23">
        <v>5</v>
      </c>
      <c r="C23">
        <v>167792</v>
      </c>
      <c r="F23">
        <f>($B$3*1024*1024/100)*(2-B23*$B$5)</f>
        <v>734003200</v>
      </c>
      <c r="J23">
        <f>F23/$F$25</f>
        <v>1.09375</v>
      </c>
      <c r="K23">
        <f ca="1">(G18-152)/(J23-1)</f>
        <v>168.44800000000001</v>
      </c>
    </row>
    <row r="24" spans="1:12">
      <c r="A24" t="s">
        <v>24</v>
      </c>
      <c r="B24">
        <v>5</v>
      </c>
      <c r="C24">
        <v>100087</v>
      </c>
    </row>
    <row r="25" spans="1:12">
      <c r="A25" t="s">
        <v>23</v>
      </c>
      <c r="B25">
        <v>6</v>
      </c>
      <c r="C25">
        <v>152786</v>
      </c>
      <c r="F25">
        <f>($B$3*1024*1024/100)*(2-B25*$B$5)</f>
        <v>671088640</v>
      </c>
      <c r="J25">
        <f>F25/$F$25</f>
        <v>1</v>
      </c>
      <c r="K25">
        <f>0</f>
        <v>0</v>
      </c>
    </row>
    <row r="26" spans="1:12">
      <c r="A26" t="s">
        <v>24</v>
      </c>
      <c r="B26">
        <v>6</v>
      </c>
      <c r="C26">
        <v>21937</v>
      </c>
    </row>
    <row r="27" spans="1:12">
      <c r="A27" t="s">
        <v>26</v>
      </c>
      <c r="B27">
        <v>0</v>
      </c>
      <c r="C27">
        <f>SUM(C12:C26)</f>
        <v>2340460</v>
      </c>
    </row>
    <row r="31" spans="1:12">
      <c r="C31">
        <v>152</v>
      </c>
      <c r="D31">
        <v>152</v>
      </c>
    </row>
    <row r="32" spans="1:12">
      <c r="A32">
        <f ca="1">(G13-G19)/(F13-F25)</f>
        <v>4.1196232750302265E-7</v>
      </c>
      <c r="C32">
        <f ca="1">$G$19+(F23-$F$25)*$A$32</f>
        <v>178.70442857142856</v>
      </c>
      <c r="D32">
        <v>167</v>
      </c>
      <c r="F32" s="1">
        <v>152</v>
      </c>
      <c r="G32">
        <v>0</v>
      </c>
      <c r="H32">
        <f t="shared" ref="H32:H38" si="2">$F$32+$F$33*G32</f>
        <v>152</v>
      </c>
      <c r="I32">
        <f ca="1">G19</f>
        <v>152.786</v>
      </c>
      <c r="J32">
        <f ca="1">F25/1000000*$L$21</f>
        <v>204.08021707593011</v>
      </c>
    </row>
    <row r="33" spans="3:10">
      <c r="C33">
        <f ca="1">$G$19+(F21-$F$25)*$A$32</f>
        <v>204.62285714285713</v>
      </c>
      <c r="D33">
        <v>213</v>
      </c>
      <c r="F33" s="1">
        <v>30</v>
      </c>
      <c r="G33">
        <v>1</v>
      </c>
      <c r="H33">
        <f t="shared" si="2"/>
        <v>182</v>
      </c>
      <c r="I33">
        <f ca="1">G18</f>
        <v>167.792</v>
      </c>
      <c r="J33">
        <f ca="1">F23/1000000*$L$21</f>
        <v>223.21273742679853</v>
      </c>
    </row>
    <row r="34" spans="3:10">
      <c r="C34">
        <f ca="1">$G$19+(F19-$F$25)*$A$32</f>
        <v>230.54128571428578</v>
      </c>
      <c r="D34">
        <v>253</v>
      </c>
      <c r="G34">
        <v>2</v>
      </c>
      <c r="H34">
        <f t="shared" si="2"/>
        <v>212</v>
      </c>
      <c r="I34">
        <f ca="1">G17</f>
        <v>213.953</v>
      </c>
      <c r="J34">
        <f ca="1">F21/1000000*$L$21</f>
        <v>242.345257777667</v>
      </c>
    </row>
    <row r="35" spans="3:10">
      <c r="C35">
        <f ca="1">$G$19+(F17-$F$25)*$A$32</f>
        <v>256.45971428571431</v>
      </c>
      <c r="D35">
        <v>286</v>
      </c>
      <c r="G35">
        <v>3</v>
      </c>
      <c r="H35">
        <f t="shared" si="2"/>
        <v>242</v>
      </c>
      <c r="I35">
        <f ca="1">G16</f>
        <v>253.041</v>
      </c>
      <c r="J35">
        <f ca="1">F19/1000000*$L$21</f>
        <v>261.47777812853548</v>
      </c>
    </row>
    <row r="36" spans="3:10">
      <c r="C36">
        <f ca="1">$G$19+(F15-$F$25)*$A$32</f>
        <v>282.37814285714285</v>
      </c>
      <c r="D36">
        <v>305</v>
      </c>
      <c r="G36">
        <v>4</v>
      </c>
      <c r="H36">
        <f t="shared" si="2"/>
        <v>272</v>
      </c>
      <c r="I36">
        <f ca="1">G15</f>
        <v>286.976</v>
      </c>
      <c r="J36">
        <f ca="1">F17/1000000*$L$21</f>
        <v>280.61029847940387</v>
      </c>
    </row>
    <row r="37" spans="3:10">
      <c r="C37">
        <f ca="1">$G$19+(F13-$F$25)*$A$32</f>
        <v>334.21499999999997</v>
      </c>
      <c r="D37">
        <v>334</v>
      </c>
      <c r="G37">
        <v>5</v>
      </c>
      <c r="H37">
        <f t="shared" si="2"/>
        <v>302</v>
      </c>
      <c r="I37">
        <f ca="1">G14</f>
        <v>305.97800000000001</v>
      </c>
      <c r="J37">
        <f ca="1">F15/1000000*$L$21</f>
        <v>299.74281883027231</v>
      </c>
    </row>
    <row r="38" spans="3:10">
      <c r="G38">
        <v>6</v>
      </c>
      <c r="H38">
        <f t="shared" si="2"/>
        <v>332</v>
      </c>
      <c r="I38">
        <f ca="1">G13</f>
        <v>334.21499999999997</v>
      </c>
      <c r="J38">
        <f ca="1">F13/1000000*$L$21</f>
        <v>338.00785953200921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500MB</vt:lpstr>
      <vt:lpstr>1GB</vt:lpstr>
      <vt:lpstr>2GB</vt:lpstr>
      <vt:lpstr>3GB</vt:lpstr>
      <vt:lpstr>4GB</vt:lpstr>
      <vt:lpstr>5GB</vt:lpstr>
      <vt:lpstr>6GB</vt:lpstr>
      <vt:lpstr>7GB</vt:lpstr>
      <vt:lpstr>8GB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Terei</dc:creator>
  <cp:lastModifiedBy>David Terei</cp:lastModifiedBy>
  <dcterms:created xsi:type="dcterms:W3CDTF">2015-08-15T21:41:50Z</dcterms:created>
  <dcterms:modified xsi:type="dcterms:W3CDTF">2015-08-15T21:45:14Z</dcterms:modified>
</cp:coreProperties>
</file>