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drawings/drawing5.xml" ContentType="application/vnd.openxmlformats-officedocument.drawing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6.xml" ContentType="application/vnd.openxmlformats-officedocument.drawing+xml"/>
  <Override PartName="/xl/queryTables/queryTable17.xml" ContentType="application/vnd.openxmlformats-officedocument.spreadsheetml.queryTable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720" windowHeight="17540" tabRatio="884" activeTab="19"/>
  </bookViews>
  <sheets>
    <sheet name="All" sheetId="2" r:id="rId1"/>
    <sheet name="500MB" sheetId="3" r:id="rId2"/>
    <sheet name="1GB" sheetId="4" r:id="rId3"/>
    <sheet name="2GB" sheetId="5" r:id="rId4"/>
    <sheet name="3GB" sheetId="6" r:id="rId5"/>
    <sheet name="4GB" sheetId="7" r:id="rId6"/>
    <sheet name="5GB" sheetId="8" r:id="rId7"/>
    <sheet name="6GB" sheetId="9" r:id="rId8"/>
    <sheet name="7GB" sheetId="10" r:id="rId9"/>
    <sheet name="8GB" sheetId="11" r:id="rId10"/>
    <sheet name="N-500MB" sheetId="12" r:id="rId11"/>
    <sheet name="N-1GB" sheetId="13" r:id="rId12"/>
    <sheet name="N-2GB" sheetId="14" r:id="rId13"/>
    <sheet name="N-3GB" sheetId="15" r:id="rId14"/>
    <sheet name="N-4GB" sheetId="16" r:id="rId15"/>
    <sheet name="N-5GB" sheetId="17" r:id="rId16"/>
    <sheet name="N-6GB" sheetId="18" r:id="rId17"/>
    <sheet name="N-7GB" sheetId="19" r:id="rId18"/>
    <sheet name="N-8GB" sheetId="20" r:id="rId19"/>
    <sheet name="N-10GB" sheetId="21" r:id="rId20"/>
  </sheets>
  <definedNames>
    <definedName name="_1.bad" localSheetId="2">'1GB'!$A$10:$E$112</definedName>
    <definedName name="_1.bad" localSheetId="3">'2GB'!$A$10:$E$62</definedName>
    <definedName name="_1.bad" localSheetId="4">'3GB'!$A$10:$E$45</definedName>
    <definedName name="_1.bad" localSheetId="5">'4GB'!$A$10:$E$37</definedName>
    <definedName name="_1.bad" localSheetId="1">'500MB'!$A$11:$E$213</definedName>
    <definedName name="_1.bad" localSheetId="6">'5GB'!$A$10:$E$32</definedName>
    <definedName name="_1.bad" localSheetId="7">'6GB'!$A$10:$E$29</definedName>
    <definedName name="_1.bad" localSheetId="8">'7GB'!$A$10:$E$28</definedName>
    <definedName name="_1.bad" localSheetId="9">'8GB'!$A$11:$E$26</definedName>
    <definedName name="_1.bad" localSheetId="19">'N-10GB'!$A$12:$E$36</definedName>
    <definedName name="_1.bad" localSheetId="11">'N-1GB'!$A$12:$E$216</definedName>
    <definedName name="_1.bad" localSheetId="12">'N-2GB'!$A$12:$E$116</definedName>
    <definedName name="_1.bad" localSheetId="13">'N-3GB'!$A$12:$E$84</definedName>
    <definedName name="_1.bad" localSheetId="14">'N-4GB'!$A$12:$E$68</definedName>
    <definedName name="_1.bad" localSheetId="10">'N-500MB'!$A$12:$E$416</definedName>
    <definedName name="_1.bad" localSheetId="15">'N-5GB'!$A$12:$E$56</definedName>
    <definedName name="_1.bad" localSheetId="16">'N-6GB'!$A$12:$E$51</definedName>
    <definedName name="_1.bad" localSheetId="17">'N-7GB'!$A$12:$E$47</definedName>
    <definedName name="_1.bad" localSheetId="18">'N-8GB'!$A$12:$E$43</definedName>
    <definedName name="_1.bad_1" localSheetId="11">'N-1GB'!$G$12:$K$216</definedName>
    <definedName name="_1.bad_1" localSheetId="12">'N-2GB'!$G$12:$K$116</definedName>
    <definedName name="_1.bad_1" localSheetId="13">'N-3GB'!$G$12:$K$84</definedName>
    <definedName name="_1.bad_1" localSheetId="14">'N-4GB'!$G$12:$K$68</definedName>
    <definedName name="_1.bad_1" localSheetId="10">'N-500MB'!$G$12:$K$416</definedName>
    <definedName name="_1.bad_1" localSheetId="17">'N-7GB'!$G$12:$K$47</definedName>
    <definedName name="_1.bad_1" localSheetId="18">'N-8GB'!$G$12:$K$43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11" l="1"/>
  <c r="N37" i="14"/>
  <c r="N36" i="14"/>
  <c r="N35" i="14"/>
  <c r="N34" i="14"/>
  <c r="N33" i="14"/>
  <c r="N32" i="14"/>
  <c r="N31" i="14"/>
  <c r="N30" i="14"/>
  <c r="M37" i="14"/>
  <c r="M36" i="14"/>
  <c r="M35" i="14"/>
  <c r="M34" i="14"/>
  <c r="M33" i="14"/>
  <c r="M32" i="14"/>
  <c r="M31" i="14"/>
  <c r="M30" i="14"/>
  <c r="N29" i="14"/>
  <c r="M29" i="14"/>
  <c r="N28" i="14"/>
  <c r="M28" i="14"/>
  <c r="N27" i="14"/>
  <c r="M27" i="14"/>
  <c r="N26" i="14"/>
  <c r="M26" i="14"/>
  <c r="N25" i="14"/>
  <c r="M25" i="14"/>
  <c r="N24" i="14"/>
  <c r="M24" i="14"/>
  <c r="N23" i="14"/>
  <c r="M23" i="14"/>
  <c r="N22" i="14"/>
  <c r="M22" i="14"/>
  <c r="N21" i="14"/>
  <c r="M21" i="14"/>
  <c r="N20" i="14"/>
  <c r="M20" i="14"/>
  <c r="N19" i="14"/>
  <c r="M19" i="14"/>
  <c r="N18" i="14"/>
  <c r="M18" i="14"/>
  <c r="N17" i="14"/>
  <c r="M17" i="14"/>
  <c r="N16" i="14"/>
  <c r="M16" i="14"/>
  <c r="N15" i="14"/>
  <c r="M15" i="14"/>
  <c r="N14" i="14"/>
  <c r="M14" i="14"/>
  <c r="N13" i="14"/>
  <c r="M13" i="14"/>
  <c r="N29" i="15"/>
  <c r="N28" i="15"/>
  <c r="N27" i="15"/>
  <c r="N26" i="15"/>
  <c r="M29" i="15"/>
  <c r="M28" i="15"/>
  <c r="M27" i="15"/>
  <c r="M26" i="15"/>
  <c r="N25" i="15"/>
  <c r="M25" i="15"/>
  <c r="N24" i="15"/>
  <c r="M24" i="15"/>
  <c r="N23" i="15"/>
  <c r="M23" i="15"/>
  <c r="N22" i="15"/>
  <c r="M22" i="15"/>
  <c r="N21" i="15"/>
  <c r="M21" i="15"/>
  <c r="N20" i="15"/>
  <c r="M20" i="15"/>
  <c r="N19" i="15"/>
  <c r="M19" i="15"/>
  <c r="N18" i="15"/>
  <c r="M18" i="15"/>
  <c r="N17" i="15"/>
  <c r="M17" i="15"/>
  <c r="N16" i="15"/>
  <c r="M16" i="15"/>
  <c r="N15" i="15"/>
  <c r="M15" i="15"/>
  <c r="N14" i="15"/>
  <c r="M14" i="15"/>
  <c r="N13" i="15"/>
  <c r="M13" i="15"/>
  <c r="N25" i="16"/>
  <c r="N24" i="16"/>
  <c r="N23" i="16"/>
  <c r="M25" i="16"/>
  <c r="M24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21" i="18"/>
  <c r="M21" i="18"/>
  <c r="N20" i="18"/>
  <c r="M20" i="18"/>
  <c r="N19" i="18"/>
  <c r="M19" i="18"/>
  <c r="N18" i="18"/>
  <c r="M18" i="18"/>
  <c r="N17" i="18"/>
  <c r="M17" i="18"/>
  <c r="N16" i="18"/>
  <c r="M16" i="18"/>
  <c r="N15" i="18"/>
  <c r="M15" i="18"/>
  <c r="N14" i="18"/>
  <c r="M14" i="18"/>
  <c r="N13" i="18"/>
  <c r="M13" i="18"/>
  <c r="N20" i="19"/>
  <c r="M20" i="19"/>
  <c r="N19" i="19"/>
  <c r="M19" i="19"/>
  <c r="N18" i="19"/>
  <c r="M18" i="19"/>
  <c r="N17" i="19"/>
  <c r="M17" i="19"/>
  <c r="N16" i="19"/>
  <c r="M16" i="19"/>
  <c r="N15" i="19"/>
  <c r="M15" i="19"/>
  <c r="N14" i="19"/>
  <c r="M14" i="19"/>
  <c r="N13" i="19"/>
  <c r="M13" i="19"/>
  <c r="N13" i="20"/>
  <c r="N19" i="20"/>
  <c r="N18" i="20"/>
  <c r="N17" i="20"/>
  <c r="N16" i="20"/>
  <c r="N15" i="20"/>
  <c r="N14" i="20"/>
  <c r="M19" i="20"/>
  <c r="M18" i="20"/>
  <c r="M17" i="20"/>
  <c r="M16" i="20"/>
  <c r="M15" i="20"/>
  <c r="M14" i="20"/>
  <c r="M13" i="20"/>
  <c r="N17" i="21"/>
  <c r="N16" i="21"/>
  <c r="N15" i="21"/>
  <c r="N14" i="21"/>
  <c r="M17" i="21"/>
  <c r="M16" i="21"/>
  <c r="M15" i="21"/>
  <c r="M14" i="21"/>
  <c r="N13" i="12"/>
  <c r="M13" i="12"/>
  <c r="N13" i="21"/>
  <c r="M13" i="21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D2" i="12"/>
  <c r="D1" i="12"/>
  <c r="D2" i="13"/>
  <c r="D1" i="13"/>
  <c r="D2" i="14"/>
  <c r="D1" i="14"/>
  <c r="D2" i="15"/>
  <c r="D1" i="15"/>
  <c r="D2" i="16"/>
  <c r="D1" i="16"/>
  <c r="D2" i="17"/>
  <c r="D1" i="17"/>
  <c r="D2" i="18"/>
  <c r="D1" i="18"/>
  <c r="D2" i="21"/>
  <c r="D1" i="21"/>
  <c r="I30" i="2"/>
  <c r="I31" i="2"/>
  <c r="I32" i="2"/>
  <c r="I33" i="2"/>
  <c r="I34" i="2"/>
  <c r="I35" i="2"/>
  <c r="I36" i="2"/>
  <c r="I37" i="2"/>
  <c r="I38" i="2"/>
  <c r="I29" i="2"/>
  <c r="J30" i="2"/>
  <c r="J31" i="2"/>
  <c r="J32" i="2"/>
  <c r="J33" i="2"/>
  <c r="J34" i="2"/>
  <c r="J35" i="2"/>
  <c r="J36" i="2"/>
  <c r="J37" i="2"/>
  <c r="J38" i="2"/>
  <c r="J29" i="2"/>
  <c r="K30" i="2"/>
  <c r="K31" i="2"/>
  <c r="K32" i="2"/>
  <c r="K33" i="2"/>
  <c r="K34" i="2"/>
  <c r="K35" i="2"/>
  <c r="K36" i="2"/>
  <c r="K37" i="2"/>
  <c r="K38" i="2"/>
  <c r="K29" i="2"/>
  <c r="K17" i="2"/>
  <c r="K18" i="2"/>
  <c r="K19" i="2"/>
  <c r="K20" i="2"/>
  <c r="K21" i="2"/>
  <c r="K22" i="2"/>
  <c r="K23" i="2"/>
  <c r="K24" i="2"/>
  <c r="K25" i="2"/>
  <c r="J17" i="2"/>
  <c r="J18" i="2"/>
  <c r="J19" i="2"/>
  <c r="J20" i="2"/>
  <c r="J21" i="2"/>
  <c r="J22" i="2"/>
  <c r="J23" i="2"/>
  <c r="J24" i="2"/>
  <c r="J25" i="2"/>
  <c r="K16" i="2"/>
  <c r="J16" i="2"/>
  <c r="I17" i="2"/>
  <c r="I18" i="2"/>
  <c r="I19" i="2"/>
  <c r="I20" i="2"/>
  <c r="I21" i="2"/>
  <c r="I22" i="2"/>
  <c r="I23" i="2"/>
  <c r="I24" i="2"/>
  <c r="I25" i="2"/>
  <c r="I16" i="2"/>
  <c r="N8" i="12" a="1"/>
  <c r="N8" i="12"/>
  <c r="N7" i="12" a="1"/>
  <c r="N7" i="12"/>
  <c r="N9" i="12"/>
  <c r="N6" i="12"/>
  <c r="O5" i="12"/>
  <c r="O6" i="12"/>
  <c r="P6" i="12"/>
  <c r="Q6" i="12"/>
  <c r="N5" i="12"/>
  <c r="P5" i="12"/>
  <c r="Q5" i="12"/>
  <c r="N4" i="12"/>
  <c r="O3" i="12"/>
  <c r="O4" i="12"/>
  <c r="P4" i="12"/>
  <c r="Q4" i="12"/>
  <c r="N3" i="12"/>
  <c r="P3" i="12"/>
  <c r="Q3" i="12"/>
  <c r="N2" i="12"/>
  <c r="O2" i="12"/>
  <c r="P2" i="12"/>
  <c r="Q2" i="12"/>
  <c r="N8" i="13" a="1"/>
  <c r="N8" i="13"/>
  <c r="N7" i="13" a="1"/>
  <c r="N7" i="13"/>
  <c r="N9" i="13"/>
  <c r="N6" i="13"/>
  <c r="O5" i="13"/>
  <c r="O6" i="13"/>
  <c r="P6" i="13"/>
  <c r="Q6" i="13"/>
  <c r="N5" i="13"/>
  <c r="P5" i="13"/>
  <c r="Q5" i="13"/>
  <c r="N4" i="13"/>
  <c r="O3" i="13"/>
  <c r="O4" i="13"/>
  <c r="P4" i="13"/>
  <c r="Q4" i="13"/>
  <c r="N3" i="13"/>
  <c r="P3" i="13"/>
  <c r="Q3" i="13"/>
  <c r="N2" i="13"/>
  <c r="O2" i="13"/>
  <c r="P2" i="13"/>
  <c r="Q2" i="13"/>
  <c r="N8" i="14" a="1"/>
  <c r="N8" i="14"/>
  <c r="N7" i="14" a="1"/>
  <c r="N7" i="14"/>
  <c r="N9" i="14"/>
  <c r="N6" i="14"/>
  <c r="O5" i="14"/>
  <c r="O6" i="14"/>
  <c r="P6" i="14"/>
  <c r="Q6" i="14"/>
  <c r="N5" i="14"/>
  <c r="P5" i="14"/>
  <c r="Q5" i="14"/>
  <c r="N4" i="14"/>
  <c r="O3" i="14"/>
  <c r="O4" i="14"/>
  <c r="P4" i="14"/>
  <c r="Q4" i="14"/>
  <c r="N3" i="14"/>
  <c r="P3" i="14"/>
  <c r="Q3" i="14"/>
  <c r="N2" i="14"/>
  <c r="O2" i="14"/>
  <c r="P2" i="14"/>
  <c r="Q2" i="14"/>
  <c r="N8" i="15" a="1"/>
  <c r="N8" i="15"/>
  <c r="N7" i="15" a="1"/>
  <c r="N7" i="15"/>
  <c r="N9" i="15"/>
  <c r="N6" i="15"/>
  <c r="O5" i="15"/>
  <c r="O6" i="15"/>
  <c r="P6" i="15"/>
  <c r="Q6" i="15"/>
  <c r="N5" i="15"/>
  <c r="P5" i="15"/>
  <c r="Q5" i="15"/>
  <c r="N4" i="15"/>
  <c r="O3" i="15"/>
  <c r="O4" i="15"/>
  <c r="P4" i="15"/>
  <c r="Q4" i="15"/>
  <c r="N3" i="15"/>
  <c r="P3" i="15"/>
  <c r="Q3" i="15"/>
  <c r="N2" i="15"/>
  <c r="O2" i="15"/>
  <c r="P2" i="15"/>
  <c r="Q2" i="15"/>
  <c r="N8" i="16" a="1"/>
  <c r="N8" i="16"/>
  <c r="N7" i="16" a="1"/>
  <c r="N7" i="16"/>
  <c r="N9" i="16"/>
  <c r="N6" i="16"/>
  <c r="O5" i="16"/>
  <c r="O6" i="16"/>
  <c r="P6" i="16"/>
  <c r="Q6" i="16"/>
  <c r="N5" i="16"/>
  <c r="P5" i="16"/>
  <c r="Q5" i="16"/>
  <c r="N4" i="16"/>
  <c r="O3" i="16"/>
  <c r="O4" i="16"/>
  <c r="P4" i="16"/>
  <c r="Q4" i="16"/>
  <c r="N3" i="16"/>
  <c r="P3" i="16"/>
  <c r="Q3" i="16"/>
  <c r="N2" i="16"/>
  <c r="O2" i="16"/>
  <c r="P2" i="16"/>
  <c r="Q2" i="16"/>
  <c r="N8" i="17" a="1"/>
  <c r="N8" i="17"/>
  <c r="N7" i="17" a="1"/>
  <c r="N7" i="17"/>
  <c r="N9" i="17"/>
  <c r="N6" i="17"/>
  <c r="O5" i="17"/>
  <c r="O6" i="17"/>
  <c r="P6" i="17"/>
  <c r="Q6" i="17"/>
  <c r="N5" i="17"/>
  <c r="P5" i="17"/>
  <c r="Q5" i="17"/>
  <c r="N4" i="17"/>
  <c r="O3" i="17"/>
  <c r="O4" i="17"/>
  <c r="P4" i="17"/>
  <c r="Q4" i="17"/>
  <c r="N3" i="17"/>
  <c r="P3" i="17"/>
  <c r="Q3" i="17"/>
  <c r="N2" i="17"/>
  <c r="O2" i="17"/>
  <c r="P2" i="17"/>
  <c r="Q2" i="17"/>
  <c r="N8" i="18" a="1"/>
  <c r="N8" i="18"/>
  <c r="N7" i="18" a="1"/>
  <c r="N7" i="18"/>
  <c r="N9" i="18"/>
  <c r="N6" i="18"/>
  <c r="O5" i="18"/>
  <c r="O6" i="18"/>
  <c r="P6" i="18"/>
  <c r="Q6" i="18"/>
  <c r="N5" i="18"/>
  <c r="P5" i="18"/>
  <c r="Q5" i="18"/>
  <c r="N4" i="18"/>
  <c r="O3" i="18"/>
  <c r="O4" i="18"/>
  <c r="P4" i="18"/>
  <c r="Q4" i="18"/>
  <c r="N3" i="18"/>
  <c r="P3" i="18"/>
  <c r="Q3" i="18"/>
  <c r="N2" i="18"/>
  <c r="O2" i="18"/>
  <c r="P2" i="18"/>
  <c r="Q2" i="18"/>
  <c r="N7" i="21" a="1"/>
  <c r="N7" i="21"/>
  <c r="N8" i="21" a="1"/>
  <c r="N8" i="21"/>
  <c r="N9" i="21"/>
  <c r="N6" i="21"/>
  <c r="O5" i="21"/>
  <c r="O6" i="21"/>
  <c r="P6" i="21"/>
  <c r="Q6" i="21"/>
  <c r="N5" i="21"/>
  <c r="P5" i="21"/>
  <c r="Q5" i="21"/>
  <c r="N4" i="21"/>
  <c r="O3" i="21"/>
  <c r="O4" i="21"/>
  <c r="P4" i="21"/>
  <c r="Q4" i="21"/>
  <c r="N3" i="21"/>
  <c r="P3" i="21"/>
  <c r="Q3" i="21"/>
  <c r="N2" i="21"/>
  <c r="O2" i="21"/>
  <c r="P2" i="21"/>
  <c r="Q2" i="21"/>
  <c r="N8" i="20" a="1"/>
  <c r="N8" i="20"/>
  <c r="N7" i="20" a="1"/>
  <c r="N7" i="20"/>
  <c r="N9" i="20"/>
  <c r="H8" i="20" a="1"/>
  <c r="H8" i="20"/>
  <c r="H7" i="20" a="1"/>
  <c r="H7" i="20"/>
  <c r="H9" i="20"/>
  <c r="N6" i="20"/>
  <c r="O5" i="20"/>
  <c r="O6" i="20"/>
  <c r="P6" i="20"/>
  <c r="Q6" i="20"/>
  <c r="H6" i="20"/>
  <c r="I5" i="20"/>
  <c r="I6" i="20"/>
  <c r="J6" i="20"/>
  <c r="K6" i="20"/>
  <c r="N5" i="20"/>
  <c r="P5" i="20"/>
  <c r="Q5" i="20"/>
  <c r="H5" i="20"/>
  <c r="J5" i="20"/>
  <c r="K5" i="20"/>
  <c r="B5" i="20"/>
  <c r="N4" i="20"/>
  <c r="O3" i="20"/>
  <c r="O4" i="20"/>
  <c r="P4" i="20"/>
  <c r="Q4" i="20"/>
  <c r="H4" i="20"/>
  <c r="I3" i="20"/>
  <c r="I4" i="20"/>
  <c r="J4" i="20"/>
  <c r="K4" i="20"/>
  <c r="N3" i="20"/>
  <c r="P3" i="20"/>
  <c r="Q3" i="20"/>
  <c r="H3" i="20"/>
  <c r="J3" i="20"/>
  <c r="K3" i="20"/>
  <c r="N2" i="20"/>
  <c r="O2" i="20"/>
  <c r="P2" i="20"/>
  <c r="Q2" i="20"/>
  <c r="H2" i="20"/>
  <c r="I2" i="20"/>
  <c r="J2" i="20"/>
  <c r="K2" i="20"/>
  <c r="D2" i="20"/>
  <c r="C2" i="20"/>
  <c r="D1" i="20"/>
  <c r="C1" i="20"/>
  <c r="D2" i="19"/>
  <c r="C2" i="19"/>
  <c r="D1" i="19"/>
  <c r="C1" i="19"/>
  <c r="O5" i="19"/>
  <c r="O6" i="19"/>
  <c r="I6" i="19"/>
  <c r="O4" i="19"/>
  <c r="I4" i="19"/>
  <c r="O3" i="19"/>
  <c r="N7" i="19" a="1"/>
  <c r="N7" i="19"/>
  <c r="N6" i="19"/>
  <c r="H6" i="19"/>
  <c r="N5" i="19"/>
  <c r="H5" i="19"/>
  <c r="N3" i="19"/>
  <c r="H3" i="19"/>
  <c r="H4" i="19"/>
  <c r="N4" i="19"/>
  <c r="N8" i="19" a="1"/>
  <c r="N8" i="19"/>
  <c r="N9" i="19"/>
  <c r="H2" i="19"/>
  <c r="P6" i="19"/>
  <c r="Q6" i="19"/>
  <c r="P5" i="19"/>
  <c r="Q5" i="19"/>
  <c r="P4" i="19"/>
  <c r="Q4" i="19"/>
  <c r="P3" i="19"/>
  <c r="Q3" i="19"/>
  <c r="N2" i="19"/>
  <c r="O2" i="19"/>
  <c r="P2" i="19"/>
  <c r="Q2" i="19"/>
  <c r="H8" i="21" a="1"/>
  <c r="H8" i="21"/>
  <c r="H7" i="21" a="1"/>
  <c r="H7" i="21"/>
  <c r="H9" i="21"/>
  <c r="H6" i="21"/>
  <c r="I5" i="21"/>
  <c r="I6" i="21"/>
  <c r="J6" i="21"/>
  <c r="K6" i="21"/>
  <c r="H5" i="21"/>
  <c r="J5" i="21"/>
  <c r="K5" i="21"/>
  <c r="B5" i="21"/>
  <c r="H4" i="21"/>
  <c r="I3" i="21"/>
  <c r="I4" i="21"/>
  <c r="J4" i="21"/>
  <c r="K4" i="21"/>
  <c r="H3" i="21"/>
  <c r="J3" i="21"/>
  <c r="K3" i="21"/>
  <c r="H2" i="21"/>
  <c r="I2" i="21"/>
  <c r="J2" i="21"/>
  <c r="K2" i="21"/>
  <c r="C2" i="21"/>
  <c r="C1" i="21"/>
  <c r="H8" i="19" a="1"/>
  <c r="H8" i="19"/>
  <c r="H7" i="19" a="1"/>
  <c r="H7" i="19"/>
  <c r="H9" i="19"/>
  <c r="I5" i="19"/>
  <c r="J6" i="19"/>
  <c r="K6" i="19"/>
  <c r="J5" i="19"/>
  <c r="K5" i="19"/>
  <c r="B5" i="19"/>
  <c r="I3" i="19"/>
  <c r="J4" i="19"/>
  <c r="K4" i="19"/>
  <c r="J3" i="19"/>
  <c r="K3" i="19"/>
  <c r="I2" i="19"/>
  <c r="J2" i="19"/>
  <c r="K2" i="19"/>
  <c r="H8" i="18" a="1"/>
  <c r="H8" i="18"/>
  <c r="H7" i="18" a="1"/>
  <c r="H7" i="18"/>
  <c r="H9" i="18"/>
  <c r="H6" i="18"/>
  <c r="I5" i="18"/>
  <c r="I6" i="18"/>
  <c r="J6" i="18"/>
  <c r="K6" i="18"/>
  <c r="H5" i="18"/>
  <c r="J5" i="18"/>
  <c r="K5" i="18"/>
  <c r="B5" i="18"/>
  <c r="H4" i="18"/>
  <c r="I3" i="18"/>
  <c r="I4" i="18"/>
  <c r="J4" i="18"/>
  <c r="K4" i="18"/>
  <c r="H3" i="18"/>
  <c r="J3" i="18"/>
  <c r="K3" i="18"/>
  <c r="H2" i="18"/>
  <c r="I2" i="18"/>
  <c r="J2" i="18"/>
  <c r="K2" i="18"/>
  <c r="C2" i="18"/>
  <c r="C1" i="18"/>
  <c r="H8" i="17" a="1"/>
  <c r="H8" i="17"/>
  <c r="H7" i="17" a="1"/>
  <c r="H7" i="17"/>
  <c r="H9" i="17"/>
  <c r="H6" i="17"/>
  <c r="I5" i="17"/>
  <c r="I6" i="17"/>
  <c r="J6" i="17"/>
  <c r="K6" i="17"/>
  <c r="H5" i="17"/>
  <c r="J5" i="17"/>
  <c r="K5" i="17"/>
  <c r="B5" i="17"/>
  <c r="H4" i="17"/>
  <c r="I3" i="17"/>
  <c r="I4" i="17"/>
  <c r="J4" i="17"/>
  <c r="K4" i="17"/>
  <c r="H3" i="17"/>
  <c r="J3" i="17"/>
  <c r="K3" i="17"/>
  <c r="H2" i="17"/>
  <c r="I2" i="17"/>
  <c r="J2" i="17"/>
  <c r="K2" i="17"/>
  <c r="C2" i="17"/>
  <c r="C1" i="17"/>
  <c r="H8" i="16" a="1"/>
  <c r="H8" i="16"/>
  <c r="H7" i="16" a="1"/>
  <c r="H7" i="16"/>
  <c r="H9" i="16"/>
  <c r="H6" i="16"/>
  <c r="I5" i="16"/>
  <c r="I6" i="16"/>
  <c r="J6" i="16"/>
  <c r="K6" i="16"/>
  <c r="H5" i="16"/>
  <c r="J5" i="16"/>
  <c r="K5" i="16"/>
  <c r="B5" i="16"/>
  <c r="H4" i="16"/>
  <c r="I3" i="16"/>
  <c r="I4" i="16"/>
  <c r="J4" i="16"/>
  <c r="K4" i="16"/>
  <c r="H3" i="16"/>
  <c r="J3" i="16"/>
  <c r="K3" i="16"/>
  <c r="H2" i="16"/>
  <c r="I2" i="16"/>
  <c r="J2" i="16"/>
  <c r="K2" i="16"/>
  <c r="C2" i="16"/>
  <c r="C1" i="16"/>
  <c r="H8" i="15" a="1"/>
  <c r="H8" i="15"/>
  <c r="H7" i="15" a="1"/>
  <c r="H7" i="15"/>
  <c r="H9" i="15"/>
  <c r="H6" i="15"/>
  <c r="I5" i="15"/>
  <c r="I6" i="15"/>
  <c r="J6" i="15"/>
  <c r="K6" i="15"/>
  <c r="H5" i="15"/>
  <c r="J5" i="15"/>
  <c r="K5" i="15"/>
  <c r="B5" i="15"/>
  <c r="H4" i="15"/>
  <c r="I3" i="15"/>
  <c r="I4" i="15"/>
  <c r="J4" i="15"/>
  <c r="K4" i="15"/>
  <c r="H3" i="15"/>
  <c r="J3" i="15"/>
  <c r="K3" i="15"/>
  <c r="H2" i="15"/>
  <c r="I2" i="15"/>
  <c r="J2" i="15"/>
  <c r="K2" i="15"/>
  <c r="C2" i="15"/>
  <c r="C1" i="15"/>
  <c r="I5" i="14"/>
  <c r="I3" i="14"/>
  <c r="H8" i="14" a="1"/>
  <c r="H8" i="14"/>
  <c r="H7" i="14" a="1"/>
  <c r="H7" i="14"/>
  <c r="H9" i="14"/>
  <c r="H6" i="14"/>
  <c r="I6" i="14"/>
  <c r="J6" i="14"/>
  <c r="K6" i="14"/>
  <c r="H5" i="14"/>
  <c r="J5" i="14"/>
  <c r="K5" i="14"/>
  <c r="B5" i="14"/>
  <c r="H4" i="14"/>
  <c r="I4" i="14"/>
  <c r="J4" i="14"/>
  <c r="K4" i="14"/>
  <c r="H3" i="14"/>
  <c r="J3" i="14"/>
  <c r="K3" i="14"/>
  <c r="H2" i="14"/>
  <c r="I2" i="14"/>
  <c r="J2" i="14"/>
  <c r="K2" i="14"/>
  <c r="C2" i="14"/>
  <c r="C1" i="14"/>
  <c r="I5" i="13"/>
  <c r="I3" i="13"/>
  <c r="H8" i="13" a="1"/>
  <c r="H8" i="13"/>
  <c r="H7" i="13" a="1"/>
  <c r="H7" i="13"/>
  <c r="H9" i="13"/>
  <c r="H6" i="13"/>
  <c r="I6" i="13"/>
  <c r="J6" i="13"/>
  <c r="K6" i="13"/>
  <c r="H5" i="13"/>
  <c r="J5" i="13"/>
  <c r="K5" i="13"/>
  <c r="B5" i="13"/>
  <c r="H4" i="13"/>
  <c r="I4" i="13"/>
  <c r="J4" i="13"/>
  <c r="K4" i="13"/>
  <c r="H3" i="13"/>
  <c r="J3" i="13"/>
  <c r="K3" i="13"/>
  <c r="H2" i="13"/>
  <c r="I2" i="13"/>
  <c r="J2" i="13"/>
  <c r="K2" i="13"/>
  <c r="C2" i="13"/>
  <c r="C1" i="13"/>
  <c r="H6" i="12"/>
  <c r="H5" i="12"/>
  <c r="I6" i="12"/>
  <c r="I5" i="12"/>
  <c r="I3" i="12"/>
  <c r="H8" i="12" a="1"/>
  <c r="H8" i="12"/>
  <c r="H7" i="12" a="1"/>
  <c r="H7" i="12"/>
  <c r="H9" i="12"/>
  <c r="J6" i="12"/>
  <c r="K6" i="12"/>
  <c r="J5" i="12"/>
  <c r="K5" i="12"/>
  <c r="B5" i="12"/>
  <c r="H4" i="12"/>
  <c r="I4" i="12"/>
  <c r="J4" i="12"/>
  <c r="K4" i="12"/>
  <c r="H3" i="12"/>
  <c r="J3" i="12"/>
  <c r="K3" i="12"/>
  <c r="H2" i="12"/>
  <c r="I2" i="12"/>
  <c r="J2" i="12"/>
  <c r="K2" i="12"/>
  <c r="C2" i="12"/>
  <c r="C1" i="12"/>
  <c r="F13" i="11"/>
  <c r="G13" i="11"/>
  <c r="L13" i="11"/>
  <c r="G14" i="11"/>
  <c r="F15" i="11"/>
  <c r="L14" i="11"/>
  <c r="G15" i="11"/>
  <c r="F17" i="11"/>
  <c r="L15" i="11"/>
  <c r="G16" i="11"/>
  <c r="F19" i="11"/>
  <c r="L16" i="11"/>
  <c r="L21" i="11"/>
  <c r="J38" i="11"/>
  <c r="I38" i="11"/>
  <c r="H38" i="11"/>
  <c r="J37" i="11"/>
  <c r="I37" i="11"/>
  <c r="H37" i="11"/>
  <c r="G19" i="11"/>
  <c r="F25" i="11"/>
  <c r="A32" i="11"/>
  <c r="C37" i="11"/>
  <c r="J36" i="11"/>
  <c r="I36" i="11"/>
  <c r="H36" i="11"/>
  <c r="C36" i="11"/>
  <c r="J35" i="11"/>
  <c r="I35" i="11"/>
  <c r="H35" i="11"/>
  <c r="C35" i="11"/>
  <c r="F21" i="11"/>
  <c r="J34" i="11"/>
  <c r="G17" i="11"/>
  <c r="I34" i="11"/>
  <c r="H34" i="11"/>
  <c r="C34" i="11"/>
  <c r="F23" i="11"/>
  <c r="J33" i="11"/>
  <c r="G18" i="11"/>
  <c r="I33" i="11"/>
  <c r="H33" i="11"/>
  <c r="C33" i="11"/>
  <c r="J32" i="11"/>
  <c r="I32" i="11"/>
  <c r="H32" i="11"/>
  <c r="C32" i="11"/>
  <c r="C27" i="11"/>
  <c r="K25" i="11"/>
  <c r="J25" i="11"/>
  <c r="J23" i="11"/>
  <c r="K23" i="11"/>
  <c r="J21" i="11"/>
  <c r="K21" i="11"/>
  <c r="L19" i="11"/>
  <c r="J19" i="11"/>
  <c r="K19" i="11"/>
  <c r="H19" i="11"/>
  <c r="L18" i="11"/>
  <c r="H18" i="11"/>
  <c r="L17" i="11"/>
  <c r="J17" i="11"/>
  <c r="K17" i="11"/>
  <c r="H17" i="11"/>
  <c r="H16" i="11"/>
  <c r="J15" i="11"/>
  <c r="K15" i="11"/>
  <c r="H15" i="11"/>
  <c r="H14" i="11"/>
  <c r="J13" i="11"/>
  <c r="K13" i="11"/>
  <c r="H8" i="11" a="1"/>
  <c r="H8" i="11"/>
  <c r="H7" i="11" a="1"/>
  <c r="H7" i="11"/>
  <c r="H9" i="11"/>
  <c r="H6" i="11"/>
  <c r="I5" i="11"/>
  <c r="I6" i="11"/>
  <c r="J6" i="11"/>
  <c r="K6" i="11"/>
  <c r="H5" i="11"/>
  <c r="J5" i="11"/>
  <c r="K5" i="11"/>
  <c r="H4" i="11"/>
  <c r="I3" i="11"/>
  <c r="I4" i="11"/>
  <c r="J4" i="11"/>
  <c r="K4" i="11"/>
  <c r="H3" i="11"/>
  <c r="J3" i="11"/>
  <c r="K3" i="11"/>
  <c r="H2" i="11"/>
  <c r="I2" i="11"/>
  <c r="J2" i="11"/>
  <c r="K2" i="11"/>
  <c r="H8" i="10" a="1"/>
  <c r="H8" i="10"/>
  <c r="H7" i="10" a="1"/>
  <c r="H7" i="10"/>
  <c r="H9" i="10"/>
  <c r="H6" i="10"/>
  <c r="I5" i="10"/>
  <c r="I6" i="10"/>
  <c r="J6" i="10"/>
  <c r="K6" i="10"/>
  <c r="H5" i="10"/>
  <c r="J5" i="10"/>
  <c r="K5" i="10"/>
  <c r="B5" i="10"/>
  <c r="H4" i="10"/>
  <c r="I3" i="10"/>
  <c r="I4" i="10"/>
  <c r="J4" i="10"/>
  <c r="K4" i="10"/>
  <c r="H3" i="10"/>
  <c r="J3" i="10"/>
  <c r="K3" i="10"/>
  <c r="H2" i="10"/>
  <c r="I2" i="10"/>
  <c r="J2" i="10"/>
  <c r="K2" i="10"/>
  <c r="C2" i="10"/>
  <c r="C1" i="10"/>
  <c r="C30" i="9"/>
  <c r="H8" i="9" a="1"/>
  <c r="H8" i="9"/>
  <c r="H7" i="9" a="1"/>
  <c r="H7" i="9"/>
  <c r="H9" i="9"/>
  <c r="H6" i="9"/>
  <c r="I5" i="9"/>
  <c r="I6" i="9"/>
  <c r="J6" i="9"/>
  <c r="K6" i="9"/>
  <c r="H5" i="9"/>
  <c r="J5" i="9"/>
  <c r="K5" i="9"/>
  <c r="B5" i="9"/>
  <c r="H4" i="9"/>
  <c r="I3" i="9"/>
  <c r="I4" i="9"/>
  <c r="J4" i="9"/>
  <c r="K4" i="9"/>
  <c r="H3" i="9"/>
  <c r="J3" i="9"/>
  <c r="K3" i="9"/>
  <c r="H2" i="9"/>
  <c r="I2" i="9"/>
  <c r="J2" i="9"/>
  <c r="K2" i="9"/>
  <c r="C2" i="9"/>
  <c r="C1" i="9"/>
  <c r="H8" i="8" a="1"/>
  <c r="H8" i="8"/>
  <c r="H7" i="8" a="1"/>
  <c r="H7" i="8"/>
  <c r="H9" i="8"/>
  <c r="H6" i="8"/>
  <c r="I5" i="8"/>
  <c r="I6" i="8"/>
  <c r="J6" i="8"/>
  <c r="K6" i="8"/>
  <c r="H5" i="8"/>
  <c r="J5" i="8"/>
  <c r="K5" i="8"/>
  <c r="B5" i="8"/>
  <c r="H4" i="8"/>
  <c r="I3" i="8"/>
  <c r="I4" i="8"/>
  <c r="J4" i="8"/>
  <c r="K4" i="8"/>
  <c r="H3" i="8"/>
  <c r="J3" i="8"/>
  <c r="K3" i="8"/>
  <c r="H2" i="8"/>
  <c r="I2" i="8"/>
  <c r="J2" i="8"/>
  <c r="K2" i="8"/>
  <c r="C2" i="8"/>
  <c r="C1" i="8"/>
  <c r="C38" i="7"/>
  <c r="H8" i="7" a="1"/>
  <c r="H8" i="7"/>
  <c r="H7" i="7" a="1"/>
  <c r="H7" i="7"/>
  <c r="H9" i="7"/>
  <c r="H6" i="7"/>
  <c r="I5" i="7"/>
  <c r="I6" i="7"/>
  <c r="J6" i="7"/>
  <c r="K6" i="7"/>
  <c r="H5" i="7"/>
  <c r="J5" i="7"/>
  <c r="K5" i="7"/>
  <c r="B5" i="7"/>
  <c r="H4" i="7"/>
  <c r="I3" i="7"/>
  <c r="I4" i="7"/>
  <c r="J4" i="7"/>
  <c r="K4" i="7"/>
  <c r="H3" i="7"/>
  <c r="J3" i="7"/>
  <c r="K3" i="7"/>
  <c r="H2" i="7"/>
  <c r="I2" i="7"/>
  <c r="J2" i="7"/>
  <c r="K2" i="7"/>
  <c r="C2" i="7"/>
  <c r="C1" i="7"/>
  <c r="C46" i="6"/>
  <c r="H8" i="6" a="1"/>
  <c r="H8" i="6"/>
  <c r="H7" i="6" a="1"/>
  <c r="H7" i="6"/>
  <c r="H9" i="6"/>
  <c r="H6" i="6"/>
  <c r="I5" i="6"/>
  <c r="I6" i="6"/>
  <c r="J6" i="6"/>
  <c r="K6" i="6"/>
  <c r="H5" i="6"/>
  <c r="J5" i="6"/>
  <c r="K5" i="6"/>
  <c r="B5" i="6"/>
  <c r="H4" i="6"/>
  <c r="I3" i="6"/>
  <c r="I4" i="6"/>
  <c r="J4" i="6"/>
  <c r="K4" i="6"/>
  <c r="H3" i="6"/>
  <c r="J3" i="6"/>
  <c r="K3" i="6"/>
  <c r="H2" i="6"/>
  <c r="I2" i="6"/>
  <c r="J2" i="6"/>
  <c r="K2" i="6"/>
  <c r="C2" i="6"/>
  <c r="C1" i="6"/>
  <c r="H8" i="5" a="1"/>
  <c r="H8" i="5"/>
  <c r="H7" i="5" a="1"/>
  <c r="H7" i="5"/>
  <c r="H9" i="5"/>
  <c r="H6" i="5"/>
  <c r="I5" i="5"/>
  <c r="I6" i="5"/>
  <c r="J6" i="5"/>
  <c r="K6" i="5"/>
  <c r="H5" i="5"/>
  <c r="J5" i="5"/>
  <c r="K5" i="5"/>
  <c r="B5" i="5"/>
  <c r="H4" i="5"/>
  <c r="I3" i="5"/>
  <c r="I4" i="5"/>
  <c r="J4" i="5"/>
  <c r="K4" i="5"/>
  <c r="H3" i="5"/>
  <c r="J3" i="5"/>
  <c r="K3" i="5"/>
  <c r="H2" i="5"/>
  <c r="I2" i="5"/>
  <c r="J2" i="5"/>
  <c r="K2" i="5"/>
  <c r="C2" i="5"/>
  <c r="C1" i="5"/>
  <c r="H8" i="4" a="1"/>
  <c r="H8" i="4"/>
  <c r="H7" i="4" a="1"/>
  <c r="H7" i="4"/>
  <c r="H9" i="4"/>
  <c r="H6" i="4"/>
  <c r="I5" i="4"/>
  <c r="I6" i="4"/>
  <c r="J6" i="4"/>
  <c r="K6" i="4"/>
  <c r="H5" i="4"/>
  <c r="J5" i="4"/>
  <c r="K5" i="4"/>
  <c r="B5" i="4"/>
  <c r="H4" i="4"/>
  <c r="I3" i="4"/>
  <c r="I4" i="4"/>
  <c r="J4" i="4"/>
  <c r="K4" i="4"/>
  <c r="H3" i="4"/>
  <c r="J3" i="4"/>
  <c r="K3" i="4"/>
  <c r="H2" i="4"/>
  <c r="I2" i="4"/>
  <c r="J2" i="4"/>
  <c r="K2" i="4"/>
  <c r="C2" i="4"/>
  <c r="C1" i="4"/>
  <c r="H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G13" i="3"/>
  <c r="H8" i="3" a="1"/>
  <c r="H8" i="3"/>
  <c r="H7" i="3" a="1"/>
  <c r="H7" i="3"/>
  <c r="H9" i="3"/>
  <c r="H6" i="3"/>
  <c r="I5" i="3"/>
  <c r="I6" i="3"/>
  <c r="J6" i="3"/>
  <c r="K6" i="3"/>
  <c r="H5" i="3"/>
  <c r="J5" i="3"/>
  <c r="K5" i="3"/>
  <c r="B5" i="3"/>
  <c r="H4" i="3"/>
  <c r="I3" i="3"/>
  <c r="I4" i="3"/>
  <c r="J4" i="3"/>
  <c r="K4" i="3"/>
  <c r="H3" i="3"/>
  <c r="J3" i="3"/>
  <c r="K3" i="3"/>
  <c r="H2" i="3"/>
  <c r="I2" i="3"/>
  <c r="J2" i="3"/>
  <c r="K2" i="3"/>
  <c r="C2" i="3"/>
  <c r="C1" i="3"/>
  <c r="K11" i="2"/>
  <c r="J11" i="2"/>
  <c r="I11" i="2"/>
  <c r="A11" i="2"/>
  <c r="K10" i="2"/>
  <c r="J10" i="2"/>
  <c r="I10" i="2"/>
  <c r="A10" i="2"/>
  <c r="K9" i="2"/>
  <c r="J9" i="2"/>
  <c r="I9" i="2"/>
  <c r="A9" i="2"/>
  <c r="K8" i="2"/>
  <c r="J8" i="2"/>
  <c r="I8" i="2"/>
  <c r="A8" i="2"/>
  <c r="K7" i="2"/>
  <c r="J7" i="2"/>
  <c r="I7" i="2"/>
  <c r="A7" i="2"/>
  <c r="K6" i="2"/>
  <c r="J6" i="2"/>
  <c r="I6" i="2"/>
  <c r="A6" i="2"/>
  <c r="K5" i="2"/>
  <c r="J5" i="2"/>
  <c r="I5" i="2"/>
  <c r="A5" i="2"/>
  <c r="K4" i="2"/>
  <c r="J4" i="2"/>
  <c r="I4" i="2"/>
  <c r="A4" i="2"/>
  <c r="K3" i="2"/>
  <c r="J3" i="2"/>
  <c r="I3" i="2"/>
  <c r="A3" i="2"/>
</calcChain>
</file>

<file path=xl/connections.xml><?xml version="1.0" encoding="utf-8"?>
<connections xmlns="http://schemas.openxmlformats.org/spreadsheetml/2006/main">
  <connection id="1" name="1.bad.log" type="6" refreshedVersion="0" background="1" saveData="1">
    <textPr fileType="mac" sourceFile="Macintosh HD:Users:davidt:Projects:bad:experiments:meth1-logs:chunk-size:50g-new:50g-1:1.bad.log" comma="1">
      <textFields count="5">
        <textField/>
        <textField/>
        <textField/>
        <textField/>
        <textField/>
      </textFields>
    </textPr>
  </connection>
  <connection id="2" name="1.bad.log1" type="6" refreshedVersion="0" background="1" saveData="1">
    <textPr fileType="mac" sourceFile="Macintosh HD:Users:davidt:Projects:bad:experiments:meth1-logs:chunk-size:50g-new:50g-2:1.bad.log" comma="1">
      <textFields count="5">
        <textField/>
        <textField/>
        <textField/>
        <textField/>
        <textField/>
      </textFields>
    </textPr>
  </connection>
  <connection id="3" name="1.bad.log10" type="6" refreshedVersion="0" background="1" saveData="1">
    <textPr fileType="mac" sourceFile="Macintosh HD:Users:davidt:Projects:bad:experiments:meth1-logs:chunk-size:50g-new:50g-14-2:1.bad.log" comma="1">
      <textFields count="5">
        <textField/>
        <textField/>
        <textField/>
        <textField/>
        <textField/>
      </textFields>
    </textPr>
  </connection>
  <connection id="4" name="1.bad.log11" type="6" refreshedVersion="0" background="1" saveData="1">
    <textPr fileType="mac" sourceFile="Macintosh HD:Users:davidt:Projects:bad:experiments:meth1-logs:chunk-size:50g-new:50g-16-2:1.bad.log" comma="1">
      <textFields count="5">
        <textField/>
        <textField/>
        <textField/>
        <textField/>
        <textField/>
      </textFields>
    </textPr>
  </connection>
  <connection id="5" name="1.bad.log12" type="6" refreshedVersion="0" background="1" saveData="1">
    <textPr fileType="mac" sourceFile="Macintosh HD:Users:davidt:Projects:bad:experiments:meth1-logs:chunk-size:50g-new:50g-8-2:1.bad.log" comma="1">
      <textFields count="5">
        <textField/>
        <textField/>
        <textField/>
        <textField/>
        <textField/>
      </textFields>
    </textPr>
  </connection>
  <connection id="6" name="1.bad.log13" type="6" refreshedVersion="0" background="1" saveData="1">
    <textPr fileType="mac" sourceFile="Macintosh HD:Users:davidt:Projects:bad:experiments:meth1-logs:chunk-size:50g-new:50g-6-2:1.bad.log" comma="1">
      <textFields count="5">
        <textField/>
        <textField/>
        <textField/>
        <textField/>
        <textField/>
      </textFields>
    </textPr>
  </connection>
  <connection id="7" name="1.bad.log14" type="6" refreshedVersion="0" background="1" saveData="1">
    <textPr fileType="mac" sourceFile="Macintosh HD:Users:davidt:Projects:bad:experiments:meth1-logs:chunk-size:50g-new:50g-4-2:1.bad.log" comma="1">
      <textFields count="5">
        <textField/>
        <textField/>
        <textField/>
        <textField/>
        <textField/>
      </textFields>
    </textPr>
  </connection>
  <connection id="8" name="1.bad.log15" type="6" refreshedVersion="0" background="1" saveData="1">
    <textPr fileType="mac" sourceFile="Macintosh HD:Users:davidt:Projects:bad:experiments:meth1-logs:chunk-size:50g-new:50g-2-2:1.bad.log" comma="1">
      <textFields count="5">
        <textField/>
        <textField/>
        <textField/>
        <textField/>
        <textField/>
      </textFields>
    </textPr>
  </connection>
  <connection id="9" name="1.bad.log16" type="6" refreshedVersion="0" background="1" saveData="1">
    <textPr fileType="mac" sourceFile="Macintosh HD:Users:davidt:Projects:bad:experiments:meth1-logs:chunk-size:50g-new:50g-1-2:1.bad.log" comma="1">
      <textFields count="5">
        <textField/>
        <textField/>
        <textField/>
        <textField/>
        <textField/>
      </textFields>
    </textPr>
  </connection>
  <connection id="10" name="1.bad.log2" type="6" refreshedVersion="0" background="1" saveData="1">
    <textPr fileType="mac" sourceFile="Macintosh HD:Users:davidt:Projects:bad:experiments:meth1-logs:chunk-size:50g-new:50g-4:1.bad.log" comma="1">
      <textFields count="5">
        <textField/>
        <textField/>
        <textField/>
        <textField/>
        <textField/>
      </textFields>
    </textPr>
  </connection>
  <connection id="11" name="1.bad.log3" type="6" refreshedVersion="0" background="1" saveData="1">
    <textPr fileType="mac" sourceFile="Macintosh HD:Users:davidt:Projects:bad:experiments:meth1-logs:chunk-size:50g-new:50g-6:1.bad.log" comma="1">
      <textFields count="5">
        <textField/>
        <textField/>
        <textField/>
        <textField/>
        <textField/>
      </textFields>
    </textPr>
  </connection>
  <connection id="12" name="1.bad.log4" type="6" refreshedVersion="0" background="1" saveData="1">
    <textPr fileType="mac" sourceFile="Macintosh HD:Users:davidt:Projects:bad:experiments:meth1-logs:chunk-size:50g-new:50g-8:1.bad.log" comma="1">
      <textFields count="5">
        <textField/>
        <textField/>
        <textField/>
        <textField/>
        <textField/>
      </textFields>
    </textPr>
  </connection>
  <connection id="13" name="1.bad.log5" type="6" refreshedVersion="0" background="1" saveData="1">
    <textPr fileType="mac" sourceFile="Macintosh HD:Users:davidt:Projects:bad:experiments:meth1-logs:chunk-size:50g-new:50g-10:1.bad.log" comma="1">
      <textFields count="5">
        <textField/>
        <textField/>
        <textField/>
        <textField/>
        <textField/>
      </textFields>
    </textPr>
  </connection>
  <connection id="14" name="1.bad.log6" type="6" refreshedVersion="0" background="1" saveData="1">
    <textPr fileType="mac" sourceFile="Macintosh HD:Users:davidt:Projects:bad:experiments:meth1-logs:chunk-size:50g-new:50g-12:1.bad.log" comma="1">
      <textFields count="5">
        <textField/>
        <textField/>
        <textField/>
        <textField/>
        <textField/>
      </textFields>
    </textPr>
  </connection>
  <connection id="15" name="1.bad.log7" type="6" refreshedVersion="0" background="1" saveData="1">
    <textPr fileType="mac" sourceFile="Macintosh HD:Users:davidt:Projects:bad:experiments:meth1-logs:chunk-size:50g-new:50g-14:1.bad.log" comma="1">
      <textFields count="5">
        <textField/>
        <textField/>
        <textField/>
        <textField/>
        <textField/>
      </textFields>
    </textPr>
  </connection>
  <connection id="16" name="1.bad.log8" type="6" refreshedVersion="0" background="1" saveData="1">
    <textPr fileType="mac" sourceFile="Macintosh HD:Users:davidt:Projects:bad:experiments:meth1-logs:chunk-size:50g-new:50g-16:1.bad.log" comma="1">
      <textFields count="5">
        <textField/>
        <textField/>
        <textField/>
        <textField/>
        <textField/>
      </textFields>
    </textPr>
  </connection>
  <connection id="17" name="1.bad.log9" type="6" refreshedVersion="0" background="1" saveData="1">
    <textPr fileType="mac" sourceFile="Macintosh HD:Users:davidt:Projects:bad:experiments:meth1-logs:chunk-size:50g-new:50g-20:1.bad.log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<sst xmlns="http://schemas.openxmlformats.org/spreadsheetml/2006/main" count="3056" uniqueCount="42">
  <si>
    <t>Predicted</t>
  </si>
  <si>
    <t>Observed</t>
  </si>
  <si>
    <t>% Chunk Size</t>
  </si>
  <si>
    <t>Chunk</t>
  </si>
  <si>
    <t>Total</t>
  </si>
  <si>
    <t>Disk</t>
  </si>
  <si>
    <t>Network</t>
  </si>
  <si>
    <t>Total Error</t>
  </si>
  <si>
    <t>Disk Error</t>
  </si>
  <si>
    <t>Network Error</t>
  </si>
  <si>
    <t>Read Model</t>
  </si>
  <si>
    <t>Network Model</t>
  </si>
  <si>
    <t>File Size</t>
  </si>
  <si>
    <t>Read</t>
  </si>
  <si>
    <t>Chunk Size</t>
  </si>
  <si>
    <t>First-Chunk</t>
  </si>
  <si>
    <t>Chunk Percentage</t>
  </si>
  <si>
    <t>Network-2G</t>
  </si>
  <si>
    <t>Max Read</t>
  </si>
  <si>
    <t>Min Read</t>
  </si>
  <si>
    <t># 1</t>
  </si>
  <si>
    <t xml:space="preserve"> false</t>
  </si>
  <si>
    <t xml:space="preserve"> read</t>
  </si>
  <si>
    <t>read</t>
  </si>
  <si>
    <t>network</t>
  </si>
  <si>
    <t>size</t>
  </si>
  <si>
    <t>cmd-read</t>
  </si>
  <si>
    <t>memcmp</t>
  </si>
  <si>
    <t>recv-size</t>
  </si>
  <si>
    <t>start-read</t>
  </si>
  <si>
    <t>recv-read</t>
  </si>
  <si>
    <t>Run-1</t>
  </si>
  <si>
    <t>Run-2</t>
  </si>
  <si>
    <t xml:space="preserve"> true</t>
  </si>
  <si>
    <t>New-Method</t>
  </si>
  <si>
    <t>#</t>
  </si>
  <si>
    <t>PQ-Method</t>
  </si>
  <si>
    <t>New-Method-2</t>
  </si>
  <si>
    <t>Disk MB/s</t>
  </si>
  <si>
    <t>Network MB/s</t>
  </si>
  <si>
    <t>IO Performance</t>
  </si>
  <si>
    <t>Old-Method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</si>
</sst>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9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0" fontId="0" fillId="0" borderId="0" xfId="0" applyNumberFormat="1"/>
    <xf numFmtId="164" fontId="0" fillId="0" borderId="0" xfId="0" applyNumberFormat="1"/>
    <xf numFmtId="3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6" fillId="0" borderId="0" xfId="0" applyFont="1"/>
    <xf numFmtId="9" fontId="3" fillId="0" borderId="0" xfId="0" applyNumberFormat="1" applyFont="1"/>
    <xf numFmtId="9" fontId="0" fillId="0" borderId="0" xfId="0" applyNumberFormat="1" applyFon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connections" Target="connections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Read Time for 50GB File at Various Chunk Size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All!$F$3:$F$11</c:f>
              <c:numCache>
                <c:formatCode>#,##0</c:formatCode>
                <c:ptCount val="9"/>
                <c:pt idx="0">
                  <c:v>12571.416</c:v>
                </c:pt>
                <c:pt idx="1">
                  <c:v>7648.501</c:v>
                </c:pt>
                <c:pt idx="2">
                  <c:v>4652.755</c:v>
                </c:pt>
                <c:pt idx="3">
                  <c:v>3538.821</c:v>
                </c:pt>
                <c:pt idx="4">
                  <c:v>3100.42</c:v>
                </c:pt>
                <c:pt idx="5">
                  <c:v>2727.878</c:v>
                </c:pt>
                <c:pt idx="6">
                  <c:v>2578.191</c:v>
                </c:pt>
                <c:pt idx="7">
                  <c:v>2494.435</c:v>
                </c:pt>
                <c:pt idx="8">
                  <c:v>2340.46</c:v>
                </c:pt>
              </c:numCache>
            </c:numRef>
          </c:val>
          <c:smooth val="0"/>
        </c:ser>
        <c:ser>
          <c:idx val="1"/>
          <c:order val="1"/>
          <c:tx>
            <c:v>Predicted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All!$C$3:$C$11</c:f>
              <c:numCache>
                <c:formatCode>#,##0</c:formatCode>
                <c:ptCount val="9"/>
                <c:pt idx="0">
                  <c:v>16874.88024525771</c:v>
                </c:pt>
                <c:pt idx="1">
                  <c:v>8731.557769687679</c:v>
                </c:pt>
                <c:pt idx="2">
                  <c:v>4659.896531902662</c:v>
                </c:pt>
                <c:pt idx="3">
                  <c:v>3302.676119307658</c:v>
                </c:pt>
                <c:pt idx="4">
                  <c:v>2624.065913010155</c:v>
                </c:pt>
                <c:pt idx="5">
                  <c:v>2216.899789231654</c:v>
                </c:pt>
                <c:pt idx="6">
                  <c:v>1945.455706712652</c:v>
                </c:pt>
                <c:pt idx="7">
                  <c:v>1751.567076341938</c:v>
                </c:pt>
                <c:pt idx="8">
                  <c:v>1606.150603563901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540280"/>
        <c:axId val="2075534328"/>
      </c:lineChart>
      <c:catAx>
        <c:axId val="2075540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5534328"/>
        <c:crosses val="autoZero"/>
        <c:auto val="1"/>
        <c:lblAlgn val="ctr"/>
        <c:lblOffset val="100"/>
        <c:noMultiLvlLbl val="0"/>
      </c:catAx>
      <c:valAx>
        <c:axId val="2075534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5540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Predicted</a:t>
            </a:r>
            <a:r>
              <a:rPr lang="en-US" baseline="0"/>
              <a:t> vs Observed Total Time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533679810898"/>
          <c:y val="0.151495016611296"/>
          <c:w val="0.865561747624489"/>
          <c:h val="0.758803986710964"/>
        </c:manualLayout>
      </c:layout>
      <c:lineChart>
        <c:grouping val="standard"/>
        <c:varyColors val="0"/>
        <c:ser>
          <c:idx val="0"/>
          <c:order val="0"/>
          <c:tx>
            <c:strRef>
              <c:f>All!$I$2</c:f>
              <c:strCache>
                <c:ptCount val="1"/>
                <c:pt idx="0">
                  <c:v>Total Error</c:v>
                </c:pt>
              </c:strCache>
            </c:strRef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All!$I$3:$I$11</c:f>
              <c:numCache>
                <c:formatCode>0%</c:formatCode>
                <c:ptCount val="9"/>
                <c:pt idx="0">
                  <c:v>0.342321361830498</c:v>
                </c:pt>
                <c:pt idx="1">
                  <c:v>0.141603795264939</c:v>
                </c:pt>
                <c:pt idx="2">
                  <c:v>0.00153490392308697</c:v>
                </c:pt>
                <c:pt idx="3">
                  <c:v>-0.0667298178382974</c:v>
                </c:pt>
                <c:pt idx="4">
                  <c:v>-0.153641792721581</c:v>
                </c:pt>
                <c:pt idx="5">
                  <c:v>-0.187317105372141</c:v>
                </c:pt>
                <c:pt idx="6">
                  <c:v>-0.245418315899539</c:v>
                </c:pt>
                <c:pt idx="7">
                  <c:v>-0.297810094734103</c:v>
                </c:pt>
                <c:pt idx="8">
                  <c:v>-0.313745757857899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743240"/>
        <c:axId val="2074748920"/>
      </c:lineChart>
      <c:catAx>
        <c:axId val="2074743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</a:t>
                </a:r>
                <a:r>
                  <a:rPr lang="en-US" baseline="0"/>
                  <a:t> Size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4748920"/>
        <c:crosses val="autoZero"/>
        <c:auto val="1"/>
        <c:lblAlgn val="ctr"/>
        <c:lblOffset val="100"/>
        <c:noMultiLvlLbl val="0"/>
      </c:catAx>
      <c:valAx>
        <c:axId val="2074748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4743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Network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Network Error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All!$K$3:$K$11</c:f>
              <c:numCache>
                <c:formatCode>0%</c:formatCode>
                <c:ptCount val="9"/>
                <c:pt idx="0">
                  <c:v>1.314483715061133</c:v>
                </c:pt>
                <c:pt idx="1">
                  <c:v>0.301984497791379</c:v>
                </c:pt>
                <c:pt idx="2">
                  <c:v>0.064947188736437</c:v>
                </c:pt>
                <c:pt idx="3">
                  <c:v>0.00727981266207123</c:v>
                </c:pt>
                <c:pt idx="4">
                  <c:v>-0.0204681985695114</c:v>
                </c:pt>
                <c:pt idx="5">
                  <c:v>-0.0403944976604337</c:v>
                </c:pt>
                <c:pt idx="6">
                  <c:v>-0.0470079528139329</c:v>
                </c:pt>
                <c:pt idx="7">
                  <c:v>-0.0514888826434702</c:v>
                </c:pt>
                <c:pt idx="8">
                  <c:v>-0.0599050146828736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782264"/>
        <c:axId val="2074787704"/>
      </c:lineChart>
      <c:catAx>
        <c:axId val="2074782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4787704"/>
        <c:crosses val="autoZero"/>
        <c:auto val="1"/>
        <c:lblAlgn val="ctr"/>
        <c:lblOffset val="100"/>
        <c:noMultiLvlLbl val="0"/>
      </c:catAx>
      <c:valAx>
        <c:axId val="2074787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4782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Disk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Disk Error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All!$J$3:$J$11</c:f>
              <c:numCache>
                <c:formatCode>0%</c:formatCode>
                <c:ptCount val="9"/>
                <c:pt idx="0">
                  <c:v>0.322261794150361</c:v>
                </c:pt>
                <c:pt idx="1">
                  <c:v>0.131535316533883</c:v>
                </c:pt>
                <c:pt idx="2">
                  <c:v>-0.00700731739803151</c:v>
                </c:pt>
                <c:pt idx="3">
                  <c:v>-0.0813568311246911</c:v>
                </c:pt>
                <c:pt idx="4">
                  <c:v>-0.185632897531011</c:v>
                </c:pt>
                <c:pt idx="5">
                  <c:v>-0.229902535833455</c:v>
                </c:pt>
                <c:pt idx="6">
                  <c:v>-0.307872544496514</c:v>
                </c:pt>
                <c:pt idx="7">
                  <c:v>-0.379314067025478</c:v>
                </c:pt>
                <c:pt idx="8">
                  <c:v>-0.406373726734093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816488"/>
        <c:axId val="2074822216"/>
      </c:lineChart>
      <c:catAx>
        <c:axId val="2074816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4822216"/>
        <c:crosses val="autoZero"/>
        <c:auto val="1"/>
        <c:lblAlgn val="ctr"/>
        <c:lblOffset val="100"/>
        <c:noMultiLvlLbl val="0"/>
      </c:catAx>
      <c:valAx>
        <c:axId val="2074822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4816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Read Time for 50GB File at Various Chunk Size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marker>
            <c:symbol val="none"/>
          </c:marker>
          <c:cat>
            <c:numRef>
              <c:f>All!$B$16:$B$25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All!$F$16:$F$25</c:f>
              <c:numCache>
                <c:formatCode>#,##0</c:formatCode>
                <c:ptCount val="10"/>
                <c:pt idx="0">
                  <c:v>14495.0</c:v>
                </c:pt>
                <c:pt idx="1">
                  <c:v>7548.0</c:v>
                </c:pt>
                <c:pt idx="2">
                  <c:v>4244.0</c:v>
                </c:pt>
                <c:pt idx="3">
                  <c:v>3094.0</c:v>
                </c:pt>
                <c:pt idx="4">
                  <c:v>2357.0</c:v>
                </c:pt>
                <c:pt idx="5">
                  <c:v>2112.0</c:v>
                </c:pt>
                <c:pt idx="6">
                  <c:v>2082.0</c:v>
                </c:pt>
                <c:pt idx="7">
                  <c:v>1933.0</c:v>
                </c:pt>
                <c:pt idx="8">
                  <c:v>1921.0</c:v>
                </c:pt>
                <c:pt idx="9">
                  <c:v>1589.0</c:v>
                </c:pt>
              </c:numCache>
            </c:numRef>
          </c:val>
          <c:smooth val="0"/>
        </c:ser>
        <c:ser>
          <c:idx val="1"/>
          <c:order val="1"/>
          <c:tx>
            <c:v>Predicted</c:v>
          </c:tx>
          <c:marker>
            <c:symbol val="none"/>
          </c:marker>
          <c:cat>
            <c:numRef>
              <c:f>All!$B$16:$B$25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All!$C$16:$C$25</c:f>
              <c:numCache>
                <c:formatCode>#,##0</c:formatCode>
                <c:ptCount val="10"/>
                <c:pt idx="0">
                  <c:v>16875.0</c:v>
                </c:pt>
                <c:pt idx="1">
                  <c:v>8732.0</c:v>
                </c:pt>
                <c:pt idx="2">
                  <c:v>4660.0</c:v>
                </c:pt>
                <c:pt idx="3">
                  <c:v>3303.0</c:v>
                </c:pt>
                <c:pt idx="4">
                  <c:v>2624.0</c:v>
                </c:pt>
                <c:pt idx="5">
                  <c:v>2217.0</c:v>
                </c:pt>
                <c:pt idx="6">
                  <c:v>1945.0</c:v>
                </c:pt>
                <c:pt idx="7">
                  <c:v>1752.0</c:v>
                </c:pt>
                <c:pt idx="8">
                  <c:v>1606.0</c:v>
                </c:pt>
                <c:pt idx="9">
                  <c:v>1403.0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855080"/>
        <c:axId val="2074860536"/>
      </c:lineChart>
      <c:catAx>
        <c:axId val="2074855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4860536"/>
        <c:crosses val="autoZero"/>
        <c:auto val="1"/>
        <c:lblAlgn val="ctr"/>
        <c:lblOffset val="100"/>
        <c:noMultiLvlLbl val="0"/>
      </c:catAx>
      <c:valAx>
        <c:axId val="2074860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4855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Read Time for 50GB File at Various Chunk Size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marker>
            <c:symbol val="none"/>
          </c:marker>
          <c:cat>
            <c:strRef>
              <c:f>All!$B$29:$B$3811</c:f>
              <c:strCache>
                <c:ptCount val="24"/>
                <c:pt idx="0">
                  <c:v>500</c:v>
                </c:pt>
                <c:pt idx="1">
                  <c:v>1,000</c:v>
                </c:pt>
                <c:pt idx="2">
                  <c:v>2,000</c:v>
                </c:pt>
                <c:pt idx="3">
                  <c:v>3,000</c:v>
                </c:pt>
                <c:pt idx="4">
                  <c:v>4,000</c:v>
                </c:pt>
                <c:pt idx="5">
                  <c:v>5,000</c:v>
                </c:pt>
                <c:pt idx="6">
                  <c:v>6,000</c:v>
                </c:pt>
                <c:pt idx="7">
                  <c:v>7,000</c:v>
                </c:pt>
                <c:pt idx="8">
                  <c:v>8,000</c:v>
                </c:pt>
                <c:pt idx="9">
                  <c:v>10,000</c:v>
                </c:pt>
                <c:pt idx="13">
                  <c:v>Chunk</c:v>
                </c:pt>
                <c:pt idx="14">
                  <c:v>500</c:v>
                </c:pt>
                <c:pt idx="15">
                  <c:v>1,000</c:v>
                </c:pt>
                <c:pt idx="16">
                  <c:v>2,000</c:v>
                </c:pt>
                <c:pt idx="17">
                  <c:v>3,000</c:v>
                </c:pt>
                <c:pt idx="18">
                  <c:v>4,000</c:v>
                </c:pt>
                <c:pt idx="19">
                  <c:v>5,000</c:v>
                </c:pt>
                <c:pt idx="20">
                  <c:v>6,000</c:v>
                </c:pt>
                <c:pt idx="21">
                  <c:v>7,000</c:v>
                </c:pt>
                <c:pt idx="22">
                  <c:v>8,000</c:v>
                </c:pt>
                <c:pt idx="23">
                  <c:v>10,000</c:v>
                </c:pt>
              </c:strCache>
            </c:strRef>
          </c:cat>
          <c:val>
            <c:numRef>
              <c:f>All!$F$29:$F$38</c:f>
              <c:numCache>
                <c:formatCode>#,##0</c:formatCode>
                <c:ptCount val="10"/>
                <c:pt idx="0">
                  <c:v>11102.0</c:v>
                </c:pt>
                <c:pt idx="1">
                  <c:v>5902.0</c:v>
                </c:pt>
                <c:pt idx="2">
                  <c:v>3285.0</c:v>
                </c:pt>
                <c:pt idx="3">
                  <c:v>2465.0</c:v>
                </c:pt>
                <c:pt idx="4">
                  <c:v>2046.0</c:v>
                </c:pt>
                <c:pt idx="5">
                  <c:v>1789.0</c:v>
                </c:pt>
                <c:pt idx="6">
                  <c:v>1645.0</c:v>
                </c:pt>
                <c:pt idx="7">
                  <c:v>1556.0</c:v>
                </c:pt>
                <c:pt idx="8">
                  <c:v>1551.0</c:v>
                </c:pt>
                <c:pt idx="9">
                  <c:v>1331.0</c:v>
                </c:pt>
              </c:numCache>
            </c:numRef>
          </c:val>
          <c:smooth val="0"/>
        </c:ser>
        <c:ser>
          <c:idx val="1"/>
          <c:order val="1"/>
          <c:tx>
            <c:v>Predicted</c:v>
          </c:tx>
          <c:marker>
            <c:symbol val="none"/>
          </c:marker>
          <c:cat>
            <c:strRef>
              <c:f>All!$B$29:$B$3811</c:f>
              <c:strCache>
                <c:ptCount val="24"/>
                <c:pt idx="0">
                  <c:v>500</c:v>
                </c:pt>
                <c:pt idx="1">
                  <c:v>1,000</c:v>
                </c:pt>
                <c:pt idx="2">
                  <c:v>2,000</c:v>
                </c:pt>
                <c:pt idx="3">
                  <c:v>3,000</c:v>
                </c:pt>
                <c:pt idx="4">
                  <c:v>4,000</c:v>
                </c:pt>
                <c:pt idx="5">
                  <c:v>5,000</c:v>
                </c:pt>
                <c:pt idx="6">
                  <c:v>6,000</c:v>
                </c:pt>
                <c:pt idx="7">
                  <c:v>7,000</c:v>
                </c:pt>
                <c:pt idx="8">
                  <c:v>8,000</c:v>
                </c:pt>
                <c:pt idx="9">
                  <c:v>10,000</c:v>
                </c:pt>
                <c:pt idx="13">
                  <c:v>Chunk</c:v>
                </c:pt>
                <c:pt idx="14">
                  <c:v>500</c:v>
                </c:pt>
                <c:pt idx="15">
                  <c:v>1,000</c:v>
                </c:pt>
                <c:pt idx="16">
                  <c:v>2,000</c:v>
                </c:pt>
                <c:pt idx="17">
                  <c:v>3,000</c:v>
                </c:pt>
                <c:pt idx="18">
                  <c:v>4,000</c:v>
                </c:pt>
                <c:pt idx="19">
                  <c:v>5,000</c:v>
                </c:pt>
                <c:pt idx="20">
                  <c:v>6,000</c:v>
                </c:pt>
                <c:pt idx="21">
                  <c:v>7,000</c:v>
                </c:pt>
                <c:pt idx="22">
                  <c:v>8,000</c:v>
                </c:pt>
                <c:pt idx="23">
                  <c:v>10,000</c:v>
                </c:pt>
              </c:strCache>
            </c:strRef>
          </c:cat>
          <c:val>
            <c:numRef>
              <c:f>All!$C$29:$C$38</c:f>
              <c:numCache>
                <c:formatCode>#,##0</c:formatCode>
                <c:ptCount val="10"/>
                <c:pt idx="0">
                  <c:v>16875.0</c:v>
                </c:pt>
                <c:pt idx="1">
                  <c:v>8732.0</c:v>
                </c:pt>
                <c:pt idx="2">
                  <c:v>4660.0</c:v>
                </c:pt>
                <c:pt idx="3">
                  <c:v>3303.0</c:v>
                </c:pt>
                <c:pt idx="4">
                  <c:v>2624.0</c:v>
                </c:pt>
                <c:pt idx="5">
                  <c:v>2217.0</c:v>
                </c:pt>
                <c:pt idx="6">
                  <c:v>1945.0</c:v>
                </c:pt>
                <c:pt idx="7">
                  <c:v>1752.0</c:v>
                </c:pt>
                <c:pt idx="8">
                  <c:v>1606.0</c:v>
                </c:pt>
                <c:pt idx="9">
                  <c:v>1403.0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892504"/>
        <c:axId val="2074897976"/>
      </c:lineChart>
      <c:catAx>
        <c:axId val="2074892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4897976"/>
        <c:crosses val="autoZero"/>
        <c:auto val="1"/>
        <c:lblAlgn val="ctr"/>
        <c:lblOffset val="100"/>
        <c:noMultiLvlLbl val="0"/>
      </c:catAx>
      <c:valAx>
        <c:axId val="2074897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4892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Predicted</a:t>
            </a:r>
            <a:r>
              <a:rPr lang="en-US" baseline="0"/>
              <a:t> vs Observed Total Time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533679810898"/>
          <c:y val="0.151495016611296"/>
          <c:w val="0.865561747624489"/>
          <c:h val="0.758803986710964"/>
        </c:manualLayout>
      </c:layout>
      <c:lineChart>
        <c:grouping val="standard"/>
        <c:varyColors val="0"/>
        <c:ser>
          <c:idx val="0"/>
          <c:order val="0"/>
          <c:tx>
            <c:strRef>
              <c:f>All!$I$2</c:f>
              <c:strCache>
                <c:ptCount val="1"/>
                <c:pt idx="0">
                  <c:v>Total Error</c:v>
                </c:pt>
              </c:strCache>
            </c:strRef>
          </c:tx>
          <c:marker>
            <c:symbol val="none"/>
          </c:marker>
          <c:cat>
            <c:numRef>
              <c:f>All!$B$16:$B$25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All!$I$16:$I$25</c:f>
              <c:numCache>
                <c:formatCode>0%</c:formatCode>
                <c:ptCount val="10"/>
                <c:pt idx="0">
                  <c:v>0.164194549844774</c:v>
                </c:pt>
                <c:pt idx="1">
                  <c:v>0.156862745098039</c:v>
                </c:pt>
                <c:pt idx="2">
                  <c:v>0.0980207351555135</c:v>
                </c:pt>
                <c:pt idx="3">
                  <c:v>0.0675500969618616</c:v>
                </c:pt>
                <c:pt idx="4">
                  <c:v>0.113279592702588</c:v>
                </c:pt>
                <c:pt idx="5">
                  <c:v>0.0497159090909092</c:v>
                </c:pt>
                <c:pt idx="6">
                  <c:v>-0.0658021133525456</c:v>
                </c:pt>
                <c:pt idx="7">
                  <c:v>-0.0936368339368857</c:v>
                </c:pt>
                <c:pt idx="8">
                  <c:v>-0.163977095262884</c:v>
                </c:pt>
                <c:pt idx="9">
                  <c:v>-0.117054751415985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501048"/>
        <c:axId val="2075495304"/>
      </c:lineChart>
      <c:catAx>
        <c:axId val="20755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</a:t>
                </a:r>
                <a:r>
                  <a:rPr lang="en-US" baseline="0"/>
                  <a:t> Size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5495304"/>
        <c:crosses val="autoZero"/>
        <c:auto val="1"/>
        <c:lblAlgn val="ctr"/>
        <c:lblOffset val="100"/>
        <c:noMultiLvlLbl val="0"/>
      </c:catAx>
      <c:valAx>
        <c:axId val="2075495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5501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Disk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Disk Error</c:v>
          </c:tx>
          <c:marker>
            <c:symbol val="none"/>
          </c:marker>
          <c:cat>
            <c:numRef>
              <c:f>All!$B$16:$B$25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All!$J$16:$J$25</c:f>
              <c:numCache>
                <c:formatCode>0%</c:formatCode>
                <c:ptCount val="10"/>
                <c:pt idx="0">
                  <c:v>0.143027580882869</c:v>
                </c:pt>
                <c:pt idx="1">
                  <c:v>0.145127267613556</c:v>
                </c:pt>
                <c:pt idx="2">
                  <c:v>0.0981661272923408</c:v>
                </c:pt>
                <c:pt idx="3">
                  <c:v>0.0748514851485149</c:v>
                </c:pt>
                <c:pt idx="4">
                  <c:v>0.148336153412296</c:v>
                </c:pt>
                <c:pt idx="5">
                  <c:v>-0.232327992459943</c:v>
                </c:pt>
                <c:pt idx="6">
                  <c:v>-0.0831081081081081</c:v>
                </c:pt>
                <c:pt idx="7">
                  <c:v>-0.123587038432555</c:v>
                </c:pt>
                <c:pt idx="8">
                  <c:v>-0.224085365853659</c:v>
                </c:pt>
                <c:pt idx="9">
                  <c:v>-0.161688980432544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464520"/>
        <c:axId val="2075458776"/>
      </c:lineChart>
      <c:catAx>
        <c:axId val="2075464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5458776"/>
        <c:crosses val="autoZero"/>
        <c:auto val="1"/>
        <c:lblAlgn val="ctr"/>
        <c:lblOffset val="100"/>
        <c:noMultiLvlLbl val="0"/>
      </c:catAx>
      <c:valAx>
        <c:axId val="2075458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5464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Network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Network Error</c:v>
          </c:tx>
          <c:marker>
            <c:symbol val="none"/>
          </c:marker>
          <c:cat>
            <c:numRef>
              <c:f>All!$B$16:$B$25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All!$K$16:$K$25</c:f>
              <c:numCache>
                <c:formatCode>0%</c:formatCode>
                <c:ptCount val="10"/>
                <c:pt idx="0">
                  <c:v>1.390243902439024</c:v>
                </c:pt>
                <c:pt idx="1">
                  <c:v>0.345537757437071</c:v>
                </c:pt>
                <c:pt idx="2">
                  <c:v>0.0970149253731342</c:v>
                </c:pt>
                <c:pt idx="3">
                  <c:v>0.0333919156414764</c:v>
                </c:pt>
                <c:pt idx="4">
                  <c:v>0.00857632933104635</c:v>
                </c:pt>
                <c:pt idx="5">
                  <c:v>-0.0134228187919463</c:v>
                </c:pt>
                <c:pt idx="6">
                  <c:v>-0.0248756218905473</c:v>
                </c:pt>
                <c:pt idx="7">
                  <c:v>-0.0297029702970297</c:v>
                </c:pt>
                <c:pt idx="8">
                  <c:v>-0.0344827586206896</c:v>
                </c:pt>
                <c:pt idx="9">
                  <c:v>-0.0485436893203883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431176"/>
        <c:axId val="2075425688"/>
      </c:lineChart>
      <c:catAx>
        <c:axId val="2075431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5425688"/>
        <c:crosses val="autoZero"/>
        <c:auto val="1"/>
        <c:lblAlgn val="ctr"/>
        <c:lblOffset val="100"/>
        <c:noMultiLvlLbl val="0"/>
      </c:catAx>
      <c:valAx>
        <c:axId val="2075425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5431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Predicted</a:t>
            </a:r>
            <a:r>
              <a:rPr lang="en-US" baseline="0"/>
              <a:t> vs Observed Total Time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533679810898"/>
          <c:y val="0.151495016611296"/>
          <c:w val="0.865561747624489"/>
          <c:h val="0.758803986710964"/>
        </c:manualLayout>
      </c:layout>
      <c:lineChart>
        <c:grouping val="standard"/>
        <c:varyColors val="0"/>
        <c:ser>
          <c:idx val="0"/>
          <c:order val="0"/>
          <c:tx>
            <c:strRef>
              <c:f>All!$I$2</c:f>
              <c:strCache>
                <c:ptCount val="1"/>
                <c:pt idx="0">
                  <c:v>Total Error</c:v>
                </c:pt>
              </c:strCache>
            </c:strRef>
          </c:tx>
          <c:marker>
            <c:symbol val="none"/>
          </c:marker>
          <c:cat>
            <c:numRef>
              <c:f>All!$B$29:$B$38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All!$I$29:$I$38</c:f>
              <c:numCache>
                <c:formatCode>0%</c:formatCode>
                <c:ptCount val="10"/>
                <c:pt idx="0">
                  <c:v>0.519996397045577</c:v>
                </c:pt>
                <c:pt idx="1">
                  <c:v>0.479498475093189</c:v>
                </c:pt>
                <c:pt idx="2">
                  <c:v>0.418569254185692</c:v>
                </c:pt>
                <c:pt idx="3">
                  <c:v>0.339959432048682</c:v>
                </c:pt>
                <c:pt idx="4">
                  <c:v>0.282502443792766</c:v>
                </c:pt>
                <c:pt idx="5">
                  <c:v>0.239239798770263</c:v>
                </c:pt>
                <c:pt idx="6">
                  <c:v>0.182370820668693</c:v>
                </c:pt>
                <c:pt idx="7">
                  <c:v>0.125964010282776</c:v>
                </c:pt>
                <c:pt idx="8">
                  <c:v>0.0354609929078014</c:v>
                </c:pt>
                <c:pt idx="9">
                  <c:v>0.0540946656649135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395704"/>
        <c:axId val="2075389960"/>
      </c:lineChart>
      <c:catAx>
        <c:axId val="2075395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</a:t>
                </a:r>
                <a:r>
                  <a:rPr lang="en-US" baseline="0"/>
                  <a:t> Size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5389960"/>
        <c:crosses val="autoZero"/>
        <c:auto val="1"/>
        <c:lblAlgn val="ctr"/>
        <c:lblOffset val="100"/>
        <c:noMultiLvlLbl val="0"/>
      </c:catAx>
      <c:valAx>
        <c:axId val="2075389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5395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Disk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Disk Error</c:v>
          </c:tx>
          <c:marker>
            <c:symbol val="none"/>
          </c:marker>
          <c:cat>
            <c:numRef>
              <c:f>All!$B$29:$B$38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All!$J$29:$J$38</c:f>
              <c:numCache>
                <c:formatCode>0%</c:formatCode>
                <c:ptCount val="10"/>
                <c:pt idx="0">
                  <c:v>0.499585673510726</c:v>
                </c:pt>
                <c:pt idx="1">
                  <c:v>0.491391941391941</c:v>
                </c:pt>
                <c:pt idx="2">
                  <c:v>0.480727272727273</c:v>
                </c:pt>
                <c:pt idx="3">
                  <c:v>0.429173249078462</c:v>
                </c:pt>
                <c:pt idx="4">
                  <c:v>0.391660970608339</c:v>
                </c:pt>
                <c:pt idx="5">
                  <c:v>0.364321608040201</c:v>
                </c:pt>
                <c:pt idx="6">
                  <c:v>0.299808429118774</c:v>
                </c:pt>
                <c:pt idx="7">
                  <c:v>0.224210526315789</c:v>
                </c:pt>
                <c:pt idx="8">
                  <c:v>0.0818278427205101</c:v>
                </c:pt>
                <c:pt idx="9">
                  <c:v>0.143258426966292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362200"/>
        <c:axId val="2075356504"/>
      </c:lineChart>
      <c:catAx>
        <c:axId val="2075362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5356504"/>
        <c:crosses val="autoZero"/>
        <c:auto val="1"/>
        <c:lblAlgn val="ctr"/>
        <c:lblOffset val="100"/>
        <c:noMultiLvlLbl val="0"/>
      </c:catAx>
      <c:valAx>
        <c:axId val="2075356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5362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Network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Network Error</c:v>
          </c:tx>
          <c:marker>
            <c:symbol val="none"/>
          </c:marker>
          <c:cat>
            <c:numRef>
              <c:f>All!$B$29:$B$38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All!$K$29:$K$38</c:f>
              <c:numCache>
                <c:formatCode>0%</c:formatCode>
                <c:ptCount val="10"/>
                <c:pt idx="0">
                  <c:v>1.45</c:v>
                </c:pt>
                <c:pt idx="1">
                  <c:v>0.330316742081448</c:v>
                </c:pt>
                <c:pt idx="2">
                  <c:v>0.0970149253731342</c:v>
                </c:pt>
                <c:pt idx="3">
                  <c:v>0.0388692579505301</c:v>
                </c:pt>
                <c:pt idx="4">
                  <c:v>0.00857632933104635</c:v>
                </c:pt>
                <c:pt idx="5">
                  <c:v>-0.0117647058823529</c:v>
                </c:pt>
                <c:pt idx="6">
                  <c:v>-0.021630615640599</c:v>
                </c:pt>
                <c:pt idx="7">
                  <c:v>-0.0297029702970297</c:v>
                </c:pt>
                <c:pt idx="8">
                  <c:v>-0.0360655737704918</c:v>
                </c:pt>
                <c:pt idx="9">
                  <c:v>-0.0500807754442649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328296"/>
        <c:axId val="2075322808"/>
      </c:lineChart>
      <c:catAx>
        <c:axId val="2075328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5322808"/>
        <c:crosses val="autoZero"/>
        <c:auto val="1"/>
        <c:lblAlgn val="ctr"/>
        <c:lblOffset val="100"/>
        <c:noMultiLvlLbl val="0"/>
      </c:catAx>
      <c:valAx>
        <c:axId val="2075322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5328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New: Observed IO Performance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All!$C$42</c:f>
              <c:strCache>
                <c:ptCount val="1"/>
                <c:pt idx="0">
                  <c:v>Disk MB/s</c:v>
                </c:pt>
              </c:strCache>
            </c:strRef>
          </c:tx>
          <c:marker>
            <c:symbol val="none"/>
          </c:marker>
          <c:cat>
            <c:numRef>
              <c:f>All!$B$43:$B$52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All!$C$43:$C$52</c:f>
              <c:numCache>
                <c:formatCode>General</c:formatCode>
                <c:ptCount val="10"/>
                <c:pt idx="0">
                  <c:v>460.0</c:v>
                </c:pt>
                <c:pt idx="1">
                  <c:v>458.0</c:v>
                </c:pt>
                <c:pt idx="2">
                  <c:v>455.0</c:v>
                </c:pt>
                <c:pt idx="3">
                  <c:v>439.0</c:v>
                </c:pt>
                <c:pt idx="4">
                  <c:v>427.0</c:v>
                </c:pt>
                <c:pt idx="5">
                  <c:v>419.0</c:v>
                </c:pt>
                <c:pt idx="6">
                  <c:v>399.0</c:v>
                </c:pt>
                <c:pt idx="7">
                  <c:v>376.0</c:v>
                </c:pt>
                <c:pt idx="8">
                  <c:v>332.0</c:v>
                </c:pt>
                <c:pt idx="9">
                  <c:v>351.0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All!$D$42</c:f>
              <c:strCache>
                <c:ptCount val="1"/>
                <c:pt idx="0">
                  <c:v>Network MB/s</c:v>
                </c:pt>
              </c:strCache>
            </c:strRef>
          </c:tx>
          <c:marker>
            <c:symbol val="none"/>
          </c:marker>
          <c:cat>
            <c:numRef>
              <c:f>All!$B$43:$B$52</c:f>
              <c:numCache>
                <c:formatCode>#,##0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10000.0</c:v>
                </c:pt>
              </c:numCache>
            </c:numRef>
          </c:cat>
          <c:val>
            <c:numRef>
              <c:f>All!$D$43:$D$52</c:f>
              <c:numCache>
                <c:formatCode>General</c:formatCode>
                <c:ptCount val="10"/>
                <c:pt idx="0">
                  <c:v>208.0</c:v>
                </c:pt>
                <c:pt idx="1">
                  <c:v>113.0</c:v>
                </c:pt>
                <c:pt idx="2">
                  <c:v>93.0</c:v>
                </c:pt>
                <c:pt idx="3">
                  <c:v>88.0</c:v>
                </c:pt>
                <c:pt idx="4">
                  <c:v>86.0</c:v>
                </c:pt>
                <c:pt idx="5">
                  <c:v>84.0</c:v>
                </c:pt>
                <c:pt idx="6">
                  <c:v>83.0</c:v>
                </c:pt>
                <c:pt idx="7">
                  <c:v>82.0</c:v>
                </c:pt>
                <c:pt idx="8">
                  <c:v>82.0</c:v>
                </c:pt>
                <c:pt idx="9">
                  <c:v>81.0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877928"/>
        <c:axId val="2104420088"/>
      </c:lineChart>
      <c:catAx>
        <c:axId val="2082877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04420088"/>
        <c:crosses val="autoZero"/>
        <c:auto val="1"/>
        <c:lblAlgn val="ctr"/>
        <c:lblOffset val="100"/>
        <c:noMultiLvlLbl val="0"/>
      </c:catAx>
      <c:valAx>
        <c:axId val="2104420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28779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Old: Observed IO Performance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All!$E$42</c:f>
              <c:strCache>
                <c:ptCount val="1"/>
                <c:pt idx="0">
                  <c:v>Disk MB/s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All!$B$43:$B$51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All!$E$43:$E$51</c:f>
              <c:numCache>
                <c:formatCode>General</c:formatCode>
                <c:ptCount val="9"/>
                <c:pt idx="0">
                  <c:v>406.0</c:v>
                </c:pt>
                <c:pt idx="1">
                  <c:v>347.0</c:v>
                </c:pt>
                <c:pt idx="2">
                  <c:v>305.0</c:v>
                </c:pt>
                <c:pt idx="3">
                  <c:v>282.0</c:v>
                </c:pt>
                <c:pt idx="4">
                  <c:v>250.0</c:v>
                </c:pt>
                <c:pt idx="5">
                  <c:v>236.0</c:v>
                </c:pt>
                <c:pt idx="6">
                  <c:v>212.0</c:v>
                </c:pt>
                <c:pt idx="7">
                  <c:v>191.0</c:v>
                </c:pt>
                <c:pt idx="8">
                  <c:v>212.0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All!$F$42</c:f>
              <c:strCache>
                <c:ptCount val="1"/>
                <c:pt idx="0">
                  <c:v>Network MB/s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All!$B$43:$B$51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All!$F$43:$F$51</c:f>
              <c:numCache>
                <c:formatCode>General</c:formatCode>
                <c:ptCount val="9"/>
                <c:pt idx="0">
                  <c:v>197.0</c:v>
                </c:pt>
                <c:pt idx="1">
                  <c:v>111.0</c:v>
                </c:pt>
                <c:pt idx="2">
                  <c:v>91.0</c:v>
                </c:pt>
                <c:pt idx="3">
                  <c:v>86.0</c:v>
                </c:pt>
                <c:pt idx="4">
                  <c:v>83.0</c:v>
                </c:pt>
                <c:pt idx="5">
                  <c:v>82.0</c:v>
                </c:pt>
                <c:pt idx="6">
                  <c:v>81.0</c:v>
                </c:pt>
                <c:pt idx="7">
                  <c:v>81.0</c:v>
                </c:pt>
                <c:pt idx="8">
                  <c:v>81.0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594600"/>
        <c:axId val="2092996712"/>
      </c:lineChart>
      <c:catAx>
        <c:axId val="2103594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92996712"/>
        <c:crosses val="autoZero"/>
        <c:auto val="1"/>
        <c:lblAlgn val="ctr"/>
        <c:lblOffset val="100"/>
        <c:noMultiLvlLbl val="0"/>
      </c:catAx>
      <c:valAx>
        <c:axId val="2092996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35946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</a:t>
            </a:r>
            <a:r>
              <a:rPr lang="en-US" baseline="0"/>
              <a:t> Times (500MB)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'500MB'!$G$13:$G$112</c:f>
              <c:numCache>
                <c:formatCode>General</c:formatCode>
                <c:ptCount val="100"/>
                <c:pt idx="0">
                  <c:v>147.492</c:v>
                </c:pt>
                <c:pt idx="1">
                  <c:v>124.651</c:v>
                </c:pt>
                <c:pt idx="2">
                  <c:v>125.118</c:v>
                </c:pt>
                <c:pt idx="3">
                  <c:v>124.976</c:v>
                </c:pt>
                <c:pt idx="4">
                  <c:v>125.24</c:v>
                </c:pt>
                <c:pt idx="5">
                  <c:v>125.044</c:v>
                </c:pt>
                <c:pt idx="6">
                  <c:v>125.021</c:v>
                </c:pt>
                <c:pt idx="7">
                  <c:v>125.421</c:v>
                </c:pt>
                <c:pt idx="8">
                  <c:v>125.122</c:v>
                </c:pt>
                <c:pt idx="9">
                  <c:v>124.79</c:v>
                </c:pt>
                <c:pt idx="10">
                  <c:v>125.002</c:v>
                </c:pt>
                <c:pt idx="11">
                  <c:v>124.809</c:v>
                </c:pt>
                <c:pt idx="12">
                  <c:v>124.348</c:v>
                </c:pt>
                <c:pt idx="13">
                  <c:v>125.174</c:v>
                </c:pt>
                <c:pt idx="14">
                  <c:v>124.674</c:v>
                </c:pt>
                <c:pt idx="15">
                  <c:v>125.677</c:v>
                </c:pt>
                <c:pt idx="16">
                  <c:v>124.516</c:v>
                </c:pt>
                <c:pt idx="17">
                  <c:v>125.415</c:v>
                </c:pt>
                <c:pt idx="18">
                  <c:v>125.063</c:v>
                </c:pt>
                <c:pt idx="19">
                  <c:v>124.67</c:v>
                </c:pt>
                <c:pt idx="20">
                  <c:v>125.313</c:v>
                </c:pt>
                <c:pt idx="21">
                  <c:v>125.43</c:v>
                </c:pt>
                <c:pt idx="22">
                  <c:v>125.105</c:v>
                </c:pt>
                <c:pt idx="23">
                  <c:v>124.9</c:v>
                </c:pt>
                <c:pt idx="24">
                  <c:v>125.051</c:v>
                </c:pt>
                <c:pt idx="25">
                  <c:v>125.275</c:v>
                </c:pt>
                <c:pt idx="26">
                  <c:v>124.649</c:v>
                </c:pt>
                <c:pt idx="27">
                  <c:v>124.752</c:v>
                </c:pt>
                <c:pt idx="28">
                  <c:v>125.57</c:v>
                </c:pt>
                <c:pt idx="29">
                  <c:v>125.757</c:v>
                </c:pt>
                <c:pt idx="30">
                  <c:v>124.989</c:v>
                </c:pt>
                <c:pt idx="31">
                  <c:v>124.855</c:v>
                </c:pt>
                <c:pt idx="32">
                  <c:v>125.502</c:v>
                </c:pt>
                <c:pt idx="33">
                  <c:v>125.002</c:v>
                </c:pt>
                <c:pt idx="34">
                  <c:v>124.512</c:v>
                </c:pt>
                <c:pt idx="35">
                  <c:v>124.677</c:v>
                </c:pt>
                <c:pt idx="36">
                  <c:v>125.007</c:v>
                </c:pt>
                <c:pt idx="37">
                  <c:v>125.017</c:v>
                </c:pt>
                <c:pt idx="38">
                  <c:v>124.954</c:v>
                </c:pt>
                <c:pt idx="39">
                  <c:v>124.9</c:v>
                </c:pt>
                <c:pt idx="40">
                  <c:v>124.311</c:v>
                </c:pt>
                <c:pt idx="41">
                  <c:v>125.033</c:v>
                </c:pt>
                <c:pt idx="42">
                  <c:v>128.267</c:v>
                </c:pt>
                <c:pt idx="43">
                  <c:v>124.355</c:v>
                </c:pt>
                <c:pt idx="44">
                  <c:v>123.795</c:v>
                </c:pt>
                <c:pt idx="45">
                  <c:v>124.131</c:v>
                </c:pt>
                <c:pt idx="46">
                  <c:v>123.739</c:v>
                </c:pt>
                <c:pt idx="47">
                  <c:v>123.413</c:v>
                </c:pt>
                <c:pt idx="48">
                  <c:v>123.963</c:v>
                </c:pt>
                <c:pt idx="49">
                  <c:v>123.976</c:v>
                </c:pt>
                <c:pt idx="50">
                  <c:v>123.365</c:v>
                </c:pt>
                <c:pt idx="51">
                  <c:v>123.35</c:v>
                </c:pt>
                <c:pt idx="52">
                  <c:v>123.516</c:v>
                </c:pt>
                <c:pt idx="53">
                  <c:v>123.828</c:v>
                </c:pt>
                <c:pt idx="54">
                  <c:v>123.332</c:v>
                </c:pt>
                <c:pt idx="55">
                  <c:v>123.189</c:v>
                </c:pt>
                <c:pt idx="56">
                  <c:v>122.776</c:v>
                </c:pt>
                <c:pt idx="57">
                  <c:v>123.237</c:v>
                </c:pt>
                <c:pt idx="58">
                  <c:v>122.87</c:v>
                </c:pt>
                <c:pt idx="59">
                  <c:v>123.227</c:v>
                </c:pt>
                <c:pt idx="60">
                  <c:v>122.641</c:v>
                </c:pt>
                <c:pt idx="61">
                  <c:v>122.46</c:v>
                </c:pt>
                <c:pt idx="62">
                  <c:v>122.67</c:v>
                </c:pt>
                <c:pt idx="63">
                  <c:v>122.916</c:v>
                </c:pt>
                <c:pt idx="64">
                  <c:v>121.936</c:v>
                </c:pt>
                <c:pt idx="65">
                  <c:v>121.925</c:v>
                </c:pt>
                <c:pt idx="66">
                  <c:v>121.326</c:v>
                </c:pt>
                <c:pt idx="67">
                  <c:v>121.422</c:v>
                </c:pt>
                <c:pt idx="68">
                  <c:v>121.472</c:v>
                </c:pt>
                <c:pt idx="69">
                  <c:v>121.359</c:v>
                </c:pt>
                <c:pt idx="70">
                  <c:v>121.537</c:v>
                </c:pt>
                <c:pt idx="71">
                  <c:v>121.597</c:v>
                </c:pt>
                <c:pt idx="72">
                  <c:v>120.912</c:v>
                </c:pt>
                <c:pt idx="73">
                  <c:v>120.976</c:v>
                </c:pt>
                <c:pt idx="74">
                  <c:v>120.725</c:v>
                </c:pt>
                <c:pt idx="75">
                  <c:v>120.548</c:v>
                </c:pt>
                <c:pt idx="76">
                  <c:v>120.896</c:v>
                </c:pt>
                <c:pt idx="77">
                  <c:v>120.172</c:v>
                </c:pt>
                <c:pt idx="78">
                  <c:v>119.803</c:v>
                </c:pt>
                <c:pt idx="79">
                  <c:v>119.365</c:v>
                </c:pt>
                <c:pt idx="80">
                  <c:v>119.49</c:v>
                </c:pt>
                <c:pt idx="81">
                  <c:v>119.398</c:v>
                </c:pt>
                <c:pt idx="82">
                  <c:v>119.69</c:v>
                </c:pt>
                <c:pt idx="83">
                  <c:v>119.48</c:v>
                </c:pt>
                <c:pt idx="84">
                  <c:v>118.865</c:v>
                </c:pt>
                <c:pt idx="85">
                  <c:v>119.643</c:v>
                </c:pt>
                <c:pt idx="86">
                  <c:v>118.77</c:v>
                </c:pt>
                <c:pt idx="87">
                  <c:v>120.923</c:v>
                </c:pt>
                <c:pt idx="88">
                  <c:v>119.248</c:v>
                </c:pt>
                <c:pt idx="89">
                  <c:v>119.909</c:v>
                </c:pt>
                <c:pt idx="90">
                  <c:v>119.452</c:v>
                </c:pt>
                <c:pt idx="91">
                  <c:v>118.802</c:v>
                </c:pt>
                <c:pt idx="92">
                  <c:v>119.255</c:v>
                </c:pt>
                <c:pt idx="93">
                  <c:v>119.797</c:v>
                </c:pt>
                <c:pt idx="94">
                  <c:v>120.122</c:v>
                </c:pt>
                <c:pt idx="95">
                  <c:v>119.417</c:v>
                </c:pt>
                <c:pt idx="96">
                  <c:v>119.362</c:v>
                </c:pt>
                <c:pt idx="97">
                  <c:v>119.651</c:v>
                </c:pt>
                <c:pt idx="98">
                  <c:v>118.725</c:v>
                </c:pt>
                <c:pt idx="99">
                  <c:v>119.492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974712"/>
        <c:axId val="2074980456"/>
      </c:lineChart>
      <c:catAx>
        <c:axId val="2074974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RPC # (50GB</a:t>
                </a:r>
                <a:r>
                  <a:rPr lang="en-US" baseline="0"/>
                  <a:t> Linear Scan)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74980456"/>
        <c:crosses val="autoZero"/>
        <c:auto val="1"/>
        <c:lblAlgn val="ctr"/>
        <c:lblOffset val="100"/>
        <c:noMultiLvlLbl val="0"/>
      </c:catAx>
      <c:valAx>
        <c:axId val="2074980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974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Times (500MB)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'500MB'!$H$14:$H$113</c:f>
              <c:numCache>
                <c:formatCode>General</c:formatCode>
                <c:ptCount val="100"/>
                <c:pt idx="0">
                  <c:v>2.69</c:v>
                </c:pt>
                <c:pt idx="1">
                  <c:v>2.462</c:v>
                </c:pt>
                <c:pt idx="2">
                  <c:v>2.463</c:v>
                </c:pt>
                <c:pt idx="3">
                  <c:v>2.46</c:v>
                </c:pt>
                <c:pt idx="4">
                  <c:v>2.463</c:v>
                </c:pt>
                <c:pt idx="5">
                  <c:v>2.459</c:v>
                </c:pt>
                <c:pt idx="6">
                  <c:v>2.461</c:v>
                </c:pt>
                <c:pt idx="7">
                  <c:v>2.645</c:v>
                </c:pt>
                <c:pt idx="8">
                  <c:v>2.542</c:v>
                </c:pt>
                <c:pt idx="9">
                  <c:v>2.563</c:v>
                </c:pt>
                <c:pt idx="10">
                  <c:v>2.533</c:v>
                </c:pt>
                <c:pt idx="11">
                  <c:v>2.539</c:v>
                </c:pt>
                <c:pt idx="12">
                  <c:v>2.552</c:v>
                </c:pt>
                <c:pt idx="13">
                  <c:v>2.544</c:v>
                </c:pt>
                <c:pt idx="14">
                  <c:v>2.567</c:v>
                </c:pt>
                <c:pt idx="15">
                  <c:v>2.547</c:v>
                </c:pt>
                <c:pt idx="16">
                  <c:v>2.594</c:v>
                </c:pt>
                <c:pt idx="17">
                  <c:v>2.564</c:v>
                </c:pt>
                <c:pt idx="18">
                  <c:v>2.546</c:v>
                </c:pt>
                <c:pt idx="19">
                  <c:v>2.542</c:v>
                </c:pt>
                <c:pt idx="20">
                  <c:v>2.624</c:v>
                </c:pt>
                <c:pt idx="21">
                  <c:v>2.558</c:v>
                </c:pt>
                <c:pt idx="22">
                  <c:v>2.544</c:v>
                </c:pt>
                <c:pt idx="23">
                  <c:v>2.55</c:v>
                </c:pt>
                <c:pt idx="24">
                  <c:v>2.545</c:v>
                </c:pt>
                <c:pt idx="25">
                  <c:v>2.603</c:v>
                </c:pt>
                <c:pt idx="26">
                  <c:v>2.465</c:v>
                </c:pt>
                <c:pt idx="27">
                  <c:v>2.467</c:v>
                </c:pt>
                <c:pt idx="28">
                  <c:v>2.46</c:v>
                </c:pt>
                <c:pt idx="29">
                  <c:v>2.458</c:v>
                </c:pt>
                <c:pt idx="30">
                  <c:v>2.461</c:v>
                </c:pt>
                <c:pt idx="31">
                  <c:v>2.459</c:v>
                </c:pt>
                <c:pt idx="32">
                  <c:v>2.462</c:v>
                </c:pt>
                <c:pt idx="33">
                  <c:v>2.666</c:v>
                </c:pt>
                <c:pt idx="34">
                  <c:v>2.527</c:v>
                </c:pt>
                <c:pt idx="35">
                  <c:v>2.542</c:v>
                </c:pt>
                <c:pt idx="36">
                  <c:v>2.577</c:v>
                </c:pt>
                <c:pt idx="37">
                  <c:v>2.55</c:v>
                </c:pt>
                <c:pt idx="38">
                  <c:v>2.546</c:v>
                </c:pt>
                <c:pt idx="39">
                  <c:v>2.545</c:v>
                </c:pt>
                <c:pt idx="40">
                  <c:v>2.541</c:v>
                </c:pt>
                <c:pt idx="41">
                  <c:v>2.523</c:v>
                </c:pt>
                <c:pt idx="42">
                  <c:v>2.539</c:v>
                </c:pt>
                <c:pt idx="43">
                  <c:v>2.539</c:v>
                </c:pt>
                <c:pt idx="44">
                  <c:v>2.556</c:v>
                </c:pt>
                <c:pt idx="45">
                  <c:v>2.558</c:v>
                </c:pt>
                <c:pt idx="46">
                  <c:v>2.531</c:v>
                </c:pt>
                <c:pt idx="47">
                  <c:v>2.528</c:v>
                </c:pt>
                <c:pt idx="48">
                  <c:v>2.57</c:v>
                </c:pt>
                <c:pt idx="49">
                  <c:v>2.523</c:v>
                </c:pt>
                <c:pt idx="50">
                  <c:v>2.558</c:v>
                </c:pt>
                <c:pt idx="51">
                  <c:v>2.522</c:v>
                </c:pt>
                <c:pt idx="52">
                  <c:v>2.511</c:v>
                </c:pt>
                <c:pt idx="53">
                  <c:v>2.584</c:v>
                </c:pt>
                <c:pt idx="54">
                  <c:v>2.552</c:v>
                </c:pt>
                <c:pt idx="55">
                  <c:v>2.55</c:v>
                </c:pt>
                <c:pt idx="56">
                  <c:v>2.541</c:v>
                </c:pt>
                <c:pt idx="57">
                  <c:v>2.571</c:v>
                </c:pt>
                <c:pt idx="58">
                  <c:v>2.534</c:v>
                </c:pt>
                <c:pt idx="59">
                  <c:v>2.577</c:v>
                </c:pt>
                <c:pt idx="60">
                  <c:v>2.61</c:v>
                </c:pt>
                <c:pt idx="61">
                  <c:v>2.559</c:v>
                </c:pt>
                <c:pt idx="62">
                  <c:v>2.55</c:v>
                </c:pt>
                <c:pt idx="63">
                  <c:v>2.551</c:v>
                </c:pt>
                <c:pt idx="64">
                  <c:v>2.532</c:v>
                </c:pt>
                <c:pt idx="65">
                  <c:v>2.549</c:v>
                </c:pt>
                <c:pt idx="66">
                  <c:v>2.545</c:v>
                </c:pt>
                <c:pt idx="67">
                  <c:v>2.536</c:v>
                </c:pt>
                <c:pt idx="68">
                  <c:v>2.537</c:v>
                </c:pt>
                <c:pt idx="69">
                  <c:v>2.53</c:v>
                </c:pt>
                <c:pt idx="70">
                  <c:v>2.55</c:v>
                </c:pt>
                <c:pt idx="71">
                  <c:v>2.566</c:v>
                </c:pt>
                <c:pt idx="72">
                  <c:v>2.547</c:v>
                </c:pt>
                <c:pt idx="73">
                  <c:v>2.618</c:v>
                </c:pt>
                <c:pt idx="74">
                  <c:v>2.559</c:v>
                </c:pt>
                <c:pt idx="75">
                  <c:v>2.552</c:v>
                </c:pt>
                <c:pt idx="76">
                  <c:v>2.545</c:v>
                </c:pt>
                <c:pt idx="77">
                  <c:v>2.554</c:v>
                </c:pt>
                <c:pt idx="78">
                  <c:v>2.531</c:v>
                </c:pt>
                <c:pt idx="79">
                  <c:v>2.543</c:v>
                </c:pt>
                <c:pt idx="80">
                  <c:v>2.528</c:v>
                </c:pt>
                <c:pt idx="81">
                  <c:v>2.553</c:v>
                </c:pt>
                <c:pt idx="82">
                  <c:v>2.567</c:v>
                </c:pt>
                <c:pt idx="83">
                  <c:v>2.566</c:v>
                </c:pt>
                <c:pt idx="84">
                  <c:v>2.55</c:v>
                </c:pt>
                <c:pt idx="85">
                  <c:v>2.54</c:v>
                </c:pt>
                <c:pt idx="86">
                  <c:v>2.551</c:v>
                </c:pt>
                <c:pt idx="87">
                  <c:v>2.578</c:v>
                </c:pt>
                <c:pt idx="88">
                  <c:v>2.553</c:v>
                </c:pt>
                <c:pt idx="89">
                  <c:v>2.463</c:v>
                </c:pt>
                <c:pt idx="90">
                  <c:v>2.484</c:v>
                </c:pt>
                <c:pt idx="91">
                  <c:v>2.549</c:v>
                </c:pt>
                <c:pt idx="92">
                  <c:v>2.575</c:v>
                </c:pt>
                <c:pt idx="93">
                  <c:v>2.565</c:v>
                </c:pt>
                <c:pt idx="94">
                  <c:v>2.541</c:v>
                </c:pt>
                <c:pt idx="95">
                  <c:v>2.551</c:v>
                </c:pt>
                <c:pt idx="96">
                  <c:v>2.541</c:v>
                </c:pt>
                <c:pt idx="97">
                  <c:v>2.511</c:v>
                </c:pt>
                <c:pt idx="98">
                  <c:v>2.547</c:v>
                </c:pt>
                <c:pt idx="99">
                  <c:v>2.524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015528"/>
        <c:axId val="2075021192"/>
      </c:lineChart>
      <c:catAx>
        <c:axId val="2075015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 RPC</a:t>
                </a:r>
                <a:r>
                  <a:rPr lang="en-US" baseline="0"/>
                  <a:t> # (500MB Transfer)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75021192"/>
        <c:crosses val="autoZero"/>
        <c:auto val="1"/>
        <c:lblAlgn val="ctr"/>
        <c:lblOffset val="100"/>
        <c:noMultiLvlLbl val="0"/>
      </c:catAx>
      <c:valAx>
        <c:axId val="2075021192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015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</a:t>
            </a:r>
            <a:r>
              <a:rPr lang="en-US" baseline="0"/>
              <a:t> Times (8GB)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'8GB'!$G$13:$G$19</c:f>
              <c:numCache>
                <c:formatCode>General</c:formatCode>
                <c:ptCount val="7"/>
                <c:pt idx="0">
                  <c:v>334.215</c:v>
                </c:pt>
                <c:pt idx="1">
                  <c:v>305.978</c:v>
                </c:pt>
                <c:pt idx="2">
                  <c:v>286.976</c:v>
                </c:pt>
                <c:pt idx="3">
                  <c:v>253.041</c:v>
                </c:pt>
                <c:pt idx="4">
                  <c:v>213.953</c:v>
                </c:pt>
                <c:pt idx="5">
                  <c:v>167.792</c:v>
                </c:pt>
                <c:pt idx="6">
                  <c:v>152.786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291704"/>
        <c:axId val="2075285928"/>
      </c:lineChart>
      <c:catAx>
        <c:axId val="2075291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RPC # (50GB</a:t>
                </a:r>
                <a:r>
                  <a:rPr lang="en-US" baseline="0"/>
                  <a:t> Linear Scan)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75285928"/>
        <c:crosses val="autoZero"/>
        <c:auto val="1"/>
        <c:lblAlgn val="ctr"/>
        <c:lblOffset val="100"/>
        <c:noMultiLvlLbl val="0"/>
      </c:catAx>
      <c:valAx>
        <c:axId val="2075285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291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Times (8GB)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'8GB'!$H$14:$H$20</c:f>
              <c:numCache>
                <c:formatCode>General</c:formatCode>
                <c:ptCount val="7"/>
                <c:pt idx="0">
                  <c:v>103.399</c:v>
                </c:pt>
                <c:pt idx="1">
                  <c:v>100.243</c:v>
                </c:pt>
                <c:pt idx="2">
                  <c:v>100.157</c:v>
                </c:pt>
                <c:pt idx="3">
                  <c:v>99.874</c:v>
                </c:pt>
                <c:pt idx="4">
                  <c:v>100.022</c:v>
                </c:pt>
                <c:pt idx="5">
                  <c:v>100.087</c:v>
                </c:pt>
                <c:pt idx="6">
                  <c:v>21.937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258200"/>
        <c:axId val="2075252456"/>
      </c:lineChart>
      <c:catAx>
        <c:axId val="2075258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 RPC #</a:t>
                </a:r>
                <a:r>
                  <a:rPr lang="en-US" baseline="0"/>
                  <a:t> (500MB Transfer)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75252456"/>
        <c:crosses val="autoZero"/>
        <c:auto val="1"/>
        <c:lblAlgn val="ctr"/>
        <c:lblOffset val="100"/>
        <c:noMultiLvlLbl val="0"/>
      </c:catAx>
      <c:valAx>
        <c:axId val="2075252456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258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New: Disk Read Times (500MB)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'N-500MB'!$M$13:$M$112</c:f>
              <c:numCache>
                <c:formatCode>General</c:formatCode>
                <c:ptCount val="100"/>
                <c:pt idx="0">
                  <c:v>118.603</c:v>
                </c:pt>
                <c:pt idx="1">
                  <c:v>111.51</c:v>
                </c:pt>
                <c:pt idx="2">
                  <c:v>108.486</c:v>
                </c:pt>
                <c:pt idx="3">
                  <c:v>108.474</c:v>
                </c:pt>
                <c:pt idx="4">
                  <c:v>108.558</c:v>
                </c:pt>
                <c:pt idx="5">
                  <c:v>108.476</c:v>
                </c:pt>
                <c:pt idx="6">
                  <c:v>108.478</c:v>
                </c:pt>
                <c:pt idx="7">
                  <c:v>108.454</c:v>
                </c:pt>
                <c:pt idx="8">
                  <c:v>108.42</c:v>
                </c:pt>
                <c:pt idx="9">
                  <c:v>108.451</c:v>
                </c:pt>
                <c:pt idx="10">
                  <c:v>108.476</c:v>
                </c:pt>
                <c:pt idx="11">
                  <c:v>108.442</c:v>
                </c:pt>
                <c:pt idx="12">
                  <c:v>108.482</c:v>
                </c:pt>
                <c:pt idx="13">
                  <c:v>108.498</c:v>
                </c:pt>
                <c:pt idx="14">
                  <c:v>108.437</c:v>
                </c:pt>
                <c:pt idx="15">
                  <c:v>108.578</c:v>
                </c:pt>
                <c:pt idx="16">
                  <c:v>108.462</c:v>
                </c:pt>
                <c:pt idx="17">
                  <c:v>108.567</c:v>
                </c:pt>
                <c:pt idx="18">
                  <c:v>108.481</c:v>
                </c:pt>
                <c:pt idx="19">
                  <c:v>108.462</c:v>
                </c:pt>
                <c:pt idx="20">
                  <c:v>108.498</c:v>
                </c:pt>
                <c:pt idx="21">
                  <c:v>108.458</c:v>
                </c:pt>
                <c:pt idx="22">
                  <c:v>108.476</c:v>
                </c:pt>
                <c:pt idx="23">
                  <c:v>108.524</c:v>
                </c:pt>
                <c:pt idx="24">
                  <c:v>108.482</c:v>
                </c:pt>
                <c:pt idx="25">
                  <c:v>108.6</c:v>
                </c:pt>
                <c:pt idx="26">
                  <c:v>108.526</c:v>
                </c:pt>
                <c:pt idx="27">
                  <c:v>108.622</c:v>
                </c:pt>
                <c:pt idx="28">
                  <c:v>108.542</c:v>
                </c:pt>
                <c:pt idx="29">
                  <c:v>108.475</c:v>
                </c:pt>
                <c:pt idx="30">
                  <c:v>108.372</c:v>
                </c:pt>
                <c:pt idx="31">
                  <c:v>108.421</c:v>
                </c:pt>
                <c:pt idx="32">
                  <c:v>108.463</c:v>
                </c:pt>
                <c:pt idx="33">
                  <c:v>108.47</c:v>
                </c:pt>
                <c:pt idx="34">
                  <c:v>108.421</c:v>
                </c:pt>
                <c:pt idx="35">
                  <c:v>108.486</c:v>
                </c:pt>
                <c:pt idx="36">
                  <c:v>108.447</c:v>
                </c:pt>
                <c:pt idx="37">
                  <c:v>108.471</c:v>
                </c:pt>
                <c:pt idx="38">
                  <c:v>108.469</c:v>
                </c:pt>
                <c:pt idx="39">
                  <c:v>108.383</c:v>
                </c:pt>
                <c:pt idx="40">
                  <c:v>108.413</c:v>
                </c:pt>
                <c:pt idx="41">
                  <c:v>108.447</c:v>
                </c:pt>
                <c:pt idx="42">
                  <c:v>108.487</c:v>
                </c:pt>
                <c:pt idx="43">
                  <c:v>108.533</c:v>
                </c:pt>
                <c:pt idx="44">
                  <c:v>108.415</c:v>
                </c:pt>
                <c:pt idx="45">
                  <c:v>108.531</c:v>
                </c:pt>
                <c:pt idx="46">
                  <c:v>108.468</c:v>
                </c:pt>
                <c:pt idx="47">
                  <c:v>108.471</c:v>
                </c:pt>
                <c:pt idx="48">
                  <c:v>108.522</c:v>
                </c:pt>
                <c:pt idx="49">
                  <c:v>108.603</c:v>
                </c:pt>
                <c:pt idx="50">
                  <c:v>108.432</c:v>
                </c:pt>
                <c:pt idx="51">
                  <c:v>108.479</c:v>
                </c:pt>
                <c:pt idx="52">
                  <c:v>108.439</c:v>
                </c:pt>
                <c:pt idx="53">
                  <c:v>108.525</c:v>
                </c:pt>
                <c:pt idx="54">
                  <c:v>108.462</c:v>
                </c:pt>
                <c:pt idx="55">
                  <c:v>108.486</c:v>
                </c:pt>
                <c:pt idx="56">
                  <c:v>108.473</c:v>
                </c:pt>
                <c:pt idx="57">
                  <c:v>108.448</c:v>
                </c:pt>
                <c:pt idx="58">
                  <c:v>108.491</c:v>
                </c:pt>
                <c:pt idx="59">
                  <c:v>108.492</c:v>
                </c:pt>
                <c:pt idx="60">
                  <c:v>108.468</c:v>
                </c:pt>
                <c:pt idx="61">
                  <c:v>108.55</c:v>
                </c:pt>
                <c:pt idx="62">
                  <c:v>108.511</c:v>
                </c:pt>
                <c:pt idx="63">
                  <c:v>108.512</c:v>
                </c:pt>
                <c:pt idx="64">
                  <c:v>108.441</c:v>
                </c:pt>
                <c:pt idx="65">
                  <c:v>108.408</c:v>
                </c:pt>
                <c:pt idx="66">
                  <c:v>108.554</c:v>
                </c:pt>
                <c:pt idx="67">
                  <c:v>108.497</c:v>
                </c:pt>
                <c:pt idx="68">
                  <c:v>108.478</c:v>
                </c:pt>
                <c:pt idx="69">
                  <c:v>108.494</c:v>
                </c:pt>
                <c:pt idx="70">
                  <c:v>108.404</c:v>
                </c:pt>
                <c:pt idx="71">
                  <c:v>108.531</c:v>
                </c:pt>
                <c:pt idx="72">
                  <c:v>108.442</c:v>
                </c:pt>
                <c:pt idx="73">
                  <c:v>108.487</c:v>
                </c:pt>
                <c:pt idx="74">
                  <c:v>108.45</c:v>
                </c:pt>
                <c:pt idx="75">
                  <c:v>108.491</c:v>
                </c:pt>
                <c:pt idx="76">
                  <c:v>108.533</c:v>
                </c:pt>
                <c:pt idx="77">
                  <c:v>108.471</c:v>
                </c:pt>
                <c:pt idx="78">
                  <c:v>108.51</c:v>
                </c:pt>
                <c:pt idx="79">
                  <c:v>108.516</c:v>
                </c:pt>
                <c:pt idx="80">
                  <c:v>108.552</c:v>
                </c:pt>
                <c:pt idx="81">
                  <c:v>108.405</c:v>
                </c:pt>
                <c:pt idx="82">
                  <c:v>108.497</c:v>
                </c:pt>
                <c:pt idx="83">
                  <c:v>108.476</c:v>
                </c:pt>
                <c:pt idx="84">
                  <c:v>108.466</c:v>
                </c:pt>
                <c:pt idx="85">
                  <c:v>108.479</c:v>
                </c:pt>
                <c:pt idx="86">
                  <c:v>108.46</c:v>
                </c:pt>
                <c:pt idx="87">
                  <c:v>108.511</c:v>
                </c:pt>
                <c:pt idx="88">
                  <c:v>108.41</c:v>
                </c:pt>
                <c:pt idx="89">
                  <c:v>108.553</c:v>
                </c:pt>
                <c:pt idx="90">
                  <c:v>108.51</c:v>
                </c:pt>
                <c:pt idx="91">
                  <c:v>108.481</c:v>
                </c:pt>
                <c:pt idx="92">
                  <c:v>108.452</c:v>
                </c:pt>
                <c:pt idx="93">
                  <c:v>108.485</c:v>
                </c:pt>
                <c:pt idx="94">
                  <c:v>108.517</c:v>
                </c:pt>
                <c:pt idx="95">
                  <c:v>108.486</c:v>
                </c:pt>
                <c:pt idx="96">
                  <c:v>108.511</c:v>
                </c:pt>
                <c:pt idx="97">
                  <c:v>108.435</c:v>
                </c:pt>
                <c:pt idx="98">
                  <c:v>108.506</c:v>
                </c:pt>
                <c:pt idx="99">
                  <c:v>108.443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195096"/>
        <c:axId val="2089201528"/>
      </c:lineChart>
      <c:catAx>
        <c:axId val="2089195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RPC # (50GB Linear Scan)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89201528"/>
        <c:crosses val="autoZero"/>
        <c:auto val="1"/>
        <c:lblAlgn val="ctr"/>
        <c:lblOffset val="100"/>
        <c:noMultiLvlLbl val="0"/>
      </c:catAx>
      <c:valAx>
        <c:axId val="2089201528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9195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New:</a:t>
            </a:r>
            <a:r>
              <a:rPr lang="en-US" baseline="0"/>
              <a:t> Network Times (500MB)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'N-500MB'!$N$13:$N$112</c:f>
              <c:numCache>
                <c:formatCode>General</c:formatCode>
                <c:ptCount val="100"/>
                <c:pt idx="0">
                  <c:v>2.489</c:v>
                </c:pt>
                <c:pt idx="1">
                  <c:v>2.295</c:v>
                </c:pt>
                <c:pt idx="2">
                  <c:v>2.357</c:v>
                </c:pt>
                <c:pt idx="3">
                  <c:v>2.337</c:v>
                </c:pt>
                <c:pt idx="4">
                  <c:v>2.309</c:v>
                </c:pt>
                <c:pt idx="5">
                  <c:v>2.293</c:v>
                </c:pt>
                <c:pt idx="6">
                  <c:v>2.287</c:v>
                </c:pt>
                <c:pt idx="7">
                  <c:v>2.291</c:v>
                </c:pt>
                <c:pt idx="8">
                  <c:v>2.288</c:v>
                </c:pt>
                <c:pt idx="9">
                  <c:v>2.448</c:v>
                </c:pt>
                <c:pt idx="10">
                  <c:v>2.407</c:v>
                </c:pt>
                <c:pt idx="11">
                  <c:v>2.408</c:v>
                </c:pt>
                <c:pt idx="12">
                  <c:v>2.439</c:v>
                </c:pt>
                <c:pt idx="13">
                  <c:v>2.427</c:v>
                </c:pt>
                <c:pt idx="14">
                  <c:v>2.417</c:v>
                </c:pt>
                <c:pt idx="15">
                  <c:v>2.408</c:v>
                </c:pt>
                <c:pt idx="16">
                  <c:v>2.451</c:v>
                </c:pt>
                <c:pt idx="17">
                  <c:v>2.429</c:v>
                </c:pt>
                <c:pt idx="18">
                  <c:v>2.441</c:v>
                </c:pt>
                <c:pt idx="19">
                  <c:v>2.41</c:v>
                </c:pt>
                <c:pt idx="20">
                  <c:v>2.416</c:v>
                </c:pt>
                <c:pt idx="21">
                  <c:v>2.442</c:v>
                </c:pt>
                <c:pt idx="22">
                  <c:v>2.415</c:v>
                </c:pt>
                <c:pt idx="23">
                  <c:v>2.425</c:v>
                </c:pt>
                <c:pt idx="24">
                  <c:v>2.415</c:v>
                </c:pt>
                <c:pt idx="25">
                  <c:v>2.4</c:v>
                </c:pt>
                <c:pt idx="26">
                  <c:v>2.404</c:v>
                </c:pt>
                <c:pt idx="27">
                  <c:v>2.337</c:v>
                </c:pt>
                <c:pt idx="28">
                  <c:v>2.388</c:v>
                </c:pt>
                <c:pt idx="29">
                  <c:v>2.452</c:v>
                </c:pt>
                <c:pt idx="30">
                  <c:v>2.41</c:v>
                </c:pt>
                <c:pt idx="31">
                  <c:v>2.426</c:v>
                </c:pt>
                <c:pt idx="32">
                  <c:v>2.41</c:v>
                </c:pt>
                <c:pt idx="33">
                  <c:v>2.418</c:v>
                </c:pt>
                <c:pt idx="34">
                  <c:v>2.41</c:v>
                </c:pt>
                <c:pt idx="35">
                  <c:v>2.433</c:v>
                </c:pt>
                <c:pt idx="36">
                  <c:v>2.392</c:v>
                </c:pt>
                <c:pt idx="37">
                  <c:v>2.434</c:v>
                </c:pt>
                <c:pt idx="38">
                  <c:v>2.41</c:v>
                </c:pt>
                <c:pt idx="39">
                  <c:v>2.42</c:v>
                </c:pt>
                <c:pt idx="40">
                  <c:v>2.403</c:v>
                </c:pt>
                <c:pt idx="41">
                  <c:v>2.401</c:v>
                </c:pt>
                <c:pt idx="42">
                  <c:v>2.418</c:v>
                </c:pt>
                <c:pt idx="43">
                  <c:v>2.435</c:v>
                </c:pt>
                <c:pt idx="44">
                  <c:v>2.404</c:v>
                </c:pt>
                <c:pt idx="45">
                  <c:v>2.43</c:v>
                </c:pt>
                <c:pt idx="46">
                  <c:v>2.418</c:v>
                </c:pt>
                <c:pt idx="47">
                  <c:v>2.41</c:v>
                </c:pt>
                <c:pt idx="48">
                  <c:v>2.455</c:v>
                </c:pt>
                <c:pt idx="49">
                  <c:v>2.426</c:v>
                </c:pt>
                <c:pt idx="50">
                  <c:v>2.425</c:v>
                </c:pt>
                <c:pt idx="51">
                  <c:v>2.415</c:v>
                </c:pt>
                <c:pt idx="52">
                  <c:v>2.402</c:v>
                </c:pt>
                <c:pt idx="53">
                  <c:v>2.428</c:v>
                </c:pt>
                <c:pt idx="54">
                  <c:v>2.426</c:v>
                </c:pt>
                <c:pt idx="55">
                  <c:v>2.453</c:v>
                </c:pt>
                <c:pt idx="56">
                  <c:v>2.424</c:v>
                </c:pt>
                <c:pt idx="57">
                  <c:v>2.421</c:v>
                </c:pt>
                <c:pt idx="58">
                  <c:v>2.413</c:v>
                </c:pt>
                <c:pt idx="59">
                  <c:v>2.418</c:v>
                </c:pt>
                <c:pt idx="60">
                  <c:v>2.4</c:v>
                </c:pt>
                <c:pt idx="61">
                  <c:v>2.413</c:v>
                </c:pt>
                <c:pt idx="62">
                  <c:v>2.407</c:v>
                </c:pt>
                <c:pt idx="63">
                  <c:v>2.427</c:v>
                </c:pt>
                <c:pt idx="64">
                  <c:v>2.43</c:v>
                </c:pt>
                <c:pt idx="65">
                  <c:v>2.413</c:v>
                </c:pt>
                <c:pt idx="66">
                  <c:v>2.417</c:v>
                </c:pt>
                <c:pt idx="67">
                  <c:v>2.418</c:v>
                </c:pt>
                <c:pt idx="68">
                  <c:v>2.432</c:v>
                </c:pt>
                <c:pt idx="69">
                  <c:v>2.293</c:v>
                </c:pt>
                <c:pt idx="70">
                  <c:v>2.29</c:v>
                </c:pt>
                <c:pt idx="71">
                  <c:v>2.292</c:v>
                </c:pt>
                <c:pt idx="72">
                  <c:v>2.289</c:v>
                </c:pt>
                <c:pt idx="73">
                  <c:v>2.412</c:v>
                </c:pt>
                <c:pt idx="74">
                  <c:v>2.424</c:v>
                </c:pt>
                <c:pt idx="75">
                  <c:v>2.414</c:v>
                </c:pt>
                <c:pt idx="76">
                  <c:v>2.458</c:v>
                </c:pt>
                <c:pt idx="77">
                  <c:v>2.417</c:v>
                </c:pt>
                <c:pt idx="78">
                  <c:v>2.409</c:v>
                </c:pt>
                <c:pt idx="79">
                  <c:v>2.419</c:v>
                </c:pt>
                <c:pt idx="80">
                  <c:v>2.419</c:v>
                </c:pt>
                <c:pt idx="81">
                  <c:v>2.42</c:v>
                </c:pt>
                <c:pt idx="82">
                  <c:v>2.439</c:v>
                </c:pt>
                <c:pt idx="83">
                  <c:v>2.418</c:v>
                </c:pt>
                <c:pt idx="84">
                  <c:v>2.405</c:v>
                </c:pt>
                <c:pt idx="85">
                  <c:v>2.426</c:v>
                </c:pt>
                <c:pt idx="86">
                  <c:v>2.411</c:v>
                </c:pt>
                <c:pt idx="87">
                  <c:v>2.383</c:v>
                </c:pt>
                <c:pt idx="88">
                  <c:v>2.425</c:v>
                </c:pt>
                <c:pt idx="89">
                  <c:v>2.409</c:v>
                </c:pt>
                <c:pt idx="90">
                  <c:v>2.418</c:v>
                </c:pt>
                <c:pt idx="91">
                  <c:v>2.413</c:v>
                </c:pt>
                <c:pt idx="92">
                  <c:v>2.411</c:v>
                </c:pt>
                <c:pt idx="93">
                  <c:v>2.433</c:v>
                </c:pt>
                <c:pt idx="94">
                  <c:v>2.412</c:v>
                </c:pt>
                <c:pt idx="95">
                  <c:v>2.392</c:v>
                </c:pt>
                <c:pt idx="96">
                  <c:v>2.399</c:v>
                </c:pt>
                <c:pt idx="97">
                  <c:v>2.414</c:v>
                </c:pt>
                <c:pt idx="98">
                  <c:v>2.404</c:v>
                </c:pt>
                <c:pt idx="99">
                  <c:v>2.426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631992"/>
        <c:axId val="2091285144"/>
      </c:lineChart>
      <c:catAx>
        <c:axId val="2095631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</a:t>
                </a:r>
                <a:r>
                  <a:rPr lang="en-US" baseline="0"/>
                  <a:t> RPC # (500MB Transfer)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91285144"/>
        <c:crosses val="autoZero"/>
        <c:auto val="1"/>
        <c:lblAlgn val="ctr"/>
        <c:lblOffset val="100"/>
        <c:noMultiLvlLbl val="0"/>
      </c:catAx>
      <c:valAx>
        <c:axId val="2091285144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5631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New: Disk Read Times (8GB)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'N-8GB'!$M$13:$M$19</c:f>
              <c:numCache>
                <c:formatCode>General</c:formatCode>
                <c:ptCount val="7"/>
                <c:pt idx="0">
                  <c:v>144.998</c:v>
                </c:pt>
                <c:pt idx="1">
                  <c:v>155.825</c:v>
                </c:pt>
                <c:pt idx="2">
                  <c:v>148.724</c:v>
                </c:pt>
                <c:pt idx="3">
                  <c:v>135.181</c:v>
                </c:pt>
                <c:pt idx="4">
                  <c:v>120.156</c:v>
                </c:pt>
                <c:pt idx="5">
                  <c:v>118.497</c:v>
                </c:pt>
                <c:pt idx="6">
                  <c:v>117.356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743256"/>
        <c:axId val="2091662168"/>
      </c:lineChart>
      <c:catAx>
        <c:axId val="2094743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RPC # (50GB</a:t>
                </a:r>
                <a:r>
                  <a:rPr lang="en-US" baseline="0"/>
                  <a:t> Linear Scan)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91662168"/>
        <c:crosses val="autoZero"/>
        <c:auto val="1"/>
        <c:lblAlgn val="ctr"/>
        <c:lblOffset val="100"/>
        <c:noMultiLvlLbl val="0"/>
      </c:catAx>
      <c:valAx>
        <c:axId val="2091662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4743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'N-8GB'!$N$13:$N$19</c:f>
              <c:numCache>
                <c:formatCode>General</c:formatCode>
                <c:ptCount val="7"/>
                <c:pt idx="0">
                  <c:v>100.905</c:v>
                </c:pt>
                <c:pt idx="1">
                  <c:v>97.527</c:v>
                </c:pt>
                <c:pt idx="2">
                  <c:v>97.676</c:v>
                </c:pt>
                <c:pt idx="3">
                  <c:v>97.58</c:v>
                </c:pt>
                <c:pt idx="4">
                  <c:v>97.499</c:v>
                </c:pt>
                <c:pt idx="5">
                  <c:v>97.7</c:v>
                </c:pt>
                <c:pt idx="6">
                  <c:v>21.303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1287160"/>
        <c:axId val="2088863752"/>
      </c:lineChart>
      <c:catAx>
        <c:axId val="2101287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</a:t>
                </a:r>
                <a:r>
                  <a:rPr lang="en-US" baseline="0"/>
                  <a:t> RPC # (8GB Transfer)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88863752"/>
        <c:crosses val="autoZero"/>
        <c:auto val="1"/>
        <c:lblAlgn val="ctr"/>
        <c:lblOffset val="100"/>
        <c:noMultiLvlLbl val="0"/>
      </c:catAx>
      <c:valAx>
        <c:axId val="2088863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1287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New: Disk Read Times (10GB)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'N-10GB'!$M$13:$M$17</c:f>
              <c:numCache>
                <c:formatCode>General</c:formatCode>
                <c:ptCount val="5"/>
                <c:pt idx="0">
                  <c:v>156.521</c:v>
                </c:pt>
                <c:pt idx="1">
                  <c:v>162.992</c:v>
                </c:pt>
                <c:pt idx="2">
                  <c:v>150.482</c:v>
                </c:pt>
                <c:pt idx="3">
                  <c:v>125.824</c:v>
                </c:pt>
                <c:pt idx="4">
                  <c:v>116.462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648088"/>
        <c:axId val="2088685400"/>
      </c:lineChart>
      <c:catAx>
        <c:axId val="2095648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RPC # (50GB</a:t>
                </a:r>
                <a:r>
                  <a:rPr lang="en-US" baseline="0"/>
                  <a:t> Linear Scan)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88685400"/>
        <c:crosses val="autoZero"/>
        <c:auto val="1"/>
        <c:lblAlgn val="ctr"/>
        <c:lblOffset val="100"/>
        <c:noMultiLvlLbl val="0"/>
      </c:catAx>
      <c:valAx>
        <c:axId val="2088685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5648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New:</a:t>
            </a:r>
            <a:r>
              <a:rPr lang="en-US" baseline="0"/>
              <a:t> Network Times (10GB)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'N-10GB'!$N$13:$N$17</c:f>
              <c:numCache>
                <c:formatCode>General</c:formatCode>
                <c:ptCount val="5"/>
                <c:pt idx="0">
                  <c:v>127.018</c:v>
                </c:pt>
                <c:pt idx="1">
                  <c:v>122.887</c:v>
                </c:pt>
                <c:pt idx="2">
                  <c:v>122.96</c:v>
                </c:pt>
                <c:pt idx="3">
                  <c:v>122.983</c:v>
                </c:pt>
                <c:pt idx="4">
                  <c:v>122.904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327848"/>
        <c:axId val="2093032360"/>
      </c:lineChart>
      <c:catAx>
        <c:axId val="2091327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</a:t>
                </a:r>
                <a:r>
                  <a:rPr lang="en-US" baseline="0"/>
                  <a:t> RPC # (10GB Tansfers)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93032360"/>
        <c:crosses val="autoZero"/>
        <c:auto val="1"/>
        <c:lblAlgn val="ctr"/>
        <c:lblOffset val="100"/>
        <c:noMultiLvlLbl val="0"/>
      </c:catAx>
      <c:valAx>
        <c:axId val="2093032360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1327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762000</xdr:colOff>
      <xdr:row>0</xdr:row>
      <xdr:rowOff>139700</xdr:rowOff>
    </xdr:from>
    <xdr:to>
      <xdr:col>19</xdr:col>
      <xdr:colOff>25400</xdr:colOff>
      <xdr:row>22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304800</xdr:colOff>
      <xdr:row>1</xdr:row>
      <xdr:rowOff>0</xdr:rowOff>
    </xdr:from>
    <xdr:to>
      <xdr:col>27</xdr:col>
      <xdr:colOff>495300</xdr:colOff>
      <xdr:row>22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88900</xdr:colOff>
      <xdr:row>0</xdr:row>
      <xdr:rowOff>177800</xdr:rowOff>
    </xdr:from>
    <xdr:to>
      <xdr:col>45</xdr:col>
      <xdr:colOff>50800</xdr:colOff>
      <xdr:row>21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762000</xdr:colOff>
      <xdr:row>0</xdr:row>
      <xdr:rowOff>127000</xdr:rowOff>
    </xdr:from>
    <xdr:to>
      <xdr:col>35</xdr:col>
      <xdr:colOff>609600</xdr:colOff>
      <xdr:row>22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787400</xdr:colOff>
      <xdr:row>23</xdr:row>
      <xdr:rowOff>139700</xdr:rowOff>
    </xdr:from>
    <xdr:to>
      <xdr:col>19</xdr:col>
      <xdr:colOff>50800</xdr:colOff>
      <xdr:row>45</xdr:row>
      <xdr:rowOff>101600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47</xdr:row>
      <xdr:rowOff>0</xdr:rowOff>
    </xdr:from>
    <xdr:to>
      <xdr:col>19</xdr:col>
      <xdr:colOff>88900</xdr:colOff>
      <xdr:row>68</xdr:row>
      <xdr:rowOff>152400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355600</xdr:colOff>
      <xdr:row>24</xdr:row>
      <xdr:rowOff>50800</xdr:rowOff>
    </xdr:from>
    <xdr:to>
      <xdr:col>27</xdr:col>
      <xdr:colOff>546100</xdr:colOff>
      <xdr:row>45</xdr:row>
      <xdr:rowOff>177800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101600</xdr:colOff>
      <xdr:row>24</xdr:row>
      <xdr:rowOff>50800</xdr:rowOff>
    </xdr:from>
    <xdr:to>
      <xdr:col>35</xdr:col>
      <xdr:colOff>774700</xdr:colOff>
      <xdr:row>45</xdr:row>
      <xdr:rowOff>127000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292100</xdr:colOff>
      <xdr:row>24</xdr:row>
      <xdr:rowOff>101600</xdr:rowOff>
    </xdr:from>
    <xdr:to>
      <xdr:col>45</xdr:col>
      <xdr:colOff>317500</xdr:colOff>
      <xdr:row>45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431800</xdr:colOff>
      <xdr:row>47</xdr:row>
      <xdr:rowOff>0</xdr:rowOff>
    </xdr:from>
    <xdr:to>
      <xdr:col>27</xdr:col>
      <xdr:colOff>622300</xdr:colOff>
      <xdr:row>68</xdr:row>
      <xdr:rowOff>127000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254000</xdr:colOff>
      <xdr:row>47</xdr:row>
      <xdr:rowOff>50800</xdr:rowOff>
    </xdr:from>
    <xdr:to>
      <xdr:col>36</xdr:col>
      <xdr:colOff>101600</xdr:colOff>
      <xdr:row>68</xdr:row>
      <xdr:rowOff>127000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36</xdr:col>
      <xdr:colOff>495300</xdr:colOff>
      <xdr:row>47</xdr:row>
      <xdr:rowOff>63500</xdr:rowOff>
    </xdr:from>
    <xdr:to>
      <xdr:col>45</xdr:col>
      <xdr:colOff>520700</xdr:colOff>
      <xdr:row>68</xdr:row>
      <xdr:rowOff>38100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635000</xdr:colOff>
      <xdr:row>53</xdr:row>
      <xdr:rowOff>177800</xdr:rowOff>
    </xdr:from>
    <xdr:to>
      <xdr:col>5</xdr:col>
      <xdr:colOff>660400</xdr:colOff>
      <xdr:row>68</xdr:row>
      <xdr:rowOff>63500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50800</xdr:colOff>
      <xdr:row>54</xdr:row>
      <xdr:rowOff>12700</xdr:rowOff>
    </xdr:from>
    <xdr:to>
      <xdr:col>11</xdr:col>
      <xdr:colOff>317500</xdr:colOff>
      <xdr:row>68</xdr:row>
      <xdr:rowOff>88900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3</xdr:row>
      <xdr:rowOff>139700</xdr:rowOff>
    </xdr:from>
    <xdr:to>
      <xdr:col>19</xdr:col>
      <xdr:colOff>215900</xdr:colOff>
      <xdr:row>22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317500</xdr:colOff>
      <xdr:row>24</xdr:row>
      <xdr:rowOff>25400</xdr:rowOff>
    </xdr:from>
    <xdr:to>
      <xdr:col>19</xdr:col>
      <xdr:colOff>457200</xdr:colOff>
      <xdr:row>44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8</xdr:row>
      <xdr:rowOff>101600</xdr:rowOff>
    </xdr:from>
    <xdr:to>
      <xdr:col>19</xdr:col>
      <xdr:colOff>254000</xdr:colOff>
      <xdr:row>27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431800</xdr:colOff>
      <xdr:row>28</xdr:row>
      <xdr:rowOff>50800</xdr:rowOff>
    </xdr:from>
    <xdr:to>
      <xdr:col>19</xdr:col>
      <xdr:colOff>571500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609600</xdr:colOff>
      <xdr:row>11</xdr:row>
      <xdr:rowOff>127000</xdr:rowOff>
    </xdr:from>
    <xdr:to>
      <xdr:col>20</xdr:col>
      <xdr:colOff>774700</xdr:colOff>
      <xdr:row>26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622300</xdr:colOff>
      <xdr:row>27</xdr:row>
      <xdr:rowOff>25400</xdr:rowOff>
    </xdr:from>
    <xdr:to>
      <xdr:col>20</xdr:col>
      <xdr:colOff>787400</xdr:colOff>
      <xdr:row>41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9</xdr:row>
      <xdr:rowOff>101600</xdr:rowOff>
    </xdr:from>
    <xdr:to>
      <xdr:col>20</xdr:col>
      <xdr:colOff>520700</xdr:colOff>
      <xdr:row>23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114300</xdr:colOff>
      <xdr:row>25</xdr:row>
      <xdr:rowOff>101600</xdr:rowOff>
    </xdr:from>
    <xdr:to>
      <xdr:col>20</xdr:col>
      <xdr:colOff>558800</xdr:colOff>
      <xdr:row>39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469900</xdr:colOff>
      <xdr:row>10</xdr:row>
      <xdr:rowOff>114300</xdr:rowOff>
    </xdr:from>
    <xdr:to>
      <xdr:col>20</xdr:col>
      <xdr:colOff>228600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520700</xdr:colOff>
      <xdr:row>26</xdr:row>
      <xdr:rowOff>88900</xdr:rowOff>
    </xdr:from>
    <xdr:to>
      <xdr:col>20</xdr:col>
      <xdr:colOff>279400</xdr:colOff>
      <xdr:row>40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1.ba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.bad_1" connectionId="9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.bad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.bad_1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.bad" connectionId="10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.bad_1" connectionId="7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1.bad" connectionId="11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.bad_1" connectionId="6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.bad" connectionId="12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.bad_1" connectionId="5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1.bad" connectionId="13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1.bad" connectionId="14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1.bad_1" connectionId="3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1.bad" connectionId="15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1.bad_1" connectionId="4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1.bad" connectionId="16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1.bad" connectionId="17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Relationship Id="rId2" Type="http://schemas.openxmlformats.org/officeDocument/2006/relationships/queryTable" Target="../queryTables/query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Relationship Id="rId2" Type="http://schemas.openxmlformats.org/officeDocument/2006/relationships/queryTable" Target="../queryTables/queryTable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Relationship Id="rId2" Type="http://schemas.openxmlformats.org/officeDocument/2006/relationships/queryTable" Target="../queryTables/query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Relationship Id="rId2" Type="http://schemas.openxmlformats.org/officeDocument/2006/relationships/queryTable" Target="../queryTables/query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queryTable" Target="../queryTables/queryTable15.xml"/><Relationship Id="rId3" Type="http://schemas.openxmlformats.org/officeDocument/2006/relationships/queryTable" Target="../queryTables/query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queryTable" Target="../queryTables/query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I51" sqref="I51"/>
    </sheetView>
  </sheetViews>
  <sheetFormatPr baseColWidth="10" defaultRowHeight="15" x14ac:dyDescent="0"/>
  <cols>
    <col min="1" max="1" width="14" bestFit="1" customWidth="1"/>
    <col min="4" max="4" width="13.1640625" bestFit="1" customWidth="1"/>
    <col min="11" max="11" width="13.1640625" bestFit="1" customWidth="1"/>
  </cols>
  <sheetData>
    <row r="1" spans="1:11">
      <c r="A1" s="1" t="s">
        <v>36</v>
      </c>
      <c r="C1" s="1" t="s">
        <v>0</v>
      </c>
      <c r="F1" s="1" t="s">
        <v>1</v>
      </c>
    </row>
    <row r="2" spans="1:1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2">
        <f t="shared" ref="A3:A11" si="0">B3/50000</f>
        <v>0.01</v>
      </c>
      <c r="B3" s="3">
        <v>500</v>
      </c>
      <c r="C3" s="3">
        <v>16874.880245257711</v>
      </c>
      <c r="D3" s="3">
        <v>16286.644951140064</v>
      </c>
      <c r="E3" s="3">
        <v>588.23529411764707</v>
      </c>
      <c r="F3" s="3">
        <v>12571.416000000001</v>
      </c>
      <c r="G3" s="3">
        <v>12317.262000000001</v>
      </c>
      <c r="H3" s="3">
        <v>254.154</v>
      </c>
      <c r="I3" s="2">
        <f t="shared" ref="I3:K11" si="1">C3/F3 - 1</f>
        <v>0.34232136183049788</v>
      </c>
      <c r="J3" s="4">
        <f t="shared" si="1"/>
        <v>0.32226179415036094</v>
      </c>
      <c r="K3" s="4">
        <f t="shared" si="1"/>
        <v>1.3144837150611326</v>
      </c>
    </row>
    <row r="4" spans="1:11">
      <c r="A4" s="2">
        <f t="shared" si="0"/>
        <v>0.02</v>
      </c>
      <c r="B4" s="3">
        <v>1000</v>
      </c>
      <c r="C4" s="3">
        <v>8731.557769687679</v>
      </c>
      <c r="D4" s="3">
        <v>8143.3224755700321</v>
      </c>
      <c r="E4" s="3">
        <v>588.23529411764707</v>
      </c>
      <c r="F4" s="3">
        <v>7648.5010000000002</v>
      </c>
      <c r="G4" s="3">
        <v>7196.7020000000002</v>
      </c>
      <c r="H4" s="3">
        <v>451.79899999999998</v>
      </c>
      <c r="I4" s="2">
        <f t="shared" si="1"/>
        <v>0.14160379526493871</v>
      </c>
      <c r="J4" s="2">
        <f t="shared" si="1"/>
        <v>0.13153531653388351</v>
      </c>
      <c r="K4" s="2">
        <f t="shared" si="1"/>
        <v>0.30198449779137859</v>
      </c>
    </row>
    <row r="5" spans="1:11">
      <c r="A5" s="4">
        <f t="shared" si="0"/>
        <v>0.04</v>
      </c>
      <c r="B5" s="5">
        <v>2000</v>
      </c>
      <c r="C5" s="5">
        <v>4659.8965319026629</v>
      </c>
      <c r="D5" s="5">
        <v>4071.6612377850161</v>
      </c>
      <c r="E5" s="5">
        <v>588.23529411764707</v>
      </c>
      <c r="F5" s="5">
        <v>4652.7550000000001</v>
      </c>
      <c r="G5" s="5">
        <v>4100.3940000000002</v>
      </c>
      <c r="H5" s="5">
        <v>552.36099999999999</v>
      </c>
      <c r="I5" s="4">
        <f t="shared" si="1"/>
        <v>1.5349039230869721E-3</v>
      </c>
      <c r="J5" s="4">
        <f t="shared" si="1"/>
        <v>-7.0073173980315095E-3</v>
      </c>
      <c r="K5" s="4">
        <f t="shared" si="1"/>
        <v>6.4947188736437012E-2</v>
      </c>
    </row>
    <row r="6" spans="1:11">
      <c r="A6" s="2">
        <f t="shared" si="0"/>
        <v>0.06</v>
      </c>
      <c r="B6" s="3">
        <v>3000</v>
      </c>
      <c r="C6" s="3">
        <v>3302.6761193076582</v>
      </c>
      <c r="D6" s="3">
        <v>2714.4408251900109</v>
      </c>
      <c r="E6" s="3">
        <v>588.23529411764707</v>
      </c>
      <c r="F6" s="3">
        <v>3538.8209999999999</v>
      </c>
      <c r="G6" s="3">
        <v>2954.837</v>
      </c>
      <c r="H6" s="3">
        <v>583.98400000000004</v>
      </c>
      <c r="I6" s="2">
        <f t="shared" si="1"/>
        <v>-6.6729817838297456E-2</v>
      </c>
      <c r="J6" s="2">
        <f t="shared" si="1"/>
        <v>-8.1356831124691165E-2</v>
      </c>
      <c r="K6" s="4">
        <f t="shared" si="1"/>
        <v>7.2798126620712278E-3</v>
      </c>
    </row>
    <row r="7" spans="1:11">
      <c r="A7" s="2">
        <f t="shared" si="0"/>
        <v>0.08</v>
      </c>
      <c r="B7" s="3">
        <v>4000</v>
      </c>
      <c r="C7" s="3">
        <v>2624.0659130101549</v>
      </c>
      <c r="D7" s="3">
        <v>2035.830618892508</v>
      </c>
      <c r="E7" s="3">
        <v>588.23529411764707</v>
      </c>
      <c r="F7" s="3">
        <v>3100.42</v>
      </c>
      <c r="G7" s="3">
        <v>2499.893</v>
      </c>
      <c r="H7" s="3">
        <v>600.52700000000004</v>
      </c>
      <c r="I7" s="2">
        <f t="shared" si="1"/>
        <v>-0.15364179272158129</v>
      </c>
      <c r="J7" s="2">
        <f t="shared" si="1"/>
        <v>-0.18563289753101109</v>
      </c>
      <c r="K7" s="2">
        <f t="shared" si="1"/>
        <v>-2.0468198569511431E-2</v>
      </c>
    </row>
    <row r="8" spans="1:11">
      <c r="A8" s="2">
        <f t="shared" si="0"/>
        <v>0.1</v>
      </c>
      <c r="B8" s="3">
        <v>5000</v>
      </c>
      <c r="C8" s="3">
        <v>2216.8997892316538</v>
      </c>
      <c r="D8" s="3">
        <v>1628.6644951140065</v>
      </c>
      <c r="E8" s="3">
        <v>588.23529411764707</v>
      </c>
      <c r="F8" s="3">
        <v>2727.8779999999997</v>
      </c>
      <c r="G8" s="3">
        <v>2114.8809999999999</v>
      </c>
      <c r="H8" s="3">
        <v>612.99699999999996</v>
      </c>
      <c r="I8" s="2">
        <f t="shared" si="1"/>
        <v>-0.1873171053721413</v>
      </c>
      <c r="J8" s="2">
        <f t="shared" si="1"/>
        <v>-0.2299025358334551</v>
      </c>
      <c r="K8" s="2">
        <f t="shared" si="1"/>
        <v>-4.0394497660433681E-2</v>
      </c>
    </row>
    <row r="9" spans="1:11">
      <c r="A9" s="2">
        <f t="shared" si="0"/>
        <v>0.12</v>
      </c>
      <c r="B9" s="3">
        <v>6000</v>
      </c>
      <c r="C9" s="3">
        <v>1945.4557067126525</v>
      </c>
      <c r="D9" s="3">
        <v>1357.2204125950054</v>
      </c>
      <c r="E9" s="3">
        <v>588.23529411764707</v>
      </c>
      <c r="F9" s="3">
        <v>2578.1909999999998</v>
      </c>
      <c r="G9" s="3">
        <v>1960.94</v>
      </c>
      <c r="H9" s="3">
        <v>617.25099999999998</v>
      </c>
      <c r="I9" s="2">
        <f t="shared" si="1"/>
        <v>-0.24541831589953866</v>
      </c>
      <c r="J9" s="2">
        <f t="shared" si="1"/>
        <v>-0.30787254449651424</v>
      </c>
      <c r="K9" s="2">
        <f t="shared" si="1"/>
        <v>-4.7007952813932885E-2</v>
      </c>
    </row>
    <row r="10" spans="1:11">
      <c r="A10" s="2">
        <f t="shared" si="0"/>
        <v>0.14000000000000001</v>
      </c>
      <c r="B10" s="3">
        <v>7000</v>
      </c>
      <c r="C10" s="3">
        <v>1751.5670763419375</v>
      </c>
      <c r="D10" s="3">
        <v>1163.3317822242905</v>
      </c>
      <c r="E10" s="3">
        <v>588.23529411764707</v>
      </c>
      <c r="F10" s="3">
        <v>2494.4349999999999</v>
      </c>
      <c r="G10" s="3">
        <v>1874.268</v>
      </c>
      <c r="H10" s="3">
        <v>620.16700000000003</v>
      </c>
      <c r="I10" s="2">
        <f t="shared" si="1"/>
        <v>-0.29781009473410314</v>
      </c>
      <c r="J10" s="2">
        <f t="shared" si="1"/>
        <v>-0.37931406702547854</v>
      </c>
      <c r="K10" s="2">
        <f t="shared" si="1"/>
        <v>-5.148888264347018E-2</v>
      </c>
    </row>
    <row r="11" spans="1:11">
      <c r="A11" s="2">
        <f t="shared" si="0"/>
        <v>0.16</v>
      </c>
      <c r="B11" s="3">
        <v>8000</v>
      </c>
      <c r="C11" s="3">
        <v>1606.1506035639011</v>
      </c>
      <c r="D11" s="3">
        <v>1017.915309446254</v>
      </c>
      <c r="E11" s="3">
        <v>588.23529411764707</v>
      </c>
      <c r="F11" s="3">
        <v>2340.46</v>
      </c>
      <c r="G11" s="3">
        <v>1714.741</v>
      </c>
      <c r="H11" s="3">
        <v>625.71900000000005</v>
      </c>
      <c r="I11" s="2">
        <f t="shared" si="1"/>
        <v>-0.31374575785789927</v>
      </c>
      <c r="J11" s="4">
        <f t="shared" si="1"/>
        <v>-0.40637372673409333</v>
      </c>
      <c r="K11" s="4">
        <f t="shared" si="1"/>
        <v>-5.990501468287357E-2</v>
      </c>
    </row>
    <row r="14" spans="1:11">
      <c r="A14" s="1" t="s">
        <v>34</v>
      </c>
      <c r="B14" s="11"/>
      <c r="C14" s="13" t="s">
        <v>0</v>
      </c>
      <c r="D14" s="11"/>
      <c r="E14" s="11"/>
      <c r="F14" s="13" t="s">
        <v>1</v>
      </c>
      <c r="G14" s="11"/>
      <c r="H14" s="11"/>
      <c r="I14" s="11"/>
      <c r="J14" s="11"/>
      <c r="K14" s="11"/>
    </row>
    <row r="15" spans="1:11">
      <c r="A15" s="13" t="s">
        <v>2</v>
      </c>
      <c r="B15" s="13" t="s">
        <v>3</v>
      </c>
      <c r="C15" s="13" t="s">
        <v>4</v>
      </c>
      <c r="D15" s="13" t="s">
        <v>5</v>
      </c>
      <c r="E15" s="13" t="s">
        <v>6</v>
      </c>
      <c r="F15" s="13" t="s">
        <v>4</v>
      </c>
      <c r="G15" s="13" t="s">
        <v>5</v>
      </c>
      <c r="H15" s="13" t="s">
        <v>6</v>
      </c>
      <c r="I15" s="13" t="s">
        <v>7</v>
      </c>
      <c r="J15" s="13" t="s">
        <v>8</v>
      </c>
      <c r="K15" s="13" t="s">
        <v>9</v>
      </c>
    </row>
    <row r="16" spans="1:11">
      <c r="A16" s="14">
        <v>0.01</v>
      </c>
      <c r="B16" s="10">
        <v>500</v>
      </c>
      <c r="C16" s="10">
        <v>16875</v>
      </c>
      <c r="D16" s="10">
        <v>16287</v>
      </c>
      <c r="E16" s="10">
        <v>588</v>
      </c>
      <c r="F16" s="10">
        <v>14495</v>
      </c>
      <c r="G16" s="10">
        <v>14249</v>
      </c>
      <c r="H16" s="10">
        <v>246</v>
      </c>
      <c r="I16" s="2">
        <f t="shared" ref="I16:K25" si="2">C16/F16 - 1</f>
        <v>0.16419454984477411</v>
      </c>
      <c r="J16" s="15">
        <f t="shared" si="2"/>
        <v>0.14302758088286893</v>
      </c>
      <c r="K16" s="15">
        <f t="shared" si="2"/>
        <v>1.3902439024390243</v>
      </c>
    </row>
    <row r="17" spans="1:11">
      <c r="A17" s="14">
        <v>0.02</v>
      </c>
      <c r="B17" s="10">
        <v>1000</v>
      </c>
      <c r="C17" s="10">
        <v>8732</v>
      </c>
      <c r="D17" s="10">
        <v>8143</v>
      </c>
      <c r="E17" s="10">
        <v>588</v>
      </c>
      <c r="F17" s="10">
        <v>7548</v>
      </c>
      <c r="G17" s="10">
        <v>7111</v>
      </c>
      <c r="H17" s="10">
        <v>437</v>
      </c>
      <c r="I17" s="2">
        <f t="shared" si="2"/>
        <v>0.15686274509803932</v>
      </c>
      <c r="J17" s="15">
        <f t="shared" si="2"/>
        <v>0.14512726761355643</v>
      </c>
      <c r="K17" s="15">
        <f t="shared" si="2"/>
        <v>0.34553775743707105</v>
      </c>
    </row>
    <row r="18" spans="1:11">
      <c r="A18" s="14">
        <v>0.04</v>
      </c>
      <c r="B18" s="10">
        <v>2000</v>
      </c>
      <c r="C18" s="10">
        <v>4660</v>
      </c>
      <c r="D18" s="10">
        <v>4072</v>
      </c>
      <c r="E18" s="10">
        <v>588</v>
      </c>
      <c r="F18" s="10">
        <v>4244</v>
      </c>
      <c r="G18" s="10">
        <v>3708</v>
      </c>
      <c r="H18" s="10">
        <v>536</v>
      </c>
      <c r="I18" s="2">
        <f t="shared" si="2"/>
        <v>9.8020735155513572E-2</v>
      </c>
      <c r="J18" s="15">
        <f t="shared" si="2"/>
        <v>9.8166127292340866E-2</v>
      </c>
      <c r="K18" s="15">
        <f t="shared" si="2"/>
        <v>9.7014925373134275E-2</v>
      </c>
    </row>
    <row r="19" spans="1:11">
      <c r="A19" s="14">
        <v>0.06</v>
      </c>
      <c r="B19" s="10">
        <v>3000</v>
      </c>
      <c r="C19" s="10">
        <v>3303</v>
      </c>
      <c r="D19" s="10">
        <v>2714</v>
      </c>
      <c r="E19" s="10">
        <v>588</v>
      </c>
      <c r="F19" s="10">
        <v>3094</v>
      </c>
      <c r="G19" s="10">
        <v>2525</v>
      </c>
      <c r="H19" s="10">
        <v>569</v>
      </c>
      <c r="I19" s="2">
        <f t="shared" si="2"/>
        <v>6.755009696186165E-2</v>
      </c>
      <c r="J19" s="15">
        <f t="shared" si="2"/>
        <v>7.4851485148514918E-2</v>
      </c>
      <c r="K19" s="15">
        <f t="shared" si="2"/>
        <v>3.3391915641476366E-2</v>
      </c>
    </row>
    <row r="20" spans="1:11">
      <c r="A20" s="14">
        <v>0.08</v>
      </c>
      <c r="B20" s="10">
        <v>4000</v>
      </c>
      <c r="C20" s="10">
        <v>2624</v>
      </c>
      <c r="D20" s="10">
        <v>2036</v>
      </c>
      <c r="E20" s="10">
        <v>588</v>
      </c>
      <c r="F20" s="10">
        <v>2357</v>
      </c>
      <c r="G20" s="10">
        <v>1773</v>
      </c>
      <c r="H20" s="10">
        <v>583</v>
      </c>
      <c r="I20" s="2">
        <f t="shared" si="2"/>
        <v>0.11327959270258803</v>
      </c>
      <c r="J20" s="15">
        <f t="shared" si="2"/>
        <v>0.14833615341229556</v>
      </c>
      <c r="K20" s="15">
        <f t="shared" si="2"/>
        <v>8.5763293310463506E-3</v>
      </c>
    </row>
    <row r="21" spans="1:11">
      <c r="A21" s="14">
        <v>0.1</v>
      </c>
      <c r="B21" s="10">
        <v>5000</v>
      </c>
      <c r="C21" s="10">
        <v>2217</v>
      </c>
      <c r="D21" s="10">
        <v>1629</v>
      </c>
      <c r="E21" s="10">
        <v>588</v>
      </c>
      <c r="F21" s="10">
        <v>2112</v>
      </c>
      <c r="G21" s="10">
        <v>2122</v>
      </c>
      <c r="H21" s="10">
        <v>596</v>
      </c>
      <c r="I21" s="2">
        <f t="shared" si="2"/>
        <v>4.9715909090909172E-2</v>
      </c>
      <c r="J21" s="15">
        <f t="shared" si="2"/>
        <v>-0.2323279924599434</v>
      </c>
      <c r="K21" s="15">
        <f t="shared" si="2"/>
        <v>-1.3422818791946289E-2</v>
      </c>
    </row>
    <row r="22" spans="1:11">
      <c r="A22" s="14">
        <v>0.12</v>
      </c>
      <c r="B22" s="10">
        <v>6000</v>
      </c>
      <c r="C22" s="10">
        <v>1945</v>
      </c>
      <c r="D22" s="10">
        <v>1357</v>
      </c>
      <c r="E22" s="10">
        <v>588</v>
      </c>
      <c r="F22" s="10">
        <v>2082</v>
      </c>
      <c r="G22" s="10">
        <v>1480</v>
      </c>
      <c r="H22" s="10">
        <v>603</v>
      </c>
      <c r="I22" s="2">
        <f t="shared" si="2"/>
        <v>-6.5802113352545599E-2</v>
      </c>
      <c r="J22" s="15">
        <f t="shared" si="2"/>
        <v>-8.3108108108108092E-2</v>
      </c>
      <c r="K22" s="15">
        <f t="shared" si="2"/>
        <v>-2.4875621890547261E-2</v>
      </c>
    </row>
    <row r="23" spans="1:11">
      <c r="A23" s="14">
        <v>0.14000000000000001</v>
      </c>
      <c r="B23" s="10">
        <v>7000</v>
      </c>
      <c r="C23" s="10">
        <v>1752</v>
      </c>
      <c r="D23" s="10">
        <v>1163</v>
      </c>
      <c r="E23" s="10">
        <v>588</v>
      </c>
      <c r="F23" s="10">
        <v>1933</v>
      </c>
      <c r="G23" s="10">
        <v>1327</v>
      </c>
      <c r="H23" s="10">
        <v>606</v>
      </c>
      <c r="I23" s="2">
        <f t="shared" si="2"/>
        <v>-9.3636833936885711E-2</v>
      </c>
      <c r="J23" s="15">
        <f t="shared" si="2"/>
        <v>-0.12358703843255459</v>
      </c>
      <c r="K23" s="15">
        <f t="shared" si="2"/>
        <v>-2.9702970297029729E-2</v>
      </c>
    </row>
    <row r="24" spans="1:11">
      <c r="A24" s="14">
        <v>0.16</v>
      </c>
      <c r="B24" s="10">
        <v>8000</v>
      </c>
      <c r="C24" s="10">
        <v>1606</v>
      </c>
      <c r="D24" s="10">
        <v>1018</v>
      </c>
      <c r="E24" s="10">
        <v>588</v>
      </c>
      <c r="F24" s="10">
        <v>1921</v>
      </c>
      <c r="G24" s="10">
        <v>1312</v>
      </c>
      <c r="H24" s="10">
        <v>609</v>
      </c>
      <c r="I24" s="2">
        <f t="shared" si="2"/>
        <v>-0.16397709526288395</v>
      </c>
      <c r="J24" s="15">
        <f t="shared" si="2"/>
        <v>-0.22408536585365857</v>
      </c>
      <c r="K24" s="15">
        <f t="shared" si="2"/>
        <v>-3.4482758620689613E-2</v>
      </c>
    </row>
    <row r="25" spans="1:11">
      <c r="A25" s="2">
        <v>0.2</v>
      </c>
      <c r="B25" s="10">
        <v>10000</v>
      </c>
      <c r="C25" s="10">
        <v>1403</v>
      </c>
      <c r="D25" s="10">
        <v>814</v>
      </c>
      <c r="E25" s="10">
        <v>588</v>
      </c>
      <c r="F25" s="10">
        <v>1589</v>
      </c>
      <c r="G25" s="10">
        <v>971</v>
      </c>
      <c r="H25" s="10">
        <v>618</v>
      </c>
      <c r="I25" s="2">
        <f t="shared" si="2"/>
        <v>-0.11705475141598487</v>
      </c>
      <c r="J25" s="15">
        <f t="shared" si="2"/>
        <v>-0.16168898043254376</v>
      </c>
      <c r="K25" s="15">
        <f t="shared" si="2"/>
        <v>-4.8543689320388328E-2</v>
      </c>
    </row>
    <row r="27" spans="1:11">
      <c r="A27" s="1" t="s">
        <v>37</v>
      </c>
      <c r="B27" s="11"/>
      <c r="C27" s="13" t="s">
        <v>0</v>
      </c>
      <c r="D27" s="11"/>
      <c r="E27" s="11"/>
      <c r="F27" s="13" t="s">
        <v>1</v>
      </c>
      <c r="G27" s="11"/>
      <c r="H27" s="11"/>
      <c r="I27" s="11"/>
      <c r="J27" s="11"/>
      <c r="K27" s="11"/>
    </row>
    <row r="28" spans="1:11">
      <c r="A28" s="13" t="s">
        <v>2</v>
      </c>
      <c r="B28" s="13" t="s">
        <v>3</v>
      </c>
      <c r="C28" s="13" t="s">
        <v>4</v>
      </c>
      <c r="D28" s="13" t="s">
        <v>5</v>
      </c>
      <c r="E28" s="13" t="s">
        <v>6</v>
      </c>
      <c r="F28" s="13" t="s">
        <v>4</v>
      </c>
      <c r="G28" s="13" t="s">
        <v>5</v>
      </c>
      <c r="H28" s="13" t="s">
        <v>6</v>
      </c>
      <c r="I28" s="13" t="s">
        <v>7</v>
      </c>
      <c r="J28" s="13" t="s">
        <v>8</v>
      </c>
      <c r="K28" s="13" t="s">
        <v>9</v>
      </c>
    </row>
    <row r="29" spans="1:11">
      <c r="A29" s="14">
        <v>0.01</v>
      </c>
      <c r="B29" s="10">
        <v>500</v>
      </c>
      <c r="C29" s="10">
        <v>16875</v>
      </c>
      <c r="D29" s="10">
        <v>16287</v>
      </c>
      <c r="E29" s="10">
        <v>588</v>
      </c>
      <c r="F29" s="10">
        <v>11102</v>
      </c>
      <c r="G29" s="10">
        <v>10861</v>
      </c>
      <c r="H29" s="10">
        <v>240</v>
      </c>
      <c r="I29" s="2">
        <f t="shared" ref="I29:I38" si="3">C29/F29 - 1</f>
        <v>0.51999639704557743</v>
      </c>
      <c r="J29" s="15">
        <f t="shared" ref="J29:J38" si="4">D29/G29 - 1</f>
        <v>0.49958567351072647</v>
      </c>
      <c r="K29" s="15">
        <f t="shared" ref="K29:K38" si="5">E29/H29 - 1</f>
        <v>1.4500000000000002</v>
      </c>
    </row>
    <row r="30" spans="1:11">
      <c r="A30" s="14">
        <v>0.02</v>
      </c>
      <c r="B30" s="10">
        <v>1000</v>
      </c>
      <c r="C30" s="10">
        <v>8732</v>
      </c>
      <c r="D30" s="10">
        <v>8143</v>
      </c>
      <c r="E30" s="10">
        <v>588</v>
      </c>
      <c r="F30" s="10">
        <v>5902</v>
      </c>
      <c r="G30" s="10">
        <v>5460</v>
      </c>
      <c r="H30" s="10">
        <v>442</v>
      </c>
      <c r="I30" s="2">
        <f t="shared" si="3"/>
        <v>0.47949847509318877</v>
      </c>
      <c r="J30" s="15">
        <f t="shared" si="4"/>
        <v>0.49139194139194142</v>
      </c>
      <c r="K30" s="15">
        <f t="shared" si="5"/>
        <v>0.3303167420814479</v>
      </c>
    </row>
    <row r="31" spans="1:11">
      <c r="A31" s="14">
        <v>0.04</v>
      </c>
      <c r="B31" s="10">
        <v>2000</v>
      </c>
      <c r="C31" s="10">
        <v>4660</v>
      </c>
      <c r="D31" s="10">
        <v>4072</v>
      </c>
      <c r="E31" s="10">
        <v>588</v>
      </c>
      <c r="F31" s="10">
        <v>3285</v>
      </c>
      <c r="G31" s="10">
        <v>2750</v>
      </c>
      <c r="H31" s="10">
        <v>536</v>
      </c>
      <c r="I31" s="2">
        <f t="shared" si="3"/>
        <v>0.41856925418569246</v>
      </c>
      <c r="J31" s="15">
        <f t="shared" si="4"/>
        <v>0.48072727272727267</v>
      </c>
      <c r="K31" s="15">
        <f t="shared" si="5"/>
        <v>9.7014925373134275E-2</v>
      </c>
    </row>
    <row r="32" spans="1:11">
      <c r="A32" s="14">
        <v>0.06</v>
      </c>
      <c r="B32" s="10">
        <v>3000</v>
      </c>
      <c r="C32" s="10">
        <v>3303</v>
      </c>
      <c r="D32" s="10">
        <v>2714</v>
      </c>
      <c r="E32" s="10">
        <v>588</v>
      </c>
      <c r="F32" s="10">
        <v>2465</v>
      </c>
      <c r="G32" s="10">
        <v>1899</v>
      </c>
      <c r="H32" s="10">
        <v>566</v>
      </c>
      <c r="I32" s="2">
        <f t="shared" si="3"/>
        <v>0.33995943204868162</v>
      </c>
      <c r="J32" s="15">
        <f t="shared" si="4"/>
        <v>0.42917324907846233</v>
      </c>
      <c r="K32" s="15">
        <f t="shared" si="5"/>
        <v>3.8869257950530089E-2</v>
      </c>
    </row>
    <row r="33" spans="1:11">
      <c r="A33" s="14">
        <v>0.08</v>
      </c>
      <c r="B33" s="10">
        <v>4000</v>
      </c>
      <c r="C33" s="10">
        <v>2624</v>
      </c>
      <c r="D33" s="10">
        <v>2036</v>
      </c>
      <c r="E33" s="10">
        <v>588</v>
      </c>
      <c r="F33" s="10">
        <v>2046</v>
      </c>
      <c r="G33" s="10">
        <v>1463</v>
      </c>
      <c r="H33" s="10">
        <v>583</v>
      </c>
      <c r="I33" s="2">
        <f t="shared" si="3"/>
        <v>0.28250244379276634</v>
      </c>
      <c r="J33" s="15">
        <f t="shared" si="4"/>
        <v>0.39166097060833893</v>
      </c>
      <c r="K33" s="15">
        <f t="shared" si="5"/>
        <v>8.5763293310463506E-3</v>
      </c>
    </row>
    <row r="34" spans="1:11">
      <c r="A34" s="14">
        <v>0.1</v>
      </c>
      <c r="B34" s="10">
        <v>5000</v>
      </c>
      <c r="C34" s="10">
        <v>2217</v>
      </c>
      <c r="D34" s="10">
        <v>1629</v>
      </c>
      <c r="E34" s="10">
        <v>588</v>
      </c>
      <c r="F34" s="10">
        <v>1789</v>
      </c>
      <c r="G34" s="10">
        <v>1194</v>
      </c>
      <c r="H34" s="10">
        <v>595</v>
      </c>
      <c r="I34" s="2">
        <f t="shared" si="3"/>
        <v>0.2392397987702628</v>
      </c>
      <c r="J34" s="15">
        <f t="shared" si="4"/>
        <v>0.36432160804020097</v>
      </c>
      <c r="K34" s="15">
        <f t="shared" si="5"/>
        <v>-1.1764705882352899E-2</v>
      </c>
    </row>
    <row r="35" spans="1:11">
      <c r="A35" s="14">
        <v>0.12</v>
      </c>
      <c r="B35" s="10">
        <v>6000</v>
      </c>
      <c r="C35" s="10">
        <v>1945</v>
      </c>
      <c r="D35" s="10">
        <v>1357</v>
      </c>
      <c r="E35" s="10">
        <v>588</v>
      </c>
      <c r="F35" s="10">
        <v>1645</v>
      </c>
      <c r="G35" s="10">
        <v>1044</v>
      </c>
      <c r="H35" s="10">
        <v>601</v>
      </c>
      <c r="I35" s="2">
        <f t="shared" si="3"/>
        <v>0.18237082066869292</v>
      </c>
      <c r="J35" s="15">
        <f t="shared" si="4"/>
        <v>0.29980842911877392</v>
      </c>
      <c r="K35" s="15">
        <f t="shared" si="5"/>
        <v>-2.1630615640598982E-2</v>
      </c>
    </row>
    <row r="36" spans="1:11">
      <c r="A36" s="14">
        <v>0.14000000000000001</v>
      </c>
      <c r="B36" s="10">
        <v>7000</v>
      </c>
      <c r="C36" s="10">
        <v>1752</v>
      </c>
      <c r="D36" s="10">
        <v>1163</v>
      </c>
      <c r="E36" s="10">
        <v>588</v>
      </c>
      <c r="F36" s="10">
        <v>1556</v>
      </c>
      <c r="G36" s="10">
        <v>950</v>
      </c>
      <c r="H36" s="10">
        <v>606</v>
      </c>
      <c r="I36" s="2">
        <f t="shared" si="3"/>
        <v>0.12596401028277637</v>
      </c>
      <c r="J36" s="15">
        <f t="shared" si="4"/>
        <v>0.22421052631578942</v>
      </c>
      <c r="K36" s="15">
        <f t="shared" si="5"/>
        <v>-2.9702970297029729E-2</v>
      </c>
    </row>
    <row r="37" spans="1:11">
      <c r="A37" s="14">
        <v>0.16</v>
      </c>
      <c r="B37" s="10">
        <v>8000</v>
      </c>
      <c r="C37" s="10">
        <v>1606</v>
      </c>
      <c r="D37" s="10">
        <v>1018</v>
      </c>
      <c r="E37" s="10">
        <v>588</v>
      </c>
      <c r="F37" s="10">
        <v>1551</v>
      </c>
      <c r="G37" s="10">
        <v>941</v>
      </c>
      <c r="H37" s="10">
        <v>610</v>
      </c>
      <c r="I37" s="2">
        <f t="shared" si="3"/>
        <v>3.5460992907801359E-2</v>
      </c>
      <c r="J37" s="15">
        <f t="shared" si="4"/>
        <v>8.1827842720510136E-2</v>
      </c>
      <c r="K37" s="15">
        <f t="shared" si="5"/>
        <v>-3.6065573770491799E-2</v>
      </c>
    </row>
    <row r="38" spans="1:11">
      <c r="A38" s="2">
        <v>0.2</v>
      </c>
      <c r="B38" s="10">
        <v>10000</v>
      </c>
      <c r="C38" s="10">
        <v>1403</v>
      </c>
      <c r="D38" s="10">
        <v>814</v>
      </c>
      <c r="E38" s="10">
        <v>588</v>
      </c>
      <c r="F38" s="10">
        <v>1331</v>
      </c>
      <c r="G38" s="10">
        <v>712</v>
      </c>
      <c r="H38" s="10">
        <v>619</v>
      </c>
      <c r="I38" s="2">
        <f t="shared" si="3"/>
        <v>5.4094665664913499E-2</v>
      </c>
      <c r="J38" s="15">
        <f t="shared" si="4"/>
        <v>0.14325842696629221</v>
      </c>
      <c r="K38" s="15">
        <f t="shared" si="5"/>
        <v>-5.0080775444264924E-2</v>
      </c>
    </row>
    <row r="41" spans="1:11">
      <c r="A41" s="1" t="s">
        <v>40</v>
      </c>
      <c r="B41" s="11"/>
      <c r="C41" s="1" t="s">
        <v>37</v>
      </c>
      <c r="E41" s="1" t="s">
        <v>41</v>
      </c>
    </row>
    <row r="42" spans="1:11">
      <c r="A42" s="13" t="s">
        <v>2</v>
      </c>
      <c r="B42" s="13" t="s">
        <v>3</v>
      </c>
      <c r="C42" s="1" t="s">
        <v>38</v>
      </c>
      <c r="D42" s="1" t="s">
        <v>39</v>
      </c>
      <c r="E42" s="1" t="s">
        <v>38</v>
      </c>
      <c r="F42" s="1" t="s">
        <v>39</v>
      </c>
    </row>
    <row r="43" spans="1:11">
      <c r="A43" s="14">
        <v>0.01</v>
      </c>
      <c r="B43" s="10">
        <v>500</v>
      </c>
      <c r="C43">
        <v>460</v>
      </c>
      <c r="D43">
        <v>208</v>
      </c>
      <c r="E43">
        <v>406</v>
      </c>
      <c r="F43">
        <v>197</v>
      </c>
    </row>
    <row r="44" spans="1:11">
      <c r="A44" s="14">
        <v>0.02</v>
      </c>
      <c r="B44" s="10">
        <v>1000</v>
      </c>
      <c r="C44">
        <v>458</v>
      </c>
      <c r="D44">
        <v>113</v>
      </c>
      <c r="E44">
        <v>347</v>
      </c>
      <c r="F44">
        <v>111</v>
      </c>
    </row>
    <row r="45" spans="1:11">
      <c r="A45" s="14">
        <v>0.04</v>
      </c>
      <c r="B45" s="10">
        <v>2000</v>
      </c>
      <c r="C45">
        <v>455</v>
      </c>
      <c r="D45">
        <v>93</v>
      </c>
      <c r="E45">
        <v>305</v>
      </c>
      <c r="F45">
        <v>91</v>
      </c>
    </row>
    <row r="46" spans="1:11">
      <c r="A46" s="14">
        <v>0.06</v>
      </c>
      <c r="B46" s="10">
        <v>3000</v>
      </c>
      <c r="C46">
        <v>439</v>
      </c>
      <c r="D46">
        <v>88</v>
      </c>
      <c r="E46">
        <v>282</v>
      </c>
      <c r="F46">
        <v>86</v>
      </c>
    </row>
    <row r="47" spans="1:11">
      <c r="A47" s="14">
        <v>0.08</v>
      </c>
      <c r="B47" s="10">
        <v>4000</v>
      </c>
      <c r="C47">
        <v>427</v>
      </c>
      <c r="D47">
        <v>86</v>
      </c>
      <c r="E47">
        <v>250</v>
      </c>
      <c r="F47">
        <v>83</v>
      </c>
    </row>
    <row r="48" spans="1:11">
      <c r="A48" s="14">
        <v>0.1</v>
      </c>
      <c r="B48" s="10">
        <v>5000</v>
      </c>
      <c r="C48">
        <v>419</v>
      </c>
      <c r="D48">
        <v>84</v>
      </c>
      <c r="E48">
        <v>236</v>
      </c>
      <c r="F48">
        <v>82</v>
      </c>
    </row>
    <row r="49" spans="1:6">
      <c r="A49" s="14">
        <v>0.12</v>
      </c>
      <c r="B49" s="10">
        <v>6000</v>
      </c>
      <c r="C49">
        <v>399</v>
      </c>
      <c r="D49">
        <v>83</v>
      </c>
      <c r="E49">
        <v>212</v>
      </c>
      <c r="F49">
        <v>81</v>
      </c>
    </row>
    <row r="50" spans="1:6">
      <c r="A50" s="14">
        <v>0.14000000000000001</v>
      </c>
      <c r="B50" s="10">
        <v>7000</v>
      </c>
      <c r="C50">
        <v>376</v>
      </c>
      <c r="D50">
        <v>82</v>
      </c>
      <c r="E50">
        <v>191</v>
      </c>
      <c r="F50">
        <v>81</v>
      </c>
    </row>
    <row r="51" spans="1:6">
      <c r="A51" s="14">
        <v>0.16</v>
      </c>
      <c r="B51" s="10">
        <v>8000</v>
      </c>
      <c r="C51">
        <v>332</v>
      </c>
      <c r="D51">
        <v>82</v>
      </c>
      <c r="E51">
        <v>212</v>
      </c>
      <c r="F51">
        <v>81</v>
      </c>
    </row>
    <row r="52" spans="1:6">
      <c r="A52" s="2">
        <v>0.2</v>
      </c>
      <c r="B52" s="10">
        <v>10000</v>
      </c>
      <c r="C52">
        <v>351</v>
      </c>
      <c r="D52">
        <v>81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workbookViewId="0">
      <selection activeCell="L22" sqref="L22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9.33203125" bestFit="1" customWidth="1"/>
    <col min="4" max="4" width="5.5" bestFit="1" customWidth="1"/>
    <col min="5" max="5" width="5.33203125" bestFit="1" customWidth="1"/>
    <col min="6" max="6" width="5.33203125" customWidth="1"/>
    <col min="7" max="7" width="11.1640625" bestFit="1" customWidth="1"/>
    <col min="8" max="8" width="12.1640625" bestFit="1" customWidth="1"/>
    <col min="9" max="9" width="9" bestFit="1" customWidth="1"/>
    <col min="10" max="11" width="8.1640625" bestFit="1" customWidth="1"/>
  </cols>
  <sheetData>
    <row r="1" spans="1:12">
      <c r="A1" s="6" t="s">
        <v>10</v>
      </c>
      <c r="B1" s="3">
        <v>307</v>
      </c>
      <c r="C1" s="3">
        <f>B3*(B3/B4)/I3</f>
        <v>405.93437080416084</v>
      </c>
      <c r="H1" s="6" t="s">
        <v>0</v>
      </c>
      <c r="I1" s="6" t="s">
        <v>1</v>
      </c>
    </row>
    <row r="2" spans="1:12">
      <c r="A2" s="6" t="s">
        <v>11</v>
      </c>
      <c r="B2" s="3">
        <v>85</v>
      </c>
      <c r="C2" s="3">
        <f>B4/I6</f>
        <v>196.73111578019626</v>
      </c>
      <c r="G2" t="s">
        <v>4</v>
      </c>
      <c r="H2" s="7">
        <f>H3+H5</f>
        <v>16874.880245257711</v>
      </c>
      <c r="I2" s="7">
        <f>I3+I5</f>
        <v>12571.416000000001</v>
      </c>
      <c r="J2" s="8">
        <f>H2/I2</f>
        <v>1.3423213618304979</v>
      </c>
      <c r="K2" s="8">
        <f>J2-1</f>
        <v>0.34232136183049788</v>
      </c>
      <c r="L2" s="8"/>
    </row>
    <row r="3" spans="1:12">
      <c r="A3" s="6" t="s">
        <v>12</v>
      </c>
      <c r="B3" s="3">
        <v>50000</v>
      </c>
      <c r="C3" s="3"/>
      <c r="G3" t="s">
        <v>13</v>
      </c>
      <c r="H3" s="3">
        <f>B3/B4*H4</f>
        <v>16286.644951140064</v>
      </c>
      <c r="I3" s="3">
        <f>SUMIF($A$11:$A$222,"read",$C$11:$C$222)/1000</f>
        <v>12317.262000000001</v>
      </c>
      <c r="J3" s="8">
        <f>H3/I3</f>
        <v>1.3222617941503609</v>
      </c>
      <c r="K3" s="8">
        <f>J3-1</f>
        <v>0.32226179415036094</v>
      </c>
      <c r="L3" s="8"/>
    </row>
    <row r="4" spans="1:12">
      <c r="A4" s="6" t="s">
        <v>14</v>
      </c>
      <c r="B4" s="3">
        <v>500</v>
      </c>
      <c r="C4" s="3"/>
      <c r="G4" t="s">
        <v>15</v>
      </c>
      <c r="H4" s="3">
        <f>B3/B1</f>
        <v>162.86644951140065</v>
      </c>
      <c r="I4" s="3">
        <f>I3/(B3/B4)</f>
        <v>123.17262000000001</v>
      </c>
      <c r="J4" s="8">
        <f>H4/I4</f>
        <v>1.3222617941503609</v>
      </c>
      <c r="K4" s="8">
        <f>J4-1</f>
        <v>0.32226179415036094</v>
      </c>
      <c r="L4" s="8"/>
    </row>
    <row r="5" spans="1:12">
      <c r="A5" s="6" t="s">
        <v>16</v>
      </c>
      <c r="B5" s="9">
        <f>B4/B3</f>
        <v>0.01</v>
      </c>
      <c r="G5" t="s">
        <v>6</v>
      </c>
      <c r="H5" s="3">
        <f>B3/B2</f>
        <v>588.23529411764707</v>
      </c>
      <c r="I5" s="3">
        <f>SUMIF($A$11:$A$222,"network",$C$11:$C$222)/1000</f>
        <v>254.154</v>
      </c>
      <c r="J5" s="8">
        <f>H5/I5</f>
        <v>2.3144837150611326</v>
      </c>
      <c r="K5" s="8">
        <f>J5-1</f>
        <v>1.3144837150611326</v>
      </c>
      <c r="L5" s="8"/>
    </row>
    <row r="6" spans="1:12">
      <c r="G6" t="s">
        <v>17</v>
      </c>
      <c r="H6" s="3">
        <f>B4/B2</f>
        <v>5.882352941176471</v>
      </c>
      <c r="I6" s="3">
        <f>I5/(B3/B4)</f>
        <v>2.5415399999999999</v>
      </c>
      <c r="J6" s="8">
        <f>H6/I6</f>
        <v>2.3144837150611326</v>
      </c>
      <c r="K6" s="8">
        <f>J6-1</f>
        <v>1.3144837150611326</v>
      </c>
      <c r="L6" s="8"/>
    </row>
    <row r="7" spans="1:12">
      <c r="G7" t="s">
        <v>18</v>
      </c>
      <c r="H7" s="3">
        <f t="array" ref="H7">MAX(IF(A12:A302="read", C12:C302, 0))</f>
        <v>147492</v>
      </c>
      <c r="I7" s="3"/>
    </row>
    <row r="8" spans="1:12">
      <c r="G8" t="s">
        <v>19</v>
      </c>
      <c r="H8" s="3">
        <f t="array" ref="H8">MIN(IF(A12:A303="read", C12:C303, 1000000000))</f>
        <v>118725</v>
      </c>
      <c r="I8" s="3"/>
    </row>
    <row r="9" spans="1:12">
      <c r="H9" s="8">
        <f>H8/H7</f>
        <v>0.80495891302579126</v>
      </c>
      <c r="I9" s="3"/>
    </row>
    <row r="10" spans="1:12">
      <c r="H10" s="8"/>
      <c r="I10" s="3"/>
    </row>
    <row r="11" spans="1:12">
      <c r="A11" s="1" t="s">
        <v>20</v>
      </c>
      <c r="B11" s="1">
        <v>50</v>
      </c>
      <c r="C11" s="1">
        <v>0.5</v>
      </c>
      <c r="D11" s="1" t="s">
        <v>21</v>
      </c>
      <c r="E11" s="1" t="s">
        <v>22</v>
      </c>
      <c r="F11" s="1"/>
      <c r="G11" s="1" t="s">
        <v>23</v>
      </c>
      <c r="H11" s="1" t="s">
        <v>24</v>
      </c>
    </row>
    <row r="12" spans="1:12">
      <c r="A12" t="s">
        <v>25</v>
      </c>
      <c r="B12">
        <v>0</v>
      </c>
      <c r="C12">
        <v>0</v>
      </c>
    </row>
    <row r="13" spans="1:12">
      <c r="A13" t="s">
        <v>23</v>
      </c>
      <c r="B13">
        <v>0</v>
      </c>
      <c r="C13">
        <v>147492</v>
      </c>
      <c r="G13">
        <f ca="1">OFFSET(C13,ROW()-13,0)/1000</f>
        <v>147.49199999999999</v>
      </c>
    </row>
    <row r="14" spans="1:12">
      <c r="A14" t="s">
        <v>24</v>
      </c>
      <c r="B14">
        <v>0</v>
      </c>
      <c r="C14">
        <v>2690</v>
      </c>
      <c r="G14">
        <f t="shared" ref="G14:G77" ca="1" si="0">OFFSET(C14,ROW()-13,0)/1000</f>
        <v>124.651</v>
      </c>
      <c r="H14">
        <f ca="1">OFFSET(C14,ROW()-14,0)/1000</f>
        <v>2.69</v>
      </c>
    </row>
    <row r="15" spans="1:12">
      <c r="A15" t="s">
        <v>23</v>
      </c>
      <c r="B15">
        <v>1</v>
      </c>
      <c r="C15">
        <v>124651</v>
      </c>
      <c r="G15">
        <f t="shared" ca="1" si="0"/>
        <v>125.11799999999999</v>
      </c>
      <c r="H15">
        <f t="shared" ref="H15:H78" ca="1" si="1">OFFSET(C15,ROW()-14,0)/1000</f>
        <v>2.4620000000000002</v>
      </c>
    </row>
    <row r="16" spans="1:12">
      <c r="A16" t="s">
        <v>24</v>
      </c>
      <c r="B16">
        <v>1</v>
      </c>
      <c r="C16">
        <v>2462</v>
      </c>
      <c r="G16">
        <f t="shared" ca="1" si="0"/>
        <v>124.976</v>
      </c>
      <c r="H16">
        <f t="shared" ca="1" si="1"/>
        <v>2.4630000000000001</v>
      </c>
    </row>
    <row r="17" spans="1:8">
      <c r="A17" t="s">
        <v>23</v>
      </c>
      <c r="B17">
        <v>2</v>
      </c>
      <c r="C17">
        <v>125118</v>
      </c>
      <c r="G17">
        <f t="shared" ca="1" si="0"/>
        <v>125.24</v>
      </c>
      <c r="H17">
        <f t="shared" ca="1" si="1"/>
        <v>2.46</v>
      </c>
    </row>
    <row r="18" spans="1:8">
      <c r="A18" t="s">
        <v>24</v>
      </c>
      <c r="B18">
        <v>2</v>
      </c>
      <c r="C18">
        <v>2463</v>
      </c>
      <c r="G18">
        <f t="shared" ca="1" si="0"/>
        <v>125.044</v>
      </c>
      <c r="H18">
        <f t="shared" ca="1" si="1"/>
        <v>2.4630000000000001</v>
      </c>
    </row>
    <row r="19" spans="1:8">
      <c r="A19" t="s">
        <v>23</v>
      </c>
      <c r="B19">
        <v>3</v>
      </c>
      <c r="C19">
        <v>124976</v>
      </c>
      <c r="G19">
        <f t="shared" ca="1" si="0"/>
        <v>125.021</v>
      </c>
      <c r="H19">
        <f t="shared" ca="1" si="1"/>
        <v>2.4590000000000001</v>
      </c>
    </row>
    <row r="20" spans="1:8">
      <c r="A20" t="s">
        <v>24</v>
      </c>
      <c r="B20">
        <v>3</v>
      </c>
      <c r="C20">
        <v>2460</v>
      </c>
      <c r="G20">
        <f t="shared" ca="1" si="0"/>
        <v>125.42100000000001</v>
      </c>
      <c r="H20">
        <f t="shared" ca="1" si="1"/>
        <v>2.4609999999999999</v>
      </c>
    </row>
    <row r="21" spans="1:8">
      <c r="A21" t="s">
        <v>23</v>
      </c>
      <c r="B21">
        <v>4</v>
      </c>
      <c r="C21">
        <v>125240</v>
      </c>
      <c r="G21">
        <f t="shared" ca="1" si="0"/>
        <v>125.122</v>
      </c>
      <c r="H21">
        <f t="shared" ca="1" si="1"/>
        <v>2.645</v>
      </c>
    </row>
    <row r="22" spans="1:8">
      <c r="A22" t="s">
        <v>24</v>
      </c>
      <c r="B22">
        <v>4</v>
      </c>
      <c r="C22">
        <v>2463</v>
      </c>
      <c r="G22">
        <f t="shared" ca="1" si="0"/>
        <v>124.79</v>
      </c>
      <c r="H22">
        <f t="shared" ca="1" si="1"/>
        <v>2.5419999999999998</v>
      </c>
    </row>
    <row r="23" spans="1:8">
      <c r="A23" t="s">
        <v>23</v>
      </c>
      <c r="B23">
        <v>5</v>
      </c>
      <c r="C23">
        <v>125044</v>
      </c>
      <c r="G23">
        <f t="shared" ca="1" si="0"/>
        <v>125.002</v>
      </c>
      <c r="H23">
        <f t="shared" ca="1" si="1"/>
        <v>2.5630000000000002</v>
      </c>
    </row>
    <row r="24" spans="1:8">
      <c r="A24" t="s">
        <v>24</v>
      </c>
      <c r="B24">
        <v>5</v>
      </c>
      <c r="C24">
        <v>2459</v>
      </c>
      <c r="G24">
        <f t="shared" ca="1" si="0"/>
        <v>124.809</v>
      </c>
      <c r="H24">
        <f t="shared" ca="1" si="1"/>
        <v>2.5329999999999999</v>
      </c>
    </row>
    <row r="25" spans="1:8">
      <c r="A25" t="s">
        <v>23</v>
      </c>
      <c r="B25">
        <v>6</v>
      </c>
      <c r="C25">
        <v>125021</v>
      </c>
      <c r="G25">
        <f t="shared" ca="1" si="0"/>
        <v>124.348</v>
      </c>
      <c r="H25">
        <f t="shared" ca="1" si="1"/>
        <v>2.5390000000000001</v>
      </c>
    </row>
    <row r="26" spans="1:8">
      <c r="A26" t="s">
        <v>24</v>
      </c>
      <c r="B26">
        <v>6</v>
      </c>
      <c r="C26">
        <v>2461</v>
      </c>
      <c r="G26">
        <f t="shared" ca="1" si="0"/>
        <v>125.17400000000001</v>
      </c>
      <c r="H26">
        <f t="shared" ca="1" si="1"/>
        <v>2.552</v>
      </c>
    </row>
    <row r="27" spans="1:8">
      <c r="A27" t="s">
        <v>23</v>
      </c>
      <c r="B27">
        <v>7</v>
      </c>
      <c r="C27">
        <v>125421</v>
      </c>
      <c r="G27">
        <f t="shared" ca="1" si="0"/>
        <v>124.67400000000001</v>
      </c>
      <c r="H27">
        <f t="shared" ca="1" si="1"/>
        <v>2.544</v>
      </c>
    </row>
    <row r="28" spans="1:8">
      <c r="A28" t="s">
        <v>24</v>
      </c>
      <c r="B28">
        <v>7</v>
      </c>
      <c r="C28">
        <v>2645</v>
      </c>
      <c r="G28">
        <f t="shared" ca="1" si="0"/>
        <v>125.67700000000001</v>
      </c>
      <c r="H28">
        <f t="shared" ca="1" si="1"/>
        <v>2.5670000000000002</v>
      </c>
    </row>
    <row r="29" spans="1:8">
      <c r="A29" t="s">
        <v>23</v>
      </c>
      <c r="B29">
        <v>8</v>
      </c>
      <c r="C29">
        <v>125122</v>
      </c>
      <c r="G29">
        <f t="shared" ca="1" si="0"/>
        <v>124.51600000000001</v>
      </c>
      <c r="H29">
        <f t="shared" ca="1" si="1"/>
        <v>2.5470000000000002</v>
      </c>
    </row>
    <row r="30" spans="1:8">
      <c r="A30" t="s">
        <v>24</v>
      </c>
      <c r="B30">
        <v>8</v>
      </c>
      <c r="C30">
        <v>2542</v>
      </c>
      <c r="G30">
        <f t="shared" ca="1" si="0"/>
        <v>125.41500000000001</v>
      </c>
      <c r="H30">
        <f t="shared" ca="1" si="1"/>
        <v>2.5939999999999999</v>
      </c>
    </row>
    <row r="31" spans="1:8">
      <c r="A31" t="s">
        <v>23</v>
      </c>
      <c r="B31">
        <v>9</v>
      </c>
      <c r="C31">
        <v>124790</v>
      </c>
      <c r="G31">
        <f t="shared" ca="1" si="0"/>
        <v>125.063</v>
      </c>
      <c r="H31">
        <f t="shared" ca="1" si="1"/>
        <v>2.5640000000000001</v>
      </c>
    </row>
    <row r="32" spans="1:8">
      <c r="A32" t="s">
        <v>24</v>
      </c>
      <c r="B32">
        <v>9</v>
      </c>
      <c r="C32">
        <v>2563</v>
      </c>
      <c r="G32">
        <f t="shared" ca="1" si="0"/>
        <v>124.67</v>
      </c>
      <c r="H32">
        <f t="shared" ca="1" si="1"/>
        <v>2.5459999999999998</v>
      </c>
    </row>
    <row r="33" spans="1:8">
      <c r="A33" t="s">
        <v>23</v>
      </c>
      <c r="B33">
        <v>10</v>
      </c>
      <c r="C33">
        <v>125002</v>
      </c>
      <c r="G33">
        <f t="shared" ca="1" si="0"/>
        <v>125.313</v>
      </c>
      <c r="H33">
        <f t="shared" ca="1" si="1"/>
        <v>2.5419999999999998</v>
      </c>
    </row>
    <row r="34" spans="1:8">
      <c r="A34" t="s">
        <v>24</v>
      </c>
      <c r="B34">
        <v>10</v>
      </c>
      <c r="C34">
        <v>2533</v>
      </c>
      <c r="G34">
        <f t="shared" ca="1" si="0"/>
        <v>125.43</v>
      </c>
      <c r="H34">
        <f t="shared" ca="1" si="1"/>
        <v>2.6240000000000001</v>
      </c>
    </row>
    <row r="35" spans="1:8">
      <c r="A35" t="s">
        <v>23</v>
      </c>
      <c r="B35">
        <v>11</v>
      </c>
      <c r="C35">
        <v>124809</v>
      </c>
      <c r="G35">
        <f t="shared" ca="1" si="0"/>
        <v>125.105</v>
      </c>
      <c r="H35">
        <f t="shared" ca="1" si="1"/>
        <v>2.5579999999999998</v>
      </c>
    </row>
    <row r="36" spans="1:8">
      <c r="A36" t="s">
        <v>24</v>
      </c>
      <c r="B36">
        <v>11</v>
      </c>
      <c r="C36">
        <v>2539</v>
      </c>
      <c r="G36">
        <f t="shared" ca="1" si="0"/>
        <v>124.9</v>
      </c>
      <c r="H36">
        <f t="shared" ca="1" si="1"/>
        <v>2.544</v>
      </c>
    </row>
    <row r="37" spans="1:8">
      <c r="A37" t="s">
        <v>23</v>
      </c>
      <c r="B37">
        <v>12</v>
      </c>
      <c r="C37">
        <v>124348</v>
      </c>
      <c r="G37">
        <f t="shared" ca="1" si="0"/>
        <v>125.051</v>
      </c>
      <c r="H37">
        <f t="shared" ca="1" si="1"/>
        <v>2.5499999999999998</v>
      </c>
    </row>
    <row r="38" spans="1:8">
      <c r="A38" t="s">
        <v>24</v>
      </c>
      <c r="B38">
        <v>12</v>
      </c>
      <c r="C38">
        <v>2552</v>
      </c>
      <c r="G38">
        <f t="shared" ca="1" si="0"/>
        <v>125.27500000000001</v>
      </c>
      <c r="H38">
        <f t="shared" ca="1" si="1"/>
        <v>2.5449999999999999</v>
      </c>
    </row>
    <row r="39" spans="1:8">
      <c r="A39" t="s">
        <v>23</v>
      </c>
      <c r="B39">
        <v>13</v>
      </c>
      <c r="C39">
        <v>125174</v>
      </c>
      <c r="G39">
        <f t="shared" ca="1" si="0"/>
        <v>124.649</v>
      </c>
      <c r="H39">
        <f t="shared" ca="1" si="1"/>
        <v>2.6030000000000002</v>
      </c>
    </row>
    <row r="40" spans="1:8">
      <c r="A40" t="s">
        <v>24</v>
      </c>
      <c r="B40">
        <v>13</v>
      </c>
      <c r="C40">
        <v>2544</v>
      </c>
      <c r="G40">
        <f t="shared" ca="1" si="0"/>
        <v>124.752</v>
      </c>
      <c r="H40">
        <f t="shared" ca="1" si="1"/>
        <v>2.4649999999999999</v>
      </c>
    </row>
    <row r="41" spans="1:8">
      <c r="A41" t="s">
        <v>23</v>
      </c>
      <c r="B41">
        <v>14</v>
      </c>
      <c r="C41">
        <v>124674</v>
      </c>
      <c r="G41">
        <f t="shared" ca="1" si="0"/>
        <v>125.57</v>
      </c>
      <c r="H41">
        <f t="shared" ca="1" si="1"/>
        <v>2.4670000000000001</v>
      </c>
    </row>
    <row r="42" spans="1:8">
      <c r="A42" t="s">
        <v>24</v>
      </c>
      <c r="B42">
        <v>14</v>
      </c>
      <c r="C42">
        <v>2567</v>
      </c>
      <c r="G42">
        <f t="shared" ca="1" si="0"/>
        <v>125.75700000000001</v>
      </c>
      <c r="H42">
        <f t="shared" ca="1" si="1"/>
        <v>2.46</v>
      </c>
    </row>
    <row r="43" spans="1:8">
      <c r="A43" t="s">
        <v>23</v>
      </c>
      <c r="B43">
        <v>15</v>
      </c>
      <c r="C43">
        <v>125677</v>
      </c>
      <c r="G43">
        <f t="shared" ca="1" si="0"/>
        <v>124.989</v>
      </c>
      <c r="H43">
        <f t="shared" ca="1" si="1"/>
        <v>2.4580000000000002</v>
      </c>
    </row>
    <row r="44" spans="1:8">
      <c r="A44" t="s">
        <v>24</v>
      </c>
      <c r="B44">
        <v>15</v>
      </c>
      <c r="C44">
        <v>2547</v>
      </c>
      <c r="G44">
        <f t="shared" ca="1" si="0"/>
        <v>124.855</v>
      </c>
      <c r="H44">
        <f t="shared" ca="1" si="1"/>
        <v>2.4609999999999999</v>
      </c>
    </row>
    <row r="45" spans="1:8">
      <c r="A45" t="s">
        <v>23</v>
      </c>
      <c r="B45">
        <v>16</v>
      </c>
      <c r="C45">
        <v>124516</v>
      </c>
      <c r="G45">
        <f t="shared" ca="1" si="0"/>
        <v>125.502</v>
      </c>
      <c r="H45">
        <f t="shared" ca="1" si="1"/>
        <v>2.4590000000000001</v>
      </c>
    </row>
    <row r="46" spans="1:8">
      <c r="A46" t="s">
        <v>24</v>
      </c>
      <c r="B46">
        <v>16</v>
      </c>
      <c r="C46">
        <v>2594</v>
      </c>
      <c r="G46">
        <f t="shared" ca="1" si="0"/>
        <v>125.002</v>
      </c>
      <c r="H46">
        <f t="shared" ca="1" si="1"/>
        <v>2.4620000000000002</v>
      </c>
    </row>
    <row r="47" spans="1:8">
      <c r="A47" t="s">
        <v>23</v>
      </c>
      <c r="B47">
        <v>17</v>
      </c>
      <c r="C47">
        <v>125415</v>
      </c>
      <c r="G47">
        <f t="shared" ca="1" si="0"/>
        <v>124.512</v>
      </c>
      <c r="H47">
        <f t="shared" ca="1" si="1"/>
        <v>2.6659999999999999</v>
      </c>
    </row>
    <row r="48" spans="1:8">
      <c r="A48" t="s">
        <v>24</v>
      </c>
      <c r="B48">
        <v>17</v>
      </c>
      <c r="C48">
        <v>2564</v>
      </c>
      <c r="G48">
        <f t="shared" ca="1" si="0"/>
        <v>124.67700000000001</v>
      </c>
      <c r="H48">
        <f t="shared" ca="1" si="1"/>
        <v>2.5270000000000001</v>
      </c>
    </row>
    <row r="49" spans="1:8">
      <c r="A49" t="s">
        <v>23</v>
      </c>
      <c r="B49">
        <v>18</v>
      </c>
      <c r="C49">
        <v>125063</v>
      </c>
      <c r="G49">
        <f t="shared" ca="1" si="0"/>
        <v>125.00700000000001</v>
      </c>
      <c r="H49">
        <f t="shared" ca="1" si="1"/>
        <v>2.5419999999999998</v>
      </c>
    </row>
    <row r="50" spans="1:8">
      <c r="A50" t="s">
        <v>24</v>
      </c>
      <c r="B50">
        <v>18</v>
      </c>
      <c r="C50">
        <v>2546</v>
      </c>
      <c r="G50">
        <f t="shared" ca="1" si="0"/>
        <v>125.017</v>
      </c>
      <c r="H50">
        <f t="shared" ca="1" si="1"/>
        <v>2.577</v>
      </c>
    </row>
    <row r="51" spans="1:8">
      <c r="A51" t="s">
        <v>23</v>
      </c>
      <c r="B51">
        <v>19</v>
      </c>
      <c r="C51">
        <v>124670</v>
      </c>
      <c r="G51">
        <f t="shared" ca="1" si="0"/>
        <v>124.95399999999999</v>
      </c>
      <c r="H51">
        <f t="shared" ca="1" si="1"/>
        <v>2.5499999999999998</v>
      </c>
    </row>
    <row r="52" spans="1:8">
      <c r="A52" t="s">
        <v>24</v>
      </c>
      <c r="B52">
        <v>19</v>
      </c>
      <c r="C52">
        <v>2542</v>
      </c>
      <c r="G52">
        <f t="shared" ca="1" si="0"/>
        <v>124.9</v>
      </c>
      <c r="H52">
        <f t="shared" ca="1" si="1"/>
        <v>2.5459999999999998</v>
      </c>
    </row>
    <row r="53" spans="1:8">
      <c r="A53" t="s">
        <v>23</v>
      </c>
      <c r="B53">
        <v>20</v>
      </c>
      <c r="C53">
        <v>125313</v>
      </c>
      <c r="G53">
        <f t="shared" ca="1" si="0"/>
        <v>124.31100000000001</v>
      </c>
      <c r="H53">
        <f t="shared" ca="1" si="1"/>
        <v>2.5449999999999999</v>
      </c>
    </row>
    <row r="54" spans="1:8">
      <c r="A54" t="s">
        <v>24</v>
      </c>
      <c r="B54">
        <v>20</v>
      </c>
      <c r="C54">
        <v>2624</v>
      </c>
      <c r="G54">
        <f t="shared" ca="1" si="0"/>
        <v>125.033</v>
      </c>
      <c r="H54">
        <f t="shared" ca="1" si="1"/>
        <v>2.5409999999999999</v>
      </c>
    </row>
    <row r="55" spans="1:8">
      <c r="A55" t="s">
        <v>23</v>
      </c>
      <c r="B55">
        <v>21</v>
      </c>
      <c r="C55">
        <v>125430</v>
      </c>
      <c r="G55">
        <f t="shared" ca="1" si="0"/>
        <v>128.267</v>
      </c>
      <c r="H55">
        <f t="shared" ca="1" si="1"/>
        <v>2.5230000000000001</v>
      </c>
    </row>
    <row r="56" spans="1:8">
      <c r="A56" t="s">
        <v>24</v>
      </c>
      <c r="B56">
        <v>21</v>
      </c>
      <c r="C56">
        <v>2558</v>
      </c>
      <c r="G56">
        <f t="shared" ca="1" si="0"/>
        <v>124.355</v>
      </c>
      <c r="H56">
        <f t="shared" ca="1" si="1"/>
        <v>2.5390000000000001</v>
      </c>
    </row>
    <row r="57" spans="1:8">
      <c r="A57" t="s">
        <v>23</v>
      </c>
      <c r="B57">
        <v>22</v>
      </c>
      <c r="C57">
        <v>125105</v>
      </c>
      <c r="G57">
        <f t="shared" ca="1" si="0"/>
        <v>123.795</v>
      </c>
      <c r="H57">
        <f t="shared" ca="1" si="1"/>
        <v>2.5390000000000001</v>
      </c>
    </row>
    <row r="58" spans="1:8">
      <c r="A58" t="s">
        <v>24</v>
      </c>
      <c r="B58">
        <v>22</v>
      </c>
      <c r="C58">
        <v>2544</v>
      </c>
      <c r="G58">
        <f t="shared" ca="1" si="0"/>
        <v>124.131</v>
      </c>
      <c r="H58">
        <f t="shared" ca="1" si="1"/>
        <v>2.556</v>
      </c>
    </row>
    <row r="59" spans="1:8">
      <c r="A59" t="s">
        <v>23</v>
      </c>
      <c r="B59">
        <v>23</v>
      </c>
      <c r="C59">
        <v>124900</v>
      </c>
      <c r="G59">
        <f t="shared" ca="1" si="0"/>
        <v>123.739</v>
      </c>
      <c r="H59">
        <f t="shared" ca="1" si="1"/>
        <v>2.5579999999999998</v>
      </c>
    </row>
    <row r="60" spans="1:8">
      <c r="A60" t="s">
        <v>24</v>
      </c>
      <c r="B60">
        <v>23</v>
      </c>
      <c r="C60">
        <v>2550</v>
      </c>
      <c r="G60">
        <f t="shared" ca="1" si="0"/>
        <v>123.413</v>
      </c>
      <c r="H60">
        <f t="shared" ca="1" si="1"/>
        <v>2.5310000000000001</v>
      </c>
    </row>
    <row r="61" spans="1:8">
      <c r="A61" t="s">
        <v>23</v>
      </c>
      <c r="B61">
        <v>24</v>
      </c>
      <c r="C61">
        <v>125051</v>
      </c>
      <c r="G61">
        <f t="shared" ca="1" si="0"/>
        <v>123.96299999999999</v>
      </c>
      <c r="H61">
        <f t="shared" ca="1" si="1"/>
        <v>2.528</v>
      </c>
    </row>
    <row r="62" spans="1:8">
      <c r="A62" t="s">
        <v>24</v>
      </c>
      <c r="B62">
        <v>24</v>
      </c>
      <c r="C62">
        <v>2545</v>
      </c>
      <c r="G62">
        <f t="shared" ca="1" si="0"/>
        <v>123.976</v>
      </c>
      <c r="H62">
        <f t="shared" ca="1" si="1"/>
        <v>2.57</v>
      </c>
    </row>
    <row r="63" spans="1:8">
      <c r="A63" t="s">
        <v>23</v>
      </c>
      <c r="B63">
        <v>25</v>
      </c>
      <c r="C63">
        <v>125275</v>
      </c>
      <c r="G63">
        <f t="shared" ca="1" si="0"/>
        <v>123.36499999999999</v>
      </c>
      <c r="H63">
        <f t="shared" ca="1" si="1"/>
        <v>2.5230000000000001</v>
      </c>
    </row>
    <row r="64" spans="1:8">
      <c r="A64" t="s">
        <v>24</v>
      </c>
      <c r="B64">
        <v>25</v>
      </c>
      <c r="C64">
        <v>2603</v>
      </c>
      <c r="G64">
        <f t="shared" ca="1" si="0"/>
        <v>123.35</v>
      </c>
      <c r="H64">
        <f t="shared" ca="1" si="1"/>
        <v>2.5579999999999998</v>
      </c>
    </row>
    <row r="65" spans="1:8">
      <c r="A65" t="s">
        <v>23</v>
      </c>
      <c r="B65">
        <v>26</v>
      </c>
      <c r="C65">
        <v>124649</v>
      </c>
      <c r="G65">
        <f t="shared" ca="1" si="0"/>
        <v>123.51600000000001</v>
      </c>
      <c r="H65">
        <f t="shared" ca="1" si="1"/>
        <v>2.5219999999999998</v>
      </c>
    </row>
    <row r="66" spans="1:8">
      <c r="A66" t="s">
        <v>24</v>
      </c>
      <c r="B66">
        <v>26</v>
      </c>
      <c r="C66">
        <v>2465</v>
      </c>
      <c r="G66">
        <f t="shared" ca="1" si="0"/>
        <v>123.828</v>
      </c>
      <c r="H66">
        <f t="shared" ca="1" si="1"/>
        <v>2.5110000000000001</v>
      </c>
    </row>
    <row r="67" spans="1:8">
      <c r="A67" t="s">
        <v>23</v>
      </c>
      <c r="B67">
        <v>27</v>
      </c>
      <c r="C67">
        <v>124752</v>
      </c>
      <c r="G67">
        <f t="shared" ca="1" si="0"/>
        <v>123.33199999999999</v>
      </c>
      <c r="H67">
        <f t="shared" ca="1" si="1"/>
        <v>2.5840000000000001</v>
      </c>
    </row>
    <row r="68" spans="1:8">
      <c r="A68" t="s">
        <v>24</v>
      </c>
      <c r="B68">
        <v>27</v>
      </c>
      <c r="C68">
        <v>2467</v>
      </c>
      <c r="G68">
        <f t="shared" ca="1" si="0"/>
        <v>123.18899999999999</v>
      </c>
      <c r="H68">
        <f t="shared" ca="1" si="1"/>
        <v>2.552</v>
      </c>
    </row>
    <row r="69" spans="1:8">
      <c r="A69" t="s">
        <v>23</v>
      </c>
      <c r="B69">
        <v>28</v>
      </c>
      <c r="C69">
        <v>125570</v>
      </c>
      <c r="G69">
        <f t="shared" ca="1" si="0"/>
        <v>122.776</v>
      </c>
      <c r="H69">
        <f t="shared" ca="1" si="1"/>
        <v>2.5499999999999998</v>
      </c>
    </row>
    <row r="70" spans="1:8">
      <c r="A70" t="s">
        <v>24</v>
      </c>
      <c r="B70">
        <v>28</v>
      </c>
      <c r="C70">
        <v>2460</v>
      </c>
      <c r="G70">
        <f t="shared" ca="1" si="0"/>
        <v>123.23699999999999</v>
      </c>
      <c r="H70">
        <f t="shared" ca="1" si="1"/>
        <v>2.5409999999999999</v>
      </c>
    </row>
    <row r="71" spans="1:8">
      <c r="A71" t="s">
        <v>23</v>
      </c>
      <c r="B71">
        <v>29</v>
      </c>
      <c r="C71">
        <v>125757</v>
      </c>
      <c r="G71">
        <f t="shared" ca="1" si="0"/>
        <v>122.87</v>
      </c>
      <c r="H71">
        <f t="shared" ca="1" si="1"/>
        <v>2.5710000000000002</v>
      </c>
    </row>
    <row r="72" spans="1:8">
      <c r="A72" t="s">
        <v>24</v>
      </c>
      <c r="B72">
        <v>29</v>
      </c>
      <c r="C72">
        <v>2458</v>
      </c>
      <c r="G72">
        <f t="shared" ca="1" si="0"/>
        <v>123.227</v>
      </c>
      <c r="H72">
        <f t="shared" ca="1" si="1"/>
        <v>2.5339999999999998</v>
      </c>
    </row>
    <row r="73" spans="1:8">
      <c r="A73" t="s">
        <v>23</v>
      </c>
      <c r="B73">
        <v>30</v>
      </c>
      <c r="C73">
        <v>124989</v>
      </c>
      <c r="G73">
        <f t="shared" ca="1" si="0"/>
        <v>122.64100000000001</v>
      </c>
      <c r="H73">
        <f t="shared" ca="1" si="1"/>
        <v>2.577</v>
      </c>
    </row>
    <row r="74" spans="1:8">
      <c r="A74" t="s">
        <v>24</v>
      </c>
      <c r="B74">
        <v>30</v>
      </c>
      <c r="C74">
        <v>2461</v>
      </c>
      <c r="G74">
        <f t="shared" ca="1" si="0"/>
        <v>122.46</v>
      </c>
      <c r="H74">
        <f t="shared" ca="1" si="1"/>
        <v>2.61</v>
      </c>
    </row>
    <row r="75" spans="1:8">
      <c r="A75" t="s">
        <v>23</v>
      </c>
      <c r="B75">
        <v>31</v>
      </c>
      <c r="C75">
        <v>124855</v>
      </c>
      <c r="G75">
        <f t="shared" ca="1" si="0"/>
        <v>122.67</v>
      </c>
      <c r="H75">
        <f t="shared" ca="1" si="1"/>
        <v>2.5590000000000002</v>
      </c>
    </row>
    <row r="76" spans="1:8">
      <c r="A76" t="s">
        <v>24</v>
      </c>
      <c r="B76">
        <v>31</v>
      </c>
      <c r="C76">
        <v>2459</v>
      </c>
      <c r="G76">
        <f t="shared" ca="1" si="0"/>
        <v>122.916</v>
      </c>
      <c r="H76">
        <f t="shared" ca="1" si="1"/>
        <v>2.5499999999999998</v>
      </c>
    </row>
    <row r="77" spans="1:8">
      <c r="A77" t="s">
        <v>23</v>
      </c>
      <c r="B77">
        <v>32</v>
      </c>
      <c r="C77">
        <v>125502</v>
      </c>
      <c r="G77">
        <f t="shared" ca="1" si="0"/>
        <v>121.93600000000001</v>
      </c>
      <c r="H77">
        <f t="shared" ca="1" si="1"/>
        <v>2.5510000000000002</v>
      </c>
    </row>
    <row r="78" spans="1:8">
      <c r="A78" t="s">
        <v>24</v>
      </c>
      <c r="B78">
        <v>32</v>
      </c>
      <c r="C78">
        <v>2462</v>
      </c>
      <c r="G78">
        <f t="shared" ref="G78:G112" ca="1" si="2">OFFSET(C78,ROW()-13,0)/1000</f>
        <v>121.925</v>
      </c>
      <c r="H78">
        <f t="shared" ca="1" si="1"/>
        <v>2.532</v>
      </c>
    </row>
    <row r="79" spans="1:8">
      <c r="A79" t="s">
        <v>23</v>
      </c>
      <c r="B79">
        <v>33</v>
      </c>
      <c r="C79">
        <v>125002</v>
      </c>
      <c r="G79">
        <f t="shared" ca="1" si="2"/>
        <v>121.32599999999999</v>
      </c>
      <c r="H79">
        <f t="shared" ref="H79:H113" ca="1" si="3">OFFSET(C79,ROW()-14,0)/1000</f>
        <v>2.5489999999999999</v>
      </c>
    </row>
    <row r="80" spans="1:8">
      <c r="A80" t="s">
        <v>24</v>
      </c>
      <c r="B80">
        <v>33</v>
      </c>
      <c r="C80">
        <v>2666</v>
      </c>
      <c r="G80">
        <f t="shared" ca="1" si="2"/>
        <v>121.422</v>
      </c>
      <c r="H80">
        <f t="shared" ca="1" si="3"/>
        <v>2.5449999999999999</v>
      </c>
    </row>
    <row r="81" spans="1:8">
      <c r="A81" t="s">
        <v>23</v>
      </c>
      <c r="B81">
        <v>34</v>
      </c>
      <c r="C81">
        <v>124512</v>
      </c>
      <c r="G81">
        <f t="shared" ca="1" si="2"/>
        <v>121.47199999999999</v>
      </c>
      <c r="H81">
        <f t="shared" ca="1" si="3"/>
        <v>2.536</v>
      </c>
    </row>
    <row r="82" spans="1:8">
      <c r="A82" t="s">
        <v>24</v>
      </c>
      <c r="B82">
        <v>34</v>
      </c>
      <c r="C82">
        <v>2527</v>
      </c>
      <c r="G82">
        <f t="shared" ca="1" si="2"/>
        <v>121.35899999999999</v>
      </c>
      <c r="H82">
        <f t="shared" ca="1" si="3"/>
        <v>2.5369999999999999</v>
      </c>
    </row>
    <row r="83" spans="1:8">
      <c r="A83" t="s">
        <v>23</v>
      </c>
      <c r="B83">
        <v>35</v>
      </c>
      <c r="C83">
        <v>124677</v>
      </c>
      <c r="G83">
        <f t="shared" ca="1" si="2"/>
        <v>121.53700000000001</v>
      </c>
      <c r="H83">
        <f t="shared" ca="1" si="3"/>
        <v>2.5299999999999998</v>
      </c>
    </row>
    <row r="84" spans="1:8">
      <c r="A84" t="s">
        <v>24</v>
      </c>
      <c r="B84">
        <v>35</v>
      </c>
      <c r="C84">
        <v>2542</v>
      </c>
      <c r="G84">
        <f t="shared" ca="1" si="2"/>
        <v>121.59699999999999</v>
      </c>
      <c r="H84">
        <f t="shared" ca="1" si="3"/>
        <v>2.5499999999999998</v>
      </c>
    </row>
    <row r="85" spans="1:8">
      <c r="A85" t="s">
        <v>23</v>
      </c>
      <c r="B85">
        <v>36</v>
      </c>
      <c r="C85">
        <v>125007</v>
      </c>
      <c r="G85">
        <f t="shared" ca="1" si="2"/>
        <v>120.91200000000001</v>
      </c>
      <c r="H85">
        <f t="shared" ca="1" si="3"/>
        <v>2.5659999999999998</v>
      </c>
    </row>
    <row r="86" spans="1:8">
      <c r="A86" t="s">
        <v>24</v>
      </c>
      <c r="B86">
        <v>36</v>
      </c>
      <c r="C86">
        <v>2577</v>
      </c>
      <c r="G86">
        <f t="shared" ca="1" si="2"/>
        <v>120.976</v>
      </c>
      <c r="H86">
        <f t="shared" ca="1" si="3"/>
        <v>2.5470000000000002</v>
      </c>
    </row>
    <row r="87" spans="1:8">
      <c r="A87" t="s">
        <v>23</v>
      </c>
      <c r="B87">
        <v>37</v>
      </c>
      <c r="C87">
        <v>125017</v>
      </c>
      <c r="G87">
        <f t="shared" ca="1" si="2"/>
        <v>120.72499999999999</v>
      </c>
      <c r="H87">
        <f t="shared" ca="1" si="3"/>
        <v>2.6179999999999999</v>
      </c>
    </row>
    <row r="88" spans="1:8">
      <c r="A88" t="s">
        <v>24</v>
      </c>
      <c r="B88">
        <v>37</v>
      </c>
      <c r="C88">
        <v>2550</v>
      </c>
      <c r="G88">
        <f t="shared" ca="1" si="2"/>
        <v>120.548</v>
      </c>
      <c r="H88">
        <f t="shared" ca="1" si="3"/>
        <v>2.5590000000000002</v>
      </c>
    </row>
    <row r="89" spans="1:8">
      <c r="A89" t="s">
        <v>23</v>
      </c>
      <c r="B89">
        <v>38</v>
      </c>
      <c r="C89">
        <v>124954</v>
      </c>
      <c r="G89">
        <f t="shared" ca="1" si="2"/>
        <v>120.896</v>
      </c>
      <c r="H89">
        <f t="shared" ca="1" si="3"/>
        <v>2.552</v>
      </c>
    </row>
    <row r="90" spans="1:8">
      <c r="A90" t="s">
        <v>24</v>
      </c>
      <c r="B90">
        <v>38</v>
      </c>
      <c r="C90">
        <v>2546</v>
      </c>
      <c r="G90">
        <f t="shared" ca="1" si="2"/>
        <v>120.172</v>
      </c>
      <c r="H90">
        <f t="shared" ca="1" si="3"/>
        <v>2.5449999999999999</v>
      </c>
    </row>
    <row r="91" spans="1:8">
      <c r="A91" t="s">
        <v>23</v>
      </c>
      <c r="B91">
        <v>39</v>
      </c>
      <c r="C91">
        <v>124900</v>
      </c>
      <c r="G91">
        <f t="shared" ca="1" si="2"/>
        <v>119.803</v>
      </c>
      <c r="H91">
        <f t="shared" ca="1" si="3"/>
        <v>2.5539999999999998</v>
      </c>
    </row>
    <row r="92" spans="1:8">
      <c r="A92" t="s">
        <v>24</v>
      </c>
      <c r="B92">
        <v>39</v>
      </c>
      <c r="C92">
        <v>2545</v>
      </c>
      <c r="G92">
        <f t="shared" ca="1" si="2"/>
        <v>119.36499999999999</v>
      </c>
      <c r="H92">
        <f t="shared" ca="1" si="3"/>
        <v>2.5310000000000001</v>
      </c>
    </row>
    <row r="93" spans="1:8">
      <c r="A93" t="s">
        <v>23</v>
      </c>
      <c r="B93">
        <v>40</v>
      </c>
      <c r="C93">
        <v>124311</v>
      </c>
      <c r="G93">
        <f t="shared" ca="1" si="2"/>
        <v>119.49</v>
      </c>
      <c r="H93">
        <f t="shared" ca="1" si="3"/>
        <v>2.5430000000000001</v>
      </c>
    </row>
    <row r="94" spans="1:8">
      <c r="A94" t="s">
        <v>24</v>
      </c>
      <c r="B94">
        <v>40</v>
      </c>
      <c r="C94">
        <v>2541</v>
      </c>
      <c r="G94">
        <f t="shared" ca="1" si="2"/>
        <v>119.398</v>
      </c>
      <c r="H94">
        <f t="shared" ca="1" si="3"/>
        <v>2.528</v>
      </c>
    </row>
    <row r="95" spans="1:8">
      <c r="A95" t="s">
        <v>23</v>
      </c>
      <c r="B95">
        <v>41</v>
      </c>
      <c r="C95">
        <v>125033</v>
      </c>
      <c r="G95">
        <f t="shared" ca="1" si="2"/>
        <v>119.69</v>
      </c>
      <c r="H95">
        <f t="shared" ca="1" si="3"/>
        <v>2.5529999999999999</v>
      </c>
    </row>
    <row r="96" spans="1:8">
      <c r="A96" t="s">
        <v>24</v>
      </c>
      <c r="B96">
        <v>41</v>
      </c>
      <c r="C96">
        <v>2523</v>
      </c>
      <c r="G96">
        <f t="shared" ca="1" si="2"/>
        <v>119.48</v>
      </c>
      <c r="H96">
        <f t="shared" ca="1" si="3"/>
        <v>2.5670000000000002</v>
      </c>
    </row>
    <row r="97" spans="1:8">
      <c r="A97" t="s">
        <v>23</v>
      </c>
      <c r="B97">
        <v>42</v>
      </c>
      <c r="C97">
        <v>128267</v>
      </c>
      <c r="G97">
        <f t="shared" ca="1" si="2"/>
        <v>118.86499999999999</v>
      </c>
      <c r="H97">
        <f t="shared" ca="1" si="3"/>
        <v>2.5659999999999998</v>
      </c>
    </row>
    <row r="98" spans="1:8">
      <c r="A98" t="s">
        <v>24</v>
      </c>
      <c r="B98">
        <v>42</v>
      </c>
      <c r="C98">
        <v>2539</v>
      </c>
      <c r="G98">
        <f t="shared" ca="1" si="2"/>
        <v>119.643</v>
      </c>
      <c r="H98">
        <f t="shared" ca="1" si="3"/>
        <v>2.5499999999999998</v>
      </c>
    </row>
    <row r="99" spans="1:8">
      <c r="A99" t="s">
        <v>23</v>
      </c>
      <c r="B99">
        <v>43</v>
      </c>
      <c r="C99">
        <v>124355</v>
      </c>
      <c r="G99">
        <f t="shared" ca="1" si="2"/>
        <v>118.77</v>
      </c>
      <c r="H99">
        <f t="shared" ca="1" si="3"/>
        <v>2.54</v>
      </c>
    </row>
    <row r="100" spans="1:8">
      <c r="A100" t="s">
        <v>24</v>
      </c>
      <c r="B100">
        <v>43</v>
      </c>
      <c r="C100">
        <v>2539</v>
      </c>
      <c r="G100">
        <f t="shared" ca="1" si="2"/>
        <v>120.923</v>
      </c>
      <c r="H100">
        <f t="shared" ca="1" si="3"/>
        <v>2.5510000000000002</v>
      </c>
    </row>
    <row r="101" spans="1:8">
      <c r="A101" t="s">
        <v>23</v>
      </c>
      <c r="B101">
        <v>44</v>
      </c>
      <c r="C101">
        <v>123795</v>
      </c>
      <c r="G101">
        <f t="shared" ca="1" si="2"/>
        <v>119.248</v>
      </c>
      <c r="H101">
        <f t="shared" ca="1" si="3"/>
        <v>2.5779999999999998</v>
      </c>
    </row>
    <row r="102" spans="1:8">
      <c r="A102" t="s">
        <v>24</v>
      </c>
      <c r="B102">
        <v>44</v>
      </c>
      <c r="C102">
        <v>2556</v>
      </c>
      <c r="G102">
        <f t="shared" ca="1" si="2"/>
        <v>119.90900000000001</v>
      </c>
      <c r="H102">
        <f t="shared" ca="1" si="3"/>
        <v>2.5529999999999999</v>
      </c>
    </row>
    <row r="103" spans="1:8">
      <c r="A103" t="s">
        <v>23</v>
      </c>
      <c r="B103">
        <v>45</v>
      </c>
      <c r="C103">
        <v>124131</v>
      </c>
      <c r="G103">
        <f t="shared" ca="1" si="2"/>
        <v>119.452</v>
      </c>
      <c r="H103">
        <f t="shared" ca="1" si="3"/>
        <v>2.4630000000000001</v>
      </c>
    </row>
    <row r="104" spans="1:8">
      <c r="A104" t="s">
        <v>24</v>
      </c>
      <c r="B104">
        <v>45</v>
      </c>
      <c r="C104">
        <v>2558</v>
      </c>
      <c r="G104">
        <f t="shared" ca="1" si="2"/>
        <v>118.80200000000001</v>
      </c>
      <c r="H104">
        <f t="shared" ca="1" si="3"/>
        <v>2.484</v>
      </c>
    </row>
    <row r="105" spans="1:8">
      <c r="A105" t="s">
        <v>23</v>
      </c>
      <c r="B105">
        <v>46</v>
      </c>
      <c r="C105">
        <v>123739</v>
      </c>
      <c r="G105">
        <f t="shared" ca="1" si="2"/>
        <v>119.255</v>
      </c>
      <c r="H105">
        <f t="shared" ca="1" si="3"/>
        <v>2.5489999999999999</v>
      </c>
    </row>
    <row r="106" spans="1:8">
      <c r="A106" t="s">
        <v>24</v>
      </c>
      <c r="B106">
        <v>46</v>
      </c>
      <c r="C106">
        <v>2531</v>
      </c>
      <c r="G106">
        <f t="shared" ca="1" si="2"/>
        <v>119.797</v>
      </c>
      <c r="H106">
        <f t="shared" ca="1" si="3"/>
        <v>2.5750000000000002</v>
      </c>
    </row>
    <row r="107" spans="1:8">
      <c r="A107" t="s">
        <v>23</v>
      </c>
      <c r="B107">
        <v>47</v>
      </c>
      <c r="C107">
        <v>123413</v>
      </c>
      <c r="G107">
        <f t="shared" ca="1" si="2"/>
        <v>120.122</v>
      </c>
      <c r="H107">
        <f t="shared" ca="1" si="3"/>
        <v>2.5649999999999999</v>
      </c>
    </row>
    <row r="108" spans="1:8">
      <c r="A108" t="s">
        <v>24</v>
      </c>
      <c r="B108">
        <v>47</v>
      </c>
      <c r="C108">
        <v>2528</v>
      </c>
      <c r="G108">
        <f t="shared" ca="1" si="2"/>
        <v>119.417</v>
      </c>
      <c r="H108">
        <f t="shared" ca="1" si="3"/>
        <v>2.5409999999999999</v>
      </c>
    </row>
    <row r="109" spans="1:8">
      <c r="A109" t="s">
        <v>23</v>
      </c>
      <c r="B109">
        <v>48</v>
      </c>
      <c r="C109">
        <v>123963</v>
      </c>
      <c r="G109">
        <f t="shared" ca="1" si="2"/>
        <v>119.36199999999999</v>
      </c>
      <c r="H109">
        <f t="shared" ca="1" si="3"/>
        <v>2.5510000000000002</v>
      </c>
    </row>
    <row r="110" spans="1:8">
      <c r="A110" t="s">
        <v>24</v>
      </c>
      <c r="B110">
        <v>48</v>
      </c>
      <c r="C110">
        <v>2570</v>
      </c>
      <c r="G110">
        <f t="shared" ca="1" si="2"/>
        <v>119.651</v>
      </c>
      <c r="H110">
        <f t="shared" ca="1" si="3"/>
        <v>2.5409999999999999</v>
      </c>
    </row>
    <row r="111" spans="1:8">
      <c r="A111" t="s">
        <v>23</v>
      </c>
      <c r="B111">
        <v>49</v>
      </c>
      <c r="C111">
        <v>123976</v>
      </c>
      <c r="G111">
        <f t="shared" ca="1" si="2"/>
        <v>118.72499999999999</v>
      </c>
      <c r="H111">
        <f t="shared" ca="1" si="3"/>
        <v>2.5110000000000001</v>
      </c>
    </row>
    <row r="112" spans="1:8">
      <c r="A112" t="s">
        <v>24</v>
      </c>
      <c r="B112">
        <v>49</v>
      </c>
      <c r="C112">
        <v>2523</v>
      </c>
      <c r="G112">
        <f t="shared" ca="1" si="2"/>
        <v>119.492</v>
      </c>
      <c r="H112">
        <f t="shared" ca="1" si="3"/>
        <v>2.5470000000000002</v>
      </c>
    </row>
    <row r="113" spans="1:8">
      <c r="A113" t="s">
        <v>23</v>
      </c>
      <c r="B113">
        <v>50</v>
      </c>
      <c r="C113">
        <v>123365</v>
      </c>
      <c r="H113">
        <f t="shared" ca="1" si="3"/>
        <v>2.524</v>
      </c>
    </row>
    <row r="114" spans="1:8">
      <c r="A114" t="s">
        <v>24</v>
      </c>
      <c r="B114">
        <v>50</v>
      </c>
      <c r="C114">
        <v>2558</v>
      </c>
    </row>
    <row r="115" spans="1:8">
      <c r="A115" t="s">
        <v>23</v>
      </c>
      <c r="B115">
        <v>51</v>
      </c>
      <c r="C115">
        <v>123350</v>
      </c>
    </row>
    <row r="116" spans="1:8">
      <c r="A116" t="s">
        <v>24</v>
      </c>
      <c r="B116">
        <v>51</v>
      </c>
      <c r="C116">
        <v>2522</v>
      </c>
    </row>
    <row r="117" spans="1:8">
      <c r="A117" t="s">
        <v>23</v>
      </c>
      <c r="B117">
        <v>52</v>
      </c>
      <c r="C117">
        <v>123516</v>
      </c>
    </row>
    <row r="118" spans="1:8">
      <c r="A118" t="s">
        <v>24</v>
      </c>
      <c r="B118">
        <v>52</v>
      </c>
      <c r="C118">
        <v>2511</v>
      </c>
    </row>
    <row r="119" spans="1:8">
      <c r="A119" t="s">
        <v>23</v>
      </c>
      <c r="B119">
        <v>53</v>
      </c>
      <c r="C119">
        <v>123828</v>
      </c>
    </row>
    <row r="120" spans="1:8">
      <c r="A120" t="s">
        <v>24</v>
      </c>
      <c r="B120">
        <v>53</v>
      </c>
      <c r="C120">
        <v>2584</v>
      </c>
    </row>
    <row r="121" spans="1:8">
      <c r="A121" t="s">
        <v>23</v>
      </c>
      <c r="B121">
        <v>54</v>
      </c>
      <c r="C121">
        <v>123332</v>
      </c>
    </row>
    <row r="122" spans="1:8">
      <c r="A122" t="s">
        <v>24</v>
      </c>
      <c r="B122">
        <v>54</v>
      </c>
      <c r="C122">
        <v>2552</v>
      </c>
    </row>
    <row r="123" spans="1:8">
      <c r="A123" t="s">
        <v>23</v>
      </c>
      <c r="B123">
        <v>55</v>
      </c>
      <c r="C123">
        <v>123189</v>
      </c>
    </row>
    <row r="124" spans="1:8">
      <c r="A124" t="s">
        <v>24</v>
      </c>
      <c r="B124">
        <v>55</v>
      </c>
      <c r="C124">
        <v>2550</v>
      </c>
    </row>
    <row r="125" spans="1:8">
      <c r="A125" t="s">
        <v>23</v>
      </c>
      <c r="B125">
        <v>56</v>
      </c>
      <c r="C125">
        <v>122776</v>
      </c>
    </row>
    <row r="126" spans="1:8">
      <c r="A126" t="s">
        <v>24</v>
      </c>
      <c r="B126">
        <v>56</v>
      </c>
      <c r="C126">
        <v>2541</v>
      </c>
    </row>
    <row r="127" spans="1:8">
      <c r="A127" t="s">
        <v>23</v>
      </c>
      <c r="B127">
        <v>57</v>
      </c>
      <c r="C127">
        <v>123237</v>
      </c>
    </row>
    <row r="128" spans="1:8">
      <c r="A128" t="s">
        <v>24</v>
      </c>
      <c r="B128">
        <v>57</v>
      </c>
      <c r="C128">
        <v>2571</v>
      </c>
    </row>
    <row r="129" spans="1:3">
      <c r="A129" t="s">
        <v>23</v>
      </c>
      <c r="B129">
        <v>58</v>
      </c>
      <c r="C129">
        <v>122870</v>
      </c>
    </row>
    <row r="130" spans="1:3">
      <c r="A130" t="s">
        <v>24</v>
      </c>
      <c r="B130">
        <v>58</v>
      </c>
      <c r="C130">
        <v>2534</v>
      </c>
    </row>
    <row r="131" spans="1:3">
      <c r="A131" t="s">
        <v>23</v>
      </c>
      <c r="B131">
        <v>59</v>
      </c>
      <c r="C131">
        <v>123227</v>
      </c>
    </row>
    <row r="132" spans="1:3">
      <c r="A132" t="s">
        <v>24</v>
      </c>
      <c r="B132">
        <v>59</v>
      </c>
      <c r="C132">
        <v>2577</v>
      </c>
    </row>
    <row r="133" spans="1:3">
      <c r="A133" t="s">
        <v>23</v>
      </c>
      <c r="B133">
        <v>60</v>
      </c>
      <c r="C133">
        <v>122641</v>
      </c>
    </row>
    <row r="134" spans="1:3">
      <c r="A134" t="s">
        <v>24</v>
      </c>
      <c r="B134">
        <v>60</v>
      </c>
      <c r="C134">
        <v>2610</v>
      </c>
    </row>
    <row r="135" spans="1:3">
      <c r="A135" t="s">
        <v>23</v>
      </c>
      <c r="B135">
        <v>61</v>
      </c>
      <c r="C135">
        <v>122460</v>
      </c>
    </row>
    <row r="136" spans="1:3">
      <c r="A136" t="s">
        <v>24</v>
      </c>
      <c r="B136">
        <v>61</v>
      </c>
      <c r="C136">
        <v>2559</v>
      </c>
    </row>
    <row r="137" spans="1:3">
      <c r="A137" t="s">
        <v>23</v>
      </c>
      <c r="B137">
        <v>62</v>
      </c>
      <c r="C137">
        <v>122670</v>
      </c>
    </row>
    <row r="138" spans="1:3">
      <c r="A138" t="s">
        <v>24</v>
      </c>
      <c r="B138">
        <v>62</v>
      </c>
      <c r="C138">
        <v>2550</v>
      </c>
    </row>
    <row r="139" spans="1:3">
      <c r="A139" t="s">
        <v>23</v>
      </c>
      <c r="B139">
        <v>63</v>
      </c>
      <c r="C139">
        <v>122916</v>
      </c>
    </row>
    <row r="140" spans="1:3">
      <c r="A140" t="s">
        <v>24</v>
      </c>
      <c r="B140">
        <v>63</v>
      </c>
      <c r="C140">
        <v>2551</v>
      </c>
    </row>
    <row r="141" spans="1:3">
      <c r="A141" t="s">
        <v>23</v>
      </c>
      <c r="B141">
        <v>64</v>
      </c>
      <c r="C141">
        <v>121936</v>
      </c>
    </row>
    <row r="142" spans="1:3">
      <c r="A142" t="s">
        <v>24</v>
      </c>
      <c r="B142">
        <v>64</v>
      </c>
      <c r="C142">
        <v>2532</v>
      </c>
    </row>
    <row r="143" spans="1:3">
      <c r="A143" t="s">
        <v>23</v>
      </c>
      <c r="B143">
        <v>65</v>
      </c>
      <c r="C143">
        <v>121925</v>
      </c>
    </row>
    <row r="144" spans="1:3">
      <c r="A144" t="s">
        <v>24</v>
      </c>
      <c r="B144">
        <v>65</v>
      </c>
      <c r="C144">
        <v>2549</v>
      </c>
    </row>
    <row r="145" spans="1:3">
      <c r="A145" t="s">
        <v>23</v>
      </c>
      <c r="B145">
        <v>66</v>
      </c>
      <c r="C145">
        <v>121326</v>
      </c>
    </row>
    <row r="146" spans="1:3">
      <c r="A146" t="s">
        <v>24</v>
      </c>
      <c r="B146">
        <v>66</v>
      </c>
      <c r="C146">
        <v>2545</v>
      </c>
    </row>
    <row r="147" spans="1:3">
      <c r="A147" t="s">
        <v>23</v>
      </c>
      <c r="B147">
        <v>67</v>
      </c>
      <c r="C147">
        <v>121422</v>
      </c>
    </row>
    <row r="148" spans="1:3">
      <c r="A148" t="s">
        <v>24</v>
      </c>
      <c r="B148">
        <v>67</v>
      </c>
      <c r="C148">
        <v>2536</v>
      </c>
    </row>
    <row r="149" spans="1:3">
      <c r="A149" t="s">
        <v>23</v>
      </c>
      <c r="B149">
        <v>68</v>
      </c>
      <c r="C149">
        <v>121472</v>
      </c>
    </row>
    <row r="150" spans="1:3">
      <c r="A150" t="s">
        <v>24</v>
      </c>
      <c r="B150">
        <v>68</v>
      </c>
      <c r="C150">
        <v>2537</v>
      </c>
    </row>
    <row r="151" spans="1:3">
      <c r="A151" t="s">
        <v>23</v>
      </c>
      <c r="B151">
        <v>69</v>
      </c>
      <c r="C151">
        <v>121359</v>
      </c>
    </row>
    <row r="152" spans="1:3">
      <c r="A152" t="s">
        <v>24</v>
      </c>
      <c r="B152">
        <v>69</v>
      </c>
      <c r="C152">
        <v>2530</v>
      </c>
    </row>
    <row r="153" spans="1:3">
      <c r="A153" t="s">
        <v>23</v>
      </c>
      <c r="B153">
        <v>70</v>
      </c>
      <c r="C153">
        <v>121537</v>
      </c>
    </row>
    <row r="154" spans="1:3">
      <c r="A154" t="s">
        <v>24</v>
      </c>
      <c r="B154">
        <v>70</v>
      </c>
      <c r="C154">
        <v>2550</v>
      </c>
    </row>
    <row r="155" spans="1:3">
      <c r="A155" t="s">
        <v>23</v>
      </c>
      <c r="B155">
        <v>71</v>
      </c>
      <c r="C155">
        <v>121597</v>
      </c>
    </row>
    <row r="156" spans="1:3">
      <c r="A156" t="s">
        <v>24</v>
      </c>
      <c r="B156">
        <v>71</v>
      </c>
      <c r="C156">
        <v>2566</v>
      </c>
    </row>
    <row r="157" spans="1:3">
      <c r="A157" t="s">
        <v>23</v>
      </c>
      <c r="B157">
        <v>72</v>
      </c>
      <c r="C157">
        <v>120912</v>
      </c>
    </row>
    <row r="158" spans="1:3">
      <c r="A158" t="s">
        <v>24</v>
      </c>
      <c r="B158">
        <v>72</v>
      </c>
      <c r="C158">
        <v>2547</v>
      </c>
    </row>
    <row r="159" spans="1:3">
      <c r="A159" t="s">
        <v>23</v>
      </c>
      <c r="B159">
        <v>73</v>
      </c>
      <c r="C159">
        <v>120976</v>
      </c>
    </row>
    <row r="160" spans="1:3">
      <c r="A160" t="s">
        <v>24</v>
      </c>
      <c r="B160">
        <v>73</v>
      </c>
      <c r="C160">
        <v>2618</v>
      </c>
    </row>
    <row r="161" spans="1:3">
      <c r="A161" t="s">
        <v>23</v>
      </c>
      <c r="B161">
        <v>74</v>
      </c>
      <c r="C161">
        <v>120725</v>
      </c>
    </row>
    <row r="162" spans="1:3">
      <c r="A162" t="s">
        <v>24</v>
      </c>
      <c r="B162">
        <v>74</v>
      </c>
      <c r="C162">
        <v>2559</v>
      </c>
    </row>
    <row r="163" spans="1:3">
      <c r="A163" t="s">
        <v>23</v>
      </c>
      <c r="B163">
        <v>75</v>
      </c>
      <c r="C163">
        <v>120548</v>
      </c>
    </row>
    <row r="164" spans="1:3">
      <c r="A164" t="s">
        <v>24</v>
      </c>
      <c r="B164">
        <v>75</v>
      </c>
      <c r="C164">
        <v>2552</v>
      </c>
    </row>
    <row r="165" spans="1:3">
      <c r="A165" t="s">
        <v>23</v>
      </c>
      <c r="B165">
        <v>76</v>
      </c>
      <c r="C165">
        <v>120896</v>
      </c>
    </row>
    <row r="166" spans="1:3">
      <c r="A166" t="s">
        <v>24</v>
      </c>
      <c r="B166">
        <v>76</v>
      </c>
      <c r="C166">
        <v>2545</v>
      </c>
    </row>
    <row r="167" spans="1:3">
      <c r="A167" t="s">
        <v>23</v>
      </c>
      <c r="B167">
        <v>77</v>
      </c>
      <c r="C167">
        <v>120172</v>
      </c>
    </row>
    <row r="168" spans="1:3">
      <c r="A168" t="s">
        <v>24</v>
      </c>
      <c r="B168">
        <v>77</v>
      </c>
      <c r="C168">
        <v>2554</v>
      </c>
    </row>
    <row r="169" spans="1:3">
      <c r="A169" t="s">
        <v>23</v>
      </c>
      <c r="B169">
        <v>78</v>
      </c>
      <c r="C169">
        <v>119803</v>
      </c>
    </row>
    <row r="170" spans="1:3">
      <c r="A170" t="s">
        <v>24</v>
      </c>
      <c r="B170">
        <v>78</v>
      </c>
      <c r="C170">
        <v>2531</v>
      </c>
    </row>
    <row r="171" spans="1:3">
      <c r="A171" t="s">
        <v>23</v>
      </c>
      <c r="B171">
        <v>79</v>
      </c>
      <c r="C171">
        <v>119365</v>
      </c>
    </row>
    <row r="172" spans="1:3">
      <c r="A172" t="s">
        <v>24</v>
      </c>
      <c r="B172">
        <v>79</v>
      </c>
      <c r="C172">
        <v>2543</v>
      </c>
    </row>
    <row r="173" spans="1:3">
      <c r="A173" t="s">
        <v>23</v>
      </c>
      <c r="B173">
        <v>80</v>
      </c>
      <c r="C173">
        <v>119490</v>
      </c>
    </row>
    <row r="174" spans="1:3">
      <c r="A174" t="s">
        <v>24</v>
      </c>
      <c r="B174">
        <v>80</v>
      </c>
      <c r="C174">
        <v>2528</v>
      </c>
    </row>
    <row r="175" spans="1:3">
      <c r="A175" t="s">
        <v>23</v>
      </c>
      <c r="B175">
        <v>81</v>
      </c>
      <c r="C175">
        <v>119398</v>
      </c>
    </row>
    <row r="176" spans="1:3">
      <c r="A176" t="s">
        <v>24</v>
      </c>
      <c r="B176">
        <v>81</v>
      </c>
      <c r="C176">
        <v>2553</v>
      </c>
    </row>
    <row r="177" spans="1:3">
      <c r="A177" t="s">
        <v>23</v>
      </c>
      <c r="B177">
        <v>82</v>
      </c>
      <c r="C177">
        <v>119690</v>
      </c>
    </row>
    <row r="178" spans="1:3">
      <c r="A178" t="s">
        <v>24</v>
      </c>
      <c r="B178">
        <v>82</v>
      </c>
      <c r="C178">
        <v>2567</v>
      </c>
    </row>
    <row r="179" spans="1:3">
      <c r="A179" t="s">
        <v>23</v>
      </c>
      <c r="B179">
        <v>83</v>
      </c>
      <c r="C179">
        <v>119480</v>
      </c>
    </row>
    <row r="180" spans="1:3">
      <c r="A180" t="s">
        <v>24</v>
      </c>
      <c r="B180">
        <v>83</v>
      </c>
      <c r="C180">
        <v>2566</v>
      </c>
    </row>
    <row r="181" spans="1:3">
      <c r="A181" t="s">
        <v>23</v>
      </c>
      <c r="B181">
        <v>84</v>
      </c>
      <c r="C181">
        <v>118865</v>
      </c>
    </row>
    <row r="182" spans="1:3">
      <c r="A182" t="s">
        <v>24</v>
      </c>
      <c r="B182">
        <v>84</v>
      </c>
      <c r="C182">
        <v>2550</v>
      </c>
    </row>
    <row r="183" spans="1:3">
      <c r="A183" t="s">
        <v>23</v>
      </c>
      <c r="B183">
        <v>85</v>
      </c>
      <c r="C183">
        <v>119643</v>
      </c>
    </row>
    <row r="184" spans="1:3">
      <c r="A184" t="s">
        <v>24</v>
      </c>
      <c r="B184">
        <v>85</v>
      </c>
      <c r="C184">
        <v>2540</v>
      </c>
    </row>
    <row r="185" spans="1:3">
      <c r="A185" t="s">
        <v>23</v>
      </c>
      <c r="B185">
        <v>86</v>
      </c>
      <c r="C185">
        <v>118770</v>
      </c>
    </row>
    <row r="186" spans="1:3">
      <c r="A186" t="s">
        <v>24</v>
      </c>
      <c r="B186">
        <v>86</v>
      </c>
      <c r="C186">
        <v>2551</v>
      </c>
    </row>
    <row r="187" spans="1:3">
      <c r="A187" t="s">
        <v>23</v>
      </c>
      <c r="B187">
        <v>87</v>
      </c>
      <c r="C187">
        <v>120923</v>
      </c>
    </row>
    <row r="188" spans="1:3">
      <c r="A188" t="s">
        <v>24</v>
      </c>
      <c r="B188">
        <v>87</v>
      </c>
      <c r="C188">
        <v>2578</v>
      </c>
    </row>
    <row r="189" spans="1:3">
      <c r="A189" t="s">
        <v>23</v>
      </c>
      <c r="B189">
        <v>88</v>
      </c>
      <c r="C189">
        <v>119248</v>
      </c>
    </row>
    <row r="190" spans="1:3">
      <c r="A190" t="s">
        <v>24</v>
      </c>
      <c r="B190">
        <v>88</v>
      </c>
      <c r="C190">
        <v>2553</v>
      </c>
    </row>
    <row r="191" spans="1:3">
      <c r="A191" t="s">
        <v>23</v>
      </c>
      <c r="B191">
        <v>89</v>
      </c>
      <c r="C191">
        <v>119909</v>
      </c>
    </row>
    <row r="192" spans="1:3">
      <c r="A192" t="s">
        <v>24</v>
      </c>
      <c r="B192">
        <v>89</v>
      </c>
      <c r="C192">
        <v>2463</v>
      </c>
    </row>
    <row r="193" spans="1:3">
      <c r="A193" t="s">
        <v>23</v>
      </c>
      <c r="B193">
        <v>90</v>
      </c>
      <c r="C193">
        <v>119452</v>
      </c>
    </row>
    <row r="194" spans="1:3">
      <c r="A194" t="s">
        <v>24</v>
      </c>
      <c r="B194">
        <v>90</v>
      </c>
      <c r="C194">
        <v>2484</v>
      </c>
    </row>
    <row r="195" spans="1:3">
      <c r="A195" t="s">
        <v>23</v>
      </c>
      <c r="B195">
        <v>91</v>
      </c>
      <c r="C195">
        <v>118802</v>
      </c>
    </row>
    <row r="196" spans="1:3">
      <c r="A196" t="s">
        <v>24</v>
      </c>
      <c r="B196">
        <v>91</v>
      </c>
      <c r="C196">
        <v>2549</v>
      </c>
    </row>
    <row r="197" spans="1:3">
      <c r="A197" t="s">
        <v>23</v>
      </c>
      <c r="B197">
        <v>92</v>
      </c>
      <c r="C197">
        <v>119255</v>
      </c>
    </row>
    <row r="198" spans="1:3">
      <c r="A198" t="s">
        <v>24</v>
      </c>
      <c r="B198">
        <v>92</v>
      </c>
      <c r="C198">
        <v>2575</v>
      </c>
    </row>
    <row r="199" spans="1:3">
      <c r="A199" t="s">
        <v>23</v>
      </c>
      <c r="B199">
        <v>93</v>
      </c>
      <c r="C199">
        <v>119797</v>
      </c>
    </row>
    <row r="200" spans="1:3">
      <c r="A200" t="s">
        <v>24</v>
      </c>
      <c r="B200">
        <v>93</v>
      </c>
      <c r="C200">
        <v>2565</v>
      </c>
    </row>
    <row r="201" spans="1:3">
      <c r="A201" t="s">
        <v>23</v>
      </c>
      <c r="B201">
        <v>94</v>
      </c>
      <c r="C201">
        <v>120122</v>
      </c>
    </row>
    <row r="202" spans="1:3">
      <c r="A202" t="s">
        <v>24</v>
      </c>
      <c r="B202">
        <v>94</v>
      </c>
      <c r="C202">
        <v>2541</v>
      </c>
    </row>
    <row r="203" spans="1:3">
      <c r="A203" t="s">
        <v>23</v>
      </c>
      <c r="B203">
        <v>95</v>
      </c>
      <c r="C203">
        <v>119417</v>
      </c>
    </row>
    <row r="204" spans="1:3">
      <c r="A204" t="s">
        <v>24</v>
      </c>
      <c r="B204">
        <v>95</v>
      </c>
      <c r="C204">
        <v>2551</v>
      </c>
    </row>
    <row r="205" spans="1:3">
      <c r="A205" t="s">
        <v>23</v>
      </c>
      <c r="B205">
        <v>96</v>
      </c>
      <c r="C205">
        <v>119362</v>
      </c>
    </row>
    <row r="206" spans="1:3">
      <c r="A206" t="s">
        <v>24</v>
      </c>
      <c r="B206">
        <v>96</v>
      </c>
      <c r="C206">
        <v>2541</v>
      </c>
    </row>
    <row r="207" spans="1:3">
      <c r="A207" t="s">
        <v>23</v>
      </c>
      <c r="B207">
        <v>97</v>
      </c>
      <c r="C207">
        <v>119651</v>
      </c>
    </row>
    <row r="208" spans="1:3">
      <c r="A208" t="s">
        <v>24</v>
      </c>
      <c r="B208">
        <v>97</v>
      </c>
      <c r="C208">
        <v>2511</v>
      </c>
    </row>
    <row r="209" spans="1:3">
      <c r="A209" t="s">
        <v>23</v>
      </c>
      <c r="B209">
        <v>98</v>
      </c>
      <c r="C209">
        <v>118725</v>
      </c>
    </row>
    <row r="210" spans="1:3">
      <c r="A210" t="s">
        <v>24</v>
      </c>
      <c r="B210">
        <v>98</v>
      </c>
      <c r="C210">
        <v>2547</v>
      </c>
    </row>
    <row r="211" spans="1:3">
      <c r="A211" t="s">
        <v>23</v>
      </c>
      <c r="B211">
        <v>99</v>
      </c>
      <c r="C211">
        <v>119492</v>
      </c>
    </row>
    <row r="212" spans="1:3">
      <c r="A212" t="s">
        <v>24</v>
      </c>
      <c r="B212">
        <v>99</v>
      </c>
      <c r="C212">
        <v>2524</v>
      </c>
    </row>
    <row r="213" spans="1:3">
      <c r="A213" t="s">
        <v>26</v>
      </c>
      <c r="B213">
        <v>0</v>
      </c>
      <c r="C213">
        <v>12571689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workbookViewId="0">
      <selection activeCell="B7" sqref="B7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8.1640625" bestFit="1" customWidth="1"/>
    <col min="11" max="11" width="7.1640625" bestFit="1" customWidth="1"/>
  </cols>
  <sheetData>
    <row r="1" spans="1:11">
      <c r="A1" s="6" t="s">
        <v>10</v>
      </c>
      <c r="B1" s="3">
        <v>307</v>
      </c>
      <c r="C1" s="3">
        <f>B3*(B3/B4)/I3</f>
        <v>347.3813421759022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110.66868231226718</v>
      </c>
      <c r="G2" t="s">
        <v>4</v>
      </c>
      <c r="H2" s="7">
        <f>H3+H5</f>
        <v>8731.557769687679</v>
      </c>
      <c r="I2" s="7">
        <f>I3+I5</f>
        <v>7648.5010000000002</v>
      </c>
      <c r="J2" s="8">
        <f>H2/I2</f>
        <v>1.1416037952649387</v>
      </c>
      <c r="K2" s="8">
        <f>J2-1</f>
        <v>0.14160379526493871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8143.3224755700321</v>
      </c>
      <c r="I3" s="3">
        <f>SUMIF($A$10:$A$221,"read",$C$10:$C$221)/1000</f>
        <v>7196.7020000000002</v>
      </c>
      <c r="J3" s="8">
        <f>H3/I3</f>
        <v>1.1315353165338835</v>
      </c>
      <c r="K3" s="8">
        <f>J3-1</f>
        <v>0.13153531653388351</v>
      </c>
    </row>
    <row r="4" spans="1:11">
      <c r="A4" s="6" t="s">
        <v>14</v>
      </c>
      <c r="B4" s="3">
        <v>1000</v>
      </c>
      <c r="C4" s="3"/>
      <c r="G4" t="s">
        <v>15</v>
      </c>
      <c r="H4" s="3">
        <f>B3/B1</f>
        <v>162.86644951140065</v>
      </c>
      <c r="I4" s="3">
        <f>I3/(B3/B4)</f>
        <v>143.93404000000001</v>
      </c>
      <c r="J4" s="8">
        <f>H4/I4</f>
        <v>1.1315353165338835</v>
      </c>
      <c r="K4" s="8">
        <f>J4-1</f>
        <v>0.13153531653388351</v>
      </c>
    </row>
    <row r="5" spans="1:11">
      <c r="A5" s="6" t="s">
        <v>16</v>
      </c>
      <c r="B5" s="9">
        <f>B4/B3</f>
        <v>0.02</v>
      </c>
      <c r="G5" t="s">
        <v>6</v>
      </c>
      <c r="H5" s="3">
        <f>B3/B2</f>
        <v>588.23529411764707</v>
      </c>
      <c r="I5" s="3">
        <f>SUMIF($A$10:$A$221,"network",$C$10:$C$221)/1000</f>
        <v>451.79899999999998</v>
      </c>
      <c r="J5" s="8">
        <f>H5/I5</f>
        <v>1.3019844977913786</v>
      </c>
      <c r="K5" s="8">
        <f>J5-1</f>
        <v>0.30198449779137859</v>
      </c>
    </row>
    <row r="6" spans="1:11">
      <c r="G6" t="s">
        <v>17</v>
      </c>
      <c r="H6" s="3">
        <f>B4/B2</f>
        <v>11.764705882352942</v>
      </c>
      <c r="I6" s="3">
        <f>I5/(B3/B4)</f>
        <v>9.0359800000000003</v>
      </c>
      <c r="J6" s="8">
        <f>H6/I6</f>
        <v>1.3019844977913786</v>
      </c>
      <c r="K6" s="8">
        <f>J6-1</f>
        <v>0.30198449779137859</v>
      </c>
    </row>
    <row r="7" spans="1:11">
      <c r="G7" t="s">
        <v>18</v>
      </c>
      <c r="H7" s="3">
        <f t="array" ref="H7">MAX(IF(A11:A301="read", C11:C301, 0))</f>
        <v>172520</v>
      </c>
      <c r="I7" s="3"/>
    </row>
    <row r="8" spans="1:11">
      <c r="G8" t="s">
        <v>19</v>
      </c>
      <c r="H8" s="3">
        <f t="array" ref="H8">MIN(IF(A11:A302="read", C11:C302, 1000000000))</f>
        <v>135437</v>
      </c>
      <c r="I8" s="3"/>
    </row>
    <row r="9" spans="1:11">
      <c r="H9" s="8">
        <f>H8/H7</f>
        <v>0.78505100857871546</v>
      </c>
      <c r="I9" s="3"/>
    </row>
    <row r="10" spans="1:11">
      <c r="A10" s="1" t="s">
        <v>20</v>
      </c>
      <c r="B10" s="1">
        <v>50</v>
      </c>
      <c r="C10" s="1">
        <v>1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172520</v>
      </c>
    </row>
    <row r="13" spans="1:11">
      <c r="A13" t="s">
        <v>24</v>
      </c>
      <c r="B13">
        <v>0</v>
      </c>
      <c r="C13">
        <v>9366</v>
      </c>
    </row>
    <row r="14" spans="1:11">
      <c r="A14" t="s">
        <v>23</v>
      </c>
      <c r="B14">
        <v>1</v>
      </c>
      <c r="C14">
        <v>162499</v>
      </c>
    </row>
    <row r="15" spans="1:11">
      <c r="A15" t="s">
        <v>24</v>
      </c>
      <c r="B15">
        <v>1</v>
      </c>
      <c r="C15">
        <v>8950</v>
      </c>
    </row>
    <row r="16" spans="1:11">
      <c r="A16" t="s">
        <v>23</v>
      </c>
      <c r="B16">
        <v>2</v>
      </c>
      <c r="C16">
        <v>158848</v>
      </c>
    </row>
    <row r="17" spans="1:3">
      <c r="A17" t="s">
        <v>24</v>
      </c>
      <c r="B17">
        <v>2</v>
      </c>
      <c r="C17">
        <v>8948</v>
      </c>
    </row>
    <row r="18" spans="1:3">
      <c r="A18" t="s">
        <v>23</v>
      </c>
      <c r="B18">
        <v>3</v>
      </c>
      <c r="C18">
        <v>149795</v>
      </c>
    </row>
    <row r="19" spans="1:3">
      <c r="A19" t="s">
        <v>24</v>
      </c>
      <c r="B19">
        <v>3</v>
      </c>
      <c r="C19">
        <v>8935</v>
      </c>
    </row>
    <row r="20" spans="1:3">
      <c r="A20" t="s">
        <v>23</v>
      </c>
      <c r="B20">
        <v>4</v>
      </c>
      <c r="C20">
        <v>149580</v>
      </c>
    </row>
    <row r="21" spans="1:3">
      <c r="A21" t="s">
        <v>24</v>
      </c>
      <c r="B21">
        <v>4</v>
      </c>
      <c r="C21">
        <v>9072</v>
      </c>
    </row>
    <row r="22" spans="1:3">
      <c r="A22" t="s">
        <v>23</v>
      </c>
      <c r="B22">
        <v>5</v>
      </c>
      <c r="C22">
        <v>149954</v>
      </c>
    </row>
    <row r="23" spans="1:3">
      <c r="A23" t="s">
        <v>24</v>
      </c>
      <c r="B23">
        <v>5</v>
      </c>
      <c r="C23">
        <v>9007</v>
      </c>
    </row>
    <row r="24" spans="1:3">
      <c r="A24" t="s">
        <v>23</v>
      </c>
      <c r="B24">
        <v>6</v>
      </c>
      <c r="C24">
        <v>149239</v>
      </c>
    </row>
    <row r="25" spans="1:3">
      <c r="A25" t="s">
        <v>24</v>
      </c>
      <c r="B25">
        <v>6</v>
      </c>
      <c r="C25">
        <v>8987</v>
      </c>
    </row>
    <row r="26" spans="1:3">
      <c r="A26" t="s">
        <v>23</v>
      </c>
      <c r="B26">
        <v>7</v>
      </c>
      <c r="C26">
        <v>148408</v>
      </c>
    </row>
    <row r="27" spans="1:3">
      <c r="A27" t="s">
        <v>24</v>
      </c>
      <c r="B27">
        <v>7</v>
      </c>
      <c r="C27">
        <v>8980</v>
      </c>
    </row>
    <row r="28" spans="1:3">
      <c r="A28" t="s">
        <v>23</v>
      </c>
      <c r="B28">
        <v>8</v>
      </c>
      <c r="C28">
        <v>148561</v>
      </c>
    </row>
    <row r="29" spans="1:3">
      <c r="A29" t="s">
        <v>24</v>
      </c>
      <c r="B29">
        <v>8</v>
      </c>
      <c r="C29">
        <v>8998</v>
      </c>
    </row>
    <row r="30" spans="1:3">
      <c r="A30" t="s">
        <v>23</v>
      </c>
      <c r="B30">
        <v>9</v>
      </c>
      <c r="C30">
        <v>148844</v>
      </c>
    </row>
    <row r="31" spans="1:3">
      <c r="A31" t="s">
        <v>24</v>
      </c>
      <c r="B31">
        <v>9</v>
      </c>
      <c r="C31">
        <v>9054</v>
      </c>
    </row>
    <row r="32" spans="1:3">
      <c r="A32" t="s">
        <v>23</v>
      </c>
      <c r="B32">
        <v>10</v>
      </c>
      <c r="C32">
        <v>147723</v>
      </c>
    </row>
    <row r="33" spans="1:3">
      <c r="A33" t="s">
        <v>24</v>
      </c>
      <c r="B33">
        <v>10</v>
      </c>
      <c r="C33">
        <v>9066</v>
      </c>
    </row>
    <row r="34" spans="1:3">
      <c r="A34" t="s">
        <v>23</v>
      </c>
      <c r="B34">
        <v>11</v>
      </c>
      <c r="C34">
        <v>149643</v>
      </c>
    </row>
    <row r="35" spans="1:3">
      <c r="A35" t="s">
        <v>24</v>
      </c>
      <c r="B35">
        <v>11</v>
      </c>
      <c r="C35">
        <v>8942</v>
      </c>
    </row>
    <row r="36" spans="1:3">
      <c r="A36" t="s">
        <v>23</v>
      </c>
      <c r="B36">
        <v>12</v>
      </c>
      <c r="C36">
        <v>148347</v>
      </c>
    </row>
    <row r="37" spans="1:3">
      <c r="A37" t="s">
        <v>24</v>
      </c>
      <c r="B37">
        <v>12</v>
      </c>
      <c r="C37">
        <v>9132</v>
      </c>
    </row>
    <row r="38" spans="1:3">
      <c r="A38" t="s">
        <v>23</v>
      </c>
      <c r="B38">
        <v>13</v>
      </c>
      <c r="C38">
        <v>144298</v>
      </c>
    </row>
    <row r="39" spans="1:3">
      <c r="A39" t="s">
        <v>24</v>
      </c>
      <c r="B39">
        <v>13</v>
      </c>
      <c r="C39">
        <v>8993</v>
      </c>
    </row>
    <row r="40" spans="1:3">
      <c r="A40" t="s">
        <v>23</v>
      </c>
      <c r="B40">
        <v>14</v>
      </c>
      <c r="C40">
        <v>145987</v>
      </c>
    </row>
    <row r="41" spans="1:3">
      <c r="A41" t="s">
        <v>24</v>
      </c>
      <c r="B41">
        <v>14</v>
      </c>
      <c r="C41">
        <v>9060</v>
      </c>
    </row>
    <row r="42" spans="1:3">
      <c r="A42" t="s">
        <v>23</v>
      </c>
      <c r="B42">
        <v>15</v>
      </c>
      <c r="C42">
        <v>145519</v>
      </c>
    </row>
    <row r="43" spans="1:3">
      <c r="A43" t="s">
        <v>24</v>
      </c>
      <c r="B43">
        <v>15</v>
      </c>
      <c r="C43">
        <v>8996</v>
      </c>
    </row>
    <row r="44" spans="1:3">
      <c r="A44" t="s">
        <v>23</v>
      </c>
      <c r="B44">
        <v>16</v>
      </c>
      <c r="C44">
        <v>146250</v>
      </c>
    </row>
    <row r="45" spans="1:3">
      <c r="A45" t="s">
        <v>24</v>
      </c>
      <c r="B45">
        <v>16</v>
      </c>
      <c r="C45">
        <v>9007</v>
      </c>
    </row>
    <row r="46" spans="1:3">
      <c r="A46" t="s">
        <v>23</v>
      </c>
      <c r="B46">
        <v>17</v>
      </c>
      <c r="C46">
        <v>148995</v>
      </c>
    </row>
    <row r="47" spans="1:3">
      <c r="A47" t="s">
        <v>24</v>
      </c>
      <c r="B47">
        <v>17</v>
      </c>
      <c r="C47">
        <v>9033</v>
      </c>
    </row>
    <row r="48" spans="1:3">
      <c r="A48" t="s">
        <v>23</v>
      </c>
      <c r="B48">
        <v>18</v>
      </c>
      <c r="C48">
        <v>144941</v>
      </c>
    </row>
    <row r="49" spans="1:3">
      <c r="A49" t="s">
        <v>24</v>
      </c>
      <c r="B49">
        <v>18</v>
      </c>
      <c r="C49">
        <v>9025</v>
      </c>
    </row>
    <row r="50" spans="1:3">
      <c r="A50" t="s">
        <v>23</v>
      </c>
      <c r="B50">
        <v>19</v>
      </c>
      <c r="C50">
        <v>144069</v>
      </c>
    </row>
    <row r="51" spans="1:3">
      <c r="A51" t="s">
        <v>24</v>
      </c>
      <c r="B51">
        <v>19</v>
      </c>
      <c r="C51">
        <v>8946</v>
      </c>
    </row>
    <row r="52" spans="1:3">
      <c r="A52" t="s">
        <v>23</v>
      </c>
      <c r="B52">
        <v>20</v>
      </c>
      <c r="C52">
        <v>145957</v>
      </c>
    </row>
    <row r="53" spans="1:3">
      <c r="A53" t="s">
        <v>24</v>
      </c>
      <c r="B53">
        <v>20</v>
      </c>
      <c r="C53">
        <v>8985</v>
      </c>
    </row>
    <row r="54" spans="1:3">
      <c r="A54" t="s">
        <v>23</v>
      </c>
      <c r="B54">
        <v>21</v>
      </c>
      <c r="C54">
        <v>143820</v>
      </c>
    </row>
    <row r="55" spans="1:3">
      <c r="A55" t="s">
        <v>24</v>
      </c>
      <c r="B55">
        <v>21</v>
      </c>
      <c r="C55">
        <v>8964</v>
      </c>
    </row>
    <row r="56" spans="1:3">
      <c r="A56" t="s">
        <v>23</v>
      </c>
      <c r="B56">
        <v>22</v>
      </c>
      <c r="C56">
        <v>143066</v>
      </c>
    </row>
    <row r="57" spans="1:3">
      <c r="A57" t="s">
        <v>24</v>
      </c>
      <c r="B57">
        <v>22</v>
      </c>
      <c r="C57">
        <v>9156</v>
      </c>
    </row>
    <row r="58" spans="1:3">
      <c r="A58" t="s">
        <v>23</v>
      </c>
      <c r="B58">
        <v>23</v>
      </c>
      <c r="C58">
        <v>142377</v>
      </c>
    </row>
    <row r="59" spans="1:3">
      <c r="A59" t="s">
        <v>24</v>
      </c>
      <c r="B59">
        <v>23</v>
      </c>
      <c r="C59">
        <v>9033</v>
      </c>
    </row>
    <row r="60" spans="1:3">
      <c r="A60" t="s">
        <v>23</v>
      </c>
      <c r="B60">
        <v>24</v>
      </c>
      <c r="C60">
        <v>144481</v>
      </c>
    </row>
    <row r="61" spans="1:3">
      <c r="A61" t="s">
        <v>24</v>
      </c>
      <c r="B61">
        <v>24</v>
      </c>
      <c r="C61">
        <v>8954</v>
      </c>
    </row>
    <row r="62" spans="1:3">
      <c r="A62" t="s">
        <v>23</v>
      </c>
      <c r="B62">
        <v>25</v>
      </c>
      <c r="C62">
        <v>143996</v>
      </c>
    </row>
    <row r="63" spans="1:3">
      <c r="A63" t="s">
        <v>24</v>
      </c>
      <c r="B63">
        <v>25</v>
      </c>
      <c r="C63">
        <v>9165</v>
      </c>
    </row>
    <row r="64" spans="1:3">
      <c r="A64" t="s">
        <v>23</v>
      </c>
      <c r="B64">
        <v>26</v>
      </c>
      <c r="C64">
        <v>140884</v>
      </c>
    </row>
    <row r="65" spans="1:3">
      <c r="A65" t="s">
        <v>24</v>
      </c>
      <c r="B65">
        <v>26</v>
      </c>
      <c r="C65">
        <v>9089</v>
      </c>
    </row>
    <row r="66" spans="1:3">
      <c r="A66" t="s">
        <v>23</v>
      </c>
      <c r="B66">
        <v>27</v>
      </c>
      <c r="C66">
        <v>142301</v>
      </c>
    </row>
    <row r="67" spans="1:3">
      <c r="A67" t="s">
        <v>24</v>
      </c>
      <c r="B67">
        <v>27</v>
      </c>
      <c r="C67">
        <v>9116</v>
      </c>
    </row>
    <row r="68" spans="1:3">
      <c r="A68" t="s">
        <v>23</v>
      </c>
      <c r="B68">
        <v>28</v>
      </c>
      <c r="C68">
        <v>142055</v>
      </c>
    </row>
    <row r="69" spans="1:3">
      <c r="A69" t="s">
        <v>24</v>
      </c>
      <c r="B69">
        <v>28</v>
      </c>
      <c r="C69">
        <v>9045</v>
      </c>
    </row>
    <row r="70" spans="1:3">
      <c r="A70" t="s">
        <v>23</v>
      </c>
      <c r="B70">
        <v>29</v>
      </c>
      <c r="C70">
        <v>144635</v>
      </c>
    </row>
    <row r="71" spans="1:3">
      <c r="A71" t="s">
        <v>24</v>
      </c>
      <c r="B71">
        <v>29</v>
      </c>
      <c r="C71">
        <v>9042</v>
      </c>
    </row>
    <row r="72" spans="1:3">
      <c r="A72" t="s">
        <v>23</v>
      </c>
      <c r="B72">
        <v>30</v>
      </c>
      <c r="C72">
        <v>140766</v>
      </c>
    </row>
    <row r="73" spans="1:3">
      <c r="A73" t="s">
        <v>24</v>
      </c>
      <c r="B73">
        <v>30</v>
      </c>
      <c r="C73">
        <v>8991</v>
      </c>
    </row>
    <row r="74" spans="1:3">
      <c r="A74" t="s">
        <v>23</v>
      </c>
      <c r="B74">
        <v>31</v>
      </c>
      <c r="C74">
        <v>143473</v>
      </c>
    </row>
    <row r="75" spans="1:3">
      <c r="A75" t="s">
        <v>24</v>
      </c>
      <c r="B75">
        <v>31</v>
      </c>
      <c r="C75">
        <v>8953</v>
      </c>
    </row>
    <row r="76" spans="1:3">
      <c r="A76" t="s">
        <v>23</v>
      </c>
      <c r="B76">
        <v>32</v>
      </c>
      <c r="C76">
        <v>140421</v>
      </c>
    </row>
    <row r="77" spans="1:3">
      <c r="A77" t="s">
        <v>24</v>
      </c>
      <c r="B77">
        <v>32</v>
      </c>
      <c r="C77">
        <v>9000</v>
      </c>
    </row>
    <row r="78" spans="1:3">
      <c r="A78" t="s">
        <v>23</v>
      </c>
      <c r="B78">
        <v>33</v>
      </c>
      <c r="C78">
        <v>138998</v>
      </c>
    </row>
    <row r="79" spans="1:3">
      <c r="A79" t="s">
        <v>24</v>
      </c>
      <c r="B79">
        <v>33</v>
      </c>
      <c r="C79">
        <v>9023</v>
      </c>
    </row>
    <row r="80" spans="1:3">
      <c r="A80" t="s">
        <v>23</v>
      </c>
      <c r="B80">
        <v>34</v>
      </c>
      <c r="C80">
        <v>139781</v>
      </c>
    </row>
    <row r="81" spans="1:3">
      <c r="A81" t="s">
        <v>24</v>
      </c>
      <c r="B81">
        <v>34</v>
      </c>
      <c r="C81">
        <v>9030</v>
      </c>
    </row>
    <row r="82" spans="1:3">
      <c r="A82" t="s">
        <v>23</v>
      </c>
      <c r="B82">
        <v>35</v>
      </c>
      <c r="C82">
        <v>138503</v>
      </c>
    </row>
    <row r="83" spans="1:3">
      <c r="A83" t="s">
        <v>24</v>
      </c>
      <c r="B83">
        <v>35</v>
      </c>
      <c r="C83">
        <v>9036</v>
      </c>
    </row>
    <row r="84" spans="1:3">
      <c r="A84" t="s">
        <v>23</v>
      </c>
      <c r="B84">
        <v>36</v>
      </c>
      <c r="C84">
        <v>139093</v>
      </c>
    </row>
    <row r="85" spans="1:3">
      <c r="A85" t="s">
        <v>24</v>
      </c>
      <c r="B85">
        <v>36</v>
      </c>
      <c r="C85">
        <v>8947</v>
      </c>
    </row>
    <row r="86" spans="1:3">
      <c r="A86" t="s">
        <v>23</v>
      </c>
      <c r="B86">
        <v>37</v>
      </c>
      <c r="C86">
        <v>135650</v>
      </c>
    </row>
    <row r="87" spans="1:3">
      <c r="A87" t="s">
        <v>24</v>
      </c>
      <c r="B87">
        <v>37</v>
      </c>
      <c r="C87">
        <v>9084</v>
      </c>
    </row>
    <row r="88" spans="1:3">
      <c r="A88" t="s">
        <v>23</v>
      </c>
      <c r="B88">
        <v>38</v>
      </c>
      <c r="C88">
        <v>135509</v>
      </c>
    </row>
    <row r="89" spans="1:3">
      <c r="A89" t="s">
        <v>24</v>
      </c>
      <c r="B89">
        <v>38</v>
      </c>
      <c r="C89">
        <v>8946</v>
      </c>
    </row>
    <row r="90" spans="1:3">
      <c r="A90" t="s">
        <v>23</v>
      </c>
      <c r="B90">
        <v>39</v>
      </c>
      <c r="C90">
        <v>135588</v>
      </c>
    </row>
    <row r="91" spans="1:3">
      <c r="A91" t="s">
        <v>24</v>
      </c>
      <c r="B91">
        <v>39</v>
      </c>
      <c r="C91">
        <v>9211</v>
      </c>
    </row>
    <row r="92" spans="1:3">
      <c r="A92" t="s">
        <v>23</v>
      </c>
      <c r="B92">
        <v>40</v>
      </c>
      <c r="C92">
        <v>136562</v>
      </c>
    </row>
    <row r="93" spans="1:3">
      <c r="A93" t="s">
        <v>24</v>
      </c>
      <c r="B93">
        <v>40</v>
      </c>
      <c r="C93">
        <v>9085</v>
      </c>
    </row>
    <row r="94" spans="1:3">
      <c r="A94" t="s">
        <v>23</v>
      </c>
      <c r="B94">
        <v>41</v>
      </c>
      <c r="C94">
        <v>139110</v>
      </c>
    </row>
    <row r="95" spans="1:3">
      <c r="A95" t="s">
        <v>24</v>
      </c>
      <c r="B95">
        <v>41</v>
      </c>
      <c r="C95">
        <v>9082</v>
      </c>
    </row>
    <row r="96" spans="1:3">
      <c r="A96" t="s">
        <v>23</v>
      </c>
      <c r="B96">
        <v>42</v>
      </c>
      <c r="C96">
        <v>135751</v>
      </c>
    </row>
    <row r="97" spans="1:3">
      <c r="A97" t="s">
        <v>24</v>
      </c>
      <c r="B97">
        <v>42</v>
      </c>
      <c r="C97">
        <v>9215</v>
      </c>
    </row>
    <row r="98" spans="1:3">
      <c r="A98" t="s">
        <v>23</v>
      </c>
      <c r="B98">
        <v>43</v>
      </c>
      <c r="C98">
        <v>135664</v>
      </c>
    </row>
    <row r="99" spans="1:3">
      <c r="A99" t="s">
        <v>24</v>
      </c>
      <c r="B99">
        <v>43</v>
      </c>
      <c r="C99">
        <v>8998</v>
      </c>
    </row>
    <row r="100" spans="1:3">
      <c r="A100" t="s">
        <v>23</v>
      </c>
      <c r="B100">
        <v>44</v>
      </c>
      <c r="C100">
        <v>137300</v>
      </c>
    </row>
    <row r="101" spans="1:3">
      <c r="A101" t="s">
        <v>24</v>
      </c>
      <c r="B101">
        <v>44</v>
      </c>
      <c r="C101">
        <v>9114</v>
      </c>
    </row>
    <row r="102" spans="1:3">
      <c r="A102" t="s">
        <v>23</v>
      </c>
      <c r="B102">
        <v>45</v>
      </c>
      <c r="C102">
        <v>138399</v>
      </c>
    </row>
    <row r="103" spans="1:3">
      <c r="A103" t="s">
        <v>24</v>
      </c>
      <c r="B103">
        <v>45</v>
      </c>
      <c r="C103">
        <v>9031</v>
      </c>
    </row>
    <row r="104" spans="1:3">
      <c r="A104" t="s">
        <v>23</v>
      </c>
      <c r="B104">
        <v>46</v>
      </c>
      <c r="C104">
        <v>136566</v>
      </c>
    </row>
    <row r="105" spans="1:3">
      <c r="A105" t="s">
        <v>24</v>
      </c>
      <c r="B105">
        <v>46</v>
      </c>
      <c r="C105">
        <v>9013</v>
      </c>
    </row>
    <row r="106" spans="1:3">
      <c r="A106" t="s">
        <v>23</v>
      </c>
      <c r="B106">
        <v>47</v>
      </c>
      <c r="C106">
        <v>135437</v>
      </c>
    </row>
    <row r="107" spans="1:3">
      <c r="A107" t="s">
        <v>24</v>
      </c>
      <c r="B107">
        <v>47</v>
      </c>
      <c r="C107">
        <v>9023</v>
      </c>
    </row>
    <row r="108" spans="1:3">
      <c r="A108" t="s">
        <v>23</v>
      </c>
      <c r="B108">
        <v>48</v>
      </c>
      <c r="C108">
        <v>138575</v>
      </c>
    </row>
    <row r="109" spans="1:3">
      <c r="A109" t="s">
        <v>24</v>
      </c>
      <c r="B109">
        <v>48</v>
      </c>
      <c r="C109">
        <v>8999</v>
      </c>
    </row>
    <row r="110" spans="1:3">
      <c r="A110" t="s">
        <v>23</v>
      </c>
      <c r="B110">
        <v>49</v>
      </c>
      <c r="C110">
        <v>137964</v>
      </c>
    </row>
    <row r="111" spans="1:3">
      <c r="A111" t="s">
        <v>24</v>
      </c>
      <c r="B111">
        <v>49</v>
      </c>
      <c r="C111">
        <v>8972</v>
      </c>
    </row>
    <row r="112" spans="1:3">
      <c r="A112" t="s">
        <v>26</v>
      </c>
      <c r="B112">
        <v>0</v>
      </c>
      <c r="C112">
        <v>7648888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H5" sqref="H5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</cols>
  <sheetData>
    <row r="1" spans="1:11">
      <c r="A1" s="6" t="s">
        <v>10</v>
      </c>
      <c r="B1" s="3">
        <v>307</v>
      </c>
      <c r="C1" s="3">
        <f>B3*(B3/B4)/I3</f>
        <v>304.84875355880433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90.52051104259715</v>
      </c>
      <c r="G2" t="s">
        <v>4</v>
      </c>
      <c r="H2" s="7">
        <f>H3+H5</f>
        <v>4659.8965319026629</v>
      </c>
      <c r="I2" s="7">
        <f>I3+I5</f>
        <v>4652.7550000000001</v>
      </c>
      <c r="J2" s="8">
        <f>H2/I2</f>
        <v>1.001534903923087</v>
      </c>
      <c r="K2" s="8">
        <f>J2-1</f>
        <v>1.5349039230869721E-3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4071.6612377850161</v>
      </c>
      <c r="I3" s="3">
        <f>SUMIF($A$10:$A$221,"read",$C$10:$C$221)/1000</f>
        <v>4100.3940000000002</v>
      </c>
      <c r="J3" s="8">
        <f>H3/I3</f>
        <v>0.99299268260196849</v>
      </c>
      <c r="K3" s="8">
        <f>J3-1</f>
        <v>-7.0073173980315095E-3</v>
      </c>
    </row>
    <row r="4" spans="1:11">
      <c r="A4" s="6" t="s">
        <v>14</v>
      </c>
      <c r="B4" s="3">
        <v>2000</v>
      </c>
      <c r="C4" s="3"/>
      <c r="G4" t="s">
        <v>15</v>
      </c>
      <c r="H4" s="3">
        <f>B3/B1</f>
        <v>162.86644951140065</v>
      </c>
      <c r="I4" s="3">
        <f>I3/(B3/B4)</f>
        <v>164.01576</v>
      </c>
      <c r="J4" s="8">
        <f>H4/I4</f>
        <v>0.99299268260196849</v>
      </c>
      <c r="K4" s="8">
        <f>J4-1</f>
        <v>-7.0073173980315095E-3</v>
      </c>
    </row>
    <row r="5" spans="1:11">
      <c r="A5" s="6" t="s">
        <v>16</v>
      </c>
      <c r="B5" s="9">
        <f>B4/B3</f>
        <v>0.04</v>
      </c>
      <c r="G5" t="s">
        <v>6</v>
      </c>
      <c r="H5" s="3">
        <f>B3/B2</f>
        <v>588.23529411764707</v>
      </c>
      <c r="I5" s="3">
        <f>SUMIF($A$10:$A$221,"network",$C$10:$C$221)/1000</f>
        <v>552.36099999999999</v>
      </c>
      <c r="J5" s="8">
        <f>H5/I5</f>
        <v>1.064947188736437</v>
      </c>
      <c r="K5" s="8">
        <f>J5-1</f>
        <v>6.4947188736437012E-2</v>
      </c>
    </row>
    <row r="6" spans="1:11">
      <c r="G6" t="s">
        <v>17</v>
      </c>
      <c r="H6" s="3">
        <f>B4/B2</f>
        <v>23.529411764705884</v>
      </c>
      <c r="I6" s="3">
        <f>I5/(B3/B4)</f>
        <v>22.094439999999999</v>
      </c>
      <c r="J6" s="8">
        <f>H6/I6</f>
        <v>1.064947188736437</v>
      </c>
      <c r="K6" s="8">
        <f>J6-1</f>
        <v>6.4947188736437012E-2</v>
      </c>
    </row>
    <row r="7" spans="1:11">
      <c r="G7" t="s">
        <v>18</v>
      </c>
      <c r="H7" s="3">
        <f t="array" ref="H7">MAX(IF(A11:A301="read", C11:C301, 0))</f>
        <v>213265</v>
      </c>
      <c r="I7" s="3"/>
    </row>
    <row r="8" spans="1:11">
      <c r="G8" t="s">
        <v>19</v>
      </c>
      <c r="H8" s="3">
        <f t="array" ref="H8">MIN(IF(A11:A302="read", C11:C302, 1000000000))</f>
        <v>140193</v>
      </c>
      <c r="I8" s="3"/>
    </row>
    <row r="9" spans="1:11">
      <c r="H9" s="8">
        <f>H8/H7</f>
        <v>0.65736524980657862</v>
      </c>
      <c r="I9" s="3"/>
    </row>
    <row r="10" spans="1:11">
      <c r="A10" s="1" t="s">
        <v>20</v>
      </c>
      <c r="B10" s="1">
        <v>50</v>
      </c>
      <c r="C10" s="1">
        <v>2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213265</v>
      </c>
    </row>
    <row r="13" spans="1:11">
      <c r="A13" t="s">
        <v>24</v>
      </c>
      <c r="B13">
        <v>0</v>
      </c>
      <c r="C13">
        <v>22914</v>
      </c>
    </row>
    <row r="14" spans="1:11">
      <c r="A14" t="s">
        <v>23</v>
      </c>
      <c r="B14">
        <v>1</v>
      </c>
      <c r="C14">
        <v>184514</v>
      </c>
    </row>
    <row r="15" spans="1:11">
      <c r="A15" t="s">
        <v>24</v>
      </c>
      <c r="B15">
        <v>1</v>
      </c>
      <c r="C15">
        <v>22163</v>
      </c>
    </row>
    <row r="16" spans="1:11">
      <c r="A16" t="s">
        <v>23</v>
      </c>
      <c r="B16">
        <v>2</v>
      </c>
      <c r="C16">
        <v>180777</v>
      </c>
    </row>
    <row r="17" spans="1:3">
      <c r="A17" t="s">
        <v>24</v>
      </c>
      <c r="B17">
        <v>2</v>
      </c>
      <c r="C17">
        <v>21983</v>
      </c>
    </row>
    <row r="18" spans="1:3">
      <c r="A18" t="s">
        <v>23</v>
      </c>
      <c r="B18">
        <v>3</v>
      </c>
      <c r="C18">
        <v>179195</v>
      </c>
    </row>
    <row r="19" spans="1:3">
      <c r="A19" t="s">
        <v>24</v>
      </c>
      <c r="B19">
        <v>3</v>
      </c>
      <c r="C19">
        <v>22113</v>
      </c>
    </row>
    <row r="20" spans="1:3">
      <c r="A20" t="s">
        <v>23</v>
      </c>
      <c r="B20">
        <v>4</v>
      </c>
      <c r="C20">
        <v>180270</v>
      </c>
    </row>
    <row r="21" spans="1:3">
      <c r="A21" t="s">
        <v>24</v>
      </c>
      <c r="B21">
        <v>4</v>
      </c>
      <c r="C21">
        <v>22056</v>
      </c>
    </row>
    <row r="22" spans="1:3">
      <c r="A22" t="s">
        <v>23</v>
      </c>
      <c r="B22">
        <v>5</v>
      </c>
      <c r="C22">
        <v>176730</v>
      </c>
    </row>
    <row r="23" spans="1:3">
      <c r="A23" t="s">
        <v>24</v>
      </c>
      <c r="B23">
        <v>5</v>
      </c>
      <c r="C23">
        <v>21954</v>
      </c>
    </row>
    <row r="24" spans="1:3">
      <c r="A24" t="s">
        <v>23</v>
      </c>
      <c r="B24">
        <v>6</v>
      </c>
      <c r="C24">
        <v>174583</v>
      </c>
    </row>
    <row r="25" spans="1:3">
      <c r="A25" t="s">
        <v>24</v>
      </c>
      <c r="B25">
        <v>6</v>
      </c>
      <c r="C25">
        <v>22014</v>
      </c>
    </row>
    <row r="26" spans="1:3">
      <c r="A26" t="s">
        <v>23</v>
      </c>
      <c r="B26">
        <v>7</v>
      </c>
      <c r="C26">
        <v>174071</v>
      </c>
    </row>
    <row r="27" spans="1:3">
      <c r="A27" t="s">
        <v>24</v>
      </c>
      <c r="B27">
        <v>7</v>
      </c>
      <c r="C27">
        <v>22156</v>
      </c>
    </row>
    <row r="28" spans="1:3">
      <c r="A28" t="s">
        <v>23</v>
      </c>
      <c r="B28">
        <v>8</v>
      </c>
      <c r="C28">
        <v>171057</v>
      </c>
    </row>
    <row r="29" spans="1:3">
      <c r="A29" t="s">
        <v>24</v>
      </c>
      <c r="B29">
        <v>8</v>
      </c>
      <c r="C29">
        <v>22072</v>
      </c>
    </row>
    <row r="30" spans="1:3">
      <c r="A30" t="s">
        <v>23</v>
      </c>
      <c r="B30">
        <v>9</v>
      </c>
      <c r="C30">
        <v>176327</v>
      </c>
    </row>
    <row r="31" spans="1:3">
      <c r="A31" t="s">
        <v>24</v>
      </c>
      <c r="B31">
        <v>9</v>
      </c>
      <c r="C31">
        <v>22129</v>
      </c>
    </row>
    <row r="32" spans="1:3">
      <c r="A32" t="s">
        <v>23</v>
      </c>
      <c r="B32">
        <v>10</v>
      </c>
      <c r="C32">
        <v>170246</v>
      </c>
    </row>
    <row r="33" spans="1:3">
      <c r="A33" t="s">
        <v>24</v>
      </c>
      <c r="B33">
        <v>10</v>
      </c>
      <c r="C33">
        <v>22047</v>
      </c>
    </row>
    <row r="34" spans="1:3">
      <c r="A34" t="s">
        <v>23</v>
      </c>
      <c r="B34">
        <v>11</v>
      </c>
      <c r="C34">
        <v>167505</v>
      </c>
    </row>
    <row r="35" spans="1:3">
      <c r="A35" t="s">
        <v>24</v>
      </c>
      <c r="B35">
        <v>11</v>
      </c>
      <c r="C35">
        <v>22026</v>
      </c>
    </row>
    <row r="36" spans="1:3">
      <c r="A36" t="s">
        <v>23</v>
      </c>
      <c r="B36">
        <v>12</v>
      </c>
      <c r="C36">
        <v>163916</v>
      </c>
    </row>
    <row r="37" spans="1:3">
      <c r="A37" t="s">
        <v>24</v>
      </c>
      <c r="B37">
        <v>12</v>
      </c>
      <c r="C37">
        <v>22035</v>
      </c>
    </row>
    <row r="38" spans="1:3">
      <c r="A38" t="s">
        <v>23</v>
      </c>
      <c r="B38">
        <v>13</v>
      </c>
      <c r="C38">
        <v>161516</v>
      </c>
    </row>
    <row r="39" spans="1:3">
      <c r="A39" t="s">
        <v>24</v>
      </c>
      <c r="B39">
        <v>13</v>
      </c>
      <c r="C39">
        <v>22055</v>
      </c>
    </row>
    <row r="40" spans="1:3">
      <c r="A40" t="s">
        <v>23</v>
      </c>
      <c r="B40">
        <v>14</v>
      </c>
      <c r="C40">
        <v>159828</v>
      </c>
    </row>
    <row r="41" spans="1:3">
      <c r="A41" t="s">
        <v>24</v>
      </c>
      <c r="B41">
        <v>14</v>
      </c>
      <c r="C41">
        <v>21967</v>
      </c>
    </row>
    <row r="42" spans="1:3">
      <c r="A42" t="s">
        <v>23</v>
      </c>
      <c r="B42">
        <v>15</v>
      </c>
      <c r="C42">
        <v>155070</v>
      </c>
    </row>
    <row r="43" spans="1:3">
      <c r="A43" t="s">
        <v>24</v>
      </c>
      <c r="B43">
        <v>15</v>
      </c>
      <c r="C43">
        <v>21956</v>
      </c>
    </row>
    <row r="44" spans="1:3">
      <c r="A44" t="s">
        <v>23</v>
      </c>
      <c r="B44">
        <v>16</v>
      </c>
      <c r="C44">
        <v>157784</v>
      </c>
    </row>
    <row r="45" spans="1:3">
      <c r="A45" t="s">
        <v>24</v>
      </c>
      <c r="B45">
        <v>16</v>
      </c>
      <c r="C45">
        <v>21994</v>
      </c>
    </row>
    <row r="46" spans="1:3">
      <c r="A46" t="s">
        <v>23</v>
      </c>
      <c r="B46">
        <v>17</v>
      </c>
      <c r="C46">
        <v>151596</v>
      </c>
    </row>
    <row r="47" spans="1:3">
      <c r="A47" t="s">
        <v>24</v>
      </c>
      <c r="B47">
        <v>17</v>
      </c>
      <c r="C47">
        <v>21998</v>
      </c>
    </row>
    <row r="48" spans="1:3">
      <c r="A48" t="s">
        <v>23</v>
      </c>
      <c r="B48">
        <v>18</v>
      </c>
      <c r="C48">
        <v>152088</v>
      </c>
    </row>
    <row r="49" spans="1:3">
      <c r="A49" t="s">
        <v>24</v>
      </c>
      <c r="B49">
        <v>18</v>
      </c>
      <c r="C49">
        <v>22170</v>
      </c>
    </row>
    <row r="50" spans="1:3">
      <c r="A50" t="s">
        <v>23</v>
      </c>
      <c r="B50">
        <v>19</v>
      </c>
      <c r="C50">
        <v>144234</v>
      </c>
    </row>
    <row r="51" spans="1:3">
      <c r="A51" t="s">
        <v>24</v>
      </c>
      <c r="B51">
        <v>19</v>
      </c>
      <c r="C51">
        <v>21989</v>
      </c>
    </row>
    <row r="52" spans="1:3">
      <c r="A52" t="s">
        <v>23</v>
      </c>
      <c r="B52">
        <v>20</v>
      </c>
      <c r="C52">
        <v>143409</v>
      </c>
    </row>
    <row r="53" spans="1:3">
      <c r="A53" t="s">
        <v>24</v>
      </c>
      <c r="B53">
        <v>20</v>
      </c>
      <c r="C53">
        <v>22134</v>
      </c>
    </row>
    <row r="54" spans="1:3">
      <c r="A54" t="s">
        <v>23</v>
      </c>
      <c r="B54">
        <v>21</v>
      </c>
      <c r="C54">
        <v>140324</v>
      </c>
    </row>
    <row r="55" spans="1:3">
      <c r="A55" t="s">
        <v>24</v>
      </c>
      <c r="B55">
        <v>21</v>
      </c>
      <c r="C55">
        <v>22150</v>
      </c>
    </row>
    <row r="56" spans="1:3">
      <c r="A56" t="s">
        <v>23</v>
      </c>
      <c r="B56">
        <v>22</v>
      </c>
      <c r="C56">
        <v>140193</v>
      </c>
    </row>
    <row r="57" spans="1:3">
      <c r="A57" t="s">
        <v>24</v>
      </c>
      <c r="B57">
        <v>22</v>
      </c>
      <c r="C57">
        <v>22185</v>
      </c>
    </row>
    <row r="58" spans="1:3">
      <c r="A58" t="s">
        <v>23</v>
      </c>
      <c r="B58">
        <v>23</v>
      </c>
      <c r="C58">
        <v>140770</v>
      </c>
    </row>
    <row r="59" spans="1:3">
      <c r="A59" t="s">
        <v>24</v>
      </c>
      <c r="B59">
        <v>23</v>
      </c>
      <c r="C59">
        <v>22125</v>
      </c>
    </row>
    <row r="60" spans="1:3">
      <c r="A60" t="s">
        <v>23</v>
      </c>
      <c r="B60">
        <v>24</v>
      </c>
      <c r="C60">
        <v>141126</v>
      </c>
    </row>
    <row r="61" spans="1:3">
      <c r="A61" t="s">
        <v>24</v>
      </c>
      <c r="B61">
        <v>24</v>
      </c>
      <c r="C61">
        <v>21976</v>
      </c>
    </row>
    <row r="62" spans="1:3">
      <c r="A62" t="s">
        <v>26</v>
      </c>
      <c r="B62">
        <v>0</v>
      </c>
      <c r="C62">
        <v>4653454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C18" sqref="C18"/>
    </sheetView>
  </sheetViews>
  <sheetFormatPr baseColWidth="10" defaultRowHeight="15" x14ac:dyDescent="0"/>
  <cols>
    <col min="1" max="1" width="16" bestFit="1" customWidth="1"/>
    <col min="2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</cols>
  <sheetData>
    <row r="1" spans="1:11">
      <c r="A1" s="6" t="s">
        <v>10</v>
      </c>
      <c r="B1" s="3">
        <v>307</v>
      </c>
      <c r="C1" s="3">
        <f>B3*(B3/B4)/I3</f>
        <v>282.02345284471983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85.618784076276057</v>
      </c>
      <c r="G2" t="s">
        <v>4</v>
      </c>
      <c r="H2" s="7">
        <f>H3+H5</f>
        <v>3302.6761193076582</v>
      </c>
      <c r="I2" s="7">
        <f>I3+I5</f>
        <v>3538.8209999999999</v>
      </c>
      <c r="J2" s="8">
        <f>H2/I2</f>
        <v>0.93327018216170254</v>
      </c>
      <c r="K2" s="8">
        <f>J2-1</f>
        <v>-6.6729817838297456E-2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2714.4408251900109</v>
      </c>
      <c r="I3" s="3">
        <f>SUMIF($A$10:$A$221,"read",$C$10:$C$221)/1000</f>
        <v>2954.837</v>
      </c>
      <c r="J3" s="8">
        <f>H3/I3</f>
        <v>0.91864316887530884</v>
      </c>
      <c r="K3" s="8">
        <f>J3-1</f>
        <v>-8.1356831124691165E-2</v>
      </c>
    </row>
    <row r="4" spans="1:11">
      <c r="A4" s="6" t="s">
        <v>14</v>
      </c>
      <c r="B4" s="3">
        <v>3000</v>
      </c>
      <c r="C4" s="3"/>
      <c r="G4" t="s">
        <v>15</v>
      </c>
      <c r="H4" s="3">
        <f>B3/B1</f>
        <v>162.86644951140065</v>
      </c>
      <c r="I4" s="3">
        <f>I3/(B3/B4)</f>
        <v>177.29021999999998</v>
      </c>
      <c r="J4" s="8">
        <f>H4/I4</f>
        <v>0.91864316887530895</v>
      </c>
      <c r="K4" s="8">
        <f>J4-1</f>
        <v>-8.1356831124691054E-2</v>
      </c>
    </row>
    <row r="5" spans="1:11">
      <c r="A5" s="6" t="s">
        <v>16</v>
      </c>
      <c r="B5" s="9">
        <f>B4/B3</f>
        <v>0.06</v>
      </c>
      <c r="G5" t="s">
        <v>6</v>
      </c>
      <c r="H5" s="3">
        <f>B3/B2</f>
        <v>588.23529411764707</v>
      </c>
      <c r="I5" s="3">
        <f>SUMIF($A$10:$A$221,"network",$C$10:$C$221)/1000</f>
        <v>583.98400000000004</v>
      </c>
      <c r="J5" s="8">
        <f>H5/I5</f>
        <v>1.0072798126620712</v>
      </c>
      <c r="K5" s="8">
        <f>J5-1</f>
        <v>7.2798126620712278E-3</v>
      </c>
    </row>
    <row r="6" spans="1:11">
      <c r="G6" t="s">
        <v>17</v>
      </c>
      <c r="H6" s="3">
        <f>B4/B2</f>
        <v>35.294117647058826</v>
      </c>
      <c r="I6" s="3">
        <f>I5/(B3/B4)</f>
        <v>35.03904</v>
      </c>
      <c r="J6" s="8">
        <f>H6/I6</f>
        <v>1.0072798126620714</v>
      </c>
      <c r="K6" s="8">
        <f>J6-1</f>
        <v>7.2798126620714498E-3</v>
      </c>
    </row>
    <row r="7" spans="1:11">
      <c r="G7" t="s">
        <v>18</v>
      </c>
      <c r="H7" s="3">
        <f t="array" ref="H7">MAX(IF(A11:A301="read", C11:C301, 0))</f>
        <v>202911</v>
      </c>
      <c r="I7" s="3"/>
    </row>
    <row r="8" spans="1:11">
      <c r="G8" t="s">
        <v>19</v>
      </c>
      <c r="H8" s="3">
        <f t="array" ref="H8">MIN(IF(A11:A302="read", C11:C302, 1000000000))</f>
        <v>143567</v>
      </c>
      <c r="I8" s="3"/>
    </row>
    <row r="9" spans="1:11">
      <c r="H9" s="8">
        <f>H8/H7</f>
        <v>0.70753680184908652</v>
      </c>
      <c r="I9" s="3"/>
    </row>
    <row r="10" spans="1:11">
      <c r="A10" s="1" t="s">
        <v>20</v>
      </c>
      <c r="B10" s="1">
        <v>50</v>
      </c>
      <c r="C10" s="1">
        <v>3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202911</v>
      </c>
    </row>
    <row r="13" spans="1:11">
      <c r="A13" t="s">
        <v>24</v>
      </c>
      <c r="B13">
        <v>0</v>
      </c>
      <c r="C13">
        <v>36393</v>
      </c>
    </row>
    <row r="14" spans="1:11">
      <c r="A14" t="s">
        <v>23</v>
      </c>
      <c r="B14">
        <v>1</v>
      </c>
      <c r="C14">
        <v>201426</v>
      </c>
    </row>
    <row r="15" spans="1:11">
      <c r="A15" t="s">
        <v>24</v>
      </c>
      <c r="B15">
        <v>1</v>
      </c>
      <c r="C15">
        <v>34955</v>
      </c>
    </row>
    <row r="16" spans="1:11">
      <c r="A16" t="s">
        <v>23</v>
      </c>
      <c r="B16">
        <v>2</v>
      </c>
      <c r="C16">
        <v>197067</v>
      </c>
    </row>
    <row r="17" spans="1:3">
      <c r="A17" t="s">
        <v>24</v>
      </c>
      <c r="B17">
        <v>2</v>
      </c>
      <c r="C17">
        <v>35138</v>
      </c>
    </row>
    <row r="18" spans="1:3">
      <c r="A18" t="s">
        <v>23</v>
      </c>
      <c r="B18">
        <v>3</v>
      </c>
      <c r="C18">
        <v>193783</v>
      </c>
    </row>
    <row r="19" spans="1:3">
      <c r="A19" t="s">
        <v>24</v>
      </c>
      <c r="B19">
        <v>3</v>
      </c>
      <c r="C19">
        <v>35192</v>
      </c>
    </row>
    <row r="20" spans="1:3">
      <c r="A20" t="s">
        <v>23</v>
      </c>
      <c r="B20">
        <v>4</v>
      </c>
      <c r="C20">
        <v>189978</v>
      </c>
    </row>
    <row r="21" spans="1:3">
      <c r="A21" t="s">
        <v>24</v>
      </c>
      <c r="B21">
        <v>4</v>
      </c>
      <c r="C21">
        <v>35165</v>
      </c>
    </row>
    <row r="22" spans="1:3">
      <c r="A22" t="s">
        <v>23</v>
      </c>
      <c r="B22">
        <v>5</v>
      </c>
      <c r="C22">
        <v>185111</v>
      </c>
    </row>
    <row r="23" spans="1:3">
      <c r="A23" t="s">
        <v>24</v>
      </c>
      <c r="B23">
        <v>5</v>
      </c>
      <c r="C23">
        <v>35147</v>
      </c>
    </row>
    <row r="24" spans="1:3">
      <c r="A24" t="s">
        <v>23</v>
      </c>
      <c r="B24">
        <v>6</v>
      </c>
      <c r="C24">
        <v>183801</v>
      </c>
    </row>
    <row r="25" spans="1:3">
      <c r="A25" t="s">
        <v>24</v>
      </c>
      <c r="B25">
        <v>6</v>
      </c>
      <c r="C25">
        <v>35149</v>
      </c>
    </row>
    <row r="26" spans="1:3">
      <c r="A26" t="s">
        <v>23</v>
      </c>
      <c r="B26">
        <v>7</v>
      </c>
      <c r="C26">
        <v>184404</v>
      </c>
    </row>
    <row r="27" spans="1:3">
      <c r="A27" t="s">
        <v>24</v>
      </c>
      <c r="B27">
        <v>7</v>
      </c>
      <c r="C27">
        <v>35083</v>
      </c>
    </row>
    <row r="28" spans="1:3">
      <c r="A28" t="s">
        <v>23</v>
      </c>
      <c r="B28">
        <v>8</v>
      </c>
      <c r="C28">
        <v>176475</v>
      </c>
    </row>
    <row r="29" spans="1:3">
      <c r="A29" t="s">
        <v>24</v>
      </c>
      <c r="B29">
        <v>8</v>
      </c>
      <c r="C29">
        <v>35111</v>
      </c>
    </row>
    <row r="30" spans="1:3">
      <c r="A30" t="s">
        <v>23</v>
      </c>
      <c r="B30">
        <v>9</v>
      </c>
      <c r="C30">
        <v>171577</v>
      </c>
    </row>
    <row r="31" spans="1:3">
      <c r="A31" t="s">
        <v>24</v>
      </c>
      <c r="B31">
        <v>9</v>
      </c>
      <c r="C31">
        <v>34949</v>
      </c>
    </row>
    <row r="32" spans="1:3">
      <c r="A32" t="s">
        <v>23</v>
      </c>
      <c r="B32">
        <v>10</v>
      </c>
      <c r="C32">
        <v>166533</v>
      </c>
    </row>
    <row r="33" spans="1:3">
      <c r="A33" t="s">
        <v>24</v>
      </c>
      <c r="B33">
        <v>10</v>
      </c>
      <c r="C33">
        <v>35098</v>
      </c>
    </row>
    <row r="34" spans="1:3">
      <c r="A34" t="s">
        <v>23</v>
      </c>
      <c r="B34">
        <v>11</v>
      </c>
      <c r="C34">
        <v>161998</v>
      </c>
    </row>
    <row r="35" spans="1:3">
      <c r="A35" t="s">
        <v>24</v>
      </c>
      <c r="B35">
        <v>11</v>
      </c>
      <c r="C35">
        <v>34929</v>
      </c>
    </row>
    <row r="36" spans="1:3">
      <c r="A36" t="s">
        <v>23</v>
      </c>
      <c r="B36">
        <v>12</v>
      </c>
      <c r="C36">
        <v>155292</v>
      </c>
    </row>
    <row r="37" spans="1:3">
      <c r="A37" t="s">
        <v>24</v>
      </c>
      <c r="B37">
        <v>12</v>
      </c>
      <c r="C37">
        <v>34880</v>
      </c>
    </row>
    <row r="38" spans="1:3">
      <c r="A38" t="s">
        <v>23</v>
      </c>
      <c r="B38">
        <v>13</v>
      </c>
      <c r="C38">
        <v>148419</v>
      </c>
    </row>
    <row r="39" spans="1:3">
      <c r="A39" t="s">
        <v>24</v>
      </c>
      <c r="B39">
        <v>13</v>
      </c>
      <c r="C39">
        <v>34973</v>
      </c>
    </row>
    <row r="40" spans="1:3">
      <c r="A40" t="s">
        <v>23</v>
      </c>
      <c r="B40">
        <v>14</v>
      </c>
      <c r="C40">
        <v>145627</v>
      </c>
    </row>
    <row r="41" spans="1:3">
      <c r="A41" t="s">
        <v>24</v>
      </c>
      <c r="B41">
        <v>14</v>
      </c>
      <c r="C41">
        <v>35004</v>
      </c>
    </row>
    <row r="42" spans="1:3">
      <c r="A42" t="s">
        <v>23</v>
      </c>
      <c r="B42">
        <v>15</v>
      </c>
      <c r="C42">
        <v>146868</v>
      </c>
    </row>
    <row r="43" spans="1:3">
      <c r="A43" t="s">
        <v>24</v>
      </c>
      <c r="B43">
        <v>15</v>
      </c>
      <c r="C43">
        <v>34893</v>
      </c>
    </row>
    <row r="44" spans="1:3">
      <c r="A44" t="s">
        <v>23</v>
      </c>
      <c r="B44">
        <v>16</v>
      </c>
      <c r="C44">
        <v>143567</v>
      </c>
    </row>
    <row r="45" spans="1:3">
      <c r="A45" t="s">
        <v>24</v>
      </c>
      <c r="B45">
        <v>16</v>
      </c>
      <c r="C45">
        <v>21925</v>
      </c>
    </row>
    <row r="46" spans="1:3">
      <c r="A46" t="s">
        <v>26</v>
      </c>
      <c r="B46">
        <v>0</v>
      </c>
      <c r="C46">
        <f>SUM(C12:C45)</f>
        <v>3538821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G31" sqref="G3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250.0107004579796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83.26020312159153</v>
      </c>
      <c r="G2" t="s">
        <v>4</v>
      </c>
      <c r="H2" s="7">
        <f>H3+H5</f>
        <v>2624.0659130101549</v>
      </c>
      <c r="I2" s="7">
        <f>I3+I5</f>
        <v>3100.42</v>
      </c>
      <c r="J2" s="8">
        <f>H2/I2</f>
        <v>0.84635820727841871</v>
      </c>
      <c r="K2" s="8">
        <f>J2-1</f>
        <v>-0.15364179272158129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2035.830618892508</v>
      </c>
      <c r="I3" s="3">
        <f>SUMIF($A$10:$A$221,"read",$C$10:$C$221)/1000</f>
        <v>2499.893</v>
      </c>
      <c r="J3" s="8">
        <f>H3/I3</f>
        <v>0.81436710246898891</v>
      </c>
      <c r="K3" s="8">
        <f>J3-1</f>
        <v>-0.18563289753101109</v>
      </c>
    </row>
    <row r="4" spans="1:11">
      <c r="A4" s="6" t="s">
        <v>14</v>
      </c>
      <c r="B4" s="3">
        <v>4000</v>
      </c>
      <c r="C4" s="3"/>
      <c r="G4" t="s">
        <v>15</v>
      </c>
      <c r="H4" s="3">
        <f>B3/B1</f>
        <v>162.86644951140065</v>
      </c>
      <c r="I4" s="3">
        <f>I3/(B3/B4)</f>
        <v>199.99144000000001</v>
      </c>
      <c r="J4" s="8">
        <f>H4/I4</f>
        <v>0.8143671024689888</v>
      </c>
      <c r="K4" s="8">
        <f>J4-1</f>
        <v>-0.1856328975310112</v>
      </c>
    </row>
    <row r="5" spans="1:11">
      <c r="A5" s="6" t="s">
        <v>16</v>
      </c>
      <c r="B5" s="9">
        <f>B4/B3</f>
        <v>0.08</v>
      </c>
      <c r="G5" t="s">
        <v>6</v>
      </c>
      <c r="H5" s="3">
        <f>B3/B2</f>
        <v>588.23529411764707</v>
      </c>
      <c r="I5" s="3">
        <f>SUMIF($A$10:$A$221,"network",$C$10:$C$221)/1000</f>
        <v>600.52700000000004</v>
      </c>
      <c r="J5" s="8">
        <f>H5/I5</f>
        <v>0.97953180143048857</v>
      </c>
      <c r="K5" s="8">
        <f>J5-1</f>
        <v>-2.0468198569511431E-2</v>
      </c>
    </row>
    <row r="6" spans="1:11">
      <c r="G6" t="s">
        <v>17</v>
      </c>
      <c r="H6" s="3">
        <f>B4/B2</f>
        <v>47.058823529411768</v>
      </c>
      <c r="I6" s="3">
        <f>I5/(B3/B4)</f>
        <v>48.042160000000003</v>
      </c>
      <c r="J6" s="8">
        <f>H6/I6</f>
        <v>0.97953180143048868</v>
      </c>
      <c r="K6" s="8">
        <f>J6-1</f>
        <v>-2.046819856951132E-2</v>
      </c>
    </row>
    <row r="7" spans="1:11">
      <c r="G7" t="s">
        <v>18</v>
      </c>
      <c r="H7" s="3">
        <f t="array" ref="H7">MAX(IF(A11:A301="read", C11:C301, 0))</f>
        <v>232305</v>
      </c>
      <c r="I7" s="3"/>
    </row>
    <row r="8" spans="1:11">
      <c r="G8" t="s">
        <v>19</v>
      </c>
      <c r="H8" s="3">
        <f t="array" ref="H8">MIN(IF(A11:A302="read", C11:C302, 1000000000))</f>
        <v>150710</v>
      </c>
      <c r="I8" s="3"/>
    </row>
    <row r="9" spans="1:11">
      <c r="H9" s="8">
        <f>H8/H7</f>
        <v>0.64875917436129227</v>
      </c>
      <c r="I9" s="3"/>
    </row>
    <row r="10" spans="1:11">
      <c r="A10" s="1" t="s">
        <v>20</v>
      </c>
      <c r="B10" s="1">
        <v>50</v>
      </c>
      <c r="C10" s="1">
        <v>4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232305</v>
      </c>
    </row>
    <row r="13" spans="1:11">
      <c r="A13" t="s">
        <v>24</v>
      </c>
      <c r="B13">
        <v>0</v>
      </c>
      <c r="C13">
        <v>50265</v>
      </c>
    </row>
    <row r="14" spans="1:11">
      <c r="A14" t="s">
        <v>23</v>
      </c>
      <c r="B14">
        <v>1</v>
      </c>
      <c r="C14">
        <v>231893</v>
      </c>
    </row>
    <row r="15" spans="1:11">
      <c r="A15" t="s">
        <v>24</v>
      </c>
      <c r="B15">
        <v>1</v>
      </c>
      <c r="C15">
        <v>48167</v>
      </c>
    </row>
    <row r="16" spans="1:11">
      <c r="A16" t="s">
        <v>23</v>
      </c>
      <c r="B16">
        <v>2</v>
      </c>
      <c r="C16">
        <v>224700</v>
      </c>
    </row>
    <row r="17" spans="1:3">
      <c r="A17" t="s">
        <v>24</v>
      </c>
      <c r="B17">
        <v>2</v>
      </c>
      <c r="C17">
        <v>48113</v>
      </c>
    </row>
    <row r="18" spans="1:3">
      <c r="A18" t="s">
        <v>23</v>
      </c>
      <c r="B18">
        <v>3</v>
      </c>
      <c r="C18">
        <v>218480</v>
      </c>
    </row>
    <row r="19" spans="1:3">
      <c r="A19" t="s">
        <v>24</v>
      </c>
      <c r="B19">
        <v>3</v>
      </c>
      <c r="C19">
        <v>48036</v>
      </c>
    </row>
    <row r="20" spans="1:3">
      <c r="A20" t="s">
        <v>23</v>
      </c>
      <c r="B20">
        <v>4</v>
      </c>
      <c r="C20">
        <v>209112</v>
      </c>
    </row>
    <row r="21" spans="1:3">
      <c r="A21" t="s">
        <v>24</v>
      </c>
      <c r="B21">
        <v>4</v>
      </c>
      <c r="C21">
        <v>47981</v>
      </c>
    </row>
    <row r="22" spans="1:3">
      <c r="A22" t="s">
        <v>23</v>
      </c>
      <c r="B22">
        <v>5</v>
      </c>
      <c r="C22">
        <v>205245</v>
      </c>
    </row>
    <row r="23" spans="1:3">
      <c r="A23" t="s">
        <v>24</v>
      </c>
      <c r="B23">
        <v>5</v>
      </c>
      <c r="C23">
        <v>48013</v>
      </c>
    </row>
    <row r="24" spans="1:3">
      <c r="A24" t="s">
        <v>23</v>
      </c>
      <c r="B24">
        <v>6</v>
      </c>
      <c r="C24">
        <v>194207</v>
      </c>
    </row>
    <row r="25" spans="1:3">
      <c r="A25" t="s">
        <v>24</v>
      </c>
      <c r="B25">
        <v>6</v>
      </c>
      <c r="C25">
        <v>48039</v>
      </c>
    </row>
    <row r="26" spans="1:3">
      <c r="A26" t="s">
        <v>23</v>
      </c>
      <c r="B26">
        <v>7</v>
      </c>
      <c r="C26">
        <v>185547</v>
      </c>
    </row>
    <row r="27" spans="1:3">
      <c r="A27" t="s">
        <v>24</v>
      </c>
      <c r="B27">
        <v>7</v>
      </c>
      <c r="C27">
        <v>48005</v>
      </c>
    </row>
    <row r="28" spans="1:3">
      <c r="A28" t="s">
        <v>23</v>
      </c>
      <c r="B28">
        <v>8</v>
      </c>
      <c r="C28">
        <v>175310</v>
      </c>
    </row>
    <row r="29" spans="1:3">
      <c r="A29" t="s">
        <v>24</v>
      </c>
      <c r="B29">
        <v>8</v>
      </c>
      <c r="C29">
        <v>48130</v>
      </c>
    </row>
    <row r="30" spans="1:3">
      <c r="A30" t="s">
        <v>23</v>
      </c>
      <c r="B30">
        <v>9</v>
      </c>
      <c r="C30">
        <v>165089</v>
      </c>
    </row>
    <row r="31" spans="1:3">
      <c r="A31" t="s">
        <v>24</v>
      </c>
      <c r="B31">
        <v>9</v>
      </c>
      <c r="C31">
        <v>48073</v>
      </c>
    </row>
    <row r="32" spans="1:3">
      <c r="A32" t="s">
        <v>23</v>
      </c>
      <c r="B32">
        <v>10</v>
      </c>
      <c r="C32">
        <v>155363</v>
      </c>
    </row>
    <row r="33" spans="1:3">
      <c r="A33" t="s">
        <v>24</v>
      </c>
      <c r="B33">
        <v>10</v>
      </c>
      <c r="C33">
        <v>47896</v>
      </c>
    </row>
    <row r="34" spans="1:3">
      <c r="A34" t="s">
        <v>23</v>
      </c>
      <c r="B34">
        <v>11</v>
      </c>
      <c r="C34">
        <v>151932</v>
      </c>
    </row>
    <row r="35" spans="1:3">
      <c r="A35" t="s">
        <v>24</v>
      </c>
      <c r="B35">
        <v>11</v>
      </c>
      <c r="C35">
        <v>47972</v>
      </c>
    </row>
    <row r="36" spans="1:3">
      <c r="A36" t="s">
        <v>23</v>
      </c>
      <c r="B36">
        <v>12</v>
      </c>
      <c r="C36">
        <v>150710</v>
      </c>
    </row>
    <row r="37" spans="1:3">
      <c r="A37" t="s">
        <v>24</v>
      </c>
      <c r="B37">
        <v>12</v>
      </c>
      <c r="C37">
        <v>21837</v>
      </c>
    </row>
    <row r="38" spans="1:3">
      <c r="A38" t="s">
        <v>26</v>
      </c>
      <c r="B38">
        <v>0</v>
      </c>
      <c r="C38">
        <f>SUM(C12:C37)</f>
        <v>3100420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1" sqref="C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236.41992149912929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81.566467698863136</v>
      </c>
      <c r="G2" t="s">
        <v>4</v>
      </c>
      <c r="H2" s="7">
        <f>H3+H5</f>
        <v>2216.8997892316538</v>
      </c>
      <c r="I2" s="7">
        <f>I3+I5</f>
        <v>2727.8779999999997</v>
      </c>
      <c r="J2" s="8">
        <f>H2/I2</f>
        <v>0.8126828946278587</v>
      </c>
      <c r="K2" s="8">
        <f>J2-1</f>
        <v>-0.1873171053721413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1628.6644951140065</v>
      </c>
      <c r="I3" s="3">
        <f>SUMIF($A$10:$A$221,"read",$C$10:$C$221)/1000</f>
        <v>2114.8809999999999</v>
      </c>
      <c r="J3" s="8">
        <f>H3/I3</f>
        <v>0.7700974641665449</v>
      </c>
      <c r="K3" s="8">
        <f>J3-1</f>
        <v>-0.2299025358334551</v>
      </c>
    </row>
    <row r="4" spans="1:11">
      <c r="A4" s="6" t="s">
        <v>14</v>
      </c>
      <c r="B4" s="3">
        <v>5000</v>
      </c>
      <c r="C4" s="3"/>
      <c r="G4" t="s">
        <v>15</v>
      </c>
      <c r="H4" s="3">
        <f>B3/B1</f>
        <v>162.86644951140065</v>
      </c>
      <c r="I4" s="3">
        <f>I3/(B3/B4)</f>
        <v>211.48809999999997</v>
      </c>
      <c r="J4" s="8">
        <f>H4/I4</f>
        <v>0.7700974641665449</v>
      </c>
      <c r="K4" s="8">
        <f>J4-1</f>
        <v>-0.2299025358334551</v>
      </c>
    </row>
    <row r="5" spans="1:11">
      <c r="A5" s="6" t="s">
        <v>16</v>
      </c>
      <c r="B5" s="9">
        <f>B4/B3</f>
        <v>0.1</v>
      </c>
      <c r="G5" t="s">
        <v>6</v>
      </c>
      <c r="H5" s="3">
        <f>B3/B2</f>
        <v>588.23529411764707</v>
      </c>
      <c r="I5" s="3">
        <f>SUMIF($A$10:$A$221,"network",$C$10:$C$221)/1000</f>
        <v>612.99699999999996</v>
      </c>
      <c r="J5" s="8">
        <f>H5/I5</f>
        <v>0.95960550233956632</v>
      </c>
      <c r="K5" s="8">
        <f>J5-1</f>
        <v>-4.0394497660433681E-2</v>
      </c>
    </row>
    <row r="6" spans="1:11">
      <c r="G6" t="s">
        <v>17</v>
      </c>
      <c r="H6" s="3">
        <f>B4/B2</f>
        <v>58.823529411764703</v>
      </c>
      <c r="I6" s="3">
        <f>I5/(B3/B4)</f>
        <v>61.299699999999994</v>
      </c>
      <c r="J6" s="8">
        <f>H6/I6</f>
        <v>0.95960550233956621</v>
      </c>
      <c r="K6" s="8">
        <f>J6-1</f>
        <v>-4.0394497660433792E-2</v>
      </c>
    </row>
    <row r="7" spans="1:11">
      <c r="G7" t="s">
        <v>18</v>
      </c>
      <c r="H7" s="3">
        <f t="array" ref="H7">MAX(IF(A11:A301="read", C11:C301, 0))</f>
        <v>260110</v>
      </c>
      <c r="I7" s="3"/>
    </row>
    <row r="8" spans="1:11">
      <c r="G8" t="s">
        <v>19</v>
      </c>
      <c r="H8" s="3">
        <f t="array" ref="H8">MIN(IF(A11:A302="read", C11:C302, 1000000000))</f>
        <v>153748</v>
      </c>
      <c r="I8" s="3"/>
    </row>
    <row r="9" spans="1:11">
      <c r="H9" s="8">
        <f>H8/H7</f>
        <v>0.59108838568298028</v>
      </c>
      <c r="I9" s="3"/>
    </row>
    <row r="10" spans="1:11">
      <c r="A10" s="1" t="s">
        <v>20</v>
      </c>
      <c r="B10" s="1">
        <v>50</v>
      </c>
      <c r="C10" s="1">
        <v>5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260110</v>
      </c>
    </row>
    <row r="13" spans="1:11">
      <c r="A13" t="s">
        <v>24</v>
      </c>
      <c r="B13">
        <v>0</v>
      </c>
      <c r="C13">
        <v>63183</v>
      </c>
    </row>
    <row r="14" spans="1:11">
      <c r="A14" t="s">
        <v>23</v>
      </c>
      <c r="B14">
        <v>1</v>
      </c>
      <c r="C14">
        <v>252702</v>
      </c>
    </row>
    <row r="15" spans="1:11">
      <c r="A15" t="s">
        <v>24</v>
      </c>
      <c r="B15">
        <v>1</v>
      </c>
      <c r="C15">
        <v>61004</v>
      </c>
    </row>
    <row r="16" spans="1:11">
      <c r="A16" t="s">
        <v>23</v>
      </c>
      <c r="B16">
        <v>2</v>
      </c>
      <c r="C16">
        <v>245482</v>
      </c>
    </row>
    <row r="17" spans="1:3">
      <c r="A17" t="s">
        <v>24</v>
      </c>
      <c r="B17">
        <v>2</v>
      </c>
      <c r="C17">
        <v>61141</v>
      </c>
    </row>
    <row r="18" spans="1:3">
      <c r="A18" t="s">
        <v>23</v>
      </c>
      <c r="B18">
        <v>3</v>
      </c>
      <c r="C18">
        <v>241379</v>
      </c>
    </row>
    <row r="19" spans="1:3">
      <c r="A19" t="s">
        <v>24</v>
      </c>
      <c r="B19">
        <v>3</v>
      </c>
      <c r="C19">
        <v>61030</v>
      </c>
    </row>
    <row r="20" spans="1:3">
      <c r="A20" t="s">
        <v>23</v>
      </c>
      <c r="B20">
        <v>4</v>
      </c>
      <c r="C20">
        <v>225866</v>
      </c>
    </row>
    <row r="21" spans="1:3">
      <c r="A21" t="s">
        <v>24</v>
      </c>
      <c r="B21">
        <v>4</v>
      </c>
      <c r="C21">
        <v>61181</v>
      </c>
    </row>
    <row r="22" spans="1:3">
      <c r="A22" t="s">
        <v>23</v>
      </c>
      <c r="B22">
        <v>5</v>
      </c>
      <c r="C22">
        <v>208254</v>
      </c>
    </row>
    <row r="23" spans="1:3">
      <c r="A23" t="s">
        <v>24</v>
      </c>
      <c r="B23">
        <v>5</v>
      </c>
      <c r="C23">
        <v>61209</v>
      </c>
    </row>
    <row r="24" spans="1:3">
      <c r="A24" t="s">
        <v>23</v>
      </c>
      <c r="B24">
        <v>6</v>
      </c>
      <c r="C24">
        <v>192006</v>
      </c>
    </row>
    <row r="25" spans="1:3">
      <c r="A25" t="s">
        <v>24</v>
      </c>
      <c r="B25">
        <v>6</v>
      </c>
      <c r="C25">
        <v>61116</v>
      </c>
    </row>
    <row r="26" spans="1:3">
      <c r="A26" t="s">
        <v>23</v>
      </c>
      <c r="B26">
        <v>7</v>
      </c>
      <c r="C26">
        <v>177750</v>
      </c>
    </row>
    <row r="27" spans="1:3">
      <c r="A27" t="s">
        <v>24</v>
      </c>
      <c r="B27">
        <v>7</v>
      </c>
      <c r="C27">
        <v>61098</v>
      </c>
    </row>
    <row r="28" spans="1:3">
      <c r="A28" t="s">
        <v>23</v>
      </c>
      <c r="B28">
        <v>8</v>
      </c>
      <c r="C28">
        <v>157584</v>
      </c>
    </row>
    <row r="29" spans="1:3">
      <c r="A29" t="s">
        <v>24</v>
      </c>
      <c r="B29">
        <v>8</v>
      </c>
      <c r="C29">
        <v>60944</v>
      </c>
    </row>
    <row r="30" spans="1:3">
      <c r="A30" t="s">
        <v>23</v>
      </c>
      <c r="B30">
        <v>9</v>
      </c>
      <c r="C30">
        <v>153748</v>
      </c>
    </row>
    <row r="31" spans="1:3">
      <c r="A31" t="s">
        <v>24</v>
      </c>
      <c r="B31">
        <v>9</v>
      </c>
      <c r="C31">
        <v>61091</v>
      </c>
    </row>
    <row r="32" spans="1:3">
      <c r="A32" t="s">
        <v>26</v>
      </c>
      <c r="B32">
        <v>0</v>
      </c>
      <c r="C32">
        <v>2729626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2" sqref="I2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212.48312883957016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81.004324010815708</v>
      </c>
      <c r="G2" t="s">
        <v>4</v>
      </c>
      <c r="H2" s="7">
        <f>H3+H5</f>
        <v>1945.4557067126525</v>
      </c>
      <c r="I2" s="7">
        <f>I3+I5</f>
        <v>2578.1909999999998</v>
      </c>
      <c r="J2" s="8">
        <f>H2/I2</f>
        <v>0.75458168410046134</v>
      </c>
      <c r="K2" s="8">
        <f>J2-1</f>
        <v>-0.24541831589953866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1357.2204125950054</v>
      </c>
      <c r="I3" s="3">
        <f>SUMIF($A$10:$A$221,"read",$C$10:$C$221)/1000</f>
        <v>1960.94</v>
      </c>
      <c r="J3" s="8">
        <f>H3/I3</f>
        <v>0.69212745550348576</v>
      </c>
      <c r="K3" s="8">
        <f>J3-1</f>
        <v>-0.30787254449651424</v>
      </c>
    </row>
    <row r="4" spans="1:11">
      <c r="A4" s="6" t="s">
        <v>14</v>
      </c>
      <c r="B4" s="3">
        <v>6000</v>
      </c>
      <c r="C4" s="3"/>
      <c r="G4" t="s">
        <v>15</v>
      </c>
      <c r="H4" s="3">
        <f>B3/B1</f>
        <v>162.86644951140065</v>
      </c>
      <c r="I4" s="3">
        <f>I3/(B3/B4)</f>
        <v>235.31279999999998</v>
      </c>
      <c r="J4" s="8">
        <f>H4/I4</f>
        <v>0.69212745550348587</v>
      </c>
      <c r="K4" s="8">
        <f>J4-1</f>
        <v>-0.30787254449651413</v>
      </c>
    </row>
    <row r="5" spans="1:11">
      <c r="A5" s="6" t="s">
        <v>16</v>
      </c>
      <c r="B5" s="9">
        <f>B4/B3</f>
        <v>0.12</v>
      </c>
      <c r="G5" t="s">
        <v>6</v>
      </c>
      <c r="H5" s="3">
        <f>B3/B2</f>
        <v>588.23529411764707</v>
      </c>
      <c r="I5" s="3">
        <f>SUMIF($A$10:$A$221,"network",$C$10:$C$221)/1000</f>
        <v>617.25099999999998</v>
      </c>
      <c r="J5" s="8">
        <f>H5/I5</f>
        <v>0.95299204718606711</v>
      </c>
      <c r="K5" s="8">
        <f>J5-1</f>
        <v>-4.7007952813932885E-2</v>
      </c>
    </row>
    <row r="6" spans="1:11">
      <c r="G6" t="s">
        <v>17</v>
      </c>
      <c r="H6" s="3">
        <f>B4/B2</f>
        <v>70.588235294117652</v>
      </c>
      <c r="I6" s="3">
        <f>I5/(B3/B4)</f>
        <v>74.070119999999989</v>
      </c>
      <c r="J6" s="8">
        <f>H6/I6</f>
        <v>0.95299204718606723</v>
      </c>
      <c r="K6" s="8">
        <f>J6-1</f>
        <v>-4.7007952813932774E-2</v>
      </c>
    </row>
    <row r="7" spans="1:11">
      <c r="G7" t="s">
        <v>18</v>
      </c>
      <c r="H7" s="3">
        <f t="array" ref="H7">MAX(IF(A11:A301="read", C11:C301, 0))</f>
        <v>281750</v>
      </c>
      <c r="I7" s="3"/>
    </row>
    <row r="8" spans="1:11">
      <c r="G8" t="s">
        <v>19</v>
      </c>
      <c r="H8" s="3">
        <f t="array" ref="H8">MIN(IF(A11:A302="read", C11:C302, 1000000000))</f>
        <v>151101</v>
      </c>
      <c r="I8" s="3"/>
    </row>
    <row r="9" spans="1:11">
      <c r="H9" s="8">
        <f>H8/H7</f>
        <v>0.53629458740017744</v>
      </c>
      <c r="I9" s="3"/>
    </row>
    <row r="10" spans="1:11">
      <c r="A10" s="1" t="s">
        <v>20</v>
      </c>
      <c r="B10" s="1">
        <v>50</v>
      </c>
      <c r="C10" s="1">
        <v>6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281750</v>
      </c>
    </row>
    <row r="13" spans="1:11">
      <c r="A13" t="s">
        <v>24</v>
      </c>
      <c r="B13">
        <v>0</v>
      </c>
      <c r="C13">
        <v>76920</v>
      </c>
    </row>
    <row r="14" spans="1:11">
      <c r="A14" t="s">
        <v>23</v>
      </c>
      <c r="B14">
        <v>1</v>
      </c>
      <c r="C14">
        <v>266612</v>
      </c>
    </row>
    <row r="15" spans="1:11">
      <c r="A15" t="s">
        <v>24</v>
      </c>
      <c r="B15">
        <v>1</v>
      </c>
      <c r="C15">
        <v>74125</v>
      </c>
    </row>
    <row r="16" spans="1:11">
      <c r="A16" t="s">
        <v>23</v>
      </c>
      <c r="B16">
        <v>2</v>
      </c>
      <c r="C16">
        <v>253819</v>
      </c>
    </row>
    <row r="17" spans="1:3">
      <c r="A17" t="s">
        <v>24</v>
      </c>
      <c r="B17">
        <v>2</v>
      </c>
      <c r="C17">
        <v>74052</v>
      </c>
    </row>
    <row r="18" spans="1:3">
      <c r="A18" t="s">
        <v>23</v>
      </c>
      <c r="B18">
        <v>3</v>
      </c>
      <c r="C18">
        <v>239815</v>
      </c>
    </row>
    <row r="19" spans="1:3">
      <c r="A19" t="s">
        <v>24</v>
      </c>
      <c r="B19">
        <v>3</v>
      </c>
      <c r="C19">
        <v>74005</v>
      </c>
    </row>
    <row r="20" spans="1:3">
      <c r="A20" t="s">
        <v>23</v>
      </c>
      <c r="B20">
        <v>4</v>
      </c>
      <c r="C20">
        <v>227714</v>
      </c>
    </row>
    <row r="21" spans="1:3">
      <c r="A21" t="s">
        <v>24</v>
      </c>
      <c r="B21">
        <v>4</v>
      </c>
      <c r="C21">
        <v>74128</v>
      </c>
    </row>
    <row r="22" spans="1:3">
      <c r="A22" t="s">
        <v>23</v>
      </c>
      <c r="B22">
        <v>5</v>
      </c>
      <c r="C22">
        <v>203117</v>
      </c>
    </row>
    <row r="23" spans="1:3">
      <c r="A23" t="s">
        <v>24</v>
      </c>
      <c r="B23">
        <v>5</v>
      </c>
      <c r="C23">
        <v>74121</v>
      </c>
    </row>
    <row r="24" spans="1:3">
      <c r="A24" t="s">
        <v>23</v>
      </c>
      <c r="B24">
        <v>6</v>
      </c>
      <c r="C24">
        <v>180355</v>
      </c>
    </row>
    <row r="25" spans="1:3">
      <c r="A25" t="s">
        <v>24</v>
      </c>
      <c r="B25">
        <v>6</v>
      </c>
      <c r="C25">
        <v>74041</v>
      </c>
    </row>
    <row r="26" spans="1:3">
      <c r="A26" t="s">
        <v>23</v>
      </c>
      <c r="B26">
        <v>7</v>
      </c>
      <c r="C26">
        <v>156657</v>
      </c>
    </row>
    <row r="27" spans="1:3">
      <c r="A27" t="s">
        <v>24</v>
      </c>
      <c r="B27">
        <v>7</v>
      </c>
      <c r="C27">
        <v>73967</v>
      </c>
    </row>
    <row r="28" spans="1:3">
      <c r="A28" t="s">
        <v>23</v>
      </c>
      <c r="B28">
        <v>8</v>
      </c>
      <c r="C28">
        <v>151101</v>
      </c>
    </row>
    <row r="29" spans="1:3">
      <c r="A29" t="s">
        <v>24</v>
      </c>
      <c r="B29">
        <v>8</v>
      </c>
      <c r="C29">
        <v>21892</v>
      </c>
    </row>
    <row r="30" spans="1:3">
      <c r="A30" t="s">
        <v>26</v>
      </c>
      <c r="B30">
        <v>0</v>
      </c>
      <c r="C30">
        <f>SUM(C12:C29)</f>
        <v>2578191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18" sqref="E18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4" width="8.1640625" bestFit="1" customWidth="1"/>
    <col min="5" max="5" width="5.5" bestFit="1" customWidth="1"/>
    <col min="6" max="6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190.5505814231781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80.623444975305034</v>
      </c>
      <c r="G2" t="s">
        <v>4</v>
      </c>
      <c r="H2" s="7">
        <f>H3+H5</f>
        <v>1751.5670763419375</v>
      </c>
      <c r="I2" s="7">
        <f>I3+I5</f>
        <v>2494.4349999999999</v>
      </c>
      <c r="J2" s="8">
        <f>H2/I2</f>
        <v>0.70218990526589686</v>
      </c>
      <c r="K2" s="8">
        <f>J2-1</f>
        <v>-0.29781009473410314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1163.3317822242905</v>
      </c>
      <c r="I3" s="3">
        <f>SUMIF($A$10:$A$221,"read",$C$10:$C$221)/1000</f>
        <v>1874.268</v>
      </c>
      <c r="J3" s="8">
        <f>H3/I3</f>
        <v>0.62068593297452146</v>
      </c>
      <c r="K3" s="8">
        <f>J3-1</f>
        <v>-0.37931406702547854</v>
      </c>
    </row>
    <row r="4" spans="1:11">
      <c r="A4" s="6" t="s">
        <v>14</v>
      </c>
      <c r="B4" s="3">
        <v>7000</v>
      </c>
      <c r="C4" s="3"/>
      <c r="G4" t="s">
        <v>15</v>
      </c>
      <c r="H4" s="3">
        <f>B3/B1</f>
        <v>162.86644951140065</v>
      </c>
      <c r="I4" s="3">
        <f>I3/(B3/B4)</f>
        <v>262.39751999999999</v>
      </c>
      <c r="J4" s="8">
        <f>H4/I4</f>
        <v>0.62068593297452146</v>
      </c>
      <c r="K4" s="8">
        <f>J4-1</f>
        <v>-0.37931406702547854</v>
      </c>
    </row>
    <row r="5" spans="1:11">
      <c r="A5" s="6" t="s">
        <v>16</v>
      </c>
      <c r="B5" s="9">
        <f>B4/B3</f>
        <v>0.14000000000000001</v>
      </c>
      <c r="G5" t="s">
        <v>6</v>
      </c>
      <c r="H5" s="3">
        <f>B3/B2</f>
        <v>588.23529411764707</v>
      </c>
      <c r="I5" s="3">
        <f>SUMIF($A$10:$A$221,"network",$C$10:$C$221)/1000</f>
        <v>620.16700000000003</v>
      </c>
      <c r="J5" s="8">
        <f>H5/I5</f>
        <v>0.94851111735652982</v>
      </c>
      <c r="K5" s="8">
        <f>J5-1</f>
        <v>-5.148888264347018E-2</v>
      </c>
    </row>
    <row r="6" spans="1:11">
      <c r="G6" t="s">
        <v>17</v>
      </c>
      <c r="H6" s="3">
        <f>B4/B2</f>
        <v>82.352941176470594</v>
      </c>
      <c r="I6" s="3">
        <f>I5/(B3/B4)</f>
        <v>86.82338</v>
      </c>
      <c r="J6" s="8">
        <f>H6/I6</f>
        <v>0.94851111735652993</v>
      </c>
      <c r="K6" s="8">
        <f>J6-1</f>
        <v>-5.1488882643470069E-2</v>
      </c>
    </row>
    <row r="7" spans="1:11">
      <c r="G7" t="s">
        <v>18</v>
      </c>
      <c r="H7" s="3">
        <f t="array" ref="H7">MAX(IF(A11:A301="read", C11:C301, 0))</f>
        <v>315966</v>
      </c>
      <c r="I7" s="3"/>
    </row>
    <row r="8" spans="1:11">
      <c r="G8" t="s">
        <v>19</v>
      </c>
      <c r="H8" s="3">
        <f t="array" ref="H8">MIN(IF(A11:A302="read", C11:C302, 1000000000))</f>
        <v>142110</v>
      </c>
      <c r="I8" s="3"/>
    </row>
    <row r="9" spans="1:11">
      <c r="H9" s="8">
        <f>H8/H7</f>
        <v>0.44976358215757389</v>
      </c>
      <c r="I9" s="3"/>
    </row>
    <row r="10" spans="1:11">
      <c r="A10" s="1" t="s">
        <v>20</v>
      </c>
      <c r="B10" s="1">
        <v>50</v>
      </c>
      <c r="C10" s="1">
        <v>7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315966</v>
      </c>
    </row>
    <row r="13" spans="1:11">
      <c r="A13" t="s">
        <v>24</v>
      </c>
      <c r="B13">
        <v>0</v>
      </c>
      <c r="C13">
        <v>89833</v>
      </c>
    </row>
    <row r="14" spans="1:11">
      <c r="A14" t="s">
        <v>23</v>
      </c>
      <c r="B14">
        <v>1</v>
      </c>
      <c r="C14">
        <v>299651</v>
      </c>
    </row>
    <row r="15" spans="1:11">
      <c r="A15" t="s">
        <v>24</v>
      </c>
      <c r="B15">
        <v>1</v>
      </c>
      <c r="C15">
        <v>86888</v>
      </c>
    </row>
    <row r="16" spans="1:11">
      <c r="A16" t="s">
        <v>23</v>
      </c>
      <c r="B16">
        <v>2</v>
      </c>
      <c r="C16">
        <v>287340</v>
      </c>
    </row>
    <row r="17" spans="1:3">
      <c r="A17" t="s">
        <v>24</v>
      </c>
      <c r="B17">
        <v>2</v>
      </c>
      <c r="C17">
        <v>86816</v>
      </c>
    </row>
    <row r="18" spans="1:3">
      <c r="A18" t="s">
        <v>23</v>
      </c>
      <c r="B18">
        <v>3</v>
      </c>
      <c r="C18">
        <v>259740</v>
      </c>
    </row>
    <row r="19" spans="1:3">
      <c r="A19" t="s">
        <v>24</v>
      </c>
      <c r="B19">
        <v>3</v>
      </c>
      <c r="C19">
        <v>86764</v>
      </c>
    </row>
    <row r="20" spans="1:3">
      <c r="A20" t="s">
        <v>23</v>
      </c>
      <c r="B20">
        <v>4</v>
      </c>
      <c r="C20">
        <v>227677</v>
      </c>
    </row>
    <row r="21" spans="1:3">
      <c r="A21" t="s">
        <v>24</v>
      </c>
      <c r="B21">
        <v>4</v>
      </c>
      <c r="C21">
        <v>87000</v>
      </c>
    </row>
    <row r="22" spans="1:3">
      <c r="A22" t="s">
        <v>23</v>
      </c>
      <c r="B22">
        <v>5</v>
      </c>
      <c r="C22">
        <v>190844</v>
      </c>
    </row>
    <row r="23" spans="1:3">
      <c r="A23" t="s">
        <v>24</v>
      </c>
      <c r="B23">
        <v>5</v>
      </c>
      <c r="C23">
        <v>86889</v>
      </c>
    </row>
    <row r="24" spans="1:3">
      <c r="A24" t="s">
        <v>23</v>
      </c>
      <c r="B24">
        <v>6</v>
      </c>
      <c r="C24">
        <v>150940</v>
      </c>
    </row>
    <row r="25" spans="1:3">
      <c r="A25" t="s">
        <v>24</v>
      </c>
      <c r="B25">
        <v>6</v>
      </c>
      <c r="C25">
        <v>87012</v>
      </c>
    </row>
    <row r="26" spans="1:3">
      <c r="A26" t="s">
        <v>23</v>
      </c>
      <c r="B26">
        <v>7</v>
      </c>
      <c r="C26">
        <v>142110</v>
      </c>
    </row>
    <row r="27" spans="1:3">
      <c r="A27" t="s">
        <v>24</v>
      </c>
      <c r="B27">
        <v>7</v>
      </c>
      <c r="C27">
        <v>8965</v>
      </c>
    </row>
    <row r="28" spans="1:3">
      <c r="A28" t="s">
        <v>26</v>
      </c>
      <c r="B28">
        <v>0</v>
      </c>
      <c r="C28">
        <v>2494778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H20" sqref="H20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6" max="7" width="11.1640625" bestFit="1" customWidth="1"/>
    <col min="8" max="9" width="9" bestFit="1" customWidth="1"/>
    <col min="10" max="10" width="7.1640625" bestFit="1" customWidth="1"/>
    <col min="11" max="11" width="7.83203125" bestFit="1" customWidth="1"/>
    <col min="12" max="12" width="12.1640625" bestFit="1" customWidth="1"/>
  </cols>
  <sheetData>
    <row r="1" spans="1:12">
      <c r="A1" s="6" t="s">
        <v>10</v>
      </c>
      <c r="B1" s="10">
        <v>307</v>
      </c>
      <c r="C1" s="10">
        <v>212</v>
      </c>
      <c r="D1" s="11"/>
      <c r="E1" s="11"/>
      <c r="F1" s="11"/>
      <c r="H1" s="6" t="s">
        <v>0</v>
      </c>
      <c r="I1" s="6" t="s">
        <v>1</v>
      </c>
    </row>
    <row r="2" spans="1:12">
      <c r="A2" s="6" t="s">
        <v>11</v>
      </c>
      <c r="B2" s="10">
        <v>85</v>
      </c>
      <c r="C2" s="10">
        <v>81</v>
      </c>
      <c r="D2" s="11"/>
      <c r="E2" s="11"/>
      <c r="F2" s="11"/>
      <c r="G2" t="s">
        <v>4</v>
      </c>
      <c r="H2" s="7">
        <f>H3+H5</f>
        <v>1606.1506035639011</v>
      </c>
      <c r="I2" s="7">
        <f ca="1">I3+I5</f>
        <v>2340.46</v>
      </c>
      <c r="J2" s="8">
        <f ca="1">H2/I2</f>
        <v>0.68625424214210073</v>
      </c>
      <c r="K2" s="8">
        <f ca="1">J2-1</f>
        <v>-0.31374575785789927</v>
      </c>
    </row>
    <row r="3" spans="1:12">
      <c r="A3" s="6" t="s">
        <v>12</v>
      </c>
      <c r="B3" s="10">
        <v>50000</v>
      </c>
      <c r="C3" s="10"/>
      <c r="D3" s="11"/>
      <c r="E3" s="11"/>
      <c r="F3" s="11"/>
      <c r="G3" t="s">
        <v>13</v>
      </c>
      <c r="H3" s="3">
        <f>B3/B4*H4</f>
        <v>1017.915309446254</v>
      </c>
      <c r="I3" s="3">
        <f ca="1">SUMIF($A$11:$A$222,"read",$C$11:$C$222)/1000</f>
        <v>1714.741</v>
      </c>
      <c r="J3" s="8">
        <f ca="1">H3/I3</f>
        <v>0.59362627326590667</v>
      </c>
      <c r="K3" s="8">
        <f ca="1">J3-1</f>
        <v>-0.40637372673409333</v>
      </c>
    </row>
    <row r="4" spans="1:12">
      <c r="A4" s="6" t="s">
        <v>14</v>
      </c>
      <c r="B4" s="10">
        <v>8000</v>
      </c>
      <c r="C4" s="10"/>
      <c r="D4" s="11"/>
      <c r="E4" s="11"/>
      <c r="F4" s="11"/>
      <c r="G4" t="s">
        <v>15</v>
      </c>
      <c r="H4" s="3">
        <f>B3/B1</f>
        <v>162.86644951140065</v>
      </c>
      <c r="I4" s="3">
        <f ca="1">I3/(B3/B4)</f>
        <v>274.35856000000001</v>
      </c>
      <c r="J4" s="8">
        <f ca="1">H4/I4</f>
        <v>0.59362627326590667</v>
      </c>
      <c r="K4" s="8">
        <f ca="1">J4-1</f>
        <v>-0.40637372673409333</v>
      </c>
    </row>
    <row r="5" spans="1:12">
      <c r="A5" s="6" t="s">
        <v>16</v>
      </c>
      <c r="B5" s="12">
        <v>0.12</v>
      </c>
      <c r="C5" s="11"/>
      <c r="D5" s="11"/>
      <c r="E5" s="11"/>
      <c r="F5" s="11"/>
      <c r="G5" t="s">
        <v>6</v>
      </c>
      <c r="H5" s="3">
        <f>B3/B2</f>
        <v>588.23529411764707</v>
      </c>
      <c r="I5" s="3">
        <f ca="1">SUMIF($A$11:$A$222,"network",$C$11:$C$222)/1000</f>
        <v>625.71900000000005</v>
      </c>
      <c r="J5" s="8">
        <f ca="1">H5/I5</f>
        <v>0.94009498531712643</v>
      </c>
      <c r="K5" s="8">
        <f ca="1">J5-1</f>
        <v>-5.990501468287357E-2</v>
      </c>
    </row>
    <row r="6" spans="1:12">
      <c r="A6" s="11"/>
      <c r="B6" s="11"/>
      <c r="C6" s="11"/>
      <c r="D6" s="11"/>
      <c r="E6" s="11"/>
      <c r="F6" s="11"/>
      <c r="G6" t="s">
        <v>17</v>
      </c>
      <c r="H6" s="3">
        <f>B4/B2</f>
        <v>94.117647058823536</v>
      </c>
      <c r="I6" s="3">
        <f ca="1">I5/(B3/B4)</f>
        <v>100.11504000000001</v>
      </c>
      <c r="J6" s="8">
        <f ca="1">H6/I6</f>
        <v>0.94009498531712643</v>
      </c>
      <c r="K6" s="8">
        <f ca="1">J6-1</f>
        <v>-5.990501468287357E-2</v>
      </c>
    </row>
    <row r="7" spans="1:12">
      <c r="A7" s="11"/>
      <c r="B7" s="11"/>
      <c r="C7" s="11"/>
      <c r="D7" s="11"/>
      <c r="E7" s="11"/>
      <c r="F7" s="11"/>
      <c r="G7" t="s">
        <v>18</v>
      </c>
      <c r="H7" s="3">
        <f t="array" aca="1" ref="H7" ca="1">MAX(IF(A12:A302="read", C12:C302, 0))</f>
        <v>334215</v>
      </c>
      <c r="I7" s="3"/>
    </row>
    <row r="8" spans="1:12">
      <c r="A8" s="11"/>
      <c r="B8" s="11"/>
      <c r="C8" s="11"/>
      <c r="D8" s="11"/>
      <c r="E8" s="11"/>
      <c r="F8" s="11"/>
      <c r="G8" t="s">
        <v>19</v>
      </c>
      <c r="H8" s="3">
        <f t="array" aca="1" ref="H8" ca="1">MIN(IF(A12:A303="read", C12:C303, 1000000000))</f>
        <v>152786</v>
      </c>
      <c r="I8" s="3"/>
    </row>
    <row r="9" spans="1:12">
      <c r="A9" s="11"/>
      <c r="B9" s="11"/>
      <c r="C9" s="11"/>
      <c r="D9" s="11"/>
      <c r="E9" s="11"/>
      <c r="F9" s="11"/>
      <c r="H9" s="8">
        <f ca="1">H8/H7</f>
        <v>0.45714884131472255</v>
      </c>
      <c r="I9" s="3"/>
    </row>
    <row r="10" spans="1:12">
      <c r="A10" s="11"/>
      <c r="B10" s="11"/>
      <c r="C10" s="11"/>
      <c r="D10" s="11"/>
      <c r="E10" s="11"/>
      <c r="F10" s="11"/>
      <c r="H10" s="8"/>
      <c r="I10" s="3"/>
    </row>
    <row r="11" spans="1:12">
      <c r="A11" s="1" t="s">
        <v>20</v>
      </c>
      <c r="B11" s="1">
        <v>50</v>
      </c>
      <c r="C11" s="1">
        <v>8</v>
      </c>
      <c r="D11" s="1" t="s">
        <v>21</v>
      </c>
      <c r="E11" s="1" t="s">
        <v>22</v>
      </c>
      <c r="F11" s="1" t="s">
        <v>27</v>
      </c>
      <c r="G11" s="1" t="s">
        <v>23</v>
      </c>
      <c r="H11" s="1" t="s">
        <v>24</v>
      </c>
    </row>
    <row r="12" spans="1:12">
      <c r="A12" t="s">
        <v>25</v>
      </c>
      <c r="B12">
        <v>0</v>
      </c>
      <c r="C12">
        <v>0</v>
      </c>
    </row>
    <row r="13" spans="1:12">
      <c r="A13" t="s">
        <v>23</v>
      </c>
      <c r="B13">
        <v>0</v>
      </c>
      <c r="C13">
        <v>334215</v>
      </c>
      <c r="F13">
        <f>($B$3*1024*1024/100)*(2-B13*$B$5)+($B$3*1024*1024/100)*(1-B13*$B$5)*B5</f>
        <v>1111490560</v>
      </c>
      <c r="G13">
        <f ca="1">OFFSET(C13,ROW()-13,0)/1000</f>
        <v>334.21499999999997</v>
      </c>
      <c r="J13">
        <f>F13/$F$25</f>
        <v>1.65625</v>
      </c>
      <c r="K13">
        <f ca="1">(G13-152)/(J13-1)</f>
        <v>277.66095238095232</v>
      </c>
      <c r="L13">
        <f ca="1">G13/F13*1000000</f>
        <v>0.30069081288463662</v>
      </c>
    </row>
    <row r="14" spans="1:12">
      <c r="A14" t="s">
        <v>24</v>
      </c>
      <c r="B14">
        <v>0</v>
      </c>
      <c r="C14">
        <v>103399</v>
      </c>
      <c r="G14">
        <f t="shared" ref="G14:G20" ca="1" si="0">OFFSET(C14,ROW()-13,0)/1000</f>
        <v>305.97800000000001</v>
      </c>
      <c r="H14">
        <f t="shared" ref="H14:H20" ca="1" si="1">OFFSET(C14,ROW()-14,0)/1000</f>
        <v>103.399</v>
      </c>
      <c r="L14">
        <f ca="1">G14/F15*1000000</f>
        <v>0.31042910636739529</v>
      </c>
    </row>
    <row r="15" spans="1:12">
      <c r="A15" t="s">
        <v>23</v>
      </c>
      <c r="B15">
        <v>1</v>
      </c>
      <c r="C15">
        <v>305978</v>
      </c>
      <c r="F15">
        <f>($B$3*1024*1024/100)*(2-B15*$B$5)</f>
        <v>985661440</v>
      </c>
      <c r="G15">
        <f t="shared" ca="1" si="0"/>
        <v>286.976</v>
      </c>
      <c r="H15">
        <f t="shared" ca="1" si="1"/>
        <v>100.24299999999999</v>
      </c>
      <c r="J15">
        <f>F15/$F$25</f>
        <v>1.46875</v>
      </c>
      <c r="K15">
        <f ca="1">(G14-152)/(J15-1)</f>
        <v>328.4864</v>
      </c>
      <c r="L15">
        <f ca="1">G15/F17*1000000</f>
        <v>0.31100186434659088</v>
      </c>
    </row>
    <row r="16" spans="1:12">
      <c r="A16" t="s">
        <v>24</v>
      </c>
      <c r="B16">
        <v>1</v>
      </c>
      <c r="C16">
        <v>100243</v>
      </c>
      <c r="G16">
        <f t="shared" ca="1" si="0"/>
        <v>253.041</v>
      </c>
      <c r="H16">
        <f t="shared" ca="1" si="1"/>
        <v>100.157</v>
      </c>
      <c r="L16">
        <f ca="1">G16/F19*1000000</f>
        <v>0.29429110085091936</v>
      </c>
    </row>
    <row r="17" spans="1:12">
      <c r="A17" t="s">
        <v>23</v>
      </c>
      <c r="B17">
        <v>2</v>
      </c>
      <c r="C17">
        <v>286976</v>
      </c>
      <c r="F17">
        <f>($B$3*1024*1024/100)*(2-B17*$B$5)</f>
        <v>922746880</v>
      </c>
      <c r="G17">
        <f t="shared" ca="1" si="0"/>
        <v>213.953</v>
      </c>
      <c r="H17">
        <f t="shared" ca="1" si="1"/>
        <v>99.873999999999995</v>
      </c>
      <c r="J17">
        <f>F17/$F$25</f>
        <v>1.375</v>
      </c>
      <c r="K17">
        <f ca="1">(G15-152)/(J17-1)</f>
        <v>359.93599999999998</v>
      </c>
      <c r="L17">
        <f ca="1">G17/F21*1000000</f>
        <v>0.2684756329185084</v>
      </c>
    </row>
    <row r="18" spans="1:12">
      <c r="A18" t="s">
        <v>24</v>
      </c>
      <c r="B18">
        <v>2</v>
      </c>
      <c r="C18">
        <v>100157</v>
      </c>
      <c r="G18">
        <f t="shared" ca="1" si="0"/>
        <v>167.792</v>
      </c>
      <c r="H18">
        <f t="shared" ca="1" si="1"/>
        <v>100.02200000000001</v>
      </c>
      <c r="L18">
        <f ca="1">G18/F23*1000000</f>
        <v>0.22859845842633927</v>
      </c>
    </row>
    <row r="19" spans="1:12">
      <c r="A19" t="s">
        <v>23</v>
      </c>
      <c r="B19">
        <v>3</v>
      </c>
      <c r="C19">
        <v>253041</v>
      </c>
      <c r="F19">
        <f>($B$3*1024*1024/100)*(2-B19*$B$5)</f>
        <v>859832320.00000012</v>
      </c>
      <c r="G19">
        <f t="shared" ca="1" si="0"/>
        <v>152.786</v>
      </c>
      <c r="H19">
        <f t="shared" ca="1" si="1"/>
        <v>100.087</v>
      </c>
      <c r="J19">
        <f>F19/$F$25</f>
        <v>1.2812500000000002</v>
      </c>
      <c r="K19">
        <f ca="1">(G16-152)/(J19-1)</f>
        <v>359.25688888888857</v>
      </c>
      <c r="L19">
        <f ca="1">G19/F25*1000000</f>
        <v>0.2276688814163208</v>
      </c>
    </row>
    <row r="20" spans="1:12">
      <c r="A20" t="s">
        <v>24</v>
      </c>
      <c r="B20">
        <v>3</v>
      </c>
      <c r="C20">
        <v>99874</v>
      </c>
      <c r="H20">
        <f t="shared" ca="1" si="1"/>
        <v>21.937000000000001</v>
      </c>
    </row>
    <row r="21" spans="1:12">
      <c r="A21" t="s">
        <v>23</v>
      </c>
      <c r="B21">
        <v>4</v>
      </c>
      <c r="C21">
        <v>213953</v>
      </c>
      <c r="F21">
        <f>($B$3*1024*1024/100)*(2-B21*$B$5)</f>
        <v>796917760</v>
      </c>
      <c r="J21">
        <f>F21/$F$25</f>
        <v>1.1875</v>
      </c>
      <c r="K21">
        <f ca="1">(G17-152)/(J21-1)</f>
        <v>330.416</v>
      </c>
      <c r="L21">
        <f ca="1">AVERAGE(L13:L16)</f>
        <v>0.30410322111238552</v>
      </c>
    </row>
    <row r="22" spans="1:12">
      <c r="A22" t="s">
        <v>24</v>
      </c>
      <c r="B22">
        <v>4</v>
      </c>
      <c r="C22">
        <v>100022</v>
      </c>
    </row>
    <row r="23" spans="1:12">
      <c r="A23" t="s">
        <v>23</v>
      </c>
      <c r="B23">
        <v>5</v>
      </c>
      <c r="C23">
        <v>167792</v>
      </c>
      <c r="F23">
        <f>($B$3*1024*1024/100)*(2-B23*$B$5)</f>
        <v>734003200</v>
      </c>
      <c r="J23">
        <f>F23/$F$25</f>
        <v>1.09375</v>
      </c>
      <c r="K23">
        <f ca="1">(G18-152)/(J23-1)</f>
        <v>168.44800000000001</v>
      </c>
    </row>
    <row r="24" spans="1:12">
      <c r="A24" t="s">
        <v>24</v>
      </c>
      <c r="B24">
        <v>5</v>
      </c>
      <c r="C24">
        <v>100087</v>
      </c>
    </row>
    <row r="25" spans="1:12">
      <c r="A25" t="s">
        <v>23</v>
      </c>
      <c r="B25">
        <v>6</v>
      </c>
      <c r="C25">
        <v>152786</v>
      </c>
      <c r="F25">
        <f>($B$3*1024*1024/100)*(2-B25*$B$5)</f>
        <v>671088640</v>
      </c>
      <c r="J25">
        <f>F25/$F$25</f>
        <v>1</v>
      </c>
      <c r="K25">
        <f>0</f>
        <v>0</v>
      </c>
    </row>
    <row r="26" spans="1:12">
      <c r="A26" t="s">
        <v>24</v>
      </c>
      <c r="B26">
        <v>6</v>
      </c>
      <c r="C26">
        <v>21937</v>
      </c>
    </row>
    <row r="27" spans="1:12">
      <c r="A27" t="s">
        <v>26</v>
      </c>
      <c r="B27">
        <v>0</v>
      </c>
      <c r="C27">
        <f>SUM(C12:C26)</f>
        <v>2340460</v>
      </c>
    </row>
    <row r="31" spans="1:12">
      <c r="C31">
        <v>152</v>
      </c>
      <c r="D31">
        <v>152</v>
      </c>
    </row>
    <row r="32" spans="1:12">
      <c r="A32">
        <f ca="1">(G13-G19)/(F13-F25)</f>
        <v>4.1196232750302265E-7</v>
      </c>
      <c r="C32">
        <f ca="1">$G$19+(F23-$F$25)*$A$32</f>
        <v>178.70442857142856</v>
      </c>
      <c r="D32">
        <v>167</v>
      </c>
      <c r="F32" s="1">
        <v>152</v>
      </c>
      <c r="G32">
        <v>0</v>
      </c>
      <c r="H32">
        <f t="shared" ref="H32:H38" si="2">$F$32+$F$33*G32</f>
        <v>152</v>
      </c>
      <c r="I32">
        <f ca="1">G19</f>
        <v>152.786</v>
      </c>
      <c r="J32">
        <f ca="1">F25/1000000*$L$21</f>
        <v>204.08021707593011</v>
      </c>
    </row>
    <row r="33" spans="3:10">
      <c r="C33">
        <f ca="1">$G$19+(F21-$F$25)*$A$32</f>
        <v>204.62285714285713</v>
      </c>
      <c r="D33">
        <v>213</v>
      </c>
      <c r="F33" s="1">
        <v>30</v>
      </c>
      <c r="G33">
        <v>1</v>
      </c>
      <c r="H33">
        <f t="shared" si="2"/>
        <v>182</v>
      </c>
      <c r="I33">
        <f ca="1">G18</f>
        <v>167.792</v>
      </c>
      <c r="J33">
        <f ca="1">F23/1000000*$L$21</f>
        <v>223.21273742679853</v>
      </c>
    </row>
    <row r="34" spans="3:10">
      <c r="C34">
        <f ca="1">$G$19+(F19-$F$25)*$A$32</f>
        <v>230.54128571428578</v>
      </c>
      <c r="D34">
        <v>253</v>
      </c>
      <c r="G34">
        <v>2</v>
      </c>
      <c r="H34">
        <f t="shared" si="2"/>
        <v>212</v>
      </c>
      <c r="I34">
        <f ca="1">G17</f>
        <v>213.953</v>
      </c>
      <c r="J34">
        <f ca="1">F21/1000000*$L$21</f>
        <v>242.345257777667</v>
      </c>
    </row>
    <row r="35" spans="3:10">
      <c r="C35">
        <f ca="1">$G$19+(F17-$F$25)*$A$32</f>
        <v>256.45971428571431</v>
      </c>
      <c r="D35">
        <v>286</v>
      </c>
      <c r="G35">
        <v>3</v>
      </c>
      <c r="H35">
        <f t="shared" si="2"/>
        <v>242</v>
      </c>
      <c r="I35">
        <f ca="1">G16</f>
        <v>253.041</v>
      </c>
      <c r="J35">
        <f ca="1">F19/1000000*$L$21</f>
        <v>261.47777812853548</v>
      </c>
    </row>
    <row r="36" spans="3:10">
      <c r="C36">
        <f ca="1">$G$19+(F15-$F$25)*$A$32</f>
        <v>282.37814285714285</v>
      </c>
      <c r="D36">
        <v>305</v>
      </c>
      <c r="G36">
        <v>4</v>
      </c>
      <c r="H36">
        <f t="shared" si="2"/>
        <v>272</v>
      </c>
      <c r="I36">
        <f ca="1">G15</f>
        <v>286.976</v>
      </c>
      <c r="J36">
        <f ca="1">F17/1000000*$L$21</f>
        <v>280.61029847940387</v>
      </c>
    </row>
    <row r="37" spans="3:10">
      <c r="C37">
        <f ca="1">$G$19+(F13-$F$25)*$A$32</f>
        <v>334.21499999999997</v>
      </c>
      <c r="D37">
        <v>334</v>
      </c>
      <c r="G37">
        <v>5</v>
      </c>
      <c r="H37">
        <f t="shared" si="2"/>
        <v>302</v>
      </c>
      <c r="I37">
        <f ca="1">G14</f>
        <v>305.97800000000001</v>
      </c>
      <c r="J37">
        <f ca="1">F15/1000000*$L$21</f>
        <v>299.74281883027231</v>
      </c>
    </row>
    <row r="38" spans="3:10">
      <c r="G38">
        <v>6</v>
      </c>
      <c r="H38">
        <f t="shared" si="2"/>
        <v>332</v>
      </c>
      <c r="I38">
        <f ca="1">G13</f>
        <v>334.21499999999997</v>
      </c>
      <c r="J38">
        <f ca="1">F13/1000000*$L$21</f>
        <v>338.00785953200921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6"/>
  <sheetViews>
    <sheetView workbookViewId="0">
      <selection activeCell="V28" sqref="V28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8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1" width="8.1640625" bestFit="1" customWidth="1"/>
    <col min="14" max="15" width="9" bestFit="1" customWidth="1"/>
    <col min="16" max="17" width="8.1640625" bestFit="1" customWidth="1"/>
  </cols>
  <sheetData>
    <row r="1" spans="1:17">
      <c r="A1" s="6" t="s">
        <v>10</v>
      </c>
      <c r="B1" s="3">
        <v>307</v>
      </c>
      <c r="C1" s="3">
        <f>B3*(B3/B4)/I3</f>
        <v>350.89181963093756</v>
      </c>
      <c r="D1" s="3">
        <f>$B$3*($B$3/$B$4)/O3</f>
        <v>460.34576939015511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203.56814239998698</v>
      </c>
      <c r="D2" s="3">
        <f>$B$4/O6</f>
        <v>207.93133275667043</v>
      </c>
      <c r="G2" t="s">
        <v>4</v>
      </c>
      <c r="H2" s="7">
        <f>H3+H5</f>
        <v>16874.880245257711</v>
      </c>
      <c r="I2" s="7">
        <f>I3+I5</f>
        <v>14495.024000000001</v>
      </c>
      <c r="J2" s="8">
        <f>H2/I2</f>
        <v>1.1641843604576101</v>
      </c>
      <c r="K2" s="8">
        <f>J2-1</f>
        <v>0.16418436045761009</v>
      </c>
      <c r="M2" t="s">
        <v>4</v>
      </c>
      <c r="N2" s="7">
        <f>N3+N5</f>
        <v>16874.880245257711</v>
      </c>
      <c r="O2" s="7">
        <f>O3+O5</f>
        <v>11101.865</v>
      </c>
      <c r="P2" s="8">
        <f>N2/O2</f>
        <v>1.5200040934795831</v>
      </c>
      <c r="Q2" s="8">
        <f>P2-1</f>
        <v>0.5200040934795831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16286.644951140064</v>
      </c>
      <c r="I3" s="3">
        <f>SUMIF($A$12:$A$416,"read",$C$12:$C$416)/1000</f>
        <v>14249.406000000001</v>
      </c>
      <c r="J3" s="8">
        <f>H3/I3</f>
        <v>1.1429700965177119</v>
      </c>
      <c r="K3" s="8">
        <f>J3-1</f>
        <v>0.14297009651771186</v>
      </c>
      <c r="M3" t="s">
        <v>13</v>
      </c>
      <c r="N3" s="3">
        <f>$B$3/$B$4*N4</f>
        <v>16286.644951140064</v>
      </c>
      <c r="O3" s="3">
        <f>SUMIF($G$12:$G$416,"read",$I$12:$I$416)/1000</f>
        <v>10861.401</v>
      </c>
      <c r="P3" s="8">
        <f>N3/O3</f>
        <v>1.4994976201633716</v>
      </c>
      <c r="Q3" s="8">
        <f>P3-1</f>
        <v>0.49949762016337163</v>
      </c>
    </row>
    <row r="4" spans="1:17">
      <c r="A4" s="6" t="s">
        <v>14</v>
      </c>
      <c r="B4" s="3">
        <v>500</v>
      </c>
      <c r="C4" s="3"/>
      <c r="G4" t="s">
        <v>15</v>
      </c>
      <c r="H4" s="3">
        <f>B3/B1</f>
        <v>162.86644951140065</v>
      </c>
      <c r="I4" s="3">
        <f>I3/(B3/B4)</f>
        <v>142.49406000000002</v>
      </c>
      <c r="J4" s="8">
        <f>H4/I4</f>
        <v>1.1429700965177119</v>
      </c>
      <c r="K4" s="8">
        <f>J4-1</f>
        <v>0.14297009651771186</v>
      </c>
      <c r="M4" t="s">
        <v>15</v>
      </c>
      <c r="N4" s="3">
        <f>$B$3/$B$1</f>
        <v>162.86644951140065</v>
      </c>
      <c r="O4" s="3">
        <f>O3/($B$3/$B$4)</f>
        <v>108.61400999999999</v>
      </c>
      <c r="P4" s="8">
        <f>N4/O4</f>
        <v>1.4994976201633716</v>
      </c>
      <c r="Q4" s="8">
        <f>P4-1</f>
        <v>0.49949762016337163</v>
      </c>
    </row>
    <row r="5" spans="1:17">
      <c r="A5" s="6" t="s">
        <v>16</v>
      </c>
      <c r="B5" s="9">
        <f>B4/B3</f>
        <v>0.01</v>
      </c>
      <c r="G5" t="s">
        <v>6</v>
      </c>
      <c r="H5" s="3">
        <f>B3/B2</f>
        <v>588.23529411764707</v>
      </c>
      <c r="I5" s="3">
        <f>SUMIF($A$12:$A$416,"network",$C$12:$C$416)/1000</f>
        <v>245.61799999999999</v>
      </c>
      <c r="J5" s="8">
        <f>H5/I5</f>
        <v>2.3949193223527878</v>
      </c>
      <c r="K5" s="8">
        <f>J5-1</f>
        <v>1.3949193223527878</v>
      </c>
      <c r="M5" t="s">
        <v>6</v>
      </c>
      <c r="N5" s="3">
        <f>$B$3/$B$2</f>
        <v>588.23529411764707</v>
      </c>
      <c r="O5" s="3">
        <f>SUMIF($G$12:$G$416,"network",$I$12:$I$416)/1000</f>
        <v>240.464</v>
      </c>
      <c r="P5" s="8">
        <f>N5/O5</f>
        <v>2.4462509736078877</v>
      </c>
      <c r="Q5" s="8">
        <f>P5-1</f>
        <v>1.4462509736078877</v>
      </c>
    </row>
    <row r="6" spans="1:17">
      <c r="G6" t="s">
        <v>17</v>
      </c>
      <c r="H6" s="3">
        <f>B4/B2</f>
        <v>5.882352941176471</v>
      </c>
      <c r="I6" s="3">
        <f>I5/(B3/B4)</f>
        <v>2.4561799999999998</v>
      </c>
      <c r="J6" s="8">
        <f>H6/I6</f>
        <v>2.3949193223527883</v>
      </c>
      <c r="K6" s="8">
        <f>J6-1</f>
        <v>1.3949193223527883</v>
      </c>
      <c r="M6" t="s">
        <v>17</v>
      </c>
      <c r="N6" s="3">
        <f>$B$4/$B$2</f>
        <v>5.882352941176471</v>
      </c>
      <c r="O6" s="3">
        <f>O5/($B$3/$B$4)</f>
        <v>2.4046400000000001</v>
      </c>
      <c r="P6" s="8">
        <f>N6/O6</f>
        <v>2.4462509736078877</v>
      </c>
      <c r="Q6" s="8">
        <f>P6-1</f>
        <v>1.4462509736078877</v>
      </c>
    </row>
    <row r="7" spans="1:17">
      <c r="G7" t="s">
        <v>18</v>
      </c>
      <c r="H7" s="3">
        <f t="array" ref="H7">MAX(IF(A13:A303="read", C13:C303, 0))</f>
        <v>162702</v>
      </c>
      <c r="I7" s="3"/>
      <c r="M7" t="s">
        <v>18</v>
      </c>
      <c r="N7" s="3">
        <f t="array" ref="N7">MAX(IF(G13:G303="read", I13:I303, 0))</f>
        <v>118603</v>
      </c>
      <c r="O7" s="3"/>
    </row>
    <row r="8" spans="1:17">
      <c r="G8" t="s">
        <v>19</v>
      </c>
      <c r="H8" s="3">
        <f t="array" ref="H8">MIN(IF(A13:A304="read", C13:C304, 1000000000))</f>
        <v>134875</v>
      </c>
      <c r="I8" s="3"/>
      <c r="M8" t="s">
        <v>19</v>
      </c>
      <c r="N8" s="3">
        <f t="array" ref="N8">MIN(IF(G13:G304="read", I13:I304, 1000000000))</f>
        <v>108372</v>
      </c>
      <c r="O8" s="3"/>
    </row>
    <row r="9" spans="1:17">
      <c r="H9" s="8">
        <f>H8/H7</f>
        <v>0.82896952711091443</v>
      </c>
      <c r="I9" s="3"/>
      <c r="N9" s="8">
        <f>N8/N7</f>
        <v>0.91373742654064405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0.5</v>
      </c>
      <c r="D12" s="1" t="s">
        <v>21</v>
      </c>
      <c r="E12" s="1" t="s">
        <v>22</v>
      </c>
      <c r="G12" s="1" t="s">
        <v>20</v>
      </c>
      <c r="H12" s="1">
        <v>50</v>
      </c>
      <c r="I12" s="1">
        <v>0.5</v>
      </c>
      <c r="J12" s="1" t="s">
        <v>33</v>
      </c>
      <c r="K12" s="1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ca="1">OFFSET(I16,(ROW()-13)*3,0)/1000</f>
        <v>118.60299999999999</v>
      </c>
      <c r="N13">
        <f ca="1">OFFSET(I18,(ROW()-13)*3,0)/1000</f>
        <v>2.4889999999999999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ca="1">OFFSET(I17,(ROW()-13)*3,0)/1000</f>
        <v>111.51</v>
      </c>
      <c r="N14">
        <f ca="1">OFFSET(I19,(ROW()-13)*3,0)/1000</f>
        <v>2.2949999999999999</v>
      </c>
    </row>
    <row r="15" spans="1:17">
      <c r="A15" t="s">
        <v>29</v>
      </c>
      <c r="B15">
        <v>0</v>
      </c>
      <c r="C15">
        <v>0</v>
      </c>
      <c r="D15">
        <v>5242880</v>
      </c>
      <c r="G15" t="s">
        <v>29</v>
      </c>
      <c r="H15">
        <v>0</v>
      </c>
      <c r="I15">
        <v>0</v>
      </c>
      <c r="J15">
        <v>5242880</v>
      </c>
      <c r="M15">
        <f ca="1">OFFSET(I18,(ROW()-13)*3,0)/1000</f>
        <v>108.486</v>
      </c>
      <c r="N15">
        <f ca="1">OFFSET(I20,(ROW()-13)*3,0)/1000</f>
        <v>2.3570000000000002</v>
      </c>
    </row>
    <row r="16" spans="1:17">
      <c r="A16" t="s">
        <v>23</v>
      </c>
      <c r="B16">
        <v>0</v>
      </c>
      <c r="C16">
        <v>162702</v>
      </c>
      <c r="G16" t="s">
        <v>23</v>
      </c>
      <c r="H16">
        <v>0</v>
      </c>
      <c r="I16">
        <v>118603</v>
      </c>
      <c r="M16">
        <f ca="1">OFFSET(I19,(ROW()-13)*3,0)/1000</f>
        <v>108.474</v>
      </c>
      <c r="N16">
        <f ca="1">OFFSET(I21,(ROW()-13)*3,0)/1000</f>
        <v>2.3370000000000002</v>
      </c>
    </row>
    <row r="17" spans="1:14">
      <c r="A17" t="s">
        <v>30</v>
      </c>
      <c r="B17">
        <v>0</v>
      </c>
      <c r="C17">
        <v>0</v>
      </c>
      <c r="D17">
        <v>5242880</v>
      </c>
      <c r="G17" t="s">
        <v>30</v>
      </c>
      <c r="H17">
        <v>0</v>
      </c>
      <c r="I17">
        <v>0</v>
      </c>
      <c r="J17">
        <v>5242880</v>
      </c>
      <c r="M17">
        <f ca="1">OFFSET(I20,(ROW()-13)*3,0)/1000</f>
        <v>108.55800000000001</v>
      </c>
      <c r="N17">
        <f t="shared" ref="N17:N80" ca="1" si="0">OFFSET(I22,(ROW()-13)*3,0)/1000</f>
        <v>2.3090000000000002</v>
      </c>
    </row>
    <row r="18" spans="1:14">
      <c r="A18" t="s">
        <v>24</v>
      </c>
      <c r="B18">
        <v>0</v>
      </c>
      <c r="C18">
        <v>2526</v>
      </c>
      <c r="G18" t="s">
        <v>24</v>
      </c>
      <c r="H18">
        <v>0</v>
      </c>
      <c r="I18">
        <v>2489</v>
      </c>
      <c r="M18">
        <f ca="1">OFFSET(I21,(ROW()-13)*3,0)/1000</f>
        <v>108.476</v>
      </c>
      <c r="N18">
        <f t="shared" ca="1" si="0"/>
        <v>2.2930000000000001</v>
      </c>
    </row>
    <row r="19" spans="1:14">
      <c r="A19" t="s">
        <v>29</v>
      </c>
      <c r="B19">
        <v>1</v>
      </c>
      <c r="C19">
        <v>5242880</v>
      </c>
      <c r="D19">
        <v>5242880</v>
      </c>
      <c r="G19" t="s">
        <v>29</v>
      </c>
      <c r="H19">
        <v>1</v>
      </c>
      <c r="I19">
        <v>5242880</v>
      </c>
      <c r="J19">
        <v>5242880</v>
      </c>
      <c r="M19">
        <f ca="1">OFFSET(I22,(ROW()-13)*3,0)/1000</f>
        <v>108.47799999999999</v>
      </c>
      <c r="N19">
        <f t="shared" ca="1" si="0"/>
        <v>2.2869999999999999</v>
      </c>
    </row>
    <row r="20" spans="1:14">
      <c r="A20" t="s">
        <v>23</v>
      </c>
      <c r="B20">
        <v>1</v>
      </c>
      <c r="C20">
        <v>140002</v>
      </c>
      <c r="G20" t="s">
        <v>23</v>
      </c>
      <c r="H20">
        <v>1</v>
      </c>
      <c r="I20">
        <v>111510</v>
      </c>
      <c r="M20">
        <f ca="1">OFFSET(I23,(ROW()-13)*3,0)/1000</f>
        <v>108.45399999999999</v>
      </c>
      <c r="N20">
        <f t="shared" ca="1" si="0"/>
        <v>2.2909999999999999</v>
      </c>
    </row>
    <row r="21" spans="1:14">
      <c r="A21" t="s">
        <v>30</v>
      </c>
      <c r="B21">
        <v>1</v>
      </c>
      <c r="C21">
        <v>5242880</v>
      </c>
      <c r="D21">
        <v>5242880</v>
      </c>
      <c r="G21" t="s">
        <v>30</v>
      </c>
      <c r="H21">
        <v>1</v>
      </c>
      <c r="I21">
        <v>5242880</v>
      </c>
      <c r="J21">
        <v>5242880</v>
      </c>
      <c r="M21">
        <f ca="1">OFFSET(I24,(ROW()-13)*3,0)/1000</f>
        <v>108.42</v>
      </c>
      <c r="N21">
        <f t="shared" ca="1" si="0"/>
        <v>2.2879999999999998</v>
      </c>
    </row>
    <row r="22" spans="1:14">
      <c r="A22" t="s">
        <v>24</v>
      </c>
      <c r="B22">
        <v>1</v>
      </c>
      <c r="C22">
        <v>2311</v>
      </c>
      <c r="G22" t="s">
        <v>24</v>
      </c>
      <c r="H22">
        <v>1</v>
      </c>
      <c r="I22">
        <v>2295</v>
      </c>
      <c r="M22">
        <f ca="1">OFFSET(I25,(ROW()-13)*3,0)/1000</f>
        <v>108.45099999999999</v>
      </c>
      <c r="N22">
        <f t="shared" ca="1" si="0"/>
        <v>2.448</v>
      </c>
    </row>
    <row r="23" spans="1:14">
      <c r="A23" t="s">
        <v>29</v>
      </c>
      <c r="B23">
        <v>2</v>
      </c>
      <c r="C23">
        <v>10485760</v>
      </c>
      <c r="D23">
        <v>5242880</v>
      </c>
      <c r="G23" t="s">
        <v>29</v>
      </c>
      <c r="H23">
        <v>2</v>
      </c>
      <c r="I23">
        <v>10485760</v>
      </c>
      <c r="J23">
        <v>5242880</v>
      </c>
      <c r="M23">
        <f t="shared" ref="M23:M86" ca="1" si="1">OFFSET(I26,(ROW()-13)*3,0)/1000</f>
        <v>108.476</v>
      </c>
      <c r="N23">
        <f t="shared" ca="1" si="0"/>
        <v>2.407</v>
      </c>
    </row>
    <row r="24" spans="1:14">
      <c r="A24" t="s">
        <v>23</v>
      </c>
      <c r="B24">
        <v>2</v>
      </c>
      <c r="C24">
        <v>143601</v>
      </c>
      <c r="G24" t="s">
        <v>23</v>
      </c>
      <c r="H24">
        <v>2</v>
      </c>
      <c r="I24">
        <v>108486</v>
      </c>
      <c r="M24">
        <f t="shared" ca="1" si="1"/>
        <v>108.44199999999999</v>
      </c>
      <c r="N24">
        <f t="shared" ca="1" si="0"/>
        <v>2.4079999999999999</v>
      </c>
    </row>
    <row r="25" spans="1:14">
      <c r="A25" t="s">
        <v>30</v>
      </c>
      <c r="B25">
        <v>2</v>
      </c>
      <c r="C25">
        <v>10485760</v>
      </c>
      <c r="D25">
        <v>5242880</v>
      </c>
      <c r="G25" t="s">
        <v>30</v>
      </c>
      <c r="H25">
        <v>2</v>
      </c>
      <c r="I25">
        <v>10485760</v>
      </c>
      <c r="J25">
        <v>5242880</v>
      </c>
      <c r="M25">
        <f t="shared" ca="1" si="1"/>
        <v>108.482</v>
      </c>
      <c r="N25">
        <f t="shared" ca="1" si="0"/>
        <v>2.4390000000000001</v>
      </c>
    </row>
    <row r="26" spans="1:14">
      <c r="A26" t="s">
        <v>24</v>
      </c>
      <c r="B26">
        <v>2</v>
      </c>
      <c r="C26">
        <v>2506</v>
      </c>
      <c r="G26" t="s">
        <v>24</v>
      </c>
      <c r="H26">
        <v>2</v>
      </c>
      <c r="I26">
        <v>2357</v>
      </c>
      <c r="M26">
        <f t="shared" ca="1" si="1"/>
        <v>108.498</v>
      </c>
      <c r="N26">
        <f t="shared" ca="1" si="0"/>
        <v>2.427</v>
      </c>
    </row>
    <row r="27" spans="1:14">
      <c r="A27" t="s">
        <v>29</v>
      </c>
      <c r="B27">
        <v>3</v>
      </c>
      <c r="C27">
        <v>15728640</v>
      </c>
      <c r="D27">
        <v>5242880</v>
      </c>
      <c r="G27" t="s">
        <v>29</v>
      </c>
      <c r="H27">
        <v>3</v>
      </c>
      <c r="I27">
        <v>15728640</v>
      </c>
      <c r="J27">
        <v>5242880</v>
      </c>
      <c r="M27">
        <f t="shared" ca="1" si="1"/>
        <v>108.437</v>
      </c>
      <c r="N27">
        <f t="shared" ca="1" si="0"/>
        <v>2.4169999999999998</v>
      </c>
    </row>
    <row r="28" spans="1:14">
      <c r="A28" t="s">
        <v>23</v>
      </c>
      <c r="B28">
        <v>3</v>
      </c>
      <c r="C28">
        <v>141549</v>
      </c>
      <c r="G28" t="s">
        <v>23</v>
      </c>
      <c r="H28">
        <v>3</v>
      </c>
      <c r="I28">
        <v>108474</v>
      </c>
      <c r="M28">
        <f t="shared" ca="1" si="1"/>
        <v>108.578</v>
      </c>
      <c r="N28">
        <f t="shared" ca="1" si="0"/>
        <v>2.4079999999999999</v>
      </c>
    </row>
    <row r="29" spans="1:14">
      <c r="A29" t="s">
        <v>30</v>
      </c>
      <c r="B29">
        <v>3</v>
      </c>
      <c r="C29">
        <v>15728640</v>
      </c>
      <c r="D29">
        <v>5242880</v>
      </c>
      <c r="G29" t="s">
        <v>30</v>
      </c>
      <c r="H29">
        <v>3</v>
      </c>
      <c r="I29">
        <v>15728640</v>
      </c>
      <c r="J29">
        <v>5242880</v>
      </c>
      <c r="M29">
        <f t="shared" ca="1" si="1"/>
        <v>108.462</v>
      </c>
      <c r="N29">
        <f t="shared" ca="1" si="0"/>
        <v>2.4510000000000001</v>
      </c>
    </row>
    <row r="30" spans="1:14">
      <c r="A30" t="s">
        <v>24</v>
      </c>
      <c r="B30">
        <v>3</v>
      </c>
      <c r="C30">
        <v>2530</v>
      </c>
      <c r="G30" t="s">
        <v>24</v>
      </c>
      <c r="H30">
        <v>3</v>
      </c>
      <c r="I30">
        <v>2337</v>
      </c>
      <c r="M30">
        <f t="shared" ca="1" si="1"/>
        <v>108.56699999999999</v>
      </c>
      <c r="N30">
        <f t="shared" ca="1" si="0"/>
        <v>2.4289999999999998</v>
      </c>
    </row>
    <row r="31" spans="1:14">
      <c r="A31" t="s">
        <v>29</v>
      </c>
      <c r="B31">
        <v>4</v>
      </c>
      <c r="C31">
        <v>20971520</v>
      </c>
      <c r="D31">
        <v>5242880</v>
      </c>
      <c r="G31" t="s">
        <v>29</v>
      </c>
      <c r="H31">
        <v>4</v>
      </c>
      <c r="I31">
        <v>20971520</v>
      </c>
      <c r="J31">
        <v>5242880</v>
      </c>
      <c r="M31">
        <f t="shared" ca="1" si="1"/>
        <v>108.48099999999999</v>
      </c>
      <c r="N31">
        <f t="shared" ca="1" si="0"/>
        <v>2.4409999999999998</v>
      </c>
    </row>
    <row r="32" spans="1:14">
      <c r="A32" t="s">
        <v>23</v>
      </c>
      <c r="B32">
        <v>4</v>
      </c>
      <c r="C32">
        <v>141209</v>
      </c>
      <c r="G32" t="s">
        <v>23</v>
      </c>
      <c r="H32">
        <v>4</v>
      </c>
      <c r="I32">
        <v>108558</v>
      </c>
      <c r="M32">
        <f t="shared" ca="1" si="1"/>
        <v>108.462</v>
      </c>
      <c r="N32">
        <f t="shared" ca="1" si="0"/>
        <v>2.41</v>
      </c>
    </row>
    <row r="33" spans="1:14">
      <c r="A33" t="s">
        <v>30</v>
      </c>
      <c r="B33">
        <v>4</v>
      </c>
      <c r="C33">
        <v>20971520</v>
      </c>
      <c r="D33">
        <v>5242880</v>
      </c>
      <c r="G33" t="s">
        <v>30</v>
      </c>
      <c r="H33">
        <v>4</v>
      </c>
      <c r="I33">
        <v>20971520</v>
      </c>
      <c r="J33">
        <v>5242880</v>
      </c>
      <c r="M33">
        <f t="shared" ca="1" si="1"/>
        <v>108.498</v>
      </c>
      <c r="N33">
        <f t="shared" ca="1" si="0"/>
        <v>2.4159999999999999</v>
      </c>
    </row>
    <row r="34" spans="1:14">
      <c r="A34" t="s">
        <v>24</v>
      </c>
      <c r="B34">
        <v>4</v>
      </c>
      <c r="C34">
        <v>2501</v>
      </c>
      <c r="G34" t="s">
        <v>24</v>
      </c>
      <c r="H34">
        <v>4</v>
      </c>
      <c r="I34">
        <v>2309</v>
      </c>
      <c r="M34">
        <f t="shared" ca="1" si="1"/>
        <v>108.458</v>
      </c>
      <c r="N34">
        <f t="shared" ca="1" si="0"/>
        <v>2.4420000000000002</v>
      </c>
    </row>
    <row r="35" spans="1:14">
      <c r="A35" t="s">
        <v>29</v>
      </c>
      <c r="B35">
        <v>5</v>
      </c>
      <c r="C35">
        <v>26214400</v>
      </c>
      <c r="D35">
        <v>5242880</v>
      </c>
      <c r="G35" t="s">
        <v>29</v>
      </c>
      <c r="H35">
        <v>5</v>
      </c>
      <c r="I35">
        <v>26214400</v>
      </c>
      <c r="J35">
        <v>5242880</v>
      </c>
      <c r="M35">
        <f t="shared" ca="1" si="1"/>
        <v>108.476</v>
      </c>
      <c r="N35">
        <f t="shared" ca="1" si="0"/>
        <v>2.415</v>
      </c>
    </row>
    <row r="36" spans="1:14">
      <c r="A36" t="s">
        <v>23</v>
      </c>
      <c r="B36">
        <v>5</v>
      </c>
      <c r="C36">
        <v>143312</v>
      </c>
      <c r="G36" t="s">
        <v>23</v>
      </c>
      <c r="H36">
        <v>5</v>
      </c>
      <c r="I36">
        <v>108476</v>
      </c>
      <c r="M36">
        <f t="shared" ca="1" si="1"/>
        <v>108.524</v>
      </c>
      <c r="N36">
        <f t="shared" ca="1" si="0"/>
        <v>2.4249999999999998</v>
      </c>
    </row>
    <row r="37" spans="1:14">
      <c r="A37" t="s">
        <v>30</v>
      </c>
      <c r="B37">
        <v>5</v>
      </c>
      <c r="C37">
        <v>26214400</v>
      </c>
      <c r="D37">
        <v>5242880</v>
      </c>
      <c r="G37" t="s">
        <v>30</v>
      </c>
      <c r="H37">
        <v>5</v>
      </c>
      <c r="I37">
        <v>26214400</v>
      </c>
      <c r="J37">
        <v>5242880</v>
      </c>
      <c r="M37">
        <f t="shared" ca="1" si="1"/>
        <v>108.482</v>
      </c>
      <c r="N37">
        <f t="shared" ca="1" si="0"/>
        <v>2.415</v>
      </c>
    </row>
    <row r="38" spans="1:14">
      <c r="A38" t="s">
        <v>24</v>
      </c>
      <c r="B38">
        <v>5</v>
      </c>
      <c r="C38">
        <v>2326</v>
      </c>
      <c r="G38" t="s">
        <v>24</v>
      </c>
      <c r="H38">
        <v>5</v>
      </c>
      <c r="I38">
        <v>2293</v>
      </c>
      <c r="M38">
        <f t="shared" ca="1" si="1"/>
        <v>108.6</v>
      </c>
      <c r="N38">
        <f t="shared" ca="1" si="0"/>
        <v>2.4</v>
      </c>
    </row>
    <row r="39" spans="1:14">
      <c r="A39" t="s">
        <v>29</v>
      </c>
      <c r="B39">
        <v>6</v>
      </c>
      <c r="C39">
        <v>31457280</v>
      </c>
      <c r="D39">
        <v>5242880</v>
      </c>
      <c r="G39" t="s">
        <v>29</v>
      </c>
      <c r="H39">
        <v>6</v>
      </c>
      <c r="I39">
        <v>31457280</v>
      </c>
      <c r="J39">
        <v>5242880</v>
      </c>
      <c r="M39">
        <f t="shared" ca="1" si="1"/>
        <v>108.526</v>
      </c>
      <c r="N39">
        <f t="shared" ca="1" si="0"/>
        <v>2.4039999999999999</v>
      </c>
    </row>
    <row r="40" spans="1:14">
      <c r="A40" t="s">
        <v>23</v>
      </c>
      <c r="B40">
        <v>6</v>
      </c>
      <c r="C40">
        <v>144149</v>
      </c>
      <c r="G40" t="s">
        <v>23</v>
      </c>
      <c r="H40">
        <v>6</v>
      </c>
      <c r="I40">
        <v>108478</v>
      </c>
      <c r="M40">
        <f t="shared" ca="1" si="1"/>
        <v>108.622</v>
      </c>
      <c r="N40">
        <f t="shared" ca="1" si="0"/>
        <v>2.3370000000000002</v>
      </c>
    </row>
    <row r="41" spans="1:14">
      <c r="A41" t="s">
        <v>30</v>
      </c>
      <c r="B41">
        <v>6</v>
      </c>
      <c r="C41">
        <v>31457280</v>
      </c>
      <c r="D41">
        <v>5242880</v>
      </c>
      <c r="G41" t="s">
        <v>30</v>
      </c>
      <c r="H41">
        <v>6</v>
      </c>
      <c r="I41">
        <v>31457280</v>
      </c>
      <c r="J41">
        <v>5242880</v>
      </c>
      <c r="M41">
        <f t="shared" ca="1" si="1"/>
        <v>108.542</v>
      </c>
      <c r="N41">
        <f t="shared" ca="1" si="0"/>
        <v>2.3879999999999999</v>
      </c>
    </row>
    <row r="42" spans="1:14">
      <c r="A42" t="s">
        <v>24</v>
      </c>
      <c r="B42">
        <v>6</v>
      </c>
      <c r="C42">
        <v>2472</v>
      </c>
      <c r="G42" t="s">
        <v>24</v>
      </c>
      <c r="H42">
        <v>6</v>
      </c>
      <c r="I42">
        <v>2287</v>
      </c>
      <c r="M42">
        <f t="shared" ca="1" si="1"/>
        <v>108.47499999999999</v>
      </c>
      <c r="N42">
        <f t="shared" ca="1" si="0"/>
        <v>2.452</v>
      </c>
    </row>
    <row r="43" spans="1:14">
      <c r="A43" t="s">
        <v>29</v>
      </c>
      <c r="B43">
        <v>7</v>
      </c>
      <c r="C43">
        <v>36700160</v>
      </c>
      <c r="D43">
        <v>5242880</v>
      </c>
      <c r="G43" t="s">
        <v>29</v>
      </c>
      <c r="H43">
        <v>7</v>
      </c>
      <c r="I43">
        <v>36700160</v>
      </c>
      <c r="J43">
        <v>5242880</v>
      </c>
      <c r="M43">
        <f t="shared" ca="1" si="1"/>
        <v>108.372</v>
      </c>
      <c r="N43">
        <f t="shared" ca="1" si="0"/>
        <v>2.41</v>
      </c>
    </row>
    <row r="44" spans="1:14">
      <c r="A44" t="s">
        <v>23</v>
      </c>
      <c r="B44">
        <v>7</v>
      </c>
      <c r="C44">
        <v>143962</v>
      </c>
      <c r="G44" t="s">
        <v>23</v>
      </c>
      <c r="H44">
        <v>7</v>
      </c>
      <c r="I44">
        <v>108454</v>
      </c>
      <c r="M44">
        <f t="shared" ca="1" si="1"/>
        <v>108.42100000000001</v>
      </c>
      <c r="N44">
        <f t="shared" ca="1" si="0"/>
        <v>2.4260000000000002</v>
      </c>
    </row>
    <row r="45" spans="1:14">
      <c r="A45" t="s">
        <v>30</v>
      </c>
      <c r="B45">
        <v>7</v>
      </c>
      <c r="C45">
        <v>36700160</v>
      </c>
      <c r="D45">
        <v>5242880</v>
      </c>
      <c r="G45" t="s">
        <v>30</v>
      </c>
      <c r="H45">
        <v>7</v>
      </c>
      <c r="I45">
        <v>36700160</v>
      </c>
      <c r="J45">
        <v>5242880</v>
      </c>
      <c r="M45">
        <f t="shared" ca="1" si="1"/>
        <v>108.46299999999999</v>
      </c>
      <c r="N45">
        <f t="shared" ca="1" si="0"/>
        <v>2.41</v>
      </c>
    </row>
    <row r="46" spans="1:14">
      <c r="A46" t="s">
        <v>24</v>
      </c>
      <c r="B46">
        <v>7</v>
      </c>
      <c r="C46">
        <v>2457</v>
      </c>
      <c r="G46" t="s">
        <v>24</v>
      </c>
      <c r="H46">
        <v>7</v>
      </c>
      <c r="I46">
        <v>2291</v>
      </c>
      <c r="M46">
        <f t="shared" ca="1" si="1"/>
        <v>108.47</v>
      </c>
      <c r="N46">
        <f t="shared" ca="1" si="0"/>
        <v>2.4180000000000001</v>
      </c>
    </row>
    <row r="47" spans="1:14">
      <c r="A47" t="s">
        <v>29</v>
      </c>
      <c r="B47">
        <v>8</v>
      </c>
      <c r="C47">
        <v>41943040</v>
      </c>
      <c r="D47">
        <v>5242880</v>
      </c>
      <c r="G47" t="s">
        <v>29</v>
      </c>
      <c r="H47">
        <v>8</v>
      </c>
      <c r="I47">
        <v>41943040</v>
      </c>
      <c r="J47">
        <v>5242880</v>
      </c>
      <c r="M47">
        <f t="shared" ca="1" si="1"/>
        <v>108.42100000000001</v>
      </c>
      <c r="N47">
        <f t="shared" ca="1" si="0"/>
        <v>2.41</v>
      </c>
    </row>
    <row r="48" spans="1:14">
      <c r="A48" t="s">
        <v>23</v>
      </c>
      <c r="B48">
        <v>8</v>
      </c>
      <c r="C48">
        <v>144025</v>
      </c>
      <c r="G48" t="s">
        <v>23</v>
      </c>
      <c r="H48">
        <v>8</v>
      </c>
      <c r="I48">
        <v>108420</v>
      </c>
      <c r="M48">
        <f t="shared" ca="1" si="1"/>
        <v>108.486</v>
      </c>
      <c r="N48">
        <f t="shared" ca="1" si="0"/>
        <v>2.4329999999999998</v>
      </c>
    </row>
    <row r="49" spans="1:14">
      <c r="A49" t="s">
        <v>30</v>
      </c>
      <c r="B49">
        <v>8</v>
      </c>
      <c r="C49">
        <v>41943040</v>
      </c>
      <c r="D49">
        <v>5242880</v>
      </c>
      <c r="G49" t="s">
        <v>30</v>
      </c>
      <c r="H49">
        <v>8</v>
      </c>
      <c r="I49">
        <v>41943040</v>
      </c>
      <c r="J49">
        <v>5242880</v>
      </c>
      <c r="M49">
        <f t="shared" ca="1" si="1"/>
        <v>108.447</v>
      </c>
      <c r="N49">
        <f t="shared" ca="1" si="0"/>
        <v>2.3919999999999999</v>
      </c>
    </row>
    <row r="50" spans="1:14">
      <c r="A50" t="s">
        <v>24</v>
      </c>
      <c r="B50">
        <v>8</v>
      </c>
      <c r="C50">
        <v>2511</v>
      </c>
      <c r="G50" t="s">
        <v>24</v>
      </c>
      <c r="H50">
        <v>8</v>
      </c>
      <c r="I50">
        <v>2288</v>
      </c>
      <c r="M50">
        <f t="shared" ca="1" si="1"/>
        <v>108.471</v>
      </c>
      <c r="N50">
        <f t="shared" ca="1" si="0"/>
        <v>2.4340000000000002</v>
      </c>
    </row>
    <row r="51" spans="1:14">
      <c r="A51" t="s">
        <v>29</v>
      </c>
      <c r="B51">
        <v>9</v>
      </c>
      <c r="C51">
        <v>47185920</v>
      </c>
      <c r="D51">
        <v>5242880</v>
      </c>
      <c r="G51" t="s">
        <v>29</v>
      </c>
      <c r="H51">
        <v>9</v>
      </c>
      <c r="I51">
        <v>47185920</v>
      </c>
      <c r="J51">
        <v>5242880</v>
      </c>
      <c r="M51">
        <f t="shared" ca="1" si="1"/>
        <v>108.46899999999999</v>
      </c>
      <c r="N51">
        <f t="shared" ca="1" si="0"/>
        <v>2.41</v>
      </c>
    </row>
    <row r="52" spans="1:14">
      <c r="A52" t="s">
        <v>23</v>
      </c>
      <c r="B52">
        <v>9</v>
      </c>
      <c r="C52">
        <v>142844</v>
      </c>
      <c r="G52" t="s">
        <v>23</v>
      </c>
      <c r="H52">
        <v>9</v>
      </c>
      <c r="I52">
        <v>108451</v>
      </c>
      <c r="M52">
        <f t="shared" ca="1" si="1"/>
        <v>108.383</v>
      </c>
      <c r="N52">
        <f t="shared" ca="1" si="0"/>
        <v>2.42</v>
      </c>
    </row>
    <row r="53" spans="1:14">
      <c r="A53" t="s">
        <v>30</v>
      </c>
      <c r="B53">
        <v>9</v>
      </c>
      <c r="C53">
        <v>47185920</v>
      </c>
      <c r="D53">
        <v>5242880</v>
      </c>
      <c r="G53" t="s">
        <v>30</v>
      </c>
      <c r="H53">
        <v>9</v>
      </c>
      <c r="I53">
        <v>47185920</v>
      </c>
      <c r="J53">
        <v>5242880</v>
      </c>
      <c r="M53">
        <f t="shared" ca="1" si="1"/>
        <v>108.413</v>
      </c>
      <c r="N53">
        <f t="shared" ca="1" si="0"/>
        <v>2.403</v>
      </c>
    </row>
    <row r="54" spans="1:14">
      <c r="A54" t="s">
        <v>24</v>
      </c>
      <c r="B54">
        <v>9</v>
      </c>
      <c r="C54">
        <v>2536</v>
      </c>
      <c r="G54" t="s">
        <v>24</v>
      </c>
      <c r="H54">
        <v>9</v>
      </c>
      <c r="I54">
        <v>2448</v>
      </c>
      <c r="M54">
        <f t="shared" ca="1" si="1"/>
        <v>108.447</v>
      </c>
      <c r="N54">
        <f t="shared" ca="1" si="0"/>
        <v>2.4009999999999998</v>
      </c>
    </row>
    <row r="55" spans="1:14">
      <c r="A55" t="s">
        <v>29</v>
      </c>
      <c r="B55">
        <v>10</v>
      </c>
      <c r="C55">
        <v>52428800</v>
      </c>
      <c r="D55">
        <v>5242880</v>
      </c>
      <c r="G55" t="s">
        <v>29</v>
      </c>
      <c r="H55">
        <v>10</v>
      </c>
      <c r="I55">
        <v>52428800</v>
      </c>
      <c r="J55">
        <v>5242880</v>
      </c>
      <c r="M55">
        <f t="shared" ca="1" si="1"/>
        <v>108.48699999999999</v>
      </c>
      <c r="N55">
        <f t="shared" ca="1" si="0"/>
        <v>2.4180000000000001</v>
      </c>
    </row>
    <row r="56" spans="1:14">
      <c r="A56" t="s">
        <v>23</v>
      </c>
      <c r="B56">
        <v>10</v>
      </c>
      <c r="C56">
        <v>143018</v>
      </c>
      <c r="G56" t="s">
        <v>23</v>
      </c>
      <c r="H56">
        <v>10</v>
      </c>
      <c r="I56">
        <v>108476</v>
      </c>
      <c r="M56">
        <f t="shared" ca="1" si="1"/>
        <v>108.533</v>
      </c>
      <c r="N56">
        <f t="shared" ca="1" si="0"/>
        <v>2.4350000000000001</v>
      </c>
    </row>
    <row r="57" spans="1:14">
      <c r="A57" t="s">
        <v>30</v>
      </c>
      <c r="B57">
        <v>10</v>
      </c>
      <c r="C57">
        <v>52428800</v>
      </c>
      <c r="D57">
        <v>5242880</v>
      </c>
      <c r="G57" t="s">
        <v>30</v>
      </c>
      <c r="H57">
        <v>10</v>
      </c>
      <c r="I57">
        <v>52428800</v>
      </c>
      <c r="J57">
        <v>5242880</v>
      </c>
      <c r="M57">
        <f t="shared" ca="1" si="1"/>
        <v>108.41500000000001</v>
      </c>
      <c r="N57">
        <f t="shared" ca="1" si="0"/>
        <v>2.4039999999999999</v>
      </c>
    </row>
    <row r="58" spans="1:14">
      <c r="A58" t="s">
        <v>24</v>
      </c>
      <c r="B58">
        <v>10</v>
      </c>
      <c r="C58">
        <v>2310</v>
      </c>
      <c r="G58" t="s">
        <v>24</v>
      </c>
      <c r="H58">
        <v>10</v>
      </c>
      <c r="I58">
        <v>2407</v>
      </c>
      <c r="M58">
        <f t="shared" ca="1" si="1"/>
        <v>108.53100000000001</v>
      </c>
      <c r="N58">
        <f t="shared" ca="1" si="0"/>
        <v>2.4300000000000002</v>
      </c>
    </row>
    <row r="59" spans="1:14">
      <c r="A59" t="s">
        <v>29</v>
      </c>
      <c r="B59">
        <v>11</v>
      </c>
      <c r="C59">
        <v>57671680</v>
      </c>
      <c r="D59">
        <v>5242880</v>
      </c>
      <c r="G59" t="s">
        <v>29</v>
      </c>
      <c r="H59">
        <v>11</v>
      </c>
      <c r="I59">
        <v>57671680</v>
      </c>
      <c r="J59">
        <v>5242880</v>
      </c>
      <c r="M59">
        <f t="shared" ca="1" si="1"/>
        <v>108.468</v>
      </c>
      <c r="N59">
        <f t="shared" ca="1" si="0"/>
        <v>2.4180000000000001</v>
      </c>
    </row>
    <row r="60" spans="1:14">
      <c r="A60" t="s">
        <v>23</v>
      </c>
      <c r="B60">
        <v>11</v>
      </c>
      <c r="C60">
        <v>142550</v>
      </c>
      <c r="G60" t="s">
        <v>23</v>
      </c>
      <c r="H60">
        <v>11</v>
      </c>
      <c r="I60">
        <v>108442</v>
      </c>
      <c r="M60">
        <f t="shared" ca="1" si="1"/>
        <v>108.471</v>
      </c>
      <c r="N60">
        <f t="shared" ca="1" si="0"/>
        <v>2.41</v>
      </c>
    </row>
    <row r="61" spans="1:14">
      <c r="A61" t="s">
        <v>30</v>
      </c>
      <c r="B61">
        <v>11</v>
      </c>
      <c r="C61">
        <v>57671680</v>
      </c>
      <c r="D61">
        <v>5242880</v>
      </c>
      <c r="G61" t="s">
        <v>30</v>
      </c>
      <c r="H61">
        <v>11</v>
      </c>
      <c r="I61">
        <v>57671680</v>
      </c>
      <c r="J61">
        <v>5242880</v>
      </c>
      <c r="M61">
        <f t="shared" ca="1" si="1"/>
        <v>108.52200000000001</v>
      </c>
      <c r="N61">
        <f t="shared" ca="1" si="0"/>
        <v>2.4550000000000001</v>
      </c>
    </row>
    <row r="62" spans="1:14">
      <c r="A62" t="s">
        <v>24</v>
      </c>
      <c r="B62">
        <v>11</v>
      </c>
      <c r="C62">
        <v>2334</v>
      </c>
      <c r="G62" t="s">
        <v>24</v>
      </c>
      <c r="H62">
        <v>11</v>
      </c>
      <c r="I62">
        <v>2408</v>
      </c>
      <c r="M62">
        <f t="shared" ca="1" si="1"/>
        <v>108.60299999999999</v>
      </c>
      <c r="N62">
        <f t="shared" ca="1" si="0"/>
        <v>2.4260000000000002</v>
      </c>
    </row>
    <row r="63" spans="1:14">
      <c r="A63" t="s">
        <v>29</v>
      </c>
      <c r="B63">
        <v>12</v>
      </c>
      <c r="C63">
        <v>62914560</v>
      </c>
      <c r="D63">
        <v>5242880</v>
      </c>
      <c r="G63" t="s">
        <v>29</v>
      </c>
      <c r="H63">
        <v>12</v>
      </c>
      <c r="I63">
        <v>62914560</v>
      </c>
      <c r="J63">
        <v>5242880</v>
      </c>
      <c r="M63">
        <f t="shared" ca="1" si="1"/>
        <v>108.432</v>
      </c>
      <c r="N63">
        <f t="shared" ca="1" si="0"/>
        <v>2.4249999999999998</v>
      </c>
    </row>
    <row r="64" spans="1:14">
      <c r="A64" t="s">
        <v>23</v>
      </c>
      <c r="B64">
        <v>12</v>
      </c>
      <c r="C64">
        <v>142104</v>
      </c>
      <c r="G64" t="s">
        <v>23</v>
      </c>
      <c r="H64">
        <v>12</v>
      </c>
      <c r="I64">
        <v>108482</v>
      </c>
      <c r="M64">
        <f t="shared" ca="1" si="1"/>
        <v>108.479</v>
      </c>
      <c r="N64">
        <f t="shared" ca="1" si="0"/>
        <v>2.415</v>
      </c>
    </row>
    <row r="65" spans="1:14">
      <c r="A65" t="s">
        <v>30</v>
      </c>
      <c r="B65">
        <v>12</v>
      </c>
      <c r="C65">
        <v>62914560</v>
      </c>
      <c r="D65">
        <v>5242880</v>
      </c>
      <c r="G65" t="s">
        <v>30</v>
      </c>
      <c r="H65">
        <v>12</v>
      </c>
      <c r="I65">
        <v>62914560</v>
      </c>
      <c r="J65">
        <v>5242880</v>
      </c>
      <c r="M65">
        <f t="shared" ca="1" si="1"/>
        <v>108.43899999999999</v>
      </c>
      <c r="N65">
        <f t="shared" ca="1" si="0"/>
        <v>2.4020000000000001</v>
      </c>
    </row>
    <row r="66" spans="1:14">
      <c r="A66" t="s">
        <v>24</v>
      </c>
      <c r="B66">
        <v>12</v>
      </c>
      <c r="C66">
        <v>2509</v>
      </c>
      <c r="G66" t="s">
        <v>24</v>
      </c>
      <c r="H66">
        <v>12</v>
      </c>
      <c r="I66">
        <v>2439</v>
      </c>
      <c r="M66">
        <f t="shared" ca="1" si="1"/>
        <v>108.52500000000001</v>
      </c>
      <c r="N66">
        <f t="shared" ca="1" si="0"/>
        <v>2.4279999999999999</v>
      </c>
    </row>
    <row r="67" spans="1:14">
      <c r="A67" t="s">
        <v>29</v>
      </c>
      <c r="B67">
        <v>13</v>
      </c>
      <c r="C67">
        <v>68157440</v>
      </c>
      <c r="D67">
        <v>5242880</v>
      </c>
      <c r="G67" t="s">
        <v>29</v>
      </c>
      <c r="H67">
        <v>13</v>
      </c>
      <c r="I67">
        <v>68157440</v>
      </c>
      <c r="J67">
        <v>5242880</v>
      </c>
      <c r="M67">
        <f t="shared" ca="1" si="1"/>
        <v>108.462</v>
      </c>
      <c r="N67">
        <f t="shared" ca="1" si="0"/>
        <v>2.4260000000000002</v>
      </c>
    </row>
    <row r="68" spans="1:14">
      <c r="A68" t="s">
        <v>23</v>
      </c>
      <c r="B68">
        <v>13</v>
      </c>
      <c r="C68">
        <v>140421</v>
      </c>
      <c r="G68" t="s">
        <v>23</v>
      </c>
      <c r="H68">
        <v>13</v>
      </c>
      <c r="I68">
        <v>108498</v>
      </c>
      <c r="M68">
        <f t="shared" ca="1" si="1"/>
        <v>108.486</v>
      </c>
      <c r="N68">
        <f t="shared" ca="1" si="0"/>
        <v>2.4529999999999998</v>
      </c>
    </row>
    <row r="69" spans="1:14">
      <c r="A69" t="s">
        <v>30</v>
      </c>
      <c r="B69">
        <v>13</v>
      </c>
      <c r="C69">
        <v>68157440</v>
      </c>
      <c r="D69">
        <v>5242880</v>
      </c>
      <c r="G69" t="s">
        <v>30</v>
      </c>
      <c r="H69">
        <v>13</v>
      </c>
      <c r="I69">
        <v>68157440</v>
      </c>
      <c r="J69">
        <v>5242880</v>
      </c>
      <c r="M69">
        <f t="shared" ca="1" si="1"/>
        <v>108.473</v>
      </c>
      <c r="N69">
        <f t="shared" ca="1" si="0"/>
        <v>2.4239999999999999</v>
      </c>
    </row>
    <row r="70" spans="1:14">
      <c r="A70" t="s">
        <v>24</v>
      </c>
      <c r="B70">
        <v>13</v>
      </c>
      <c r="C70">
        <v>2462</v>
      </c>
      <c r="G70" t="s">
        <v>24</v>
      </c>
      <c r="H70">
        <v>13</v>
      </c>
      <c r="I70">
        <v>2427</v>
      </c>
      <c r="M70">
        <f t="shared" ca="1" si="1"/>
        <v>108.44799999999999</v>
      </c>
      <c r="N70">
        <f t="shared" ca="1" si="0"/>
        <v>2.4209999999999998</v>
      </c>
    </row>
    <row r="71" spans="1:14">
      <c r="A71" t="s">
        <v>29</v>
      </c>
      <c r="B71">
        <v>14</v>
      </c>
      <c r="C71">
        <v>73400320</v>
      </c>
      <c r="D71">
        <v>5242880</v>
      </c>
      <c r="G71" t="s">
        <v>29</v>
      </c>
      <c r="H71">
        <v>14</v>
      </c>
      <c r="I71">
        <v>73400320</v>
      </c>
      <c r="J71">
        <v>5242880</v>
      </c>
      <c r="M71">
        <f t="shared" ca="1" si="1"/>
        <v>108.491</v>
      </c>
      <c r="N71">
        <f t="shared" ca="1" si="0"/>
        <v>2.4129999999999998</v>
      </c>
    </row>
    <row r="72" spans="1:14">
      <c r="A72" t="s">
        <v>23</v>
      </c>
      <c r="B72">
        <v>14</v>
      </c>
      <c r="C72">
        <v>140368</v>
      </c>
      <c r="G72" t="s">
        <v>23</v>
      </c>
      <c r="H72">
        <v>14</v>
      </c>
      <c r="I72">
        <v>108437</v>
      </c>
      <c r="M72">
        <f t="shared" ca="1" si="1"/>
        <v>108.492</v>
      </c>
      <c r="N72">
        <f t="shared" ca="1" si="0"/>
        <v>2.4180000000000001</v>
      </c>
    </row>
    <row r="73" spans="1:14">
      <c r="A73" t="s">
        <v>30</v>
      </c>
      <c r="B73">
        <v>14</v>
      </c>
      <c r="C73">
        <v>73400320</v>
      </c>
      <c r="D73">
        <v>5242880</v>
      </c>
      <c r="G73" t="s">
        <v>30</v>
      </c>
      <c r="H73">
        <v>14</v>
      </c>
      <c r="I73">
        <v>73400320</v>
      </c>
      <c r="J73">
        <v>5242880</v>
      </c>
      <c r="M73">
        <f t="shared" ca="1" si="1"/>
        <v>108.468</v>
      </c>
      <c r="N73">
        <f t="shared" ca="1" si="0"/>
        <v>2.4</v>
      </c>
    </row>
    <row r="74" spans="1:14">
      <c r="A74" t="s">
        <v>24</v>
      </c>
      <c r="B74">
        <v>14</v>
      </c>
      <c r="C74">
        <v>2507</v>
      </c>
      <c r="G74" t="s">
        <v>24</v>
      </c>
      <c r="H74">
        <v>14</v>
      </c>
      <c r="I74">
        <v>2417</v>
      </c>
      <c r="M74">
        <f t="shared" ca="1" si="1"/>
        <v>108.55</v>
      </c>
      <c r="N74">
        <f t="shared" ca="1" si="0"/>
        <v>2.4129999999999998</v>
      </c>
    </row>
    <row r="75" spans="1:14">
      <c r="A75" t="s">
        <v>29</v>
      </c>
      <c r="B75">
        <v>15</v>
      </c>
      <c r="C75">
        <v>78643200</v>
      </c>
      <c r="D75">
        <v>5242880</v>
      </c>
      <c r="G75" t="s">
        <v>29</v>
      </c>
      <c r="H75">
        <v>15</v>
      </c>
      <c r="I75">
        <v>78643200</v>
      </c>
      <c r="J75">
        <v>5242880</v>
      </c>
      <c r="M75">
        <f t="shared" ca="1" si="1"/>
        <v>108.511</v>
      </c>
      <c r="N75">
        <f t="shared" ca="1" si="0"/>
        <v>2.407</v>
      </c>
    </row>
    <row r="76" spans="1:14">
      <c r="A76" t="s">
        <v>23</v>
      </c>
      <c r="B76">
        <v>15</v>
      </c>
      <c r="C76">
        <v>139713</v>
      </c>
      <c r="G76" t="s">
        <v>23</v>
      </c>
      <c r="H76">
        <v>15</v>
      </c>
      <c r="I76">
        <v>108578</v>
      </c>
      <c r="M76">
        <f t="shared" ca="1" si="1"/>
        <v>108.512</v>
      </c>
      <c r="N76">
        <f t="shared" ca="1" si="0"/>
        <v>2.427</v>
      </c>
    </row>
    <row r="77" spans="1:14">
      <c r="A77" t="s">
        <v>30</v>
      </c>
      <c r="B77">
        <v>15</v>
      </c>
      <c r="C77">
        <v>78643200</v>
      </c>
      <c r="D77">
        <v>5242880</v>
      </c>
      <c r="G77" t="s">
        <v>30</v>
      </c>
      <c r="H77">
        <v>15</v>
      </c>
      <c r="I77">
        <v>78643200</v>
      </c>
      <c r="J77">
        <v>5242880</v>
      </c>
      <c r="M77">
        <f t="shared" ca="1" si="1"/>
        <v>108.441</v>
      </c>
      <c r="N77">
        <f t="shared" ca="1" si="0"/>
        <v>2.4300000000000002</v>
      </c>
    </row>
    <row r="78" spans="1:14">
      <c r="A78" t="s">
        <v>24</v>
      </c>
      <c r="B78">
        <v>15</v>
      </c>
      <c r="C78">
        <v>2304</v>
      </c>
      <c r="G78" t="s">
        <v>24</v>
      </c>
      <c r="H78">
        <v>15</v>
      </c>
      <c r="I78">
        <v>2408</v>
      </c>
      <c r="M78">
        <f t="shared" ca="1" si="1"/>
        <v>108.408</v>
      </c>
      <c r="N78">
        <f t="shared" ca="1" si="0"/>
        <v>2.4129999999999998</v>
      </c>
    </row>
    <row r="79" spans="1:14">
      <c r="A79" t="s">
        <v>29</v>
      </c>
      <c r="B79">
        <v>16</v>
      </c>
      <c r="C79">
        <v>83886080</v>
      </c>
      <c r="D79">
        <v>5242880</v>
      </c>
      <c r="G79" t="s">
        <v>29</v>
      </c>
      <c r="H79">
        <v>16</v>
      </c>
      <c r="I79">
        <v>83886080</v>
      </c>
      <c r="J79">
        <v>5242880</v>
      </c>
      <c r="M79">
        <f t="shared" ca="1" si="1"/>
        <v>108.554</v>
      </c>
      <c r="N79">
        <f t="shared" ca="1" si="0"/>
        <v>2.4169999999999998</v>
      </c>
    </row>
    <row r="80" spans="1:14">
      <c r="A80" t="s">
        <v>23</v>
      </c>
      <c r="B80">
        <v>16</v>
      </c>
      <c r="C80">
        <v>140316</v>
      </c>
      <c r="G80" t="s">
        <v>23</v>
      </c>
      <c r="H80">
        <v>16</v>
      </c>
      <c r="I80">
        <v>108462</v>
      </c>
      <c r="M80">
        <f t="shared" ca="1" si="1"/>
        <v>108.497</v>
      </c>
      <c r="N80">
        <f t="shared" ca="1" si="0"/>
        <v>2.4180000000000001</v>
      </c>
    </row>
    <row r="81" spans="1:14">
      <c r="A81" t="s">
        <v>30</v>
      </c>
      <c r="B81">
        <v>16</v>
      </c>
      <c r="C81">
        <v>83886080</v>
      </c>
      <c r="D81">
        <v>5242880</v>
      </c>
      <c r="G81" t="s">
        <v>30</v>
      </c>
      <c r="H81">
        <v>16</v>
      </c>
      <c r="I81">
        <v>83886080</v>
      </c>
      <c r="J81">
        <v>5242880</v>
      </c>
      <c r="M81">
        <f t="shared" ca="1" si="1"/>
        <v>108.47799999999999</v>
      </c>
      <c r="N81">
        <f t="shared" ref="N81:N113" ca="1" si="2">OFFSET(I86,(ROW()-13)*3,0)/1000</f>
        <v>2.4319999999999999</v>
      </c>
    </row>
    <row r="82" spans="1:14">
      <c r="A82" t="s">
        <v>24</v>
      </c>
      <c r="B82">
        <v>16</v>
      </c>
      <c r="C82">
        <v>2302</v>
      </c>
      <c r="G82" t="s">
        <v>24</v>
      </c>
      <c r="H82">
        <v>16</v>
      </c>
      <c r="I82">
        <v>2451</v>
      </c>
      <c r="M82">
        <f t="shared" ca="1" si="1"/>
        <v>108.494</v>
      </c>
      <c r="N82">
        <f t="shared" ca="1" si="2"/>
        <v>2.2930000000000001</v>
      </c>
    </row>
    <row r="83" spans="1:14">
      <c r="A83" t="s">
        <v>29</v>
      </c>
      <c r="B83">
        <v>17</v>
      </c>
      <c r="C83">
        <v>89128960</v>
      </c>
      <c r="D83">
        <v>5242880</v>
      </c>
      <c r="G83" t="s">
        <v>29</v>
      </c>
      <c r="H83">
        <v>17</v>
      </c>
      <c r="I83">
        <v>89128960</v>
      </c>
      <c r="J83">
        <v>5242880</v>
      </c>
      <c r="M83">
        <f t="shared" ca="1" si="1"/>
        <v>108.404</v>
      </c>
      <c r="N83">
        <f t="shared" ca="1" si="2"/>
        <v>2.29</v>
      </c>
    </row>
    <row r="84" spans="1:14">
      <c r="A84" t="s">
        <v>23</v>
      </c>
      <c r="B84">
        <v>17</v>
      </c>
      <c r="C84">
        <v>139041</v>
      </c>
      <c r="G84" t="s">
        <v>23</v>
      </c>
      <c r="H84">
        <v>17</v>
      </c>
      <c r="I84">
        <v>108567</v>
      </c>
      <c r="M84">
        <f t="shared" ca="1" si="1"/>
        <v>108.53100000000001</v>
      </c>
      <c r="N84">
        <f t="shared" ca="1" si="2"/>
        <v>2.2919999999999998</v>
      </c>
    </row>
    <row r="85" spans="1:14">
      <c r="A85" t="s">
        <v>30</v>
      </c>
      <c r="B85">
        <v>17</v>
      </c>
      <c r="C85">
        <v>89128960</v>
      </c>
      <c r="D85">
        <v>5242880</v>
      </c>
      <c r="G85" t="s">
        <v>30</v>
      </c>
      <c r="H85">
        <v>17</v>
      </c>
      <c r="I85">
        <v>89128960</v>
      </c>
      <c r="J85">
        <v>5242880</v>
      </c>
      <c r="M85">
        <f t="shared" ca="1" si="1"/>
        <v>108.44199999999999</v>
      </c>
      <c r="N85">
        <f t="shared" ca="1" si="2"/>
        <v>2.2890000000000001</v>
      </c>
    </row>
    <row r="86" spans="1:14">
      <c r="A86" t="s">
        <v>24</v>
      </c>
      <c r="B86">
        <v>17</v>
      </c>
      <c r="C86">
        <v>2302</v>
      </c>
      <c r="G86" t="s">
        <v>24</v>
      </c>
      <c r="H86">
        <v>17</v>
      </c>
      <c r="I86">
        <v>2429</v>
      </c>
      <c r="M86">
        <f t="shared" ca="1" si="1"/>
        <v>108.48699999999999</v>
      </c>
      <c r="N86">
        <f t="shared" ca="1" si="2"/>
        <v>2.4119999999999999</v>
      </c>
    </row>
    <row r="87" spans="1:14">
      <c r="A87" t="s">
        <v>29</v>
      </c>
      <c r="B87">
        <v>18</v>
      </c>
      <c r="C87">
        <v>94371840</v>
      </c>
      <c r="D87">
        <v>5242880</v>
      </c>
      <c r="G87" t="s">
        <v>29</v>
      </c>
      <c r="H87">
        <v>18</v>
      </c>
      <c r="I87">
        <v>94371840</v>
      </c>
      <c r="J87">
        <v>5242880</v>
      </c>
      <c r="M87">
        <f t="shared" ref="M87:M139" ca="1" si="3">OFFSET(I90,(ROW()-13)*3,0)/1000</f>
        <v>108.45</v>
      </c>
      <c r="N87">
        <f t="shared" ca="1" si="2"/>
        <v>2.4239999999999999</v>
      </c>
    </row>
    <row r="88" spans="1:14">
      <c r="A88" t="s">
        <v>23</v>
      </c>
      <c r="B88">
        <v>18</v>
      </c>
      <c r="C88">
        <v>140330</v>
      </c>
      <c r="G88" t="s">
        <v>23</v>
      </c>
      <c r="H88">
        <v>18</v>
      </c>
      <c r="I88">
        <v>108481</v>
      </c>
      <c r="M88">
        <f t="shared" ca="1" si="3"/>
        <v>108.491</v>
      </c>
      <c r="N88">
        <f t="shared" ca="1" si="2"/>
        <v>2.4140000000000001</v>
      </c>
    </row>
    <row r="89" spans="1:14">
      <c r="A89" t="s">
        <v>30</v>
      </c>
      <c r="B89">
        <v>18</v>
      </c>
      <c r="C89">
        <v>94371840</v>
      </c>
      <c r="D89">
        <v>5242880</v>
      </c>
      <c r="G89" t="s">
        <v>30</v>
      </c>
      <c r="H89">
        <v>18</v>
      </c>
      <c r="I89">
        <v>94371840</v>
      </c>
      <c r="J89">
        <v>5242880</v>
      </c>
      <c r="M89">
        <f t="shared" ca="1" si="3"/>
        <v>108.533</v>
      </c>
      <c r="N89">
        <f t="shared" ca="1" si="2"/>
        <v>2.4580000000000002</v>
      </c>
    </row>
    <row r="90" spans="1:14">
      <c r="A90" t="s">
        <v>24</v>
      </c>
      <c r="B90">
        <v>18</v>
      </c>
      <c r="C90">
        <v>2502</v>
      </c>
      <c r="G90" t="s">
        <v>24</v>
      </c>
      <c r="H90">
        <v>18</v>
      </c>
      <c r="I90">
        <v>2441</v>
      </c>
      <c r="M90">
        <f t="shared" ca="1" si="3"/>
        <v>108.471</v>
      </c>
      <c r="N90">
        <f t="shared" ca="1" si="2"/>
        <v>2.4169999999999998</v>
      </c>
    </row>
    <row r="91" spans="1:14">
      <c r="A91" t="s">
        <v>29</v>
      </c>
      <c r="B91">
        <v>19</v>
      </c>
      <c r="C91">
        <v>99614720</v>
      </c>
      <c r="D91">
        <v>5242880</v>
      </c>
      <c r="G91" t="s">
        <v>29</v>
      </c>
      <c r="H91">
        <v>19</v>
      </c>
      <c r="I91">
        <v>99614720</v>
      </c>
      <c r="J91">
        <v>5242880</v>
      </c>
      <c r="M91">
        <f t="shared" ca="1" si="3"/>
        <v>108.51</v>
      </c>
      <c r="N91">
        <f t="shared" ca="1" si="2"/>
        <v>2.4089999999999998</v>
      </c>
    </row>
    <row r="92" spans="1:14">
      <c r="A92" t="s">
        <v>23</v>
      </c>
      <c r="B92">
        <v>19</v>
      </c>
      <c r="C92">
        <v>141421</v>
      </c>
      <c r="G92" t="s">
        <v>23</v>
      </c>
      <c r="H92">
        <v>19</v>
      </c>
      <c r="I92">
        <v>108462</v>
      </c>
      <c r="M92">
        <f t="shared" ca="1" si="3"/>
        <v>108.51600000000001</v>
      </c>
      <c r="N92">
        <f t="shared" ca="1" si="2"/>
        <v>2.419</v>
      </c>
    </row>
    <row r="93" spans="1:14">
      <c r="A93" t="s">
        <v>30</v>
      </c>
      <c r="B93">
        <v>19</v>
      </c>
      <c r="C93">
        <v>99614720</v>
      </c>
      <c r="D93">
        <v>5242880</v>
      </c>
      <c r="G93" t="s">
        <v>30</v>
      </c>
      <c r="H93">
        <v>19</v>
      </c>
      <c r="I93">
        <v>99614720</v>
      </c>
      <c r="J93">
        <v>5242880</v>
      </c>
      <c r="M93">
        <f t="shared" ca="1" si="3"/>
        <v>108.55200000000001</v>
      </c>
      <c r="N93">
        <f t="shared" ca="1" si="2"/>
        <v>2.419</v>
      </c>
    </row>
    <row r="94" spans="1:14">
      <c r="A94" t="s">
        <v>24</v>
      </c>
      <c r="B94">
        <v>19</v>
      </c>
      <c r="C94">
        <v>2506</v>
      </c>
      <c r="G94" t="s">
        <v>24</v>
      </c>
      <c r="H94">
        <v>19</v>
      </c>
      <c r="I94">
        <v>2410</v>
      </c>
      <c r="M94">
        <f t="shared" ca="1" si="3"/>
        <v>108.405</v>
      </c>
      <c r="N94">
        <f t="shared" ca="1" si="2"/>
        <v>2.42</v>
      </c>
    </row>
    <row r="95" spans="1:14">
      <c r="A95" t="s">
        <v>29</v>
      </c>
      <c r="B95">
        <v>20</v>
      </c>
      <c r="C95">
        <v>104857600</v>
      </c>
      <c r="D95">
        <v>5242880</v>
      </c>
      <c r="G95" t="s">
        <v>29</v>
      </c>
      <c r="H95">
        <v>20</v>
      </c>
      <c r="I95">
        <v>104857600</v>
      </c>
      <c r="J95">
        <v>5242880</v>
      </c>
      <c r="M95">
        <f t="shared" ca="1" si="3"/>
        <v>108.497</v>
      </c>
      <c r="N95">
        <f t="shared" ca="1" si="2"/>
        <v>2.4390000000000001</v>
      </c>
    </row>
    <row r="96" spans="1:14">
      <c r="A96" t="s">
        <v>23</v>
      </c>
      <c r="B96">
        <v>20</v>
      </c>
      <c r="C96">
        <v>134875</v>
      </c>
      <c r="G96" t="s">
        <v>23</v>
      </c>
      <c r="H96">
        <v>20</v>
      </c>
      <c r="I96">
        <v>108498</v>
      </c>
      <c r="M96">
        <f t="shared" ca="1" si="3"/>
        <v>108.476</v>
      </c>
      <c r="N96">
        <f t="shared" ca="1" si="2"/>
        <v>2.4180000000000001</v>
      </c>
    </row>
    <row r="97" spans="1:14">
      <c r="A97" t="s">
        <v>30</v>
      </c>
      <c r="B97">
        <v>20</v>
      </c>
      <c r="C97">
        <v>104857600</v>
      </c>
      <c r="D97">
        <v>5242880</v>
      </c>
      <c r="G97" t="s">
        <v>30</v>
      </c>
      <c r="H97">
        <v>20</v>
      </c>
      <c r="I97">
        <v>104857600</v>
      </c>
      <c r="J97">
        <v>5242880</v>
      </c>
      <c r="M97">
        <f t="shared" ca="1" si="3"/>
        <v>108.46599999999999</v>
      </c>
      <c r="N97">
        <f t="shared" ca="1" si="2"/>
        <v>2.4049999999999998</v>
      </c>
    </row>
    <row r="98" spans="1:14">
      <c r="A98" t="s">
        <v>24</v>
      </c>
      <c r="B98">
        <v>20</v>
      </c>
      <c r="C98">
        <v>2517</v>
      </c>
      <c r="G98" t="s">
        <v>24</v>
      </c>
      <c r="H98">
        <v>20</v>
      </c>
      <c r="I98">
        <v>2416</v>
      </c>
      <c r="M98">
        <f t="shared" ca="1" si="3"/>
        <v>108.479</v>
      </c>
      <c r="N98">
        <f t="shared" ca="1" si="2"/>
        <v>2.4260000000000002</v>
      </c>
    </row>
    <row r="99" spans="1:14">
      <c r="A99" t="s">
        <v>29</v>
      </c>
      <c r="B99">
        <v>21</v>
      </c>
      <c r="C99">
        <v>110100480</v>
      </c>
      <c r="D99">
        <v>5242880</v>
      </c>
      <c r="G99" t="s">
        <v>29</v>
      </c>
      <c r="H99">
        <v>21</v>
      </c>
      <c r="I99">
        <v>110100480</v>
      </c>
      <c r="J99">
        <v>5242880</v>
      </c>
      <c r="M99">
        <f t="shared" ca="1" si="3"/>
        <v>108.46</v>
      </c>
      <c r="N99">
        <f t="shared" ca="1" si="2"/>
        <v>2.411</v>
      </c>
    </row>
    <row r="100" spans="1:14">
      <c r="A100" t="s">
        <v>23</v>
      </c>
      <c r="B100">
        <v>21</v>
      </c>
      <c r="C100">
        <v>141285</v>
      </c>
      <c r="G100" t="s">
        <v>23</v>
      </c>
      <c r="H100">
        <v>21</v>
      </c>
      <c r="I100">
        <v>108458</v>
      </c>
      <c r="M100">
        <f t="shared" ca="1" si="3"/>
        <v>108.511</v>
      </c>
      <c r="N100">
        <f t="shared" ca="1" si="2"/>
        <v>2.383</v>
      </c>
    </row>
    <row r="101" spans="1:14">
      <c r="A101" t="s">
        <v>30</v>
      </c>
      <c r="B101">
        <v>21</v>
      </c>
      <c r="C101">
        <v>110100480</v>
      </c>
      <c r="D101">
        <v>5242880</v>
      </c>
      <c r="G101" t="s">
        <v>30</v>
      </c>
      <c r="H101">
        <v>21</v>
      </c>
      <c r="I101">
        <v>110100480</v>
      </c>
      <c r="J101">
        <v>5242880</v>
      </c>
      <c r="M101">
        <f t="shared" ca="1" si="3"/>
        <v>108.41</v>
      </c>
      <c r="N101">
        <f t="shared" ca="1" si="2"/>
        <v>2.4249999999999998</v>
      </c>
    </row>
    <row r="102" spans="1:14">
      <c r="A102" t="s">
        <v>24</v>
      </c>
      <c r="B102">
        <v>21</v>
      </c>
      <c r="C102">
        <v>2475</v>
      </c>
      <c r="G102" t="s">
        <v>24</v>
      </c>
      <c r="H102">
        <v>21</v>
      </c>
      <c r="I102">
        <v>2442</v>
      </c>
      <c r="M102">
        <f t="shared" ca="1" si="3"/>
        <v>108.553</v>
      </c>
      <c r="N102">
        <f t="shared" ca="1" si="2"/>
        <v>2.4089999999999998</v>
      </c>
    </row>
    <row r="103" spans="1:14">
      <c r="A103" t="s">
        <v>29</v>
      </c>
      <c r="B103">
        <v>22</v>
      </c>
      <c r="C103">
        <v>115343360</v>
      </c>
      <c r="D103">
        <v>5242880</v>
      </c>
      <c r="G103" t="s">
        <v>29</v>
      </c>
      <c r="H103">
        <v>22</v>
      </c>
      <c r="I103">
        <v>115343360</v>
      </c>
      <c r="J103">
        <v>5242880</v>
      </c>
      <c r="M103">
        <f t="shared" ca="1" si="3"/>
        <v>108.51</v>
      </c>
      <c r="N103">
        <f t="shared" ca="1" si="2"/>
        <v>2.4180000000000001</v>
      </c>
    </row>
    <row r="104" spans="1:14">
      <c r="A104" t="s">
        <v>23</v>
      </c>
      <c r="B104">
        <v>22</v>
      </c>
      <c r="C104">
        <v>141740</v>
      </c>
      <c r="G104" t="s">
        <v>23</v>
      </c>
      <c r="H104">
        <v>22</v>
      </c>
      <c r="I104">
        <v>108476</v>
      </c>
      <c r="M104">
        <f t="shared" ca="1" si="3"/>
        <v>108.48099999999999</v>
      </c>
      <c r="N104">
        <f t="shared" ca="1" si="2"/>
        <v>2.4129999999999998</v>
      </c>
    </row>
    <row r="105" spans="1:14">
      <c r="A105" t="s">
        <v>30</v>
      </c>
      <c r="B105">
        <v>22</v>
      </c>
      <c r="C105">
        <v>115343360</v>
      </c>
      <c r="D105">
        <v>5242880</v>
      </c>
      <c r="G105" t="s">
        <v>30</v>
      </c>
      <c r="H105">
        <v>22</v>
      </c>
      <c r="I105">
        <v>115343360</v>
      </c>
      <c r="J105">
        <v>5242880</v>
      </c>
      <c r="M105">
        <f t="shared" ca="1" si="3"/>
        <v>108.452</v>
      </c>
      <c r="N105">
        <f t="shared" ca="1" si="2"/>
        <v>2.411</v>
      </c>
    </row>
    <row r="106" spans="1:14">
      <c r="A106" t="s">
        <v>24</v>
      </c>
      <c r="B106">
        <v>22</v>
      </c>
      <c r="C106">
        <v>2475</v>
      </c>
      <c r="G106" t="s">
        <v>24</v>
      </c>
      <c r="H106">
        <v>22</v>
      </c>
      <c r="I106">
        <v>2415</v>
      </c>
      <c r="M106">
        <f t="shared" ca="1" si="3"/>
        <v>108.485</v>
      </c>
      <c r="N106">
        <f t="shared" ca="1" si="2"/>
        <v>2.4329999999999998</v>
      </c>
    </row>
    <row r="107" spans="1:14">
      <c r="A107" t="s">
        <v>29</v>
      </c>
      <c r="B107">
        <v>23</v>
      </c>
      <c r="C107">
        <v>120586240</v>
      </c>
      <c r="D107">
        <v>5242880</v>
      </c>
      <c r="G107" t="s">
        <v>29</v>
      </c>
      <c r="H107">
        <v>23</v>
      </c>
      <c r="I107">
        <v>120586240</v>
      </c>
      <c r="J107">
        <v>5242880</v>
      </c>
      <c r="M107">
        <f t="shared" ca="1" si="3"/>
        <v>108.517</v>
      </c>
      <c r="N107">
        <f t="shared" ca="1" si="2"/>
        <v>2.4119999999999999</v>
      </c>
    </row>
    <row r="108" spans="1:14">
      <c r="A108" t="s">
        <v>23</v>
      </c>
      <c r="B108">
        <v>23</v>
      </c>
      <c r="C108">
        <v>140879</v>
      </c>
      <c r="G108" t="s">
        <v>23</v>
      </c>
      <c r="H108">
        <v>23</v>
      </c>
      <c r="I108">
        <v>108524</v>
      </c>
      <c r="M108">
        <f t="shared" ca="1" si="3"/>
        <v>108.486</v>
      </c>
      <c r="N108">
        <f t="shared" ca="1" si="2"/>
        <v>2.3919999999999999</v>
      </c>
    </row>
    <row r="109" spans="1:14">
      <c r="A109" t="s">
        <v>30</v>
      </c>
      <c r="B109">
        <v>23</v>
      </c>
      <c r="C109">
        <v>120586240</v>
      </c>
      <c r="D109">
        <v>5242880</v>
      </c>
      <c r="G109" t="s">
        <v>30</v>
      </c>
      <c r="H109">
        <v>23</v>
      </c>
      <c r="I109">
        <v>120586240</v>
      </c>
      <c r="J109">
        <v>5242880</v>
      </c>
      <c r="M109">
        <f t="shared" ca="1" si="3"/>
        <v>108.511</v>
      </c>
      <c r="N109">
        <f t="shared" ca="1" si="2"/>
        <v>2.399</v>
      </c>
    </row>
    <row r="110" spans="1:14">
      <c r="A110" t="s">
        <v>24</v>
      </c>
      <c r="B110">
        <v>23</v>
      </c>
      <c r="C110">
        <v>2499</v>
      </c>
      <c r="G110" t="s">
        <v>24</v>
      </c>
      <c r="H110">
        <v>23</v>
      </c>
      <c r="I110">
        <v>2425</v>
      </c>
      <c r="M110">
        <f t="shared" ca="1" si="3"/>
        <v>108.435</v>
      </c>
      <c r="N110">
        <f t="shared" ca="1" si="2"/>
        <v>2.4140000000000001</v>
      </c>
    </row>
    <row r="111" spans="1:14">
      <c r="A111" t="s">
        <v>29</v>
      </c>
      <c r="B111">
        <v>24</v>
      </c>
      <c r="C111">
        <v>125829120</v>
      </c>
      <c r="D111">
        <v>5242880</v>
      </c>
      <c r="G111" t="s">
        <v>29</v>
      </c>
      <c r="H111">
        <v>24</v>
      </c>
      <c r="I111">
        <v>125829120</v>
      </c>
      <c r="J111">
        <v>5242880</v>
      </c>
      <c r="M111">
        <f t="shared" ca="1" si="3"/>
        <v>108.506</v>
      </c>
      <c r="N111">
        <f t="shared" ca="1" si="2"/>
        <v>2.4039999999999999</v>
      </c>
    </row>
    <row r="112" spans="1:14">
      <c r="A112" t="s">
        <v>23</v>
      </c>
      <c r="B112">
        <v>24</v>
      </c>
      <c r="C112">
        <v>141201</v>
      </c>
      <c r="G112" t="s">
        <v>23</v>
      </c>
      <c r="H112">
        <v>24</v>
      </c>
      <c r="I112">
        <v>108482</v>
      </c>
      <c r="M112">
        <f t="shared" ca="1" si="3"/>
        <v>108.443</v>
      </c>
      <c r="N112">
        <f t="shared" ca="1" si="2"/>
        <v>2.4260000000000002</v>
      </c>
    </row>
    <row r="113" spans="1:10">
      <c r="A113" t="s">
        <v>30</v>
      </c>
      <c r="B113">
        <v>24</v>
      </c>
      <c r="C113">
        <v>125829120</v>
      </c>
      <c r="D113">
        <v>5242880</v>
      </c>
      <c r="G113" t="s">
        <v>30</v>
      </c>
      <c r="H113">
        <v>24</v>
      </c>
      <c r="I113">
        <v>125829120</v>
      </c>
      <c r="J113">
        <v>5242880</v>
      </c>
    </row>
    <row r="114" spans="1:10">
      <c r="A114" t="s">
        <v>24</v>
      </c>
      <c r="B114">
        <v>24</v>
      </c>
      <c r="C114">
        <v>2486</v>
      </c>
      <c r="G114" t="s">
        <v>24</v>
      </c>
      <c r="H114">
        <v>24</v>
      </c>
      <c r="I114">
        <v>2415</v>
      </c>
    </row>
    <row r="115" spans="1:10">
      <c r="A115" t="s">
        <v>29</v>
      </c>
      <c r="B115">
        <v>25</v>
      </c>
      <c r="C115">
        <v>131072000</v>
      </c>
      <c r="D115">
        <v>5242880</v>
      </c>
      <c r="G115" t="s">
        <v>29</v>
      </c>
      <c r="H115">
        <v>25</v>
      </c>
      <c r="I115">
        <v>131072000</v>
      </c>
      <c r="J115">
        <v>5242880</v>
      </c>
    </row>
    <row r="116" spans="1:10">
      <c r="A116" t="s">
        <v>23</v>
      </c>
      <c r="B116">
        <v>25</v>
      </c>
      <c r="C116">
        <v>143064</v>
      </c>
      <c r="G116" t="s">
        <v>23</v>
      </c>
      <c r="H116">
        <v>25</v>
      </c>
      <c r="I116">
        <v>108600</v>
      </c>
    </row>
    <row r="117" spans="1:10">
      <c r="A117" t="s">
        <v>30</v>
      </c>
      <c r="B117">
        <v>25</v>
      </c>
      <c r="C117">
        <v>131072000</v>
      </c>
      <c r="D117">
        <v>5242880</v>
      </c>
      <c r="G117" t="s">
        <v>30</v>
      </c>
      <c r="H117">
        <v>25</v>
      </c>
      <c r="I117">
        <v>131072000</v>
      </c>
      <c r="J117">
        <v>5242880</v>
      </c>
    </row>
    <row r="118" spans="1:10">
      <c r="A118" t="s">
        <v>24</v>
      </c>
      <c r="B118">
        <v>25</v>
      </c>
      <c r="C118">
        <v>2511</v>
      </c>
      <c r="G118" t="s">
        <v>24</v>
      </c>
      <c r="H118">
        <v>25</v>
      </c>
      <c r="I118">
        <v>2400</v>
      </c>
    </row>
    <row r="119" spans="1:10">
      <c r="A119" t="s">
        <v>29</v>
      </c>
      <c r="B119">
        <v>26</v>
      </c>
      <c r="C119">
        <v>136314880</v>
      </c>
      <c r="D119">
        <v>5242880</v>
      </c>
      <c r="G119" t="s">
        <v>29</v>
      </c>
      <c r="H119">
        <v>26</v>
      </c>
      <c r="I119">
        <v>136314880</v>
      </c>
      <c r="J119">
        <v>5242880</v>
      </c>
    </row>
    <row r="120" spans="1:10">
      <c r="A120" t="s">
        <v>23</v>
      </c>
      <c r="B120">
        <v>26</v>
      </c>
      <c r="C120">
        <v>141025</v>
      </c>
      <c r="G120" t="s">
        <v>23</v>
      </c>
      <c r="H120">
        <v>26</v>
      </c>
      <c r="I120">
        <v>108526</v>
      </c>
    </row>
    <row r="121" spans="1:10">
      <c r="A121" t="s">
        <v>30</v>
      </c>
      <c r="B121">
        <v>26</v>
      </c>
      <c r="C121">
        <v>136314880</v>
      </c>
      <c r="D121">
        <v>5242880</v>
      </c>
      <c r="G121" t="s">
        <v>30</v>
      </c>
      <c r="H121">
        <v>26</v>
      </c>
      <c r="I121">
        <v>136314880</v>
      </c>
      <c r="J121">
        <v>5242880</v>
      </c>
    </row>
    <row r="122" spans="1:10">
      <c r="A122" t="s">
        <v>24</v>
      </c>
      <c r="B122">
        <v>26</v>
      </c>
      <c r="C122">
        <v>2505</v>
      </c>
      <c r="G122" t="s">
        <v>24</v>
      </c>
      <c r="H122">
        <v>26</v>
      </c>
      <c r="I122">
        <v>2404</v>
      </c>
    </row>
    <row r="123" spans="1:10">
      <c r="A123" t="s">
        <v>29</v>
      </c>
      <c r="B123">
        <v>27</v>
      </c>
      <c r="C123">
        <v>141557760</v>
      </c>
      <c r="D123">
        <v>5242880</v>
      </c>
      <c r="G123" t="s">
        <v>29</v>
      </c>
      <c r="H123">
        <v>27</v>
      </c>
      <c r="I123">
        <v>141557760</v>
      </c>
      <c r="J123">
        <v>5242880</v>
      </c>
    </row>
    <row r="124" spans="1:10">
      <c r="A124" t="s">
        <v>23</v>
      </c>
      <c r="B124">
        <v>27</v>
      </c>
      <c r="C124">
        <v>141663</v>
      </c>
      <c r="G124" t="s">
        <v>23</v>
      </c>
      <c r="H124">
        <v>27</v>
      </c>
      <c r="I124">
        <v>108622</v>
      </c>
    </row>
    <row r="125" spans="1:10">
      <c r="A125" t="s">
        <v>30</v>
      </c>
      <c r="B125">
        <v>27</v>
      </c>
      <c r="C125">
        <v>141557760</v>
      </c>
      <c r="D125">
        <v>5242880</v>
      </c>
      <c r="G125" t="s">
        <v>30</v>
      </c>
      <c r="H125">
        <v>27</v>
      </c>
      <c r="I125">
        <v>141557760</v>
      </c>
      <c r="J125">
        <v>5242880</v>
      </c>
    </row>
    <row r="126" spans="1:10">
      <c r="A126" t="s">
        <v>24</v>
      </c>
      <c r="B126">
        <v>27</v>
      </c>
      <c r="C126">
        <v>2481</v>
      </c>
      <c r="G126" t="s">
        <v>24</v>
      </c>
      <c r="H126">
        <v>27</v>
      </c>
      <c r="I126">
        <v>2337</v>
      </c>
    </row>
    <row r="127" spans="1:10">
      <c r="A127" t="s">
        <v>29</v>
      </c>
      <c r="B127">
        <v>28</v>
      </c>
      <c r="C127">
        <v>146800640</v>
      </c>
      <c r="D127">
        <v>5242880</v>
      </c>
      <c r="G127" t="s">
        <v>29</v>
      </c>
      <c r="H127">
        <v>28</v>
      </c>
      <c r="I127">
        <v>146800640</v>
      </c>
      <c r="J127">
        <v>5242880</v>
      </c>
    </row>
    <row r="128" spans="1:10">
      <c r="A128" t="s">
        <v>23</v>
      </c>
      <c r="B128">
        <v>28</v>
      </c>
      <c r="C128">
        <v>141687</v>
      </c>
      <c r="G128" t="s">
        <v>23</v>
      </c>
      <c r="H128">
        <v>28</v>
      </c>
      <c r="I128">
        <v>108542</v>
      </c>
    </row>
    <row r="129" spans="1:10">
      <c r="A129" t="s">
        <v>30</v>
      </c>
      <c r="B129">
        <v>28</v>
      </c>
      <c r="C129">
        <v>146800640</v>
      </c>
      <c r="D129">
        <v>5242880</v>
      </c>
      <c r="G129" t="s">
        <v>30</v>
      </c>
      <c r="H129">
        <v>28</v>
      </c>
      <c r="I129">
        <v>146800640</v>
      </c>
      <c r="J129">
        <v>5242880</v>
      </c>
    </row>
    <row r="130" spans="1:10">
      <c r="A130" t="s">
        <v>24</v>
      </c>
      <c r="B130">
        <v>28</v>
      </c>
      <c r="C130">
        <v>2507</v>
      </c>
      <c r="G130" t="s">
        <v>24</v>
      </c>
      <c r="H130">
        <v>28</v>
      </c>
      <c r="I130">
        <v>2388</v>
      </c>
    </row>
    <row r="131" spans="1:10">
      <c r="A131" t="s">
        <v>29</v>
      </c>
      <c r="B131">
        <v>29</v>
      </c>
      <c r="C131">
        <v>152043520</v>
      </c>
      <c r="D131">
        <v>5242880</v>
      </c>
      <c r="G131" t="s">
        <v>29</v>
      </c>
      <c r="H131">
        <v>29</v>
      </c>
      <c r="I131">
        <v>152043520</v>
      </c>
      <c r="J131">
        <v>5242880</v>
      </c>
    </row>
    <row r="132" spans="1:10">
      <c r="A132" t="s">
        <v>23</v>
      </c>
      <c r="B132">
        <v>29</v>
      </c>
      <c r="C132">
        <v>142280</v>
      </c>
      <c r="G132" t="s">
        <v>23</v>
      </c>
      <c r="H132">
        <v>29</v>
      </c>
      <c r="I132">
        <v>108475</v>
      </c>
    </row>
    <row r="133" spans="1:10">
      <c r="A133" t="s">
        <v>30</v>
      </c>
      <c r="B133">
        <v>29</v>
      </c>
      <c r="C133">
        <v>152043520</v>
      </c>
      <c r="D133">
        <v>5242880</v>
      </c>
      <c r="G133" t="s">
        <v>30</v>
      </c>
      <c r="H133">
        <v>29</v>
      </c>
      <c r="I133">
        <v>152043520</v>
      </c>
      <c r="J133">
        <v>5242880</v>
      </c>
    </row>
    <row r="134" spans="1:10">
      <c r="A134" t="s">
        <v>24</v>
      </c>
      <c r="B134">
        <v>29</v>
      </c>
      <c r="C134">
        <v>2449</v>
      </c>
      <c r="G134" t="s">
        <v>24</v>
      </c>
      <c r="H134">
        <v>29</v>
      </c>
      <c r="I134">
        <v>2452</v>
      </c>
    </row>
    <row r="135" spans="1:10">
      <c r="A135" t="s">
        <v>29</v>
      </c>
      <c r="B135">
        <v>30</v>
      </c>
      <c r="C135">
        <v>157286400</v>
      </c>
      <c r="D135">
        <v>5242880</v>
      </c>
      <c r="G135" t="s">
        <v>29</v>
      </c>
      <c r="H135">
        <v>30</v>
      </c>
      <c r="I135">
        <v>157286400</v>
      </c>
      <c r="J135">
        <v>5242880</v>
      </c>
    </row>
    <row r="136" spans="1:10">
      <c r="A136" t="s">
        <v>23</v>
      </c>
      <c r="B136">
        <v>30</v>
      </c>
      <c r="C136">
        <v>144339</v>
      </c>
      <c r="G136" t="s">
        <v>23</v>
      </c>
      <c r="H136">
        <v>30</v>
      </c>
      <c r="I136">
        <v>108372</v>
      </c>
    </row>
    <row r="137" spans="1:10">
      <c r="A137" t="s">
        <v>30</v>
      </c>
      <c r="B137">
        <v>30</v>
      </c>
      <c r="C137">
        <v>157286400</v>
      </c>
      <c r="D137">
        <v>5242880</v>
      </c>
      <c r="G137" t="s">
        <v>30</v>
      </c>
      <c r="H137">
        <v>30</v>
      </c>
      <c r="I137">
        <v>157286400</v>
      </c>
      <c r="J137">
        <v>5242880</v>
      </c>
    </row>
    <row r="138" spans="1:10">
      <c r="A138" t="s">
        <v>24</v>
      </c>
      <c r="B138">
        <v>30</v>
      </c>
      <c r="C138">
        <v>2456</v>
      </c>
      <c r="G138" t="s">
        <v>24</v>
      </c>
      <c r="H138">
        <v>30</v>
      </c>
      <c r="I138">
        <v>2410</v>
      </c>
    </row>
    <row r="139" spans="1:10">
      <c r="A139" t="s">
        <v>29</v>
      </c>
      <c r="B139">
        <v>31</v>
      </c>
      <c r="C139">
        <v>162529280</v>
      </c>
      <c r="D139">
        <v>5242880</v>
      </c>
      <c r="G139" t="s">
        <v>29</v>
      </c>
      <c r="H139">
        <v>31</v>
      </c>
      <c r="I139">
        <v>162529280</v>
      </c>
      <c r="J139">
        <v>5242880</v>
      </c>
    </row>
    <row r="140" spans="1:10">
      <c r="A140" t="s">
        <v>23</v>
      </c>
      <c r="B140">
        <v>31</v>
      </c>
      <c r="C140">
        <v>141816</v>
      </c>
      <c r="G140" t="s">
        <v>23</v>
      </c>
      <c r="H140">
        <v>31</v>
      </c>
      <c r="I140">
        <v>108421</v>
      </c>
    </row>
    <row r="141" spans="1:10">
      <c r="A141" t="s">
        <v>30</v>
      </c>
      <c r="B141">
        <v>31</v>
      </c>
      <c r="C141">
        <v>162529280</v>
      </c>
      <c r="D141">
        <v>5242880</v>
      </c>
      <c r="G141" t="s">
        <v>30</v>
      </c>
      <c r="H141">
        <v>31</v>
      </c>
      <c r="I141">
        <v>162529280</v>
      </c>
      <c r="J141">
        <v>5242880</v>
      </c>
    </row>
    <row r="142" spans="1:10">
      <c r="A142" t="s">
        <v>24</v>
      </c>
      <c r="B142">
        <v>31</v>
      </c>
      <c r="C142">
        <v>2500</v>
      </c>
      <c r="G142" t="s">
        <v>24</v>
      </c>
      <c r="H142">
        <v>31</v>
      </c>
      <c r="I142">
        <v>2426</v>
      </c>
    </row>
    <row r="143" spans="1:10">
      <c r="A143" t="s">
        <v>29</v>
      </c>
      <c r="B143">
        <v>32</v>
      </c>
      <c r="C143">
        <v>167772160</v>
      </c>
      <c r="D143">
        <v>5242880</v>
      </c>
      <c r="G143" t="s">
        <v>29</v>
      </c>
      <c r="H143">
        <v>32</v>
      </c>
      <c r="I143">
        <v>167772160</v>
      </c>
      <c r="J143">
        <v>5242880</v>
      </c>
    </row>
    <row r="144" spans="1:10">
      <c r="A144" t="s">
        <v>23</v>
      </c>
      <c r="B144">
        <v>32</v>
      </c>
      <c r="C144">
        <v>141398</v>
      </c>
      <c r="G144" t="s">
        <v>23</v>
      </c>
      <c r="H144">
        <v>32</v>
      </c>
      <c r="I144">
        <v>108463</v>
      </c>
    </row>
    <row r="145" spans="1:10">
      <c r="A145" t="s">
        <v>30</v>
      </c>
      <c r="B145">
        <v>32</v>
      </c>
      <c r="C145">
        <v>167772160</v>
      </c>
      <c r="D145">
        <v>5242880</v>
      </c>
      <c r="G145" t="s">
        <v>30</v>
      </c>
      <c r="H145">
        <v>32</v>
      </c>
      <c r="I145">
        <v>167772160</v>
      </c>
      <c r="J145">
        <v>5242880</v>
      </c>
    </row>
    <row r="146" spans="1:10">
      <c r="A146" t="s">
        <v>24</v>
      </c>
      <c r="B146">
        <v>32</v>
      </c>
      <c r="C146">
        <v>2481</v>
      </c>
      <c r="G146" t="s">
        <v>24</v>
      </c>
      <c r="H146">
        <v>32</v>
      </c>
      <c r="I146">
        <v>2410</v>
      </c>
    </row>
    <row r="147" spans="1:10">
      <c r="A147" t="s">
        <v>29</v>
      </c>
      <c r="B147">
        <v>33</v>
      </c>
      <c r="C147">
        <v>173015040</v>
      </c>
      <c r="D147">
        <v>5242880</v>
      </c>
      <c r="G147" t="s">
        <v>29</v>
      </c>
      <c r="H147">
        <v>33</v>
      </c>
      <c r="I147">
        <v>173015040</v>
      </c>
      <c r="J147">
        <v>5242880</v>
      </c>
    </row>
    <row r="148" spans="1:10">
      <c r="A148" t="s">
        <v>23</v>
      </c>
      <c r="B148">
        <v>33</v>
      </c>
      <c r="C148">
        <v>145237</v>
      </c>
      <c r="G148" t="s">
        <v>23</v>
      </c>
      <c r="H148">
        <v>33</v>
      </c>
      <c r="I148">
        <v>108470</v>
      </c>
    </row>
    <row r="149" spans="1:10">
      <c r="A149" t="s">
        <v>30</v>
      </c>
      <c r="B149">
        <v>33</v>
      </c>
      <c r="C149">
        <v>173015040</v>
      </c>
      <c r="D149">
        <v>5242880</v>
      </c>
      <c r="G149" t="s">
        <v>30</v>
      </c>
      <c r="H149">
        <v>33</v>
      </c>
      <c r="I149">
        <v>173015040</v>
      </c>
      <c r="J149">
        <v>5242880</v>
      </c>
    </row>
    <row r="150" spans="1:10">
      <c r="A150" t="s">
        <v>24</v>
      </c>
      <c r="B150">
        <v>33</v>
      </c>
      <c r="C150">
        <v>2318</v>
      </c>
      <c r="G150" t="s">
        <v>24</v>
      </c>
      <c r="H150">
        <v>33</v>
      </c>
      <c r="I150">
        <v>2418</v>
      </c>
    </row>
    <row r="151" spans="1:10">
      <c r="A151" t="s">
        <v>29</v>
      </c>
      <c r="B151">
        <v>34</v>
      </c>
      <c r="C151">
        <v>178257920</v>
      </c>
      <c r="D151">
        <v>5242880</v>
      </c>
      <c r="G151" t="s">
        <v>29</v>
      </c>
      <c r="H151">
        <v>34</v>
      </c>
      <c r="I151">
        <v>178257920</v>
      </c>
      <c r="J151">
        <v>5242880</v>
      </c>
    </row>
    <row r="152" spans="1:10">
      <c r="A152" t="s">
        <v>23</v>
      </c>
      <c r="B152">
        <v>34</v>
      </c>
      <c r="C152">
        <v>143177</v>
      </c>
      <c r="G152" t="s">
        <v>23</v>
      </c>
      <c r="H152">
        <v>34</v>
      </c>
      <c r="I152">
        <v>108421</v>
      </c>
    </row>
    <row r="153" spans="1:10">
      <c r="A153" t="s">
        <v>30</v>
      </c>
      <c r="B153">
        <v>34</v>
      </c>
      <c r="C153">
        <v>178257920</v>
      </c>
      <c r="D153">
        <v>5242880</v>
      </c>
      <c r="G153" t="s">
        <v>30</v>
      </c>
      <c r="H153">
        <v>34</v>
      </c>
      <c r="I153">
        <v>178257920</v>
      </c>
      <c r="J153">
        <v>5242880</v>
      </c>
    </row>
    <row r="154" spans="1:10">
      <c r="A154" t="s">
        <v>24</v>
      </c>
      <c r="B154">
        <v>34</v>
      </c>
      <c r="C154">
        <v>2306</v>
      </c>
      <c r="G154" t="s">
        <v>24</v>
      </c>
      <c r="H154">
        <v>34</v>
      </c>
      <c r="I154">
        <v>2410</v>
      </c>
    </row>
    <row r="155" spans="1:10">
      <c r="A155" t="s">
        <v>29</v>
      </c>
      <c r="B155">
        <v>35</v>
      </c>
      <c r="C155">
        <v>183500800</v>
      </c>
      <c r="D155">
        <v>5242880</v>
      </c>
      <c r="G155" t="s">
        <v>29</v>
      </c>
      <c r="H155">
        <v>35</v>
      </c>
      <c r="I155">
        <v>183500800</v>
      </c>
      <c r="J155">
        <v>5242880</v>
      </c>
    </row>
    <row r="156" spans="1:10">
      <c r="A156" t="s">
        <v>23</v>
      </c>
      <c r="B156">
        <v>35</v>
      </c>
      <c r="C156">
        <v>139044</v>
      </c>
      <c r="G156" t="s">
        <v>23</v>
      </c>
      <c r="H156">
        <v>35</v>
      </c>
      <c r="I156">
        <v>108486</v>
      </c>
    </row>
    <row r="157" spans="1:10">
      <c r="A157" t="s">
        <v>30</v>
      </c>
      <c r="B157">
        <v>35</v>
      </c>
      <c r="C157">
        <v>183500800</v>
      </c>
      <c r="D157">
        <v>5242880</v>
      </c>
      <c r="G157" t="s">
        <v>30</v>
      </c>
      <c r="H157">
        <v>35</v>
      </c>
      <c r="I157">
        <v>183500800</v>
      </c>
      <c r="J157">
        <v>5242880</v>
      </c>
    </row>
    <row r="158" spans="1:10">
      <c r="A158" t="s">
        <v>24</v>
      </c>
      <c r="B158">
        <v>35</v>
      </c>
      <c r="C158">
        <v>2508</v>
      </c>
      <c r="G158" t="s">
        <v>24</v>
      </c>
      <c r="H158">
        <v>35</v>
      </c>
      <c r="I158">
        <v>2433</v>
      </c>
    </row>
    <row r="159" spans="1:10">
      <c r="A159" t="s">
        <v>29</v>
      </c>
      <c r="B159">
        <v>36</v>
      </c>
      <c r="C159">
        <v>188743680</v>
      </c>
      <c r="D159">
        <v>5242880</v>
      </c>
      <c r="G159" t="s">
        <v>29</v>
      </c>
      <c r="H159">
        <v>36</v>
      </c>
      <c r="I159">
        <v>188743680</v>
      </c>
      <c r="J159">
        <v>5242880</v>
      </c>
    </row>
    <row r="160" spans="1:10">
      <c r="A160" t="s">
        <v>23</v>
      </c>
      <c r="B160">
        <v>36</v>
      </c>
      <c r="C160">
        <v>142260</v>
      </c>
      <c r="G160" t="s">
        <v>23</v>
      </c>
      <c r="H160">
        <v>36</v>
      </c>
      <c r="I160">
        <v>108447</v>
      </c>
    </row>
    <row r="161" spans="1:10">
      <c r="A161" t="s">
        <v>30</v>
      </c>
      <c r="B161">
        <v>36</v>
      </c>
      <c r="C161">
        <v>188743680</v>
      </c>
      <c r="D161">
        <v>5242880</v>
      </c>
      <c r="G161" t="s">
        <v>30</v>
      </c>
      <c r="H161">
        <v>36</v>
      </c>
      <c r="I161">
        <v>188743680</v>
      </c>
      <c r="J161">
        <v>5242880</v>
      </c>
    </row>
    <row r="162" spans="1:10">
      <c r="A162" t="s">
        <v>24</v>
      </c>
      <c r="B162">
        <v>36</v>
      </c>
      <c r="C162">
        <v>2314</v>
      </c>
      <c r="G162" t="s">
        <v>24</v>
      </c>
      <c r="H162">
        <v>36</v>
      </c>
      <c r="I162">
        <v>2392</v>
      </c>
    </row>
    <row r="163" spans="1:10">
      <c r="A163" t="s">
        <v>29</v>
      </c>
      <c r="B163">
        <v>37</v>
      </c>
      <c r="C163">
        <v>193986560</v>
      </c>
      <c r="D163">
        <v>5242880</v>
      </c>
      <c r="G163" t="s">
        <v>29</v>
      </c>
      <c r="H163">
        <v>37</v>
      </c>
      <c r="I163">
        <v>193986560</v>
      </c>
      <c r="J163">
        <v>5242880</v>
      </c>
    </row>
    <row r="164" spans="1:10">
      <c r="A164" t="s">
        <v>23</v>
      </c>
      <c r="B164">
        <v>37</v>
      </c>
      <c r="C164">
        <v>139514</v>
      </c>
      <c r="G164" t="s">
        <v>23</v>
      </c>
      <c r="H164">
        <v>37</v>
      </c>
      <c r="I164">
        <v>108471</v>
      </c>
    </row>
    <row r="165" spans="1:10">
      <c r="A165" t="s">
        <v>30</v>
      </c>
      <c r="B165">
        <v>37</v>
      </c>
      <c r="C165">
        <v>193986560</v>
      </c>
      <c r="D165">
        <v>5242880</v>
      </c>
      <c r="G165" t="s">
        <v>30</v>
      </c>
      <c r="H165">
        <v>37</v>
      </c>
      <c r="I165">
        <v>193986560</v>
      </c>
      <c r="J165">
        <v>5242880</v>
      </c>
    </row>
    <row r="166" spans="1:10">
      <c r="A166" t="s">
        <v>24</v>
      </c>
      <c r="B166">
        <v>37</v>
      </c>
      <c r="C166">
        <v>2308</v>
      </c>
      <c r="G166" t="s">
        <v>24</v>
      </c>
      <c r="H166">
        <v>37</v>
      </c>
      <c r="I166">
        <v>2434</v>
      </c>
    </row>
    <row r="167" spans="1:10">
      <c r="A167" t="s">
        <v>29</v>
      </c>
      <c r="B167">
        <v>38</v>
      </c>
      <c r="C167">
        <v>199229440</v>
      </c>
      <c r="D167">
        <v>5242880</v>
      </c>
      <c r="G167" t="s">
        <v>29</v>
      </c>
      <c r="H167">
        <v>38</v>
      </c>
      <c r="I167">
        <v>199229440</v>
      </c>
      <c r="J167">
        <v>5242880</v>
      </c>
    </row>
    <row r="168" spans="1:10">
      <c r="A168" t="s">
        <v>23</v>
      </c>
      <c r="B168">
        <v>38</v>
      </c>
      <c r="C168">
        <v>143046</v>
      </c>
      <c r="G168" t="s">
        <v>23</v>
      </c>
      <c r="H168">
        <v>38</v>
      </c>
      <c r="I168">
        <v>108469</v>
      </c>
    </row>
    <row r="169" spans="1:10">
      <c r="A169" t="s">
        <v>30</v>
      </c>
      <c r="B169">
        <v>38</v>
      </c>
      <c r="C169">
        <v>199229440</v>
      </c>
      <c r="D169">
        <v>5242880</v>
      </c>
      <c r="G169" t="s">
        <v>30</v>
      </c>
      <c r="H169">
        <v>38</v>
      </c>
      <c r="I169">
        <v>199229440</v>
      </c>
      <c r="J169">
        <v>5242880</v>
      </c>
    </row>
    <row r="170" spans="1:10">
      <c r="A170" t="s">
        <v>24</v>
      </c>
      <c r="B170">
        <v>38</v>
      </c>
      <c r="C170">
        <v>2334</v>
      </c>
      <c r="G170" t="s">
        <v>24</v>
      </c>
      <c r="H170">
        <v>38</v>
      </c>
      <c r="I170">
        <v>2410</v>
      </c>
    </row>
    <row r="171" spans="1:10">
      <c r="A171" t="s">
        <v>29</v>
      </c>
      <c r="B171">
        <v>39</v>
      </c>
      <c r="C171">
        <v>204472320</v>
      </c>
      <c r="D171">
        <v>5242880</v>
      </c>
      <c r="G171" t="s">
        <v>29</v>
      </c>
      <c r="H171">
        <v>39</v>
      </c>
      <c r="I171">
        <v>204472320</v>
      </c>
      <c r="J171">
        <v>5242880</v>
      </c>
    </row>
    <row r="172" spans="1:10">
      <c r="A172" t="s">
        <v>23</v>
      </c>
      <c r="B172">
        <v>39</v>
      </c>
      <c r="C172">
        <v>140278</v>
      </c>
      <c r="G172" t="s">
        <v>23</v>
      </c>
      <c r="H172">
        <v>39</v>
      </c>
      <c r="I172">
        <v>108383</v>
      </c>
    </row>
    <row r="173" spans="1:10">
      <c r="A173" t="s">
        <v>30</v>
      </c>
      <c r="B173">
        <v>39</v>
      </c>
      <c r="C173">
        <v>204472320</v>
      </c>
      <c r="D173">
        <v>5242880</v>
      </c>
      <c r="G173" t="s">
        <v>30</v>
      </c>
      <c r="H173">
        <v>39</v>
      </c>
      <c r="I173">
        <v>204472320</v>
      </c>
      <c r="J173">
        <v>5242880</v>
      </c>
    </row>
    <row r="174" spans="1:10">
      <c r="A174" t="s">
        <v>24</v>
      </c>
      <c r="B174">
        <v>39</v>
      </c>
      <c r="C174">
        <v>2492</v>
      </c>
      <c r="G174" t="s">
        <v>24</v>
      </c>
      <c r="H174">
        <v>39</v>
      </c>
      <c r="I174">
        <v>2420</v>
      </c>
    </row>
    <row r="175" spans="1:10">
      <c r="A175" t="s">
        <v>29</v>
      </c>
      <c r="B175">
        <v>40</v>
      </c>
      <c r="C175">
        <v>209715200</v>
      </c>
      <c r="D175">
        <v>5242880</v>
      </c>
      <c r="G175" t="s">
        <v>29</v>
      </c>
      <c r="H175">
        <v>40</v>
      </c>
      <c r="I175">
        <v>209715200</v>
      </c>
      <c r="J175">
        <v>5242880</v>
      </c>
    </row>
    <row r="176" spans="1:10">
      <c r="A176" t="s">
        <v>23</v>
      </c>
      <c r="B176">
        <v>40</v>
      </c>
      <c r="C176">
        <v>143695</v>
      </c>
      <c r="G176" t="s">
        <v>23</v>
      </c>
      <c r="H176">
        <v>40</v>
      </c>
      <c r="I176">
        <v>108413</v>
      </c>
    </row>
    <row r="177" spans="1:10">
      <c r="A177" t="s">
        <v>30</v>
      </c>
      <c r="B177">
        <v>40</v>
      </c>
      <c r="C177">
        <v>209715200</v>
      </c>
      <c r="D177">
        <v>5242880</v>
      </c>
      <c r="G177" t="s">
        <v>30</v>
      </c>
      <c r="H177">
        <v>40</v>
      </c>
      <c r="I177">
        <v>209715200</v>
      </c>
      <c r="J177">
        <v>5242880</v>
      </c>
    </row>
    <row r="178" spans="1:10">
      <c r="A178" t="s">
        <v>24</v>
      </c>
      <c r="B178">
        <v>40</v>
      </c>
      <c r="C178">
        <v>2504</v>
      </c>
      <c r="G178" t="s">
        <v>24</v>
      </c>
      <c r="H178">
        <v>40</v>
      </c>
      <c r="I178">
        <v>2403</v>
      </c>
    </row>
    <row r="179" spans="1:10">
      <c r="A179" t="s">
        <v>29</v>
      </c>
      <c r="B179">
        <v>41</v>
      </c>
      <c r="C179">
        <v>214958080</v>
      </c>
      <c r="D179">
        <v>5242880</v>
      </c>
      <c r="G179" t="s">
        <v>29</v>
      </c>
      <c r="H179">
        <v>41</v>
      </c>
      <c r="I179">
        <v>214958080</v>
      </c>
      <c r="J179">
        <v>5242880</v>
      </c>
    </row>
    <row r="180" spans="1:10">
      <c r="A180" t="s">
        <v>23</v>
      </c>
      <c r="B180">
        <v>41</v>
      </c>
      <c r="C180">
        <v>140469</v>
      </c>
      <c r="G180" t="s">
        <v>23</v>
      </c>
      <c r="H180">
        <v>41</v>
      </c>
      <c r="I180">
        <v>108447</v>
      </c>
    </row>
    <row r="181" spans="1:10">
      <c r="A181" t="s">
        <v>30</v>
      </c>
      <c r="B181">
        <v>41</v>
      </c>
      <c r="C181">
        <v>214958080</v>
      </c>
      <c r="D181">
        <v>5242880</v>
      </c>
      <c r="G181" t="s">
        <v>30</v>
      </c>
      <c r="H181">
        <v>41</v>
      </c>
      <c r="I181">
        <v>214958080</v>
      </c>
      <c r="J181">
        <v>5242880</v>
      </c>
    </row>
    <row r="182" spans="1:10">
      <c r="A182" t="s">
        <v>24</v>
      </c>
      <c r="B182">
        <v>41</v>
      </c>
      <c r="C182">
        <v>2516</v>
      </c>
      <c r="G182" t="s">
        <v>24</v>
      </c>
      <c r="H182">
        <v>41</v>
      </c>
      <c r="I182">
        <v>2401</v>
      </c>
    </row>
    <row r="183" spans="1:10">
      <c r="A183" t="s">
        <v>29</v>
      </c>
      <c r="B183">
        <v>42</v>
      </c>
      <c r="C183">
        <v>220200960</v>
      </c>
      <c r="D183">
        <v>5242880</v>
      </c>
      <c r="G183" t="s">
        <v>29</v>
      </c>
      <c r="H183">
        <v>42</v>
      </c>
      <c r="I183">
        <v>220200960</v>
      </c>
      <c r="J183">
        <v>5242880</v>
      </c>
    </row>
    <row r="184" spans="1:10">
      <c r="A184" t="s">
        <v>23</v>
      </c>
      <c r="B184">
        <v>42</v>
      </c>
      <c r="C184">
        <v>140850</v>
      </c>
      <c r="G184" t="s">
        <v>23</v>
      </c>
      <c r="H184">
        <v>42</v>
      </c>
      <c r="I184">
        <v>108487</v>
      </c>
    </row>
    <row r="185" spans="1:10">
      <c r="A185" t="s">
        <v>30</v>
      </c>
      <c r="B185">
        <v>42</v>
      </c>
      <c r="C185">
        <v>220200960</v>
      </c>
      <c r="D185">
        <v>5242880</v>
      </c>
      <c r="G185" t="s">
        <v>30</v>
      </c>
      <c r="H185">
        <v>42</v>
      </c>
      <c r="I185">
        <v>220200960</v>
      </c>
      <c r="J185">
        <v>5242880</v>
      </c>
    </row>
    <row r="186" spans="1:10">
      <c r="A186" t="s">
        <v>24</v>
      </c>
      <c r="B186">
        <v>42</v>
      </c>
      <c r="C186">
        <v>2484</v>
      </c>
      <c r="G186" t="s">
        <v>24</v>
      </c>
      <c r="H186">
        <v>42</v>
      </c>
      <c r="I186">
        <v>2418</v>
      </c>
    </row>
    <row r="187" spans="1:10">
      <c r="A187" t="s">
        <v>29</v>
      </c>
      <c r="B187">
        <v>43</v>
      </c>
      <c r="C187">
        <v>225443840</v>
      </c>
      <c r="D187">
        <v>5242880</v>
      </c>
      <c r="G187" t="s">
        <v>29</v>
      </c>
      <c r="H187">
        <v>43</v>
      </c>
      <c r="I187">
        <v>225443840</v>
      </c>
      <c r="J187">
        <v>5242880</v>
      </c>
    </row>
    <row r="188" spans="1:10">
      <c r="A188" t="s">
        <v>23</v>
      </c>
      <c r="B188">
        <v>43</v>
      </c>
      <c r="C188">
        <v>139726</v>
      </c>
      <c r="G188" t="s">
        <v>23</v>
      </c>
      <c r="H188">
        <v>43</v>
      </c>
      <c r="I188">
        <v>108533</v>
      </c>
    </row>
    <row r="189" spans="1:10">
      <c r="A189" t="s">
        <v>30</v>
      </c>
      <c r="B189">
        <v>43</v>
      </c>
      <c r="C189">
        <v>225443840</v>
      </c>
      <c r="D189">
        <v>5242880</v>
      </c>
      <c r="G189" t="s">
        <v>30</v>
      </c>
      <c r="H189">
        <v>43</v>
      </c>
      <c r="I189">
        <v>225443840</v>
      </c>
      <c r="J189">
        <v>5242880</v>
      </c>
    </row>
    <row r="190" spans="1:10">
      <c r="A190" t="s">
        <v>24</v>
      </c>
      <c r="B190">
        <v>43</v>
      </c>
      <c r="C190">
        <v>2481</v>
      </c>
      <c r="G190" t="s">
        <v>24</v>
      </c>
      <c r="H190">
        <v>43</v>
      </c>
      <c r="I190">
        <v>2435</v>
      </c>
    </row>
    <row r="191" spans="1:10">
      <c r="A191" t="s">
        <v>29</v>
      </c>
      <c r="B191">
        <v>44</v>
      </c>
      <c r="C191">
        <v>230686720</v>
      </c>
      <c r="D191">
        <v>5242880</v>
      </c>
      <c r="G191" t="s">
        <v>29</v>
      </c>
      <c r="H191">
        <v>44</v>
      </c>
      <c r="I191">
        <v>230686720</v>
      </c>
      <c r="J191">
        <v>5242880</v>
      </c>
    </row>
    <row r="192" spans="1:10">
      <c r="A192" t="s">
        <v>23</v>
      </c>
      <c r="B192">
        <v>44</v>
      </c>
      <c r="C192">
        <v>142104</v>
      </c>
      <c r="G192" t="s">
        <v>23</v>
      </c>
      <c r="H192">
        <v>44</v>
      </c>
      <c r="I192">
        <v>108415</v>
      </c>
    </row>
    <row r="193" spans="1:10">
      <c r="A193" t="s">
        <v>30</v>
      </c>
      <c r="B193">
        <v>44</v>
      </c>
      <c r="C193">
        <v>230686720</v>
      </c>
      <c r="D193">
        <v>5242880</v>
      </c>
      <c r="G193" t="s">
        <v>30</v>
      </c>
      <c r="H193">
        <v>44</v>
      </c>
      <c r="I193">
        <v>230686720</v>
      </c>
      <c r="J193">
        <v>5242880</v>
      </c>
    </row>
    <row r="194" spans="1:10">
      <c r="A194" t="s">
        <v>24</v>
      </c>
      <c r="B194">
        <v>44</v>
      </c>
      <c r="C194">
        <v>2505</v>
      </c>
      <c r="G194" t="s">
        <v>24</v>
      </c>
      <c r="H194">
        <v>44</v>
      </c>
      <c r="I194">
        <v>2404</v>
      </c>
    </row>
    <row r="195" spans="1:10">
      <c r="A195" t="s">
        <v>29</v>
      </c>
      <c r="B195">
        <v>45</v>
      </c>
      <c r="C195">
        <v>235929600</v>
      </c>
      <c r="D195">
        <v>5242880</v>
      </c>
      <c r="G195" t="s">
        <v>29</v>
      </c>
      <c r="H195">
        <v>45</v>
      </c>
      <c r="I195">
        <v>235929600</v>
      </c>
      <c r="J195">
        <v>5242880</v>
      </c>
    </row>
    <row r="196" spans="1:10">
      <c r="A196" t="s">
        <v>23</v>
      </c>
      <c r="B196">
        <v>45</v>
      </c>
      <c r="C196">
        <v>142426</v>
      </c>
      <c r="G196" t="s">
        <v>23</v>
      </c>
      <c r="H196">
        <v>45</v>
      </c>
      <c r="I196">
        <v>108531</v>
      </c>
    </row>
    <row r="197" spans="1:10">
      <c r="A197" t="s">
        <v>30</v>
      </c>
      <c r="B197">
        <v>45</v>
      </c>
      <c r="C197">
        <v>235929600</v>
      </c>
      <c r="D197">
        <v>5242880</v>
      </c>
      <c r="G197" t="s">
        <v>30</v>
      </c>
      <c r="H197">
        <v>45</v>
      </c>
      <c r="I197">
        <v>235929600</v>
      </c>
      <c r="J197">
        <v>5242880</v>
      </c>
    </row>
    <row r="198" spans="1:10">
      <c r="A198" t="s">
        <v>24</v>
      </c>
      <c r="B198">
        <v>45</v>
      </c>
      <c r="C198">
        <v>2306</v>
      </c>
      <c r="G198" t="s">
        <v>24</v>
      </c>
      <c r="H198">
        <v>45</v>
      </c>
      <c r="I198">
        <v>2430</v>
      </c>
    </row>
    <row r="199" spans="1:10">
      <c r="A199" t="s">
        <v>29</v>
      </c>
      <c r="B199">
        <v>46</v>
      </c>
      <c r="C199">
        <v>241172480</v>
      </c>
      <c r="D199">
        <v>5242880</v>
      </c>
      <c r="G199" t="s">
        <v>29</v>
      </c>
      <c r="H199">
        <v>46</v>
      </c>
      <c r="I199">
        <v>241172480</v>
      </c>
      <c r="J199">
        <v>5242880</v>
      </c>
    </row>
    <row r="200" spans="1:10">
      <c r="A200" t="s">
        <v>23</v>
      </c>
      <c r="B200">
        <v>46</v>
      </c>
      <c r="C200">
        <v>140881</v>
      </c>
      <c r="G200" t="s">
        <v>23</v>
      </c>
      <c r="H200">
        <v>46</v>
      </c>
      <c r="I200">
        <v>108468</v>
      </c>
    </row>
    <row r="201" spans="1:10">
      <c r="A201" t="s">
        <v>30</v>
      </c>
      <c r="B201">
        <v>46</v>
      </c>
      <c r="C201">
        <v>241172480</v>
      </c>
      <c r="D201">
        <v>5242880</v>
      </c>
      <c r="G201" t="s">
        <v>30</v>
      </c>
      <c r="H201">
        <v>46</v>
      </c>
      <c r="I201">
        <v>241172480</v>
      </c>
      <c r="J201">
        <v>5242880</v>
      </c>
    </row>
    <row r="202" spans="1:10">
      <c r="A202" t="s">
        <v>24</v>
      </c>
      <c r="B202">
        <v>46</v>
      </c>
      <c r="C202">
        <v>2304</v>
      </c>
      <c r="G202" t="s">
        <v>24</v>
      </c>
      <c r="H202">
        <v>46</v>
      </c>
      <c r="I202">
        <v>2418</v>
      </c>
    </row>
    <row r="203" spans="1:10">
      <c r="A203" t="s">
        <v>29</v>
      </c>
      <c r="B203">
        <v>47</v>
      </c>
      <c r="C203">
        <v>246415360</v>
      </c>
      <c r="D203">
        <v>5242880</v>
      </c>
      <c r="G203" t="s">
        <v>29</v>
      </c>
      <c r="H203">
        <v>47</v>
      </c>
      <c r="I203">
        <v>246415360</v>
      </c>
      <c r="J203">
        <v>5242880</v>
      </c>
    </row>
    <row r="204" spans="1:10">
      <c r="A204" t="s">
        <v>23</v>
      </c>
      <c r="B204">
        <v>47</v>
      </c>
      <c r="C204">
        <v>141209</v>
      </c>
      <c r="G204" t="s">
        <v>23</v>
      </c>
      <c r="H204">
        <v>47</v>
      </c>
      <c r="I204">
        <v>108471</v>
      </c>
    </row>
    <row r="205" spans="1:10">
      <c r="A205" t="s">
        <v>30</v>
      </c>
      <c r="B205">
        <v>47</v>
      </c>
      <c r="C205">
        <v>246415360</v>
      </c>
      <c r="D205">
        <v>5242880</v>
      </c>
      <c r="G205" t="s">
        <v>30</v>
      </c>
      <c r="H205">
        <v>47</v>
      </c>
      <c r="I205">
        <v>246415360</v>
      </c>
      <c r="J205">
        <v>5242880</v>
      </c>
    </row>
    <row r="206" spans="1:10">
      <c r="A206" t="s">
        <v>24</v>
      </c>
      <c r="B206">
        <v>47</v>
      </c>
      <c r="C206">
        <v>2305</v>
      </c>
      <c r="G206" t="s">
        <v>24</v>
      </c>
      <c r="H206">
        <v>47</v>
      </c>
      <c r="I206">
        <v>2410</v>
      </c>
    </row>
    <row r="207" spans="1:10">
      <c r="A207" t="s">
        <v>29</v>
      </c>
      <c r="B207">
        <v>48</v>
      </c>
      <c r="C207">
        <v>251658240</v>
      </c>
      <c r="D207">
        <v>5242880</v>
      </c>
      <c r="G207" t="s">
        <v>29</v>
      </c>
      <c r="H207">
        <v>48</v>
      </c>
      <c r="I207">
        <v>251658240</v>
      </c>
      <c r="J207">
        <v>5242880</v>
      </c>
    </row>
    <row r="208" spans="1:10">
      <c r="A208" t="s">
        <v>23</v>
      </c>
      <c r="B208">
        <v>48</v>
      </c>
      <c r="C208">
        <v>142500</v>
      </c>
      <c r="G208" t="s">
        <v>23</v>
      </c>
      <c r="H208">
        <v>48</v>
      </c>
      <c r="I208">
        <v>108522</v>
      </c>
    </row>
    <row r="209" spans="1:10">
      <c r="A209" t="s">
        <v>30</v>
      </c>
      <c r="B209">
        <v>48</v>
      </c>
      <c r="C209">
        <v>251658240</v>
      </c>
      <c r="D209">
        <v>5242880</v>
      </c>
      <c r="G209" t="s">
        <v>30</v>
      </c>
      <c r="H209">
        <v>48</v>
      </c>
      <c r="I209">
        <v>251658240</v>
      </c>
      <c r="J209">
        <v>5242880</v>
      </c>
    </row>
    <row r="210" spans="1:10">
      <c r="A210" t="s">
        <v>24</v>
      </c>
      <c r="B210">
        <v>48</v>
      </c>
      <c r="C210">
        <v>2502</v>
      </c>
      <c r="G210" t="s">
        <v>24</v>
      </c>
      <c r="H210">
        <v>48</v>
      </c>
      <c r="I210">
        <v>2455</v>
      </c>
    </row>
    <row r="211" spans="1:10">
      <c r="A211" t="s">
        <v>29</v>
      </c>
      <c r="B211">
        <v>49</v>
      </c>
      <c r="C211">
        <v>256901120</v>
      </c>
      <c r="D211">
        <v>5242880</v>
      </c>
      <c r="G211" t="s">
        <v>29</v>
      </c>
      <c r="H211">
        <v>49</v>
      </c>
      <c r="I211">
        <v>256901120</v>
      </c>
      <c r="J211">
        <v>5242880</v>
      </c>
    </row>
    <row r="212" spans="1:10">
      <c r="A212" t="s">
        <v>23</v>
      </c>
      <c r="B212">
        <v>49</v>
      </c>
      <c r="C212">
        <v>142529</v>
      </c>
      <c r="G212" t="s">
        <v>23</v>
      </c>
      <c r="H212">
        <v>49</v>
      </c>
      <c r="I212">
        <v>108603</v>
      </c>
    </row>
    <row r="213" spans="1:10">
      <c r="A213" t="s">
        <v>30</v>
      </c>
      <c r="B213">
        <v>49</v>
      </c>
      <c r="C213">
        <v>256901120</v>
      </c>
      <c r="D213">
        <v>5242880</v>
      </c>
      <c r="G213" t="s">
        <v>30</v>
      </c>
      <c r="H213">
        <v>49</v>
      </c>
      <c r="I213">
        <v>256901120</v>
      </c>
      <c r="J213">
        <v>5242880</v>
      </c>
    </row>
    <row r="214" spans="1:10">
      <c r="A214" t="s">
        <v>24</v>
      </c>
      <c r="B214">
        <v>49</v>
      </c>
      <c r="C214">
        <v>2417</v>
      </c>
      <c r="G214" t="s">
        <v>24</v>
      </c>
      <c r="H214">
        <v>49</v>
      </c>
      <c r="I214">
        <v>2426</v>
      </c>
    </row>
    <row r="215" spans="1:10">
      <c r="A215" t="s">
        <v>29</v>
      </c>
      <c r="B215">
        <v>50</v>
      </c>
      <c r="C215">
        <v>262144000</v>
      </c>
      <c r="D215">
        <v>5242880</v>
      </c>
      <c r="G215" t="s">
        <v>29</v>
      </c>
      <c r="H215">
        <v>50</v>
      </c>
      <c r="I215">
        <v>262144000</v>
      </c>
      <c r="J215">
        <v>5242880</v>
      </c>
    </row>
    <row r="216" spans="1:10">
      <c r="A216" t="s">
        <v>23</v>
      </c>
      <c r="B216">
        <v>50</v>
      </c>
      <c r="C216">
        <v>142091</v>
      </c>
      <c r="G216" t="s">
        <v>23</v>
      </c>
      <c r="H216">
        <v>50</v>
      </c>
      <c r="I216">
        <v>108432</v>
      </c>
    </row>
    <row r="217" spans="1:10">
      <c r="A217" t="s">
        <v>30</v>
      </c>
      <c r="B217">
        <v>50</v>
      </c>
      <c r="C217">
        <v>262144000</v>
      </c>
      <c r="D217">
        <v>5242880</v>
      </c>
      <c r="G217" t="s">
        <v>30</v>
      </c>
      <c r="H217">
        <v>50</v>
      </c>
      <c r="I217">
        <v>262144000</v>
      </c>
      <c r="J217">
        <v>5242880</v>
      </c>
    </row>
    <row r="218" spans="1:10">
      <c r="A218" t="s">
        <v>24</v>
      </c>
      <c r="B218">
        <v>50</v>
      </c>
      <c r="C218">
        <v>2509</v>
      </c>
      <c r="G218" t="s">
        <v>24</v>
      </c>
      <c r="H218">
        <v>50</v>
      </c>
      <c r="I218">
        <v>2425</v>
      </c>
    </row>
    <row r="219" spans="1:10">
      <c r="A219" t="s">
        <v>29</v>
      </c>
      <c r="B219">
        <v>51</v>
      </c>
      <c r="C219">
        <v>267386880</v>
      </c>
      <c r="D219">
        <v>5242880</v>
      </c>
      <c r="G219" t="s">
        <v>29</v>
      </c>
      <c r="H219">
        <v>51</v>
      </c>
      <c r="I219">
        <v>267386880</v>
      </c>
      <c r="J219">
        <v>5242880</v>
      </c>
    </row>
    <row r="220" spans="1:10">
      <c r="A220" t="s">
        <v>23</v>
      </c>
      <c r="B220">
        <v>51</v>
      </c>
      <c r="C220">
        <v>141299</v>
      </c>
      <c r="G220" t="s">
        <v>23</v>
      </c>
      <c r="H220">
        <v>51</v>
      </c>
      <c r="I220">
        <v>108479</v>
      </c>
    </row>
    <row r="221" spans="1:10">
      <c r="A221" t="s">
        <v>30</v>
      </c>
      <c r="B221">
        <v>51</v>
      </c>
      <c r="C221">
        <v>267386880</v>
      </c>
      <c r="D221">
        <v>5242880</v>
      </c>
      <c r="G221" t="s">
        <v>30</v>
      </c>
      <c r="H221">
        <v>51</v>
      </c>
      <c r="I221">
        <v>267386880</v>
      </c>
      <c r="J221">
        <v>5242880</v>
      </c>
    </row>
    <row r="222" spans="1:10">
      <c r="A222" t="s">
        <v>24</v>
      </c>
      <c r="B222">
        <v>51</v>
      </c>
      <c r="C222">
        <v>2305</v>
      </c>
      <c r="G222" t="s">
        <v>24</v>
      </c>
      <c r="H222">
        <v>51</v>
      </c>
      <c r="I222">
        <v>2415</v>
      </c>
    </row>
    <row r="223" spans="1:10">
      <c r="A223" t="s">
        <v>29</v>
      </c>
      <c r="B223">
        <v>52</v>
      </c>
      <c r="C223">
        <v>272629760</v>
      </c>
      <c r="D223">
        <v>5242880</v>
      </c>
      <c r="G223" t="s">
        <v>29</v>
      </c>
      <c r="H223">
        <v>52</v>
      </c>
      <c r="I223">
        <v>272629760</v>
      </c>
      <c r="J223">
        <v>5242880</v>
      </c>
    </row>
    <row r="224" spans="1:10">
      <c r="A224" t="s">
        <v>23</v>
      </c>
      <c r="B224">
        <v>52</v>
      </c>
      <c r="C224">
        <v>141812</v>
      </c>
      <c r="G224" t="s">
        <v>23</v>
      </c>
      <c r="H224">
        <v>52</v>
      </c>
      <c r="I224">
        <v>108439</v>
      </c>
    </row>
    <row r="225" spans="1:10">
      <c r="A225" t="s">
        <v>30</v>
      </c>
      <c r="B225">
        <v>52</v>
      </c>
      <c r="C225">
        <v>272629760</v>
      </c>
      <c r="D225">
        <v>5242880</v>
      </c>
      <c r="G225" t="s">
        <v>30</v>
      </c>
      <c r="H225">
        <v>52</v>
      </c>
      <c r="I225">
        <v>272629760</v>
      </c>
      <c r="J225">
        <v>5242880</v>
      </c>
    </row>
    <row r="226" spans="1:10">
      <c r="A226" t="s">
        <v>24</v>
      </c>
      <c r="B226">
        <v>52</v>
      </c>
      <c r="C226">
        <v>2300</v>
      </c>
      <c r="G226" t="s">
        <v>24</v>
      </c>
      <c r="H226">
        <v>52</v>
      </c>
      <c r="I226">
        <v>2402</v>
      </c>
    </row>
    <row r="227" spans="1:10">
      <c r="A227" t="s">
        <v>29</v>
      </c>
      <c r="B227">
        <v>53</v>
      </c>
      <c r="C227">
        <v>277872640</v>
      </c>
      <c r="D227">
        <v>5242880</v>
      </c>
      <c r="G227" t="s">
        <v>29</v>
      </c>
      <c r="H227">
        <v>53</v>
      </c>
      <c r="I227">
        <v>277872640</v>
      </c>
      <c r="J227">
        <v>5242880</v>
      </c>
    </row>
    <row r="228" spans="1:10">
      <c r="A228" t="s">
        <v>23</v>
      </c>
      <c r="B228">
        <v>53</v>
      </c>
      <c r="C228">
        <v>135233</v>
      </c>
      <c r="G228" t="s">
        <v>23</v>
      </c>
      <c r="H228">
        <v>53</v>
      </c>
      <c r="I228">
        <v>108525</v>
      </c>
    </row>
    <row r="229" spans="1:10">
      <c r="A229" t="s">
        <v>30</v>
      </c>
      <c r="B229">
        <v>53</v>
      </c>
      <c r="C229">
        <v>277872640</v>
      </c>
      <c r="D229">
        <v>5242880</v>
      </c>
      <c r="G229" t="s">
        <v>30</v>
      </c>
      <c r="H229">
        <v>53</v>
      </c>
      <c r="I229">
        <v>277872640</v>
      </c>
      <c r="J229">
        <v>5242880</v>
      </c>
    </row>
    <row r="230" spans="1:10">
      <c r="A230" t="s">
        <v>24</v>
      </c>
      <c r="B230">
        <v>53</v>
      </c>
      <c r="C230">
        <v>2304</v>
      </c>
      <c r="G230" t="s">
        <v>24</v>
      </c>
      <c r="H230">
        <v>53</v>
      </c>
      <c r="I230">
        <v>2428</v>
      </c>
    </row>
    <row r="231" spans="1:10">
      <c r="A231" t="s">
        <v>29</v>
      </c>
      <c r="B231">
        <v>54</v>
      </c>
      <c r="C231">
        <v>283115520</v>
      </c>
      <c r="D231">
        <v>5242880</v>
      </c>
      <c r="G231" t="s">
        <v>29</v>
      </c>
      <c r="H231">
        <v>54</v>
      </c>
      <c r="I231">
        <v>283115520</v>
      </c>
      <c r="J231">
        <v>5242880</v>
      </c>
    </row>
    <row r="232" spans="1:10">
      <c r="A232" t="s">
        <v>23</v>
      </c>
      <c r="B232">
        <v>54</v>
      </c>
      <c r="C232">
        <v>143984</v>
      </c>
      <c r="G232" t="s">
        <v>23</v>
      </c>
      <c r="H232">
        <v>54</v>
      </c>
      <c r="I232">
        <v>108462</v>
      </c>
    </row>
    <row r="233" spans="1:10">
      <c r="A233" t="s">
        <v>30</v>
      </c>
      <c r="B233">
        <v>54</v>
      </c>
      <c r="C233">
        <v>283115520</v>
      </c>
      <c r="D233">
        <v>5242880</v>
      </c>
      <c r="G233" t="s">
        <v>30</v>
      </c>
      <c r="H233">
        <v>54</v>
      </c>
      <c r="I233">
        <v>283115520</v>
      </c>
      <c r="J233">
        <v>5242880</v>
      </c>
    </row>
    <row r="234" spans="1:10">
      <c r="A234" t="s">
        <v>24</v>
      </c>
      <c r="B234">
        <v>54</v>
      </c>
      <c r="C234">
        <v>2498</v>
      </c>
      <c r="G234" t="s">
        <v>24</v>
      </c>
      <c r="H234">
        <v>54</v>
      </c>
      <c r="I234">
        <v>2426</v>
      </c>
    </row>
    <row r="235" spans="1:10">
      <c r="A235" t="s">
        <v>29</v>
      </c>
      <c r="B235">
        <v>55</v>
      </c>
      <c r="C235">
        <v>288358400</v>
      </c>
      <c r="D235">
        <v>5242880</v>
      </c>
      <c r="G235" t="s">
        <v>29</v>
      </c>
      <c r="H235">
        <v>55</v>
      </c>
      <c r="I235">
        <v>288358400</v>
      </c>
      <c r="J235">
        <v>5242880</v>
      </c>
    </row>
    <row r="236" spans="1:10">
      <c r="A236" t="s">
        <v>23</v>
      </c>
      <c r="B236">
        <v>55</v>
      </c>
      <c r="C236">
        <v>142175</v>
      </c>
      <c r="G236" t="s">
        <v>23</v>
      </c>
      <c r="H236">
        <v>55</v>
      </c>
      <c r="I236">
        <v>108486</v>
      </c>
    </row>
    <row r="237" spans="1:10">
      <c r="A237" t="s">
        <v>30</v>
      </c>
      <c r="B237">
        <v>55</v>
      </c>
      <c r="C237">
        <v>288358400</v>
      </c>
      <c r="D237">
        <v>5242880</v>
      </c>
      <c r="G237" t="s">
        <v>30</v>
      </c>
      <c r="H237">
        <v>55</v>
      </c>
      <c r="I237">
        <v>288358400</v>
      </c>
      <c r="J237">
        <v>5242880</v>
      </c>
    </row>
    <row r="238" spans="1:10">
      <c r="A238" t="s">
        <v>24</v>
      </c>
      <c r="B238">
        <v>55</v>
      </c>
      <c r="C238">
        <v>2463</v>
      </c>
      <c r="G238" t="s">
        <v>24</v>
      </c>
      <c r="H238">
        <v>55</v>
      </c>
      <c r="I238">
        <v>2453</v>
      </c>
    </row>
    <row r="239" spans="1:10">
      <c r="A239" t="s">
        <v>29</v>
      </c>
      <c r="B239">
        <v>56</v>
      </c>
      <c r="C239">
        <v>293601280</v>
      </c>
      <c r="D239">
        <v>5242880</v>
      </c>
      <c r="G239" t="s">
        <v>29</v>
      </c>
      <c r="H239">
        <v>56</v>
      </c>
      <c r="I239">
        <v>293601280</v>
      </c>
      <c r="J239">
        <v>5242880</v>
      </c>
    </row>
    <row r="240" spans="1:10">
      <c r="A240" t="s">
        <v>23</v>
      </c>
      <c r="B240">
        <v>56</v>
      </c>
      <c r="C240">
        <v>143130</v>
      </c>
      <c r="G240" t="s">
        <v>23</v>
      </c>
      <c r="H240">
        <v>56</v>
      </c>
      <c r="I240">
        <v>108473</v>
      </c>
    </row>
    <row r="241" spans="1:10">
      <c r="A241" t="s">
        <v>30</v>
      </c>
      <c r="B241">
        <v>56</v>
      </c>
      <c r="C241">
        <v>293601280</v>
      </c>
      <c r="D241">
        <v>5242880</v>
      </c>
      <c r="G241" t="s">
        <v>30</v>
      </c>
      <c r="H241">
        <v>56</v>
      </c>
      <c r="I241">
        <v>293601280</v>
      </c>
      <c r="J241">
        <v>5242880</v>
      </c>
    </row>
    <row r="242" spans="1:10">
      <c r="A242" t="s">
        <v>24</v>
      </c>
      <c r="B242">
        <v>56</v>
      </c>
      <c r="C242">
        <v>2485</v>
      </c>
      <c r="G242" t="s">
        <v>24</v>
      </c>
      <c r="H242">
        <v>56</v>
      </c>
      <c r="I242">
        <v>2424</v>
      </c>
    </row>
    <row r="243" spans="1:10">
      <c r="A243" t="s">
        <v>29</v>
      </c>
      <c r="B243">
        <v>57</v>
      </c>
      <c r="C243">
        <v>298844160</v>
      </c>
      <c r="D243">
        <v>5242880</v>
      </c>
      <c r="G243" t="s">
        <v>29</v>
      </c>
      <c r="H243">
        <v>57</v>
      </c>
      <c r="I243">
        <v>298844160</v>
      </c>
      <c r="J243">
        <v>5242880</v>
      </c>
    </row>
    <row r="244" spans="1:10">
      <c r="A244" t="s">
        <v>23</v>
      </c>
      <c r="B244">
        <v>57</v>
      </c>
      <c r="C244">
        <v>143850</v>
      </c>
      <c r="G244" t="s">
        <v>23</v>
      </c>
      <c r="H244">
        <v>57</v>
      </c>
      <c r="I244">
        <v>108448</v>
      </c>
    </row>
    <row r="245" spans="1:10">
      <c r="A245" t="s">
        <v>30</v>
      </c>
      <c r="B245">
        <v>57</v>
      </c>
      <c r="C245">
        <v>298844160</v>
      </c>
      <c r="D245">
        <v>5242880</v>
      </c>
      <c r="G245" t="s">
        <v>30</v>
      </c>
      <c r="H245">
        <v>57</v>
      </c>
      <c r="I245">
        <v>298844160</v>
      </c>
      <c r="J245">
        <v>5242880</v>
      </c>
    </row>
    <row r="246" spans="1:10">
      <c r="A246" t="s">
        <v>24</v>
      </c>
      <c r="B246">
        <v>57</v>
      </c>
      <c r="C246">
        <v>2493</v>
      </c>
      <c r="G246" t="s">
        <v>24</v>
      </c>
      <c r="H246">
        <v>57</v>
      </c>
      <c r="I246">
        <v>2421</v>
      </c>
    </row>
    <row r="247" spans="1:10">
      <c r="A247" t="s">
        <v>29</v>
      </c>
      <c r="B247">
        <v>58</v>
      </c>
      <c r="C247">
        <v>304087040</v>
      </c>
      <c r="D247">
        <v>5242880</v>
      </c>
      <c r="G247" t="s">
        <v>29</v>
      </c>
      <c r="H247">
        <v>58</v>
      </c>
      <c r="I247">
        <v>304087040</v>
      </c>
      <c r="J247">
        <v>5242880</v>
      </c>
    </row>
    <row r="248" spans="1:10">
      <c r="A248" t="s">
        <v>23</v>
      </c>
      <c r="B248">
        <v>58</v>
      </c>
      <c r="C248">
        <v>141668</v>
      </c>
      <c r="G248" t="s">
        <v>23</v>
      </c>
      <c r="H248">
        <v>58</v>
      </c>
      <c r="I248">
        <v>108491</v>
      </c>
    </row>
    <row r="249" spans="1:10">
      <c r="A249" t="s">
        <v>30</v>
      </c>
      <c r="B249">
        <v>58</v>
      </c>
      <c r="C249">
        <v>304087040</v>
      </c>
      <c r="D249">
        <v>5242880</v>
      </c>
      <c r="G249" t="s">
        <v>30</v>
      </c>
      <c r="H249">
        <v>58</v>
      </c>
      <c r="I249">
        <v>304087040</v>
      </c>
      <c r="J249">
        <v>5242880</v>
      </c>
    </row>
    <row r="250" spans="1:10">
      <c r="A250" t="s">
        <v>24</v>
      </c>
      <c r="B250">
        <v>58</v>
      </c>
      <c r="C250">
        <v>2498</v>
      </c>
      <c r="G250" t="s">
        <v>24</v>
      </c>
      <c r="H250">
        <v>58</v>
      </c>
      <c r="I250">
        <v>2413</v>
      </c>
    </row>
    <row r="251" spans="1:10">
      <c r="A251" t="s">
        <v>29</v>
      </c>
      <c r="B251">
        <v>59</v>
      </c>
      <c r="C251">
        <v>309329920</v>
      </c>
      <c r="D251">
        <v>5242880</v>
      </c>
      <c r="G251" t="s">
        <v>29</v>
      </c>
      <c r="H251">
        <v>59</v>
      </c>
      <c r="I251">
        <v>309329920</v>
      </c>
      <c r="J251">
        <v>5242880</v>
      </c>
    </row>
    <row r="252" spans="1:10">
      <c r="A252" t="s">
        <v>23</v>
      </c>
      <c r="B252">
        <v>59</v>
      </c>
      <c r="C252">
        <v>143208</v>
      </c>
      <c r="G252" t="s">
        <v>23</v>
      </c>
      <c r="H252">
        <v>59</v>
      </c>
      <c r="I252">
        <v>108492</v>
      </c>
    </row>
    <row r="253" spans="1:10">
      <c r="A253" t="s">
        <v>30</v>
      </c>
      <c r="B253">
        <v>59</v>
      </c>
      <c r="C253">
        <v>309329920</v>
      </c>
      <c r="D253">
        <v>5242880</v>
      </c>
      <c r="G253" t="s">
        <v>30</v>
      </c>
      <c r="H253">
        <v>59</v>
      </c>
      <c r="I253">
        <v>309329920</v>
      </c>
      <c r="J253">
        <v>5242880</v>
      </c>
    </row>
    <row r="254" spans="1:10">
      <c r="A254" t="s">
        <v>24</v>
      </c>
      <c r="B254">
        <v>59</v>
      </c>
      <c r="C254">
        <v>2464</v>
      </c>
      <c r="G254" t="s">
        <v>24</v>
      </c>
      <c r="H254">
        <v>59</v>
      </c>
      <c r="I254">
        <v>2418</v>
      </c>
    </row>
    <row r="255" spans="1:10">
      <c r="A255" t="s">
        <v>29</v>
      </c>
      <c r="B255">
        <v>60</v>
      </c>
      <c r="C255">
        <v>314572800</v>
      </c>
      <c r="D255">
        <v>5242880</v>
      </c>
      <c r="G255" t="s">
        <v>29</v>
      </c>
      <c r="H255">
        <v>60</v>
      </c>
      <c r="I255">
        <v>314572800</v>
      </c>
      <c r="J255">
        <v>5242880</v>
      </c>
    </row>
    <row r="256" spans="1:10">
      <c r="A256" t="s">
        <v>23</v>
      </c>
      <c r="B256">
        <v>60</v>
      </c>
      <c r="C256">
        <v>141165</v>
      </c>
      <c r="G256" t="s">
        <v>23</v>
      </c>
      <c r="H256">
        <v>60</v>
      </c>
      <c r="I256">
        <v>108468</v>
      </c>
    </row>
    <row r="257" spans="1:10">
      <c r="A257" t="s">
        <v>30</v>
      </c>
      <c r="B257">
        <v>60</v>
      </c>
      <c r="C257">
        <v>314572800</v>
      </c>
      <c r="D257">
        <v>5242880</v>
      </c>
      <c r="G257" t="s">
        <v>30</v>
      </c>
      <c r="H257">
        <v>60</v>
      </c>
      <c r="I257">
        <v>314572800</v>
      </c>
      <c r="J257">
        <v>5242880</v>
      </c>
    </row>
    <row r="258" spans="1:10">
      <c r="A258" t="s">
        <v>24</v>
      </c>
      <c r="B258">
        <v>60</v>
      </c>
      <c r="C258">
        <v>2484</v>
      </c>
      <c r="G258" t="s">
        <v>24</v>
      </c>
      <c r="H258">
        <v>60</v>
      </c>
      <c r="I258">
        <v>2400</v>
      </c>
    </row>
    <row r="259" spans="1:10">
      <c r="A259" t="s">
        <v>29</v>
      </c>
      <c r="B259">
        <v>61</v>
      </c>
      <c r="C259">
        <v>319815680</v>
      </c>
      <c r="D259">
        <v>5242880</v>
      </c>
      <c r="G259" t="s">
        <v>29</v>
      </c>
      <c r="H259">
        <v>61</v>
      </c>
      <c r="I259">
        <v>319815680</v>
      </c>
      <c r="J259">
        <v>5242880</v>
      </c>
    </row>
    <row r="260" spans="1:10">
      <c r="A260" t="s">
        <v>23</v>
      </c>
      <c r="B260">
        <v>61</v>
      </c>
      <c r="C260">
        <v>141196</v>
      </c>
      <c r="G260" t="s">
        <v>23</v>
      </c>
      <c r="H260">
        <v>61</v>
      </c>
      <c r="I260">
        <v>108550</v>
      </c>
    </row>
    <row r="261" spans="1:10">
      <c r="A261" t="s">
        <v>30</v>
      </c>
      <c r="B261">
        <v>61</v>
      </c>
      <c r="C261">
        <v>319815680</v>
      </c>
      <c r="D261">
        <v>5242880</v>
      </c>
      <c r="G261" t="s">
        <v>30</v>
      </c>
      <c r="H261">
        <v>61</v>
      </c>
      <c r="I261">
        <v>319815680</v>
      </c>
      <c r="J261">
        <v>5242880</v>
      </c>
    </row>
    <row r="262" spans="1:10">
      <c r="A262" t="s">
        <v>24</v>
      </c>
      <c r="B262">
        <v>61</v>
      </c>
      <c r="C262">
        <v>2502</v>
      </c>
      <c r="G262" t="s">
        <v>24</v>
      </c>
      <c r="H262">
        <v>61</v>
      </c>
      <c r="I262">
        <v>2413</v>
      </c>
    </row>
    <row r="263" spans="1:10">
      <c r="A263" t="s">
        <v>29</v>
      </c>
      <c r="B263">
        <v>62</v>
      </c>
      <c r="C263">
        <v>325058560</v>
      </c>
      <c r="D263">
        <v>5242880</v>
      </c>
      <c r="G263" t="s">
        <v>29</v>
      </c>
      <c r="H263">
        <v>62</v>
      </c>
      <c r="I263">
        <v>325058560</v>
      </c>
      <c r="J263">
        <v>5242880</v>
      </c>
    </row>
    <row r="264" spans="1:10">
      <c r="A264" t="s">
        <v>23</v>
      </c>
      <c r="B264">
        <v>62</v>
      </c>
      <c r="C264">
        <v>141957</v>
      </c>
      <c r="G264" t="s">
        <v>23</v>
      </c>
      <c r="H264">
        <v>62</v>
      </c>
      <c r="I264">
        <v>108511</v>
      </c>
    </row>
    <row r="265" spans="1:10">
      <c r="A265" t="s">
        <v>30</v>
      </c>
      <c r="B265">
        <v>62</v>
      </c>
      <c r="C265">
        <v>325058560</v>
      </c>
      <c r="D265">
        <v>5242880</v>
      </c>
      <c r="G265" t="s">
        <v>30</v>
      </c>
      <c r="H265">
        <v>62</v>
      </c>
      <c r="I265">
        <v>325058560</v>
      </c>
      <c r="J265">
        <v>5242880</v>
      </c>
    </row>
    <row r="266" spans="1:10">
      <c r="A266" t="s">
        <v>24</v>
      </c>
      <c r="B266">
        <v>62</v>
      </c>
      <c r="C266">
        <v>2475</v>
      </c>
      <c r="G266" t="s">
        <v>24</v>
      </c>
      <c r="H266">
        <v>62</v>
      </c>
      <c r="I266">
        <v>2407</v>
      </c>
    </row>
    <row r="267" spans="1:10">
      <c r="A267" t="s">
        <v>29</v>
      </c>
      <c r="B267">
        <v>63</v>
      </c>
      <c r="C267">
        <v>330301440</v>
      </c>
      <c r="D267">
        <v>5242880</v>
      </c>
      <c r="G267" t="s">
        <v>29</v>
      </c>
      <c r="H267">
        <v>63</v>
      </c>
      <c r="I267">
        <v>330301440</v>
      </c>
      <c r="J267">
        <v>5242880</v>
      </c>
    </row>
    <row r="268" spans="1:10">
      <c r="A268" t="s">
        <v>23</v>
      </c>
      <c r="B268">
        <v>63</v>
      </c>
      <c r="C268">
        <v>142429</v>
      </c>
      <c r="G268" t="s">
        <v>23</v>
      </c>
      <c r="H268">
        <v>63</v>
      </c>
      <c r="I268">
        <v>108512</v>
      </c>
    </row>
    <row r="269" spans="1:10">
      <c r="A269" t="s">
        <v>30</v>
      </c>
      <c r="B269">
        <v>63</v>
      </c>
      <c r="C269">
        <v>330301440</v>
      </c>
      <c r="D269">
        <v>5242880</v>
      </c>
      <c r="G269" t="s">
        <v>30</v>
      </c>
      <c r="H269">
        <v>63</v>
      </c>
      <c r="I269">
        <v>330301440</v>
      </c>
      <c r="J269">
        <v>5242880</v>
      </c>
    </row>
    <row r="270" spans="1:10">
      <c r="A270" t="s">
        <v>24</v>
      </c>
      <c r="B270">
        <v>63</v>
      </c>
      <c r="C270">
        <v>2475</v>
      </c>
      <c r="G270" t="s">
        <v>24</v>
      </c>
      <c r="H270">
        <v>63</v>
      </c>
      <c r="I270">
        <v>2427</v>
      </c>
    </row>
    <row r="271" spans="1:10">
      <c r="A271" t="s">
        <v>29</v>
      </c>
      <c r="B271">
        <v>64</v>
      </c>
      <c r="C271">
        <v>335544320</v>
      </c>
      <c r="D271">
        <v>5242880</v>
      </c>
      <c r="G271" t="s">
        <v>29</v>
      </c>
      <c r="H271">
        <v>64</v>
      </c>
      <c r="I271">
        <v>335544320</v>
      </c>
      <c r="J271">
        <v>5242880</v>
      </c>
    </row>
    <row r="272" spans="1:10">
      <c r="A272" t="s">
        <v>23</v>
      </c>
      <c r="B272">
        <v>64</v>
      </c>
      <c r="C272">
        <v>144205</v>
      </c>
      <c r="G272" t="s">
        <v>23</v>
      </c>
      <c r="H272">
        <v>64</v>
      </c>
      <c r="I272">
        <v>108441</v>
      </c>
    </row>
    <row r="273" spans="1:10">
      <c r="A273" t="s">
        <v>30</v>
      </c>
      <c r="B273">
        <v>64</v>
      </c>
      <c r="C273">
        <v>335544320</v>
      </c>
      <c r="D273">
        <v>5242880</v>
      </c>
      <c r="G273" t="s">
        <v>30</v>
      </c>
      <c r="H273">
        <v>64</v>
      </c>
      <c r="I273">
        <v>335544320</v>
      </c>
      <c r="J273">
        <v>5242880</v>
      </c>
    </row>
    <row r="274" spans="1:10">
      <c r="A274" t="s">
        <v>24</v>
      </c>
      <c r="B274">
        <v>64</v>
      </c>
      <c r="C274">
        <v>2469</v>
      </c>
      <c r="G274" t="s">
        <v>24</v>
      </c>
      <c r="H274">
        <v>64</v>
      </c>
      <c r="I274">
        <v>2430</v>
      </c>
    </row>
    <row r="275" spans="1:10">
      <c r="A275" t="s">
        <v>29</v>
      </c>
      <c r="B275">
        <v>65</v>
      </c>
      <c r="C275">
        <v>340787200</v>
      </c>
      <c r="D275">
        <v>5242880</v>
      </c>
      <c r="G275" t="s">
        <v>29</v>
      </c>
      <c r="H275">
        <v>65</v>
      </c>
      <c r="I275">
        <v>340787200</v>
      </c>
      <c r="J275">
        <v>5242880</v>
      </c>
    </row>
    <row r="276" spans="1:10">
      <c r="A276" t="s">
        <v>23</v>
      </c>
      <c r="B276">
        <v>65</v>
      </c>
      <c r="C276">
        <v>141153</v>
      </c>
      <c r="G276" t="s">
        <v>23</v>
      </c>
      <c r="H276">
        <v>65</v>
      </c>
      <c r="I276">
        <v>108408</v>
      </c>
    </row>
    <row r="277" spans="1:10">
      <c r="A277" t="s">
        <v>30</v>
      </c>
      <c r="B277">
        <v>65</v>
      </c>
      <c r="C277">
        <v>340787200</v>
      </c>
      <c r="D277">
        <v>5242880</v>
      </c>
      <c r="G277" t="s">
        <v>30</v>
      </c>
      <c r="H277">
        <v>65</v>
      </c>
      <c r="I277">
        <v>340787200</v>
      </c>
      <c r="J277">
        <v>5242880</v>
      </c>
    </row>
    <row r="278" spans="1:10">
      <c r="A278" t="s">
        <v>24</v>
      </c>
      <c r="B278">
        <v>65</v>
      </c>
      <c r="C278">
        <v>2475</v>
      </c>
      <c r="G278" t="s">
        <v>24</v>
      </c>
      <c r="H278">
        <v>65</v>
      </c>
      <c r="I278">
        <v>2413</v>
      </c>
    </row>
    <row r="279" spans="1:10">
      <c r="A279" t="s">
        <v>29</v>
      </c>
      <c r="B279">
        <v>66</v>
      </c>
      <c r="C279">
        <v>346030080</v>
      </c>
      <c r="D279">
        <v>5242880</v>
      </c>
      <c r="G279" t="s">
        <v>29</v>
      </c>
      <c r="H279">
        <v>66</v>
      </c>
      <c r="I279">
        <v>346030080</v>
      </c>
      <c r="J279">
        <v>5242880</v>
      </c>
    </row>
    <row r="280" spans="1:10">
      <c r="A280" t="s">
        <v>23</v>
      </c>
      <c r="B280">
        <v>66</v>
      </c>
      <c r="C280">
        <v>142389</v>
      </c>
      <c r="G280" t="s">
        <v>23</v>
      </c>
      <c r="H280">
        <v>66</v>
      </c>
      <c r="I280">
        <v>108554</v>
      </c>
    </row>
    <row r="281" spans="1:10">
      <c r="A281" t="s">
        <v>30</v>
      </c>
      <c r="B281">
        <v>66</v>
      </c>
      <c r="C281">
        <v>346030080</v>
      </c>
      <c r="D281">
        <v>5242880</v>
      </c>
      <c r="G281" t="s">
        <v>30</v>
      </c>
      <c r="H281">
        <v>66</v>
      </c>
      <c r="I281">
        <v>346030080</v>
      </c>
      <c r="J281">
        <v>5242880</v>
      </c>
    </row>
    <row r="282" spans="1:10">
      <c r="A282" t="s">
        <v>24</v>
      </c>
      <c r="B282">
        <v>66</v>
      </c>
      <c r="C282">
        <v>2486</v>
      </c>
      <c r="G282" t="s">
        <v>24</v>
      </c>
      <c r="H282">
        <v>66</v>
      </c>
      <c r="I282">
        <v>2417</v>
      </c>
    </row>
    <row r="283" spans="1:10">
      <c r="A283" t="s">
        <v>29</v>
      </c>
      <c r="B283">
        <v>67</v>
      </c>
      <c r="C283">
        <v>351272960</v>
      </c>
      <c r="D283">
        <v>5242880</v>
      </c>
      <c r="G283" t="s">
        <v>29</v>
      </c>
      <c r="H283">
        <v>67</v>
      </c>
      <c r="I283">
        <v>351272960</v>
      </c>
      <c r="J283">
        <v>5242880</v>
      </c>
    </row>
    <row r="284" spans="1:10">
      <c r="A284" t="s">
        <v>23</v>
      </c>
      <c r="B284">
        <v>67</v>
      </c>
      <c r="C284">
        <v>139576</v>
      </c>
      <c r="G284" t="s">
        <v>23</v>
      </c>
      <c r="H284">
        <v>67</v>
      </c>
      <c r="I284">
        <v>108497</v>
      </c>
    </row>
    <row r="285" spans="1:10">
      <c r="A285" t="s">
        <v>30</v>
      </c>
      <c r="B285">
        <v>67</v>
      </c>
      <c r="C285">
        <v>351272960</v>
      </c>
      <c r="D285">
        <v>5242880</v>
      </c>
      <c r="G285" t="s">
        <v>30</v>
      </c>
      <c r="H285">
        <v>67</v>
      </c>
      <c r="I285">
        <v>351272960</v>
      </c>
      <c r="J285">
        <v>5242880</v>
      </c>
    </row>
    <row r="286" spans="1:10">
      <c r="A286" t="s">
        <v>24</v>
      </c>
      <c r="B286">
        <v>67</v>
      </c>
      <c r="C286">
        <v>2434</v>
      </c>
      <c r="G286" t="s">
        <v>24</v>
      </c>
      <c r="H286">
        <v>67</v>
      </c>
      <c r="I286">
        <v>2418</v>
      </c>
    </row>
    <row r="287" spans="1:10">
      <c r="A287" t="s">
        <v>29</v>
      </c>
      <c r="B287">
        <v>68</v>
      </c>
      <c r="C287">
        <v>356515840</v>
      </c>
      <c r="D287">
        <v>5242880</v>
      </c>
      <c r="G287" t="s">
        <v>29</v>
      </c>
      <c r="H287">
        <v>68</v>
      </c>
      <c r="I287">
        <v>356515840</v>
      </c>
      <c r="J287">
        <v>5242880</v>
      </c>
    </row>
    <row r="288" spans="1:10">
      <c r="A288" t="s">
        <v>23</v>
      </c>
      <c r="B288">
        <v>68</v>
      </c>
      <c r="C288">
        <v>144793</v>
      </c>
      <c r="G288" t="s">
        <v>23</v>
      </c>
      <c r="H288">
        <v>68</v>
      </c>
      <c r="I288">
        <v>108478</v>
      </c>
    </row>
    <row r="289" spans="1:10">
      <c r="A289" t="s">
        <v>30</v>
      </c>
      <c r="B289">
        <v>68</v>
      </c>
      <c r="C289">
        <v>356515840</v>
      </c>
      <c r="D289">
        <v>5242880</v>
      </c>
      <c r="G289" t="s">
        <v>30</v>
      </c>
      <c r="H289">
        <v>68</v>
      </c>
      <c r="I289">
        <v>356515840</v>
      </c>
      <c r="J289">
        <v>5242880</v>
      </c>
    </row>
    <row r="290" spans="1:10">
      <c r="A290" t="s">
        <v>24</v>
      </c>
      <c r="B290">
        <v>68</v>
      </c>
      <c r="C290">
        <v>2479</v>
      </c>
      <c r="G290" t="s">
        <v>24</v>
      </c>
      <c r="H290">
        <v>68</v>
      </c>
      <c r="I290">
        <v>2432</v>
      </c>
    </row>
    <row r="291" spans="1:10">
      <c r="A291" t="s">
        <v>29</v>
      </c>
      <c r="B291">
        <v>69</v>
      </c>
      <c r="C291">
        <v>361758720</v>
      </c>
      <c r="D291">
        <v>5242880</v>
      </c>
      <c r="G291" t="s">
        <v>29</v>
      </c>
      <c r="H291">
        <v>69</v>
      </c>
      <c r="I291">
        <v>361758720</v>
      </c>
      <c r="J291">
        <v>5242880</v>
      </c>
    </row>
    <row r="292" spans="1:10">
      <c r="A292" t="s">
        <v>23</v>
      </c>
      <c r="B292">
        <v>69</v>
      </c>
      <c r="C292">
        <v>144315</v>
      </c>
      <c r="G292" t="s">
        <v>23</v>
      </c>
      <c r="H292">
        <v>69</v>
      </c>
      <c r="I292">
        <v>108494</v>
      </c>
    </row>
    <row r="293" spans="1:10">
      <c r="A293" t="s">
        <v>30</v>
      </c>
      <c r="B293">
        <v>69</v>
      </c>
      <c r="C293">
        <v>361758720</v>
      </c>
      <c r="D293">
        <v>5242880</v>
      </c>
      <c r="G293" t="s">
        <v>30</v>
      </c>
      <c r="H293">
        <v>69</v>
      </c>
      <c r="I293">
        <v>361758720</v>
      </c>
      <c r="J293">
        <v>5242880</v>
      </c>
    </row>
    <row r="294" spans="1:10">
      <c r="A294" t="s">
        <v>24</v>
      </c>
      <c r="B294">
        <v>69</v>
      </c>
      <c r="C294">
        <v>2509</v>
      </c>
      <c r="G294" t="s">
        <v>24</v>
      </c>
      <c r="H294">
        <v>69</v>
      </c>
      <c r="I294">
        <v>2293</v>
      </c>
    </row>
    <row r="295" spans="1:10">
      <c r="A295" t="s">
        <v>29</v>
      </c>
      <c r="B295">
        <v>70</v>
      </c>
      <c r="C295">
        <v>367001600</v>
      </c>
      <c r="D295">
        <v>5242880</v>
      </c>
      <c r="G295" t="s">
        <v>29</v>
      </c>
      <c r="H295">
        <v>70</v>
      </c>
      <c r="I295">
        <v>367001600</v>
      </c>
      <c r="J295">
        <v>5242880</v>
      </c>
    </row>
    <row r="296" spans="1:10">
      <c r="A296" t="s">
        <v>23</v>
      </c>
      <c r="B296">
        <v>70</v>
      </c>
      <c r="C296">
        <v>143967</v>
      </c>
      <c r="G296" t="s">
        <v>23</v>
      </c>
      <c r="H296">
        <v>70</v>
      </c>
      <c r="I296">
        <v>108404</v>
      </c>
    </row>
    <row r="297" spans="1:10">
      <c r="A297" t="s">
        <v>30</v>
      </c>
      <c r="B297">
        <v>70</v>
      </c>
      <c r="C297">
        <v>367001600</v>
      </c>
      <c r="D297">
        <v>5242880</v>
      </c>
      <c r="G297" t="s">
        <v>30</v>
      </c>
      <c r="H297">
        <v>70</v>
      </c>
      <c r="I297">
        <v>367001600</v>
      </c>
      <c r="J297">
        <v>5242880</v>
      </c>
    </row>
    <row r="298" spans="1:10">
      <c r="A298" t="s">
        <v>24</v>
      </c>
      <c r="B298">
        <v>70</v>
      </c>
      <c r="C298">
        <v>2462</v>
      </c>
      <c r="G298" t="s">
        <v>24</v>
      </c>
      <c r="H298">
        <v>70</v>
      </c>
      <c r="I298">
        <v>2290</v>
      </c>
    </row>
    <row r="299" spans="1:10">
      <c r="A299" t="s">
        <v>29</v>
      </c>
      <c r="B299">
        <v>71</v>
      </c>
      <c r="C299">
        <v>372244480</v>
      </c>
      <c r="D299">
        <v>5242880</v>
      </c>
      <c r="G299" t="s">
        <v>29</v>
      </c>
      <c r="H299">
        <v>71</v>
      </c>
      <c r="I299">
        <v>372244480</v>
      </c>
      <c r="J299">
        <v>5242880</v>
      </c>
    </row>
    <row r="300" spans="1:10">
      <c r="A300" t="s">
        <v>23</v>
      </c>
      <c r="B300">
        <v>71</v>
      </c>
      <c r="C300">
        <v>141243</v>
      </c>
      <c r="G300" t="s">
        <v>23</v>
      </c>
      <c r="H300">
        <v>71</v>
      </c>
      <c r="I300">
        <v>108531</v>
      </c>
    </row>
    <row r="301" spans="1:10">
      <c r="A301" t="s">
        <v>30</v>
      </c>
      <c r="B301">
        <v>71</v>
      </c>
      <c r="C301">
        <v>372244480</v>
      </c>
      <c r="D301">
        <v>5242880</v>
      </c>
      <c r="G301" t="s">
        <v>30</v>
      </c>
      <c r="H301">
        <v>71</v>
      </c>
      <c r="I301">
        <v>372244480</v>
      </c>
      <c r="J301">
        <v>5242880</v>
      </c>
    </row>
    <row r="302" spans="1:10">
      <c r="A302" t="s">
        <v>24</v>
      </c>
      <c r="B302">
        <v>71</v>
      </c>
      <c r="C302">
        <v>2512</v>
      </c>
      <c r="G302" t="s">
        <v>24</v>
      </c>
      <c r="H302">
        <v>71</v>
      </c>
      <c r="I302">
        <v>2292</v>
      </c>
    </row>
    <row r="303" spans="1:10">
      <c r="A303" t="s">
        <v>29</v>
      </c>
      <c r="B303">
        <v>72</v>
      </c>
      <c r="C303">
        <v>377487360</v>
      </c>
      <c r="D303">
        <v>5242880</v>
      </c>
      <c r="G303" t="s">
        <v>29</v>
      </c>
      <c r="H303">
        <v>72</v>
      </c>
      <c r="I303">
        <v>377487360</v>
      </c>
      <c r="J303">
        <v>5242880</v>
      </c>
    </row>
    <row r="304" spans="1:10">
      <c r="A304" t="s">
        <v>23</v>
      </c>
      <c r="B304">
        <v>72</v>
      </c>
      <c r="C304">
        <v>144357</v>
      </c>
      <c r="G304" t="s">
        <v>23</v>
      </c>
      <c r="H304">
        <v>72</v>
      </c>
      <c r="I304">
        <v>108442</v>
      </c>
    </row>
    <row r="305" spans="1:10">
      <c r="A305" t="s">
        <v>30</v>
      </c>
      <c r="B305">
        <v>72</v>
      </c>
      <c r="C305">
        <v>377487360</v>
      </c>
      <c r="D305">
        <v>5242880</v>
      </c>
      <c r="G305" t="s">
        <v>30</v>
      </c>
      <c r="H305">
        <v>72</v>
      </c>
      <c r="I305">
        <v>377487360</v>
      </c>
      <c r="J305">
        <v>5242880</v>
      </c>
    </row>
    <row r="306" spans="1:10">
      <c r="A306" t="s">
        <v>24</v>
      </c>
      <c r="B306">
        <v>72</v>
      </c>
      <c r="C306">
        <v>2498</v>
      </c>
      <c r="G306" t="s">
        <v>24</v>
      </c>
      <c r="H306">
        <v>72</v>
      </c>
      <c r="I306">
        <v>2289</v>
      </c>
    </row>
    <row r="307" spans="1:10">
      <c r="A307" t="s">
        <v>29</v>
      </c>
      <c r="B307">
        <v>73</v>
      </c>
      <c r="C307">
        <v>382730240</v>
      </c>
      <c r="D307">
        <v>5242880</v>
      </c>
      <c r="G307" t="s">
        <v>29</v>
      </c>
      <c r="H307">
        <v>73</v>
      </c>
      <c r="I307">
        <v>382730240</v>
      </c>
      <c r="J307">
        <v>5242880</v>
      </c>
    </row>
    <row r="308" spans="1:10">
      <c r="A308" t="s">
        <v>23</v>
      </c>
      <c r="B308">
        <v>73</v>
      </c>
      <c r="C308">
        <v>144410</v>
      </c>
      <c r="G308" t="s">
        <v>23</v>
      </c>
      <c r="H308">
        <v>73</v>
      </c>
      <c r="I308">
        <v>108487</v>
      </c>
    </row>
    <row r="309" spans="1:10">
      <c r="A309" t="s">
        <v>30</v>
      </c>
      <c r="B309">
        <v>73</v>
      </c>
      <c r="C309">
        <v>382730240</v>
      </c>
      <c r="D309">
        <v>5242880</v>
      </c>
      <c r="G309" t="s">
        <v>30</v>
      </c>
      <c r="H309">
        <v>73</v>
      </c>
      <c r="I309">
        <v>382730240</v>
      </c>
      <c r="J309">
        <v>5242880</v>
      </c>
    </row>
    <row r="310" spans="1:10">
      <c r="A310" t="s">
        <v>24</v>
      </c>
      <c r="B310">
        <v>73</v>
      </c>
      <c r="C310">
        <v>2517</v>
      </c>
      <c r="G310" t="s">
        <v>24</v>
      </c>
      <c r="H310">
        <v>73</v>
      </c>
      <c r="I310">
        <v>2412</v>
      </c>
    </row>
    <row r="311" spans="1:10">
      <c r="A311" t="s">
        <v>29</v>
      </c>
      <c r="B311">
        <v>74</v>
      </c>
      <c r="C311">
        <v>387973120</v>
      </c>
      <c r="D311">
        <v>5242880</v>
      </c>
      <c r="G311" t="s">
        <v>29</v>
      </c>
      <c r="H311">
        <v>74</v>
      </c>
      <c r="I311">
        <v>387973120</v>
      </c>
      <c r="J311">
        <v>5242880</v>
      </c>
    </row>
    <row r="312" spans="1:10">
      <c r="A312" t="s">
        <v>23</v>
      </c>
      <c r="B312">
        <v>74</v>
      </c>
      <c r="C312">
        <v>142810</v>
      </c>
      <c r="G312" t="s">
        <v>23</v>
      </c>
      <c r="H312">
        <v>74</v>
      </c>
      <c r="I312">
        <v>108450</v>
      </c>
    </row>
    <row r="313" spans="1:10">
      <c r="A313" t="s">
        <v>30</v>
      </c>
      <c r="B313">
        <v>74</v>
      </c>
      <c r="C313">
        <v>387973120</v>
      </c>
      <c r="D313">
        <v>5242880</v>
      </c>
      <c r="G313" t="s">
        <v>30</v>
      </c>
      <c r="H313">
        <v>74</v>
      </c>
      <c r="I313">
        <v>387973120</v>
      </c>
      <c r="J313">
        <v>5242880</v>
      </c>
    </row>
    <row r="314" spans="1:10">
      <c r="A314" t="s">
        <v>24</v>
      </c>
      <c r="B314">
        <v>74</v>
      </c>
      <c r="C314">
        <v>2494</v>
      </c>
      <c r="G314" t="s">
        <v>24</v>
      </c>
      <c r="H314">
        <v>74</v>
      </c>
      <c r="I314">
        <v>2424</v>
      </c>
    </row>
    <row r="315" spans="1:10">
      <c r="A315" t="s">
        <v>29</v>
      </c>
      <c r="B315">
        <v>75</v>
      </c>
      <c r="C315">
        <v>393216000</v>
      </c>
      <c r="D315">
        <v>5242880</v>
      </c>
      <c r="G315" t="s">
        <v>29</v>
      </c>
      <c r="H315">
        <v>75</v>
      </c>
      <c r="I315">
        <v>393216000</v>
      </c>
      <c r="J315">
        <v>5242880</v>
      </c>
    </row>
    <row r="316" spans="1:10">
      <c r="A316" t="s">
        <v>23</v>
      </c>
      <c r="B316">
        <v>75</v>
      </c>
      <c r="C316">
        <v>145105</v>
      </c>
      <c r="G316" t="s">
        <v>23</v>
      </c>
      <c r="H316">
        <v>75</v>
      </c>
      <c r="I316">
        <v>108491</v>
      </c>
    </row>
    <row r="317" spans="1:10">
      <c r="A317" t="s">
        <v>30</v>
      </c>
      <c r="B317">
        <v>75</v>
      </c>
      <c r="C317">
        <v>393216000</v>
      </c>
      <c r="D317">
        <v>5242880</v>
      </c>
      <c r="G317" t="s">
        <v>30</v>
      </c>
      <c r="H317">
        <v>75</v>
      </c>
      <c r="I317">
        <v>393216000</v>
      </c>
      <c r="J317">
        <v>5242880</v>
      </c>
    </row>
    <row r="318" spans="1:10">
      <c r="A318" t="s">
        <v>24</v>
      </c>
      <c r="B318">
        <v>75</v>
      </c>
      <c r="C318">
        <v>2509</v>
      </c>
      <c r="G318" t="s">
        <v>24</v>
      </c>
      <c r="H318">
        <v>75</v>
      </c>
      <c r="I318">
        <v>2414</v>
      </c>
    </row>
    <row r="319" spans="1:10">
      <c r="A319" t="s">
        <v>29</v>
      </c>
      <c r="B319">
        <v>76</v>
      </c>
      <c r="C319">
        <v>398458880</v>
      </c>
      <c r="D319">
        <v>5242880</v>
      </c>
      <c r="G319" t="s">
        <v>29</v>
      </c>
      <c r="H319">
        <v>76</v>
      </c>
      <c r="I319">
        <v>398458880</v>
      </c>
      <c r="J319">
        <v>5242880</v>
      </c>
    </row>
    <row r="320" spans="1:10">
      <c r="A320" t="s">
        <v>23</v>
      </c>
      <c r="B320">
        <v>76</v>
      </c>
      <c r="C320">
        <v>141870</v>
      </c>
      <c r="G320" t="s">
        <v>23</v>
      </c>
      <c r="H320">
        <v>76</v>
      </c>
      <c r="I320">
        <v>108533</v>
      </c>
    </row>
    <row r="321" spans="1:10">
      <c r="A321" t="s">
        <v>30</v>
      </c>
      <c r="B321">
        <v>76</v>
      </c>
      <c r="C321">
        <v>398458880</v>
      </c>
      <c r="D321">
        <v>5242880</v>
      </c>
      <c r="G321" t="s">
        <v>30</v>
      </c>
      <c r="H321">
        <v>76</v>
      </c>
      <c r="I321">
        <v>398458880</v>
      </c>
      <c r="J321">
        <v>5242880</v>
      </c>
    </row>
    <row r="322" spans="1:10">
      <c r="A322" t="s">
        <v>24</v>
      </c>
      <c r="B322">
        <v>76</v>
      </c>
      <c r="C322">
        <v>2495</v>
      </c>
      <c r="G322" t="s">
        <v>24</v>
      </c>
      <c r="H322">
        <v>76</v>
      </c>
      <c r="I322">
        <v>2458</v>
      </c>
    </row>
    <row r="323" spans="1:10">
      <c r="A323" t="s">
        <v>29</v>
      </c>
      <c r="B323">
        <v>77</v>
      </c>
      <c r="C323">
        <v>403701760</v>
      </c>
      <c r="D323">
        <v>5242880</v>
      </c>
      <c r="G323" t="s">
        <v>29</v>
      </c>
      <c r="H323">
        <v>77</v>
      </c>
      <c r="I323">
        <v>403701760</v>
      </c>
      <c r="J323">
        <v>5242880</v>
      </c>
    </row>
    <row r="324" spans="1:10">
      <c r="A324" t="s">
        <v>23</v>
      </c>
      <c r="B324">
        <v>77</v>
      </c>
      <c r="C324">
        <v>143166</v>
      </c>
      <c r="G324" t="s">
        <v>23</v>
      </c>
      <c r="H324">
        <v>77</v>
      </c>
      <c r="I324">
        <v>108471</v>
      </c>
    </row>
    <row r="325" spans="1:10">
      <c r="A325" t="s">
        <v>30</v>
      </c>
      <c r="B325">
        <v>77</v>
      </c>
      <c r="C325">
        <v>403701760</v>
      </c>
      <c r="D325">
        <v>5242880</v>
      </c>
      <c r="G325" t="s">
        <v>30</v>
      </c>
      <c r="H325">
        <v>77</v>
      </c>
      <c r="I325">
        <v>403701760</v>
      </c>
      <c r="J325">
        <v>5242880</v>
      </c>
    </row>
    <row r="326" spans="1:10">
      <c r="A326" t="s">
        <v>24</v>
      </c>
      <c r="B326">
        <v>77</v>
      </c>
      <c r="C326">
        <v>2484</v>
      </c>
      <c r="G326" t="s">
        <v>24</v>
      </c>
      <c r="H326">
        <v>77</v>
      </c>
      <c r="I326">
        <v>2417</v>
      </c>
    </row>
    <row r="327" spans="1:10">
      <c r="A327" t="s">
        <v>29</v>
      </c>
      <c r="B327">
        <v>78</v>
      </c>
      <c r="C327">
        <v>408944640</v>
      </c>
      <c r="D327">
        <v>5242880</v>
      </c>
      <c r="G327" t="s">
        <v>29</v>
      </c>
      <c r="H327">
        <v>78</v>
      </c>
      <c r="I327">
        <v>408944640</v>
      </c>
      <c r="J327">
        <v>5242880</v>
      </c>
    </row>
    <row r="328" spans="1:10">
      <c r="A328" t="s">
        <v>23</v>
      </c>
      <c r="B328">
        <v>78</v>
      </c>
      <c r="C328">
        <v>141943</v>
      </c>
      <c r="G328" t="s">
        <v>23</v>
      </c>
      <c r="H328">
        <v>78</v>
      </c>
      <c r="I328">
        <v>108510</v>
      </c>
    </row>
    <row r="329" spans="1:10">
      <c r="A329" t="s">
        <v>30</v>
      </c>
      <c r="B329">
        <v>78</v>
      </c>
      <c r="C329">
        <v>408944640</v>
      </c>
      <c r="D329">
        <v>5242880</v>
      </c>
      <c r="G329" t="s">
        <v>30</v>
      </c>
      <c r="H329">
        <v>78</v>
      </c>
      <c r="I329">
        <v>408944640</v>
      </c>
      <c r="J329">
        <v>5242880</v>
      </c>
    </row>
    <row r="330" spans="1:10">
      <c r="A330" t="s">
        <v>24</v>
      </c>
      <c r="B330">
        <v>78</v>
      </c>
      <c r="C330">
        <v>2477</v>
      </c>
      <c r="G330" t="s">
        <v>24</v>
      </c>
      <c r="H330">
        <v>78</v>
      </c>
      <c r="I330">
        <v>2409</v>
      </c>
    </row>
    <row r="331" spans="1:10">
      <c r="A331" t="s">
        <v>29</v>
      </c>
      <c r="B331">
        <v>79</v>
      </c>
      <c r="C331">
        <v>414187520</v>
      </c>
      <c r="D331">
        <v>5242880</v>
      </c>
      <c r="G331" t="s">
        <v>29</v>
      </c>
      <c r="H331">
        <v>79</v>
      </c>
      <c r="I331">
        <v>414187520</v>
      </c>
      <c r="J331">
        <v>5242880</v>
      </c>
    </row>
    <row r="332" spans="1:10">
      <c r="A332" t="s">
        <v>23</v>
      </c>
      <c r="B332">
        <v>79</v>
      </c>
      <c r="C332">
        <v>145012</v>
      </c>
      <c r="G332" t="s">
        <v>23</v>
      </c>
      <c r="H332">
        <v>79</v>
      </c>
      <c r="I332">
        <v>108516</v>
      </c>
    </row>
    <row r="333" spans="1:10">
      <c r="A333" t="s">
        <v>30</v>
      </c>
      <c r="B333">
        <v>79</v>
      </c>
      <c r="C333">
        <v>414187520</v>
      </c>
      <c r="D333">
        <v>5242880</v>
      </c>
      <c r="G333" t="s">
        <v>30</v>
      </c>
      <c r="H333">
        <v>79</v>
      </c>
      <c r="I333">
        <v>414187520</v>
      </c>
      <c r="J333">
        <v>5242880</v>
      </c>
    </row>
    <row r="334" spans="1:10">
      <c r="A334" t="s">
        <v>24</v>
      </c>
      <c r="B334">
        <v>79</v>
      </c>
      <c r="C334">
        <v>2479</v>
      </c>
      <c r="G334" t="s">
        <v>24</v>
      </c>
      <c r="H334">
        <v>79</v>
      </c>
      <c r="I334">
        <v>2419</v>
      </c>
    </row>
    <row r="335" spans="1:10">
      <c r="A335" t="s">
        <v>29</v>
      </c>
      <c r="B335">
        <v>80</v>
      </c>
      <c r="C335">
        <v>419430400</v>
      </c>
      <c r="D335">
        <v>5242880</v>
      </c>
      <c r="G335" t="s">
        <v>29</v>
      </c>
      <c r="H335">
        <v>80</v>
      </c>
      <c r="I335">
        <v>419430400</v>
      </c>
      <c r="J335">
        <v>5242880</v>
      </c>
    </row>
    <row r="336" spans="1:10">
      <c r="A336" t="s">
        <v>23</v>
      </c>
      <c r="B336">
        <v>80</v>
      </c>
      <c r="C336">
        <v>142937</v>
      </c>
      <c r="G336" t="s">
        <v>23</v>
      </c>
      <c r="H336">
        <v>80</v>
      </c>
      <c r="I336">
        <v>108552</v>
      </c>
    </row>
    <row r="337" spans="1:10">
      <c r="A337" t="s">
        <v>30</v>
      </c>
      <c r="B337">
        <v>80</v>
      </c>
      <c r="C337">
        <v>419430400</v>
      </c>
      <c r="D337">
        <v>5242880</v>
      </c>
      <c r="G337" t="s">
        <v>30</v>
      </c>
      <c r="H337">
        <v>80</v>
      </c>
      <c r="I337">
        <v>419430400</v>
      </c>
      <c r="J337">
        <v>5242880</v>
      </c>
    </row>
    <row r="338" spans="1:10">
      <c r="A338" t="s">
        <v>24</v>
      </c>
      <c r="B338">
        <v>80</v>
      </c>
      <c r="C338">
        <v>2306</v>
      </c>
      <c r="G338" t="s">
        <v>24</v>
      </c>
      <c r="H338">
        <v>80</v>
      </c>
      <c r="I338">
        <v>2419</v>
      </c>
    </row>
    <row r="339" spans="1:10">
      <c r="A339" t="s">
        <v>29</v>
      </c>
      <c r="B339">
        <v>81</v>
      </c>
      <c r="C339">
        <v>424673280</v>
      </c>
      <c r="D339">
        <v>5242880</v>
      </c>
      <c r="G339" t="s">
        <v>29</v>
      </c>
      <c r="H339">
        <v>81</v>
      </c>
      <c r="I339">
        <v>424673280</v>
      </c>
      <c r="J339">
        <v>5242880</v>
      </c>
    </row>
    <row r="340" spans="1:10">
      <c r="A340" t="s">
        <v>23</v>
      </c>
      <c r="B340">
        <v>81</v>
      </c>
      <c r="C340">
        <v>143670</v>
      </c>
      <c r="G340" t="s">
        <v>23</v>
      </c>
      <c r="H340">
        <v>81</v>
      </c>
      <c r="I340">
        <v>108405</v>
      </c>
    </row>
    <row r="341" spans="1:10">
      <c r="A341" t="s">
        <v>30</v>
      </c>
      <c r="B341">
        <v>81</v>
      </c>
      <c r="C341">
        <v>424673280</v>
      </c>
      <c r="D341">
        <v>5242880</v>
      </c>
      <c r="G341" t="s">
        <v>30</v>
      </c>
      <c r="H341">
        <v>81</v>
      </c>
      <c r="I341">
        <v>424673280</v>
      </c>
      <c r="J341">
        <v>5242880</v>
      </c>
    </row>
    <row r="342" spans="1:10">
      <c r="A342" t="s">
        <v>24</v>
      </c>
      <c r="B342">
        <v>81</v>
      </c>
      <c r="C342">
        <v>2461</v>
      </c>
      <c r="G342" t="s">
        <v>24</v>
      </c>
      <c r="H342">
        <v>81</v>
      </c>
      <c r="I342">
        <v>2420</v>
      </c>
    </row>
    <row r="343" spans="1:10">
      <c r="A343" t="s">
        <v>29</v>
      </c>
      <c r="B343">
        <v>82</v>
      </c>
      <c r="C343">
        <v>429916160</v>
      </c>
      <c r="D343">
        <v>5242880</v>
      </c>
      <c r="G343" t="s">
        <v>29</v>
      </c>
      <c r="H343">
        <v>82</v>
      </c>
      <c r="I343">
        <v>429916160</v>
      </c>
      <c r="J343">
        <v>5242880</v>
      </c>
    </row>
    <row r="344" spans="1:10">
      <c r="A344" t="s">
        <v>23</v>
      </c>
      <c r="B344">
        <v>82</v>
      </c>
      <c r="C344">
        <v>143831</v>
      </c>
      <c r="G344" t="s">
        <v>23</v>
      </c>
      <c r="H344">
        <v>82</v>
      </c>
      <c r="I344">
        <v>108497</v>
      </c>
    </row>
    <row r="345" spans="1:10">
      <c r="A345" t="s">
        <v>30</v>
      </c>
      <c r="B345">
        <v>82</v>
      </c>
      <c r="C345">
        <v>429916160</v>
      </c>
      <c r="D345">
        <v>5242880</v>
      </c>
      <c r="G345" t="s">
        <v>30</v>
      </c>
      <c r="H345">
        <v>82</v>
      </c>
      <c r="I345">
        <v>429916160</v>
      </c>
      <c r="J345">
        <v>5242880</v>
      </c>
    </row>
    <row r="346" spans="1:10">
      <c r="A346" t="s">
        <v>24</v>
      </c>
      <c r="B346">
        <v>82</v>
      </c>
      <c r="C346">
        <v>2476</v>
      </c>
      <c r="G346" t="s">
        <v>24</v>
      </c>
      <c r="H346">
        <v>82</v>
      </c>
      <c r="I346">
        <v>2439</v>
      </c>
    </row>
    <row r="347" spans="1:10">
      <c r="A347" t="s">
        <v>29</v>
      </c>
      <c r="B347">
        <v>83</v>
      </c>
      <c r="C347">
        <v>435159040</v>
      </c>
      <c r="D347">
        <v>5242880</v>
      </c>
      <c r="G347" t="s">
        <v>29</v>
      </c>
      <c r="H347">
        <v>83</v>
      </c>
      <c r="I347">
        <v>435159040</v>
      </c>
      <c r="J347">
        <v>5242880</v>
      </c>
    </row>
    <row r="348" spans="1:10">
      <c r="A348" t="s">
        <v>23</v>
      </c>
      <c r="B348">
        <v>83</v>
      </c>
      <c r="C348">
        <v>142846</v>
      </c>
      <c r="G348" t="s">
        <v>23</v>
      </c>
      <c r="H348">
        <v>83</v>
      </c>
      <c r="I348">
        <v>108476</v>
      </c>
    </row>
    <row r="349" spans="1:10">
      <c r="A349" t="s">
        <v>30</v>
      </c>
      <c r="B349">
        <v>83</v>
      </c>
      <c r="C349">
        <v>435159040</v>
      </c>
      <c r="D349">
        <v>5242880</v>
      </c>
      <c r="G349" t="s">
        <v>30</v>
      </c>
      <c r="H349">
        <v>83</v>
      </c>
      <c r="I349">
        <v>435159040</v>
      </c>
      <c r="J349">
        <v>5242880</v>
      </c>
    </row>
    <row r="350" spans="1:10">
      <c r="A350" t="s">
        <v>24</v>
      </c>
      <c r="B350">
        <v>83</v>
      </c>
      <c r="C350">
        <v>2478</v>
      </c>
      <c r="G350" t="s">
        <v>24</v>
      </c>
      <c r="H350">
        <v>83</v>
      </c>
      <c r="I350">
        <v>2418</v>
      </c>
    </row>
    <row r="351" spans="1:10">
      <c r="A351" t="s">
        <v>29</v>
      </c>
      <c r="B351">
        <v>84</v>
      </c>
      <c r="C351">
        <v>440401920</v>
      </c>
      <c r="D351">
        <v>5242880</v>
      </c>
      <c r="G351" t="s">
        <v>29</v>
      </c>
      <c r="H351">
        <v>84</v>
      </c>
      <c r="I351">
        <v>440401920</v>
      </c>
      <c r="J351">
        <v>5242880</v>
      </c>
    </row>
    <row r="352" spans="1:10">
      <c r="A352" t="s">
        <v>23</v>
      </c>
      <c r="B352">
        <v>84</v>
      </c>
      <c r="C352">
        <v>141641</v>
      </c>
      <c r="G352" t="s">
        <v>23</v>
      </c>
      <c r="H352">
        <v>84</v>
      </c>
      <c r="I352">
        <v>108466</v>
      </c>
    </row>
    <row r="353" spans="1:10">
      <c r="A353" t="s">
        <v>30</v>
      </c>
      <c r="B353">
        <v>84</v>
      </c>
      <c r="C353">
        <v>440401920</v>
      </c>
      <c r="D353">
        <v>5242880</v>
      </c>
      <c r="G353" t="s">
        <v>30</v>
      </c>
      <c r="H353">
        <v>84</v>
      </c>
      <c r="I353">
        <v>440401920</v>
      </c>
      <c r="J353">
        <v>5242880</v>
      </c>
    </row>
    <row r="354" spans="1:10">
      <c r="A354" t="s">
        <v>24</v>
      </c>
      <c r="B354">
        <v>84</v>
      </c>
      <c r="C354">
        <v>2490</v>
      </c>
      <c r="G354" t="s">
        <v>24</v>
      </c>
      <c r="H354">
        <v>84</v>
      </c>
      <c r="I354">
        <v>2405</v>
      </c>
    </row>
    <row r="355" spans="1:10">
      <c r="A355" t="s">
        <v>29</v>
      </c>
      <c r="B355">
        <v>85</v>
      </c>
      <c r="C355">
        <v>445644800</v>
      </c>
      <c r="D355">
        <v>5242880</v>
      </c>
      <c r="G355" t="s">
        <v>29</v>
      </c>
      <c r="H355">
        <v>85</v>
      </c>
      <c r="I355">
        <v>445644800</v>
      </c>
      <c r="J355">
        <v>5242880</v>
      </c>
    </row>
    <row r="356" spans="1:10">
      <c r="A356" t="s">
        <v>23</v>
      </c>
      <c r="B356">
        <v>85</v>
      </c>
      <c r="C356">
        <v>143551</v>
      </c>
      <c r="G356" t="s">
        <v>23</v>
      </c>
      <c r="H356">
        <v>85</v>
      </c>
      <c r="I356">
        <v>108479</v>
      </c>
    </row>
    <row r="357" spans="1:10">
      <c r="A357" t="s">
        <v>30</v>
      </c>
      <c r="B357">
        <v>85</v>
      </c>
      <c r="C357">
        <v>445644800</v>
      </c>
      <c r="D357">
        <v>5242880</v>
      </c>
      <c r="G357" t="s">
        <v>30</v>
      </c>
      <c r="H357">
        <v>85</v>
      </c>
      <c r="I357">
        <v>445644800</v>
      </c>
      <c r="J357">
        <v>5242880</v>
      </c>
    </row>
    <row r="358" spans="1:10">
      <c r="A358" t="s">
        <v>24</v>
      </c>
      <c r="B358">
        <v>85</v>
      </c>
      <c r="C358">
        <v>2500</v>
      </c>
      <c r="G358" t="s">
        <v>24</v>
      </c>
      <c r="H358">
        <v>85</v>
      </c>
      <c r="I358">
        <v>2426</v>
      </c>
    </row>
    <row r="359" spans="1:10">
      <c r="A359" t="s">
        <v>29</v>
      </c>
      <c r="B359">
        <v>86</v>
      </c>
      <c r="C359">
        <v>450887680</v>
      </c>
      <c r="D359">
        <v>5242880</v>
      </c>
      <c r="G359" t="s">
        <v>29</v>
      </c>
      <c r="H359">
        <v>86</v>
      </c>
      <c r="I359">
        <v>450887680</v>
      </c>
      <c r="J359">
        <v>5242880</v>
      </c>
    </row>
    <row r="360" spans="1:10">
      <c r="A360" t="s">
        <v>23</v>
      </c>
      <c r="B360">
        <v>86</v>
      </c>
      <c r="C360">
        <v>144589</v>
      </c>
      <c r="G360" t="s">
        <v>23</v>
      </c>
      <c r="H360">
        <v>86</v>
      </c>
      <c r="I360">
        <v>108460</v>
      </c>
    </row>
    <row r="361" spans="1:10">
      <c r="A361" t="s">
        <v>30</v>
      </c>
      <c r="B361">
        <v>86</v>
      </c>
      <c r="C361">
        <v>450887680</v>
      </c>
      <c r="D361">
        <v>5242880</v>
      </c>
      <c r="G361" t="s">
        <v>30</v>
      </c>
      <c r="H361">
        <v>86</v>
      </c>
      <c r="I361">
        <v>450887680</v>
      </c>
      <c r="J361">
        <v>5242880</v>
      </c>
    </row>
    <row r="362" spans="1:10">
      <c r="A362" t="s">
        <v>24</v>
      </c>
      <c r="B362">
        <v>86</v>
      </c>
      <c r="C362">
        <v>2496</v>
      </c>
      <c r="G362" t="s">
        <v>24</v>
      </c>
      <c r="H362">
        <v>86</v>
      </c>
      <c r="I362">
        <v>2411</v>
      </c>
    </row>
    <row r="363" spans="1:10">
      <c r="A363" t="s">
        <v>29</v>
      </c>
      <c r="B363">
        <v>87</v>
      </c>
      <c r="C363">
        <v>456130560</v>
      </c>
      <c r="D363">
        <v>5242880</v>
      </c>
      <c r="G363" t="s">
        <v>29</v>
      </c>
      <c r="H363">
        <v>87</v>
      </c>
      <c r="I363">
        <v>456130560</v>
      </c>
      <c r="J363">
        <v>5242880</v>
      </c>
    </row>
    <row r="364" spans="1:10">
      <c r="A364" t="s">
        <v>23</v>
      </c>
      <c r="B364">
        <v>87</v>
      </c>
      <c r="C364">
        <v>143397</v>
      </c>
      <c r="G364" t="s">
        <v>23</v>
      </c>
      <c r="H364">
        <v>87</v>
      </c>
      <c r="I364">
        <v>108511</v>
      </c>
    </row>
    <row r="365" spans="1:10">
      <c r="A365" t="s">
        <v>30</v>
      </c>
      <c r="B365">
        <v>87</v>
      </c>
      <c r="C365">
        <v>456130560</v>
      </c>
      <c r="D365">
        <v>5242880</v>
      </c>
      <c r="G365" t="s">
        <v>30</v>
      </c>
      <c r="H365">
        <v>87</v>
      </c>
      <c r="I365">
        <v>456130560</v>
      </c>
      <c r="J365">
        <v>5242880</v>
      </c>
    </row>
    <row r="366" spans="1:10">
      <c r="A366" t="s">
        <v>24</v>
      </c>
      <c r="B366">
        <v>87</v>
      </c>
      <c r="C366">
        <v>2506</v>
      </c>
      <c r="G366" t="s">
        <v>24</v>
      </c>
      <c r="H366">
        <v>87</v>
      </c>
      <c r="I366">
        <v>2383</v>
      </c>
    </row>
    <row r="367" spans="1:10">
      <c r="A367" t="s">
        <v>29</v>
      </c>
      <c r="B367">
        <v>88</v>
      </c>
      <c r="C367">
        <v>461373440</v>
      </c>
      <c r="D367">
        <v>5242880</v>
      </c>
      <c r="G367" t="s">
        <v>29</v>
      </c>
      <c r="H367">
        <v>88</v>
      </c>
      <c r="I367">
        <v>461373440</v>
      </c>
      <c r="J367">
        <v>5242880</v>
      </c>
    </row>
    <row r="368" spans="1:10">
      <c r="A368" t="s">
        <v>23</v>
      </c>
      <c r="B368">
        <v>88</v>
      </c>
      <c r="C368">
        <v>143485</v>
      </c>
      <c r="G368" t="s">
        <v>23</v>
      </c>
      <c r="H368">
        <v>88</v>
      </c>
      <c r="I368">
        <v>108410</v>
      </c>
    </row>
    <row r="369" spans="1:10">
      <c r="A369" t="s">
        <v>30</v>
      </c>
      <c r="B369">
        <v>88</v>
      </c>
      <c r="C369">
        <v>461373440</v>
      </c>
      <c r="D369">
        <v>5242880</v>
      </c>
      <c r="G369" t="s">
        <v>30</v>
      </c>
      <c r="H369">
        <v>88</v>
      </c>
      <c r="I369">
        <v>461373440</v>
      </c>
      <c r="J369">
        <v>5242880</v>
      </c>
    </row>
    <row r="370" spans="1:10">
      <c r="A370" t="s">
        <v>24</v>
      </c>
      <c r="B370">
        <v>88</v>
      </c>
      <c r="C370">
        <v>2494</v>
      </c>
      <c r="G370" t="s">
        <v>24</v>
      </c>
      <c r="H370">
        <v>88</v>
      </c>
      <c r="I370">
        <v>2425</v>
      </c>
    </row>
    <row r="371" spans="1:10">
      <c r="A371" t="s">
        <v>29</v>
      </c>
      <c r="B371">
        <v>89</v>
      </c>
      <c r="C371">
        <v>466616320</v>
      </c>
      <c r="D371">
        <v>5242880</v>
      </c>
      <c r="G371" t="s">
        <v>29</v>
      </c>
      <c r="H371">
        <v>89</v>
      </c>
      <c r="I371">
        <v>466616320</v>
      </c>
      <c r="J371">
        <v>5242880</v>
      </c>
    </row>
    <row r="372" spans="1:10">
      <c r="A372" t="s">
        <v>23</v>
      </c>
      <c r="B372">
        <v>89</v>
      </c>
      <c r="C372">
        <v>140138</v>
      </c>
      <c r="G372" t="s">
        <v>23</v>
      </c>
      <c r="H372">
        <v>89</v>
      </c>
      <c r="I372">
        <v>108553</v>
      </c>
    </row>
    <row r="373" spans="1:10">
      <c r="A373" t="s">
        <v>30</v>
      </c>
      <c r="B373">
        <v>89</v>
      </c>
      <c r="C373">
        <v>466616320</v>
      </c>
      <c r="D373">
        <v>5242880</v>
      </c>
      <c r="G373" t="s">
        <v>30</v>
      </c>
      <c r="H373">
        <v>89</v>
      </c>
      <c r="I373">
        <v>466616320</v>
      </c>
      <c r="J373">
        <v>5242880</v>
      </c>
    </row>
    <row r="374" spans="1:10">
      <c r="A374" t="s">
        <v>24</v>
      </c>
      <c r="B374">
        <v>89</v>
      </c>
      <c r="C374">
        <v>2514</v>
      </c>
      <c r="G374" t="s">
        <v>24</v>
      </c>
      <c r="H374">
        <v>89</v>
      </c>
      <c r="I374">
        <v>2409</v>
      </c>
    </row>
    <row r="375" spans="1:10">
      <c r="A375" t="s">
        <v>29</v>
      </c>
      <c r="B375">
        <v>90</v>
      </c>
      <c r="C375">
        <v>471859200</v>
      </c>
      <c r="D375">
        <v>5242880</v>
      </c>
      <c r="G375" t="s">
        <v>29</v>
      </c>
      <c r="H375">
        <v>90</v>
      </c>
      <c r="I375">
        <v>471859200</v>
      </c>
      <c r="J375">
        <v>5242880</v>
      </c>
    </row>
    <row r="376" spans="1:10">
      <c r="A376" t="s">
        <v>23</v>
      </c>
      <c r="B376">
        <v>90</v>
      </c>
      <c r="C376">
        <v>143595</v>
      </c>
      <c r="G376" t="s">
        <v>23</v>
      </c>
      <c r="H376">
        <v>90</v>
      </c>
      <c r="I376">
        <v>108510</v>
      </c>
    </row>
    <row r="377" spans="1:10">
      <c r="A377" t="s">
        <v>30</v>
      </c>
      <c r="B377">
        <v>90</v>
      </c>
      <c r="C377">
        <v>471859200</v>
      </c>
      <c r="D377">
        <v>5242880</v>
      </c>
      <c r="G377" t="s">
        <v>30</v>
      </c>
      <c r="H377">
        <v>90</v>
      </c>
      <c r="I377">
        <v>471859200</v>
      </c>
      <c r="J377">
        <v>5242880</v>
      </c>
    </row>
    <row r="378" spans="1:10">
      <c r="A378" t="s">
        <v>24</v>
      </c>
      <c r="B378">
        <v>90</v>
      </c>
      <c r="C378">
        <v>2496</v>
      </c>
      <c r="G378" t="s">
        <v>24</v>
      </c>
      <c r="H378">
        <v>90</v>
      </c>
      <c r="I378">
        <v>2418</v>
      </c>
    </row>
    <row r="379" spans="1:10">
      <c r="A379" t="s">
        <v>29</v>
      </c>
      <c r="B379">
        <v>91</v>
      </c>
      <c r="C379">
        <v>477102080</v>
      </c>
      <c r="D379">
        <v>5242880</v>
      </c>
      <c r="G379" t="s">
        <v>29</v>
      </c>
      <c r="H379">
        <v>91</v>
      </c>
      <c r="I379">
        <v>477102080</v>
      </c>
      <c r="J379">
        <v>5242880</v>
      </c>
    </row>
    <row r="380" spans="1:10">
      <c r="A380" t="s">
        <v>23</v>
      </c>
      <c r="B380">
        <v>91</v>
      </c>
      <c r="C380">
        <v>145169</v>
      </c>
      <c r="G380" t="s">
        <v>23</v>
      </c>
      <c r="H380">
        <v>91</v>
      </c>
      <c r="I380">
        <v>108481</v>
      </c>
    </row>
    <row r="381" spans="1:10">
      <c r="A381" t="s">
        <v>30</v>
      </c>
      <c r="B381">
        <v>91</v>
      </c>
      <c r="C381">
        <v>477102080</v>
      </c>
      <c r="D381">
        <v>5242880</v>
      </c>
      <c r="G381" t="s">
        <v>30</v>
      </c>
      <c r="H381">
        <v>91</v>
      </c>
      <c r="I381">
        <v>477102080</v>
      </c>
      <c r="J381">
        <v>5242880</v>
      </c>
    </row>
    <row r="382" spans="1:10">
      <c r="A382" t="s">
        <v>24</v>
      </c>
      <c r="B382">
        <v>91</v>
      </c>
      <c r="C382">
        <v>2486</v>
      </c>
      <c r="G382" t="s">
        <v>24</v>
      </c>
      <c r="H382">
        <v>91</v>
      </c>
      <c r="I382">
        <v>2413</v>
      </c>
    </row>
    <row r="383" spans="1:10">
      <c r="A383" t="s">
        <v>29</v>
      </c>
      <c r="B383">
        <v>92</v>
      </c>
      <c r="C383">
        <v>482344960</v>
      </c>
      <c r="D383">
        <v>5242880</v>
      </c>
      <c r="G383" t="s">
        <v>29</v>
      </c>
      <c r="H383">
        <v>92</v>
      </c>
      <c r="I383">
        <v>482344960</v>
      </c>
      <c r="J383">
        <v>5242880</v>
      </c>
    </row>
    <row r="384" spans="1:10">
      <c r="A384" t="s">
        <v>23</v>
      </c>
      <c r="B384">
        <v>92</v>
      </c>
      <c r="C384">
        <v>141981</v>
      </c>
      <c r="G384" t="s">
        <v>23</v>
      </c>
      <c r="H384">
        <v>92</v>
      </c>
      <c r="I384">
        <v>108452</v>
      </c>
    </row>
    <row r="385" spans="1:10">
      <c r="A385" t="s">
        <v>30</v>
      </c>
      <c r="B385">
        <v>92</v>
      </c>
      <c r="C385">
        <v>482344960</v>
      </c>
      <c r="D385">
        <v>5242880</v>
      </c>
      <c r="G385" t="s">
        <v>30</v>
      </c>
      <c r="H385">
        <v>92</v>
      </c>
      <c r="I385">
        <v>482344960</v>
      </c>
      <c r="J385">
        <v>5242880</v>
      </c>
    </row>
    <row r="386" spans="1:10">
      <c r="A386" t="s">
        <v>24</v>
      </c>
      <c r="B386">
        <v>92</v>
      </c>
      <c r="C386">
        <v>2482</v>
      </c>
      <c r="G386" t="s">
        <v>24</v>
      </c>
      <c r="H386">
        <v>92</v>
      </c>
      <c r="I386">
        <v>2411</v>
      </c>
    </row>
    <row r="387" spans="1:10">
      <c r="A387" t="s">
        <v>29</v>
      </c>
      <c r="B387">
        <v>93</v>
      </c>
      <c r="C387">
        <v>487587840</v>
      </c>
      <c r="D387">
        <v>5242880</v>
      </c>
      <c r="G387" t="s">
        <v>29</v>
      </c>
      <c r="H387">
        <v>93</v>
      </c>
      <c r="I387">
        <v>487587840</v>
      </c>
      <c r="J387">
        <v>5242880</v>
      </c>
    </row>
    <row r="388" spans="1:10">
      <c r="A388" t="s">
        <v>23</v>
      </c>
      <c r="B388">
        <v>93</v>
      </c>
      <c r="C388">
        <v>142338</v>
      </c>
      <c r="G388" t="s">
        <v>23</v>
      </c>
      <c r="H388">
        <v>93</v>
      </c>
      <c r="I388">
        <v>108485</v>
      </c>
    </row>
    <row r="389" spans="1:10">
      <c r="A389" t="s">
        <v>30</v>
      </c>
      <c r="B389">
        <v>93</v>
      </c>
      <c r="C389">
        <v>487587840</v>
      </c>
      <c r="D389">
        <v>5242880</v>
      </c>
      <c r="G389" t="s">
        <v>30</v>
      </c>
      <c r="H389">
        <v>93</v>
      </c>
      <c r="I389">
        <v>487587840</v>
      </c>
      <c r="J389">
        <v>5242880</v>
      </c>
    </row>
    <row r="390" spans="1:10">
      <c r="A390" t="s">
        <v>24</v>
      </c>
      <c r="B390">
        <v>93</v>
      </c>
      <c r="C390">
        <v>2489</v>
      </c>
      <c r="G390" t="s">
        <v>24</v>
      </c>
      <c r="H390">
        <v>93</v>
      </c>
      <c r="I390">
        <v>2433</v>
      </c>
    </row>
    <row r="391" spans="1:10">
      <c r="A391" t="s">
        <v>29</v>
      </c>
      <c r="B391">
        <v>94</v>
      </c>
      <c r="C391">
        <v>492830720</v>
      </c>
      <c r="D391">
        <v>5242880</v>
      </c>
      <c r="G391" t="s">
        <v>29</v>
      </c>
      <c r="H391">
        <v>94</v>
      </c>
      <c r="I391">
        <v>492830720</v>
      </c>
      <c r="J391">
        <v>5242880</v>
      </c>
    </row>
    <row r="392" spans="1:10">
      <c r="A392" t="s">
        <v>23</v>
      </c>
      <c r="B392">
        <v>94</v>
      </c>
      <c r="C392">
        <v>141286</v>
      </c>
      <c r="G392" t="s">
        <v>23</v>
      </c>
      <c r="H392">
        <v>94</v>
      </c>
      <c r="I392">
        <v>108517</v>
      </c>
    </row>
    <row r="393" spans="1:10">
      <c r="A393" t="s">
        <v>30</v>
      </c>
      <c r="B393">
        <v>94</v>
      </c>
      <c r="C393">
        <v>492830720</v>
      </c>
      <c r="D393">
        <v>5242880</v>
      </c>
      <c r="G393" t="s">
        <v>30</v>
      </c>
      <c r="H393">
        <v>94</v>
      </c>
      <c r="I393">
        <v>492830720</v>
      </c>
      <c r="J393">
        <v>5242880</v>
      </c>
    </row>
    <row r="394" spans="1:10">
      <c r="A394" t="s">
        <v>24</v>
      </c>
      <c r="B394">
        <v>94</v>
      </c>
      <c r="C394">
        <v>2496</v>
      </c>
      <c r="G394" t="s">
        <v>24</v>
      </c>
      <c r="H394">
        <v>94</v>
      </c>
      <c r="I394">
        <v>2412</v>
      </c>
    </row>
    <row r="395" spans="1:10">
      <c r="A395" t="s">
        <v>29</v>
      </c>
      <c r="B395">
        <v>95</v>
      </c>
      <c r="C395">
        <v>498073600</v>
      </c>
      <c r="D395">
        <v>5242880</v>
      </c>
      <c r="G395" t="s">
        <v>29</v>
      </c>
      <c r="H395">
        <v>95</v>
      </c>
      <c r="I395">
        <v>498073600</v>
      </c>
      <c r="J395">
        <v>5242880</v>
      </c>
    </row>
    <row r="396" spans="1:10">
      <c r="A396" t="s">
        <v>23</v>
      </c>
      <c r="B396">
        <v>95</v>
      </c>
      <c r="C396">
        <v>145342</v>
      </c>
      <c r="G396" t="s">
        <v>23</v>
      </c>
      <c r="H396">
        <v>95</v>
      </c>
      <c r="I396">
        <v>108486</v>
      </c>
    </row>
    <row r="397" spans="1:10">
      <c r="A397" t="s">
        <v>30</v>
      </c>
      <c r="B397">
        <v>95</v>
      </c>
      <c r="C397">
        <v>498073600</v>
      </c>
      <c r="D397">
        <v>5242880</v>
      </c>
      <c r="G397" t="s">
        <v>30</v>
      </c>
      <c r="H397">
        <v>95</v>
      </c>
      <c r="I397">
        <v>498073600</v>
      </c>
      <c r="J397">
        <v>5242880</v>
      </c>
    </row>
    <row r="398" spans="1:10">
      <c r="A398" t="s">
        <v>24</v>
      </c>
      <c r="B398">
        <v>95</v>
      </c>
      <c r="C398">
        <v>2484</v>
      </c>
      <c r="G398" t="s">
        <v>24</v>
      </c>
      <c r="H398">
        <v>95</v>
      </c>
      <c r="I398">
        <v>2392</v>
      </c>
    </row>
    <row r="399" spans="1:10">
      <c r="A399" t="s">
        <v>29</v>
      </c>
      <c r="B399">
        <v>96</v>
      </c>
      <c r="C399">
        <v>503316480</v>
      </c>
      <c r="D399">
        <v>5242880</v>
      </c>
      <c r="G399" t="s">
        <v>29</v>
      </c>
      <c r="H399">
        <v>96</v>
      </c>
      <c r="I399">
        <v>503316480</v>
      </c>
      <c r="J399">
        <v>5242880</v>
      </c>
    </row>
    <row r="400" spans="1:10">
      <c r="A400" t="s">
        <v>23</v>
      </c>
      <c r="B400">
        <v>96</v>
      </c>
      <c r="C400">
        <v>146239</v>
      </c>
      <c r="G400" t="s">
        <v>23</v>
      </c>
      <c r="H400">
        <v>96</v>
      </c>
      <c r="I400">
        <v>108511</v>
      </c>
    </row>
    <row r="401" spans="1:10">
      <c r="A401" t="s">
        <v>30</v>
      </c>
      <c r="B401">
        <v>96</v>
      </c>
      <c r="C401">
        <v>503316480</v>
      </c>
      <c r="D401">
        <v>5242880</v>
      </c>
      <c r="G401" t="s">
        <v>30</v>
      </c>
      <c r="H401">
        <v>96</v>
      </c>
      <c r="I401">
        <v>503316480</v>
      </c>
      <c r="J401">
        <v>5242880</v>
      </c>
    </row>
    <row r="402" spans="1:10">
      <c r="A402" t="s">
        <v>24</v>
      </c>
      <c r="B402">
        <v>96</v>
      </c>
      <c r="C402">
        <v>2484</v>
      </c>
      <c r="G402" t="s">
        <v>24</v>
      </c>
      <c r="H402">
        <v>96</v>
      </c>
      <c r="I402">
        <v>2399</v>
      </c>
    </row>
    <row r="403" spans="1:10">
      <c r="A403" t="s">
        <v>29</v>
      </c>
      <c r="B403">
        <v>97</v>
      </c>
      <c r="C403">
        <v>508559360</v>
      </c>
      <c r="D403">
        <v>5242880</v>
      </c>
      <c r="G403" t="s">
        <v>29</v>
      </c>
      <c r="H403">
        <v>97</v>
      </c>
      <c r="I403">
        <v>508559360</v>
      </c>
      <c r="J403">
        <v>5242880</v>
      </c>
    </row>
    <row r="404" spans="1:10">
      <c r="A404" t="s">
        <v>23</v>
      </c>
      <c r="B404">
        <v>97</v>
      </c>
      <c r="C404">
        <v>147133</v>
      </c>
      <c r="G404" t="s">
        <v>23</v>
      </c>
      <c r="H404">
        <v>97</v>
      </c>
      <c r="I404">
        <v>108435</v>
      </c>
    </row>
    <row r="405" spans="1:10">
      <c r="A405" t="s">
        <v>30</v>
      </c>
      <c r="B405">
        <v>97</v>
      </c>
      <c r="C405">
        <v>508559360</v>
      </c>
      <c r="D405">
        <v>5242880</v>
      </c>
      <c r="G405" t="s">
        <v>30</v>
      </c>
      <c r="H405">
        <v>97</v>
      </c>
      <c r="I405">
        <v>508559360</v>
      </c>
      <c r="J405">
        <v>5242880</v>
      </c>
    </row>
    <row r="406" spans="1:10">
      <c r="A406" t="s">
        <v>24</v>
      </c>
      <c r="B406">
        <v>97</v>
      </c>
      <c r="C406">
        <v>2489</v>
      </c>
      <c r="G406" t="s">
        <v>24</v>
      </c>
      <c r="H406">
        <v>97</v>
      </c>
      <c r="I406">
        <v>2414</v>
      </c>
    </row>
    <row r="407" spans="1:10">
      <c r="A407" t="s">
        <v>29</v>
      </c>
      <c r="B407">
        <v>98</v>
      </c>
      <c r="C407">
        <v>513802240</v>
      </c>
      <c r="D407">
        <v>5242880</v>
      </c>
      <c r="G407" t="s">
        <v>29</v>
      </c>
      <c r="H407">
        <v>98</v>
      </c>
      <c r="I407">
        <v>513802240</v>
      </c>
      <c r="J407">
        <v>5242880</v>
      </c>
    </row>
    <row r="408" spans="1:10">
      <c r="A408" t="s">
        <v>23</v>
      </c>
      <c r="B408">
        <v>98</v>
      </c>
      <c r="C408">
        <v>143531</v>
      </c>
      <c r="G408" t="s">
        <v>23</v>
      </c>
      <c r="H408">
        <v>98</v>
      </c>
      <c r="I408">
        <v>108506</v>
      </c>
    </row>
    <row r="409" spans="1:10">
      <c r="A409" t="s">
        <v>30</v>
      </c>
      <c r="B409">
        <v>98</v>
      </c>
      <c r="C409">
        <v>513802240</v>
      </c>
      <c r="D409">
        <v>5242880</v>
      </c>
      <c r="G409" t="s">
        <v>30</v>
      </c>
      <c r="H409">
        <v>98</v>
      </c>
      <c r="I409">
        <v>513802240</v>
      </c>
      <c r="J409">
        <v>5242880</v>
      </c>
    </row>
    <row r="410" spans="1:10">
      <c r="A410" t="s">
        <v>24</v>
      </c>
      <c r="B410">
        <v>98</v>
      </c>
      <c r="C410">
        <v>2500</v>
      </c>
      <c r="G410" t="s">
        <v>24</v>
      </c>
      <c r="H410">
        <v>98</v>
      </c>
      <c r="I410">
        <v>2404</v>
      </c>
    </row>
    <row r="411" spans="1:10">
      <c r="A411" t="s">
        <v>29</v>
      </c>
      <c r="B411">
        <v>99</v>
      </c>
      <c r="C411">
        <v>519045120</v>
      </c>
      <c r="D411">
        <v>5242880</v>
      </c>
      <c r="G411" t="s">
        <v>29</v>
      </c>
      <c r="H411">
        <v>99</v>
      </c>
      <c r="I411">
        <v>519045120</v>
      </c>
      <c r="J411">
        <v>5242880</v>
      </c>
    </row>
    <row r="412" spans="1:10">
      <c r="A412" t="s">
        <v>23</v>
      </c>
      <c r="B412">
        <v>99</v>
      </c>
      <c r="C412">
        <v>144362</v>
      </c>
      <c r="G412" t="s">
        <v>23</v>
      </c>
      <c r="H412">
        <v>99</v>
      </c>
      <c r="I412">
        <v>108443</v>
      </c>
    </row>
    <row r="413" spans="1:10">
      <c r="A413" t="s">
        <v>30</v>
      </c>
      <c r="B413">
        <v>99</v>
      </c>
      <c r="C413">
        <v>519045120</v>
      </c>
      <c r="D413">
        <v>5242880</v>
      </c>
      <c r="G413" t="s">
        <v>30</v>
      </c>
      <c r="H413">
        <v>99</v>
      </c>
      <c r="I413">
        <v>519045120</v>
      </c>
      <c r="J413">
        <v>5242880</v>
      </c>
    </row>
    <row r="414" spans="1:10">
      <c r="A414" t="s">
        <v>24</v>
      </c>
      <c r="B414">
        <v>99</v>
      </c>
      <c r="C414">
        <v>2497</v>
      </c>
      <c r="G414" t="s">
        <v>24</v>
      </c>
      <c r="H414">
        <v>99</v>
      </c>
      <c r="I414">
        <v>2426</v>
      </c>
    </row>
    <row r="415" spans="1:10">
      <c r="A415" t="s">
        <v>29</v>
      </c>
      <c r="B415">
        <v>100</v>
      </c>
      <c r="C415">
        <v>524288000</v>
      </c>
      <c r="D415">
        <v>5242880</v>
      </c>
      <c r="G415" t="s">
        <v>29</v>
      </c>
      <c r="H415">
        <v>100</v>
      </c>
      <c r="I415">
        <v>524288000</v>
      </c>
      <c r="J415">
        <v>5242880</v>
      </c>
    </row>
    <row r="416" spans="1:10">
      <c r="A416" t="s">
        <v>26</v>
      </c>
      <c r="B416">
        <v>0</v>
      </c>
      <c r="C416">
        <v>14495217</v>
      </c>
      <c r="G416" t="s">
        <v>26</v>
      </c>
      <c r="H416">
        <v>0</v>
      </c>
      <c r="I416">
        <v>11102057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workbookViewId="0">
      <selection activeCell="D1" sqref="D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0" width="9.1640625" bestFit="1" customWidth="1"/>
    <col min="11" max="11" width="7.1640625" bestFit="1" customWidth="1"/>
    <col min="14" max="15" width="9" bestFit="1" customWidth="1"/>
    <col min="16" max="16" width="8.1640625" bestFit="1" customWidth="1"/>
    <col min="17" max="17" width="7.1640625" bestFit="1" customWidth="1"/>
  </cols>
  <sheetData>
    <row r="1" spans="1:17">
      <c r="A1" s="6" t="s">
        <v>10</v>
      </c>
      <c r="B1" s="3">
        <v>307</v>
      </c>
      <c r="C1" s="3">
        <f>B3*(B3/B4)/I3</f>
        <v>351.58168866935193</v>
      </c>
      <c r="D1" s="3">
        <f>$B$3*($B$3/$B$4)/O3</f>
        <v>457.83973631361357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114.42642609654844</v>
      </c>
      <c r="D2" s="3">
        <f>$B$4/O6</f>
        <v>113.16441658085031</v>
      </c>
      <c r="G2" t="s">
        <v>4</v>
      </c>
      <c r="H2" s="7">
        <f>H3+H5</f>
        <v>8731.557769687679</v>
      </c>
      <c r="I2" s="7">
        <f>I3+I5</f>
        <v>7547.6849999999995</v>
      </c>
      <c r="J2" s="8">
        <f>H2/I2</f>
        <v>1.1568524348442839</v>
      </c>
      <c r="K2" s="8">
        <f>J2-1</f>
        <v>0.15685243484428391</v>
      </c>
      <c r="M2" t="s">
        <v>4</v>
      </c>
      <c r="N2" s="7">
        <f>N3+N5</f>
        <v>8731.557769687679</v>
      </c>
      <c r="O2" s="7">
        <f>O3+O5</f>
        <v>5902.2610000000004</v>
      </c>
      <c r="P2" s="8">
        <f>N2/O2</f>
        <v>1.4793581255874111</v>
      </c>
      <c r="Q2" s="8">
        <f>P2-1</f>
        <v>0.47935812558741109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8143.3224755700321</v>
      </c>
      <c r="I3" s="3">
        <f>SUMIF($A$12:$A$416,"read",$C$12:$C$416)/1000</f>
        <v>7110.723</v>
      </c>
      <c r="J3" s="8">
        <f>H3/I3</f>
        <v>1.1452172269359997</v>
      </c>
      <c r="K3" s="8">
        <f>J3-1</f>
        <v>0.1452172269359997</v>
      </c>
      <c r="M3" t="s">
        <v>13</v>
      </c>
      <c r="N3" s="3">
        <f>$B$3/$B$4*N4</f>
        <v>8143.3224755700321</v>
      </c>
      <c r="O3" s="3">
        <f>SUMIF($G$12:$G$416,"read",$I$12:$I$416)/1000</f>
        <v>5460.4260000000004</v>
      </c>
      <c r="P3" s="8">
        <f>N3/O3</f>
        <v>1.4913346459726826</v>
      </c>
      <c r="Q3" s="8">
        <f>P3-1</f>
        <v>0.49133464597268262</v>
      </c>
    </row>
    <row r="4" spans="1:17">
      <c r="A4" s="6" t="s">
        <v>14</v>
      </c>
      <c r="B4" s="3">
        <v>1000</v>
      </c>
      <c r="C4" s="3"/>
      <c r="G4" t="s">
        <v>15</v>
      </c>
      <c r="H4" s="3">
        <f>B3/B1</f>
        <v>162.86644951140065</v>
      </c>
      <c r="I4" s="3">
        <f>I3/(B3/B4)</f>
        <v>142.21446</v>
      </c>
      <c r="J4" s="8">
        <f>H4/I4</f>
        <v>1.1452172269359997</v>
      </c>
      <c r="K4" s="8">
        <f>J4-1</f>
        <v>0.1452172269359997</v>
      </c>
      <c r="M4" t="s">
        <v>15</v>
      </c>
      <c r="N4" s="3">
        <f>$B$3/$B$1</f>
        <v>162.86644951140065</v>
      </c>
      <c r="O4" s="3">
        <f>O3/($B$3/$B$4)</f>
        <v>109.20852000000001</v>
      </c>
      <c r="P4" s="8">
        <f>N4/O4</f>
        <v>1.4913346459726826</v>
      </c>
      <c r="Q4" s="8">
        <f>P4-1</f>
        <v>0.49133464597268262</v>
      </c>
    </row>
    <row r="5" spans="1:17">
      <c r="A5" s="6" t="s">
        <v>16</v>
      </c>
      <c r="B5" s="9">
        <f>B4/B3</f>
        <v>0.02</v>
      </c>
      <c r="G5" t="s">
        <v>6</v>
      </c>
      <c r="H5" s="3">
        <f>B3/B2</f>
        <v>588.23529411764707</v>
      </c>
      <c r="I5" s="3">
        <f>SUMIF($A$12:$A$416,"network",$C$12:$C$416)/1000</f>
        <v>436.96199999999999</v>
      </c>
      <c r="J5" s="8">
        <f>H5/I5</f>
        <v>1.3461932481946877</v>
      </c>
      <c r="K5" s="8">
        <f>J5-1</f>
        <v>0.34619324819468766</v>
      </c>
      <c r="M5" t="s">
        <v>6</v>
      </c>
      <c r="N5" s="3">
        <f>$B$3/$B$2</f>
        <v>588.23529411764707</v>
      </c>
      <c r="O5" s="3">
        <f>SUMIF($G$12:$G$416,"network",$I$12:$I$416)/1000</f>
        <v>441.83499999999998</v>
      </c>
      <c r="P5" s="8">
        <f>N5/O5</f>
        <v>1.3313460774217685</v>
      </c>
      <c r="Q5" s="8">
        <f>P5-1</f>
        <v>0.33134607742176847</v>
      </c>
    </row>
    <row r="6" spans="1:17">
      <c r="G6" t="s">
        <v>17</v>
      </c>
      <c r="H6" s="3">
        <f>B4/B2</f>
        <v>11.764705882352942</v>
      </c>
      <c r="I6" s="3">
        <f>I5/(B3/B4)</f>
        <v>8.7392400000000006</v>
      </c>
      <c r="J6" s="8">
        <f>H6/I6</f>
        <v>1.3461932481946877</v>
      </c>
      <c r="K6" s="8">
        <f>J6-1</f>
        <v>0.34619324819468766</v>
      </c>
      <c r="M6" t="s">
        <v>17</v>
      </c>
      <c r="N6" s="3">
        <f>$B$4/$B$2</f>
        <v>11.764705882352942</v>
      </c>
      <c r="O6" s="3">
        <f>O5/($B$3/$B$4)</f>
        <v>8.8367000000000004</v>
      </c>
      <c r="P6" s="8">
        <f>N6/O6</f>
        <v>1.3313460774217685</v>
      </c>
      <c r="Q6" s="8">
        <f>P6-1</f>
        <v>0.33134607742176847</v>
      </c>
    </row>
    <row r="7" spans="1:17">
      <c r="G7" t="s">
        <v>18</v>
      </c>
      <c r="H7" s="3">
        <f t="array" ref="H7">MAX(IF(A13:A303="read", C13:C303, 0))</f>
        <v>165968</v>
      </c>
      <c r="I7" s="3"/>
      <c r="M7" t="s">
        <v>18</v>
      </c>
      <c r="N7" s="3">
        <f t="array" ref="N7">MAX(IF(G13:G303="read", I13:I303, 0))</f>
        <v>119247</v>
      </c>
      <c r="O7" s="3"/>
    </row>
    <row r="8" spans="1:17">
      <c r="G8" t="s">
        <v>19</v>
      </c>
      <c r="H8" s="3">
        <f t="array" ref="H8">MIN(IF(A13:A304="read", C13:C304, 1000000000))</f>
        <v>138421</v>
      </c>
      <c r="I8" s="3"/>
      <c r="M8" t="s">
        <v>19</v>
      </c>
      <c r="N8" s="3">
        <f t="array" ref="N8">MIN(IF(G13:G304="read", I13:I304, 1000000000))</f>
        <v>108705</v>
      </c>
      <c r="O8" s="3"/>
    </row>
    <row r="9" spans="1:17">
      <c r="H9" s="8">
        <f>H8/H7</f>
        <v>0.83402222115106528</v>
      </c>
      <c r="I9" s="3"/>
      <c r="N9" s="8">
        <f>N8/N7</f>
        <v>0.91159526025811966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1</v>
      </c>
      <c r="D12" s="1" t="s">
        <v>21</v>
      </c>
      <c r="E12" s="1" t="s">
        <v>22</v>
      </c>
      <c r="G12" s="1" t="s">
        <v>20</v>
      </c>
      <c r="H12" s="1">
        <v>50</v>
      </c>
      <c r="I12" s="1">
        <v>1</v>
      </c>
      <c r="J12" s="1" t="s">
        <v>33</v>
      </c>
      <c r="K12" s="1" t="s">
        <v>22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</row>
    <row r="15" spans="1:17">
      <c r="A15" t="s">
        <v>29</v>
      </c>
      <c r="B15">
        <v>0</v>
      </c>
      <c r="C15">
        <v>0</v>
      </c>
      <c r="D15">
        <v>10485760</v>
      </c>
      <c r="G15" t="s">
        <v>29</v>
      </c>
      <c r="H15">
        <v>0</v>
      </c>
      <c r="I15">
        <v>0</v>
      </c>
      <c r="J15">
        <v>10485760</v>
      </c>
    </row>
    <row r="16" spans="1:17">
      <c r="A16" t="s">
        <v>23</v>
      </c>
      <c r="B16">
        <v>0</v>
      </c>
      <c r="C16">
        <v>165968</v>
      </c>
      <c r="G16" t="s">
        <v>23</v>
      </c>
      <c r="H16">
        <v>0</v>
      </c>
      <c r="I16">
        <v>119247</v>
      </c>
    </row>
    <row r="17" spans="1:10">
      <c r="A17" t="s">
        <v>30</v>
      </c>
      <c r="B17">
        <v>0</v>
      </c>
      <c r="C17">
        <v>0</v>
      </c>
      <c r="D17">
        <v>10485760</v>
      </c>
      <c r="G17" t="s">
        <v>30</v>
      </c>
      <c r="H17">
        <v>0</v>
      </c>
      <c r="I17">
        <v>0</v>
      </c>
      <c r="J17">
        <v>10485760</v>
      </c>
    </row>
    <row r="18" spans="1:10">
      <c r="A18" t="s">
        <v>24</v>
      </c>
      <c r="B18">
        <v>0</v>
      </c>
      <c r="C18">
        <v>9177</v>
      </c>
      <c r="G18" t="s">
        <v>24</v>
      </c>
      <c r="H18">
        <v>0</v>
      </c>
      <c r="I18">
        <v>9231</v>
      </c>
    </row>
    <row r="19" spans="1:10">
      <c r="A19" t="s">
        <v>29</v>
      </c>
      <c r="B19">
        <v>1</v>
      </c>
      <c r="C19">
        <v>10485760</v>
      </c>
      <c r="D19">
        <v>10485760</v>
      </c>
      <c r="G19" t="s">
        <v>29</v>
      </c>
      <c r="H19">
        <v>1</v>
      </c>
      <c r="I19">
        <v>10485760</v>
      </c>
      <c r="J19">
        <v>10485760</v>
      </c>
    </row>
    <row r="20" spans="1:10">
      <c r="A20" t="s">
        <v>23</v>
      </c>
      <c r="B20">
        <v>1</v>
      </c>
      <c r="C20">
        <v>144022</v>
      </c>
      <c r="G20" t="s">
        <v>23</v>
      </c>
      <c r="H20">
        <v>1</v>
      </c>
      <c r="I20">
        <v>111240</v>
      </c>
    </row>
    <row r="21" spans="1:10">
      <c r="A21" t="s">
        <v>30</v>
      </c>
      <c r="B21">
        <v>1</v>
      </c>
      <c r="C21">
        <v>10485760</v>
      </c>
      <c r="D21">
        <v>10485760</v>
      </c>
      <c r="G21" t="s">
        <v>30</v>
      </c>
      <c r="H21">
        <v>1</v>
      </c>
      <c r="I21">
        <v>10485760</v>
      </c>
      <c r="J21">
        <v>10485760</v>
      </c>
    </row>
    <row r="22" spans="1:10">
      <c r="A22" t="s">
        <v>24</v>
      </c>
      <c r="B22">
        <v>1</v>
      </c>
      <c r="C22">
        <v>8643</v>
      </c>
      <c r="G22" t="s">
        <v>24</v>
      </c>
      <c r="H22">
        <v>1</v>
      </c>
      <c r="I22">
        <v>8978</v>
      </c>
    </row>
    <row r="23" spans="1:10">
      <c r="A23" t="s">
        <v>29</v>
      </c>
      <c r="B23">
        <v>2</v>
      </c>
      <c r="C23">
        <v>20971520</v>
      </c>
      <c r="D23">
        <v>10485760</v>
      </c>
      <c r="G23" t="s">
        <v>29</v>
      </c>
      <c r="H23">
        <v>2</v>
      </c>
      <c r="I23">
        <v>20971520</v>
      </c>
      <c r="J23">
        <v>10485760</v>
      </c>
    </row>
    <row r="24" spans="1:10">
      <c r="A24" t="s">
        <v>23</v>
      </c>
      <c r="B24">
        <v>2</v>
      </c>
      <c r="C24">
        <v>148947</v>
      </c>
      <c r="G24" t="s">
        <v>23</v>
      </c>
      <c r="H24">
        <v>2</v>
      </c>
      <c r="I24">
        <v>108974</v>
      </c>
    </row>
    <row r="25" spans="1:10">
      <c r="A25" t="s">
        <v>30</v>
      </c>
      <c r="B25">
        <v>2</v>
      </c>
      <c r="C25">
        <v>20971520</v>
      </c>
      <c r="D25">
        <v>10485760</v>
      </c>
      <c r="G25" t="s">
        <v>30</v>
      </c>
      <c r="H25">
        <v>2</v>
      </c>
      <c r="I25">
        <v>20971520</v>
      </c>
      <c r="J25">
        <v>10485760</v>
      </c>
    </row>
    <row r="26" spans="1:10">
      <c r="A26" t="s">
        <v>24</v>
      </c>
      <c r="B26">
        <v>2</v>
      </c>
      <c r="C26">
        <v>8623</v>
      </c>
      <c r="G26" t="s">
        <v>24</v>
      </c>
      <c r="H26">
        <v>2</v>
      </c>
      <c r="I26">
        <v>8760</v>
      </c>
    </row>
    <row r="27" spans="1:10">
      <c r="A27" t="s">
        <v>29</v>
      </c>
      <c r="B27">
        <v>3</v>
      </c>
      <c r="C27">
        <v>31457280</v>
      </c>
      <c r="D27">
        <v>10485760</v>
      </c>
      <c r="G27" t="s">
        <v>29</v>
      </c>
      <c r="H27">
        <v>3</v>
      </c>
      <c r="I27">
        <v>31457280</v>
      </c>
      <c r="J27">
        <v>10485760</v>
      </c>
    </row>
    <row r="28" spans="1:10">
      <c r="A28" t="s">
        <v>23</v>
      </c>
      <c r="B28">
        <v>3</v>
      </c>
      <c r="C28">
        <v>142777</v>
      </c>
      <c r="G28" t="s">
        <v>23</v>
      </c>
      <c r="H28">
        <v>3</v>
      </c>
      <c r="I28">
        <v>108980</v>
      </c>
    </row>
    <row r="29" spans="1:10">
      <c r="A29" t="s">
        <v>30</v>
      </c>
      <c r="B29">
        <v>3</v>
      </c>
      <c r="C29">
        <v>31457280</v>
      </c>
      <c r="D29">
        <v>10485760</v>
      </c>
      <c r="G29" t="s">
        <v>30</v>
      </c>
      <c r="H29">
        <v>3</v>
      </c>
      <c r="I29">
        <v>31457280</v>
      </c>
      <c r="J29">
        <v>10485760</v>
      </c>
    </row>
    <row r="30" spans="1:10">
      <c r="A30" t="s">
        <v>24</v>
      </c>
      <c r="B30">
        <v>3</v>
      </c>
      <c r="C30">
        <v>8775</v>
      </c>
      <c r="G30" t="s">
        <v>24</v>
      </c>
      <c r="H30">
        <v>3</v>
      </c>
      <c r="I30">
        <v>8710</v>
      </c>
    </row>
    <row r="31" spans="1:10">
      <c r="A31" t="s">
        <v>29</v>
      </c>
      <c r="B31">
        <v>4</v>
      </c>
      <c r="C31">
        <v>41943040</v>
      </c>
      <c r="D31">
        <v>10485760</v>
      </c>
      <c r="G31" t="s">
        <v>29</v>
      </c>
      <c r="H31">
        <v>4</v>
      </c>
      <c r="I31">
        <v>41943040</v>
      </c>
      <c r="J31">
        <v>10485760</v>
      </c>
    </row>
    <row r="32" spans="1:10">
      <c r="A32" t="s">
        <v>23</v>
      </c>
      <c r="B32">
        <v>4</v>
      </c>
      <c r="C32">
        <v>145957</v>
      </c>
      <c r="G32" t="s">
        <v>23</v>
      </c>
      <c r="H32">
        <v>4</v>
      </c>
      <c r="I32">
        <v>108957</v>
      </c>
    </row>
    <row r="33" spans="1:10">
      <c r="A33" t="s">
        <v>30</v>
      </c>
      <c r="B33">
        <v>4</v>
      </c>
      <c r="C33">
        <v>41943040</v>
      </c>
      <c r="D33">
        <v>10485760</v>
      </c>
      <c r="G33" t="s">
        <v>30</v>
      </c>
      <c r="H33">
        <v>4</v>
      </c>
      <c r="I33">
        <v>41943040</v>
      </c>
      <c r="J33">
        <v>10485760</v>
      </c>
    </row>
    <row r="34" spans="1:10">
      <c r="A34" t="s">
        <v>24</v>
      </c>
      <c r="B34">
        <v>4</v>
      </c>
      <c r="C34">
        <v>8643</v>
      </c>
      <c r="G34" t="s">
        <v>24</v>
      </c>
      <c r="H34">
        <v>4</v>
      </c>
      <c r="I34">
        <v>8874</v>
      </c>
    </row>
    <row r="35" spans="1:10">
      <c r="A35" t="s">
        <v>29</v>
      </c>
      <c r="B35">
        <v>5</v>
      </c>
      <c r="C35">
        <v>52428800</v>
      </c>
      <c r="D35">
        <v>10485760</v>
      </c>
      <c r="G35" t="s">
        <v>29</v>
      </c>
      <c r="H35">
        <v>5</v>
      </c>
      <c r="I35">
        <v>52428800</v>
      </c>
      <c r="J35">
        <v>10485760</v>
      </c>
    </row>
    <row r="36" spans="1:10">
      <c r="A36" t="s">
        <v>23</v>
      </c>
      <c r="B36">
        <v>5</v>
      </c>
      <c r="C36">
        <v>148002</v>
      </c>
      <c r="G36" t="s">
        <v>23</v>
      </c>
      <c r="H36">
        <v>5</v>
      </c>
      <c r="I36">
        <v>109067</v>
      </c>
    </row>
    <row r="37" spans="1:10">
      <c r="A37" t="s">
        <v>30</v>
      </c>
      <c r="B37">
        <v>5</v>
      </c>
      <c r="C37">
        <v>52428800</v>
      </c>
      <c r="D37">
        <v>10485760</v>
      </c>
      <c r="G37" t="s">
        <v>30</v>
      </c>
      <c r="H37">
        <v>5</v>
      </c>
      <c r="I37">
        <v>52428800</v>
      </c>
      <c r="J37">
        <v>10485760</v>
      </c>
    </row>
    <row r="38" spans="1:10">
      <c r="A38" t="s">
        <v>24</v>
      </c>
      <c r="B38">
        <v>5</v>
      </c>
      <c r="C38">
        <v>8626</v>
      </c>
      <c r="G38" t="s">
        <v>24</v>
      </c>
      <c r="H38">
        <v>5</v>
      </c>
      <c r="I38">
        <v>8740</v>
      </c>
    </row>
    <row r="39" spans="1:10">
      <c r="A39" t="s">
        <v>29</v>
      </c>
      <c r="B39">
        <v>6</v>
      </c>
      <c r="C39">
        <v>62914560</v>
      </c>
      <c r="D39">
        <v>10485760</v>
      </c>
      <c r="G39" t="s">
        <v>29</v>
      </c>
      <c r="H39">
        <v>6</v>
      </c>
      <c r="I39">
        <v>62914560</v>
      </c>
      <c r="J39">
        <v>10485760</v>
      </c>
    </row>
    <row r="40" spans="1:10">
      <c r="A40" t="s">
        <v>23</v>
      </c>
      <c r="B40">
        <v>6</v>
      </c>
      <c r="C40">
        <v>141668</v>
      </c>
      <c r="G40" t="s">
        <v>23</v>
      </c>
      <c r="H40">
        <v>6</v>
      </c>
      <c r="I40">
        <v>109022</v>
      </c>
    </row>
    <row r="41" spans="1:10">
      <c r="A41" t="s">
        <v>30</v>
      </c>
      <c r="B41">
        <v>6</v>
      </c>
      <c r="C41">
        <v>62914560</v>
      </c>
      <c r="D41">
        <v>10485760</v>
      </c>
      <c r="G41" t="s">
        <v>30</v>
      </c>
      <c r="H41">
        <v>6</v>
      </c>
      <c r="I41">
        <v>62914560</v>
      </c>
      <c r="J41">
        <v>10485760</v>
      </c>
    </row>
    <row r="42" spans="1:10">
      <c r="A42" t="s">
        <v>24</v>
      </c>
      <c r="B42">
        <v>6</v>
      </c>
      <c r="C42">
        <v>8798</v>
      </c>
      <c r="G42" t="s">
        <v>24</v>
      </c>
      <c r="H42">
        <v>6</v>
      </c>
      <c r="I42">
        <v>8818</v>
      </c>
    </row>
    <row r="43" spans="1:10">
      <c r="A43" t="s">
        <v>29</v>
      </c>
      <c r="B43">
        <v>7</v>
      </c>
      <c r="C43">
        <v>73400320</v>
      </c>
      <c r="D43">
        <v>10485760</v>
      </c>
      <c r="G43" t="s">
        <v>29</v>
      </c>
      <c r="H43">
        <v>7</v>
      </c>
      <c r="I43">
        <v>73400320</v>
      </c>
      <c r="J43">
        <v>10485760</v>
      </c>
    </row>
    <row r="44" spans="1:10">
      <c r="A44" t="s">
        <v>23</v>
      </c>
      <c r="B44">
        <v>7</v>
      </c>
      <c r="C44">
        <v>145407</v>
      </c>
      <c r="G44" t="s">
        <v>23</v>
      </c>
      <c r="H44">
        <v>7</v>
      </c>
      <c r="I44">
        <v>108950</v>
      </c>
    </row>
    <row r="45" spans="1:10">
      <c r="A45" t="s">
        <v>30</v>
      </c>
      <c r="B45">
        <v>7</v>
      </c>
      <c r="C45">
        <v>73400320</v>
      </c>
      <c r="D45">
        <v>10485760</v>
      </c>
      <c r="G45" t="s">
        <v>30</v>
      </c>
      <c r="H45">
        <v>7</v>
      </c>
      <c r="I45">
        <v>73400320</v>
      </c>
      <c r="J45">
        <v>10485760</v>
      </c>
    </row>
    <row r="46" spans="1:10">
      <c r="A46" t="s">
        <v>24</v>
      </c>
      <c r="B46">
        <v>7</v>
      </c>
      <c r="C46">
        <v>8766</v>
      </c>
      <c r="G46" t="s">
        <v>24</v>
      </c>
      <c r="H46">
        <v>7</v>
      </c>
      <c r="I46">
        <v>8767</v>
      </c>
    </row>
    <row r="47" spans="1:10">
      <c r="A47" t="s">
        <v>29</v>
      </c>
      <c r="B47">
        <v>8</v>
      </c>
      <c r="C47">
        <v>83886080</v>
      </c>
      <c r="D47">
        <v>10485760</v>
      </c>
      <c r="G47" t="s">
        <v>29</v>
      </c>
      <c r="H47">
        <v>8</v>
      </c>
      <c r="I47">
        <v>83886080</v>
      </c>
      <c r="J47">
        <v>10485760</v>
      </c>
    </row>
    <row r="48" spans="1:10">
      <c r="A48" t="s">
        <v>23</v>
      </c>
      <c r="B48">
        <v>8</v>
      </c>
      <c r="C48">
        <v>145481</v>
      </c>
      <c r="G48" t="s">
        <v>23</v>
      </c>
      <c r="H48">
        <v>8</v>
      </c>
      <c r="I48">
        <v>108974</v>
      </c>
    </row>
    <row r="49" spans="1:10">
      <c r="A49" t="s">
        <v>30</v>
      </c>
      <c r="B49">
        <v>8</v>
      </c>
      <c r="C49">
        <v>83886080</v>
      </c>
      <c r="D49">
        <v>10485760</v>
      </c>
      <c r="G49" t="s">
        <v>30</v>
      </c>
      <c r="H49">
        <v>8</v>
      </c>
      <c r="I49">
        <v>83886080</v>
      </c>
      <c r="J49">
        <v>10485760</v>
      </c>
    </row>
    <row r="50" spans="1:10">
      <c r="A50" t="s">
        <v>24</v>
      </c>
      <c r="B50">
        <v>8</v>
      </c>
      <c r="C50">
        <v>8805</v>
      </c>
      <c r="G50" t="s">
        <v>24</v>
      </c>
      <c r="H50">
        <v>8</v>
      </c>
      <c r="I50">
        <v>8913</v>
      </c>
    </row>
    <row r="51" spans="1:10">
      <c r="A51" t="s">
        <v>29</v>
      </c>
      <c r="B51">
        <v>9</v>
      </c>
      <c r="C51">
        <v>94371840</v>
      </c>
      <c r="D51">
        <v>10485760</v>
      </c>
      <c r="G51" t="s">
        <v>29</v>
      </c>
      <c r="H51">
        <v>9</v>
      </c>
      <c r="I51">
        <v>94371840</v>
      </c>
      <c r="J51">
        <v>10485760</v>
      </c>
    </row>
    <row r="52" spans="1:10">
      <c r="A52" t="s">
        <v>23</v>
      </c>
      <c r="B52">
        <v>9</v>
      </c>
      <c r="C52">
        <v>147798</v>
      </c>
      <c r="G52" t="s">
        <v>23</v>
      </c>
      <c r="H52">
        <v>9</v>
      </c>
      <c r="I52">
        <v>108972</v>
      </c>
    </row>
    <row r="53" spans="1:10">
      <c r="A53" t="s">
        <v>30</v>
      </c>
      <c r="B53">
        <v>9</v>
      </c>
      <c r="C53">
        <v>94371840</v>
      </c>
      <c r="D53">
        <v>10485760</v>
      </c>
      <c r="G53" t="s">
        <v>30</v>
      </c>
      <c r="H53">
        <v>9</v>
      </c>
      <c r="I53">
        <v>94371840</v>
      </c>
      <c r="J53">
        <v>10485760</v>
      </c>
    </row>
    <row r="54" spans="1:10">
      <c r="A54" t="s">
        <v>24</v>
      </c>
      <c r="B54">
        <v>9</v>
      </c>
      <c r="C54">
        <v>8785</v>
      </c>
      <c r="G54" t="s">
        <v>24</v>
      </c>
      <c r="H54">
        <v>9</v>
      </c>
      <c r="I54">
        <v>8872</v>
      </c>
    </row>
    <row r="55" spans="1:10">
      <c r="A55" t="s">
        <v>29</v>
      </c>
      <c r="B55">
        <v>10</v>
      </c>
      <c r="C55">
        <v>104857600</v>
      </c>
      <c r="D55">
        <v>10485760</v>
      </c>
      <c r="G55" t="s">
        <v>29</v>
      </c>
      <c r="H55">
        <v>10</v>
      </c>
      <c r="I55">
        <v>104857600</v>
      </c>
      <c r="J55">
        <v>10485760</v>
      </c>
    </row>
    <row r="56" spans="1:10">
      <c r="A56" t="s">
        <v>23</v>
      </c>
      <c r="B56">
        <v>10</v>
      </c>
      <c r="C56">
        <v>142864</v>
      </c>
      <c r="G56" t="s">
        <v>23</v>
      </c>
      <c r="H56">
        <v>10</v>
      </c>
      <c r="I56">
        <v>108980</v>
      </c>
    </row>
    <row r="57" spans="1:10">
      <c r="A57" t="s">
        <v>30</v>
      </c>
      <c r="B57">
        <v>10</v>
      </c>
      <c r="C57">
        <v>104857600</v>
      </c>
      <c r="D57">
        <v>10485760</v>
      </c>
      <c r="G57" t="s">
        <v>30</v>
      </c>
      <c r="H57">
        <v>10</v>
      </c>
      <c r="I57">
        <v>104857600</v>
      </c>
      <c r="J57">
        <v>10485760</v>
      </c>
    </row>
    <row r="58" spans="1:10">
      <c r="A58" t="s">
        <v>24</v>
      </c>
      <c r="B58">
        <v>10</v>
      </c>
      <c r="C58">
        <v>8635</v>
      </c>
      <c r="G58" t="s">
        <v>24</v>
      </c>
      <c r="H58">
        <v>10</v>
      </c>
      <c r="I58">
        <v>8970</v>
      </c>
    </row>
    <row r="59" spans="1:10">
      <c r="A59" t="s">
        <v>29</v>
      </c>
      <c r="B59">
        <v>11</v>
      </c>
      <c r="C59">
        <v>115343360</v>
      </c>
      <c r="D59">
        <v>10485760</v>
      </c>
      <c r="G59" t="s">
        <v>29</v>
      </c>
      <c r="H59">
        <v>11</v>
      </c>
      <c r="I59">
        <v>115343360</v>
      </c>
      <c r="J59">
        <v>10485760</v>
      </c>
    </row>
    <row r="60" spans="1:10">
      <c r="A60" t="s">
        <v>23</v>
      </c>
      <c r="B60">
        <v>11</v>
      </c>
      <c r="C60">
        <v>143298</v>
      </c>
      <c r="G60" t="s">
        <v>23</v>
      </c>
      <c r="H60">
        <v>11</v>
      </c>
      <c r="I60">
        <v>108809</v>
      </c>
    </row>
    <row r="61" spans="1:10">
      <c r="A61" t="s">
        <v>30</v>
      </c>
      <c r="B61">
        <v>11</v>
      </c>
      <c r="C61">
        <v>115343360</v>
      </c>
      <c r="D61">
        <v>10485760</v>
      </c>
      <c r="G61" t="s">
        <v>30</v>
      </c>
      <c r="H61">
        <v>11</v>
      </c>
      <c r="I61">
        <v>115343360</v>
      </c>
      <c r="J61">
        <v>10485760</v>
      </c>
    </row>
    <row r="62" spans="1:10">
      <c r="A62" t="s">
        <v>24</v>
      </c>
      <c r="B62">
        <v>11</v>
      </c>
      <c r="C62">
        <v>8826</v>
      </c>
      <c r="G62" t="s">
        <v>24</v>
      </c>
      <c r="H62">
        <v>11</v>
      </c>
      <c r="I62">
        <v>8959</v>
      </c>
    </row>
    <row r="63" spans="1:10">
      <c r="A63" t="s">
        <v>29</v>
      </c>
      <c r="B63">
        <v>12</v>
      </c>
      <c r="C63">
        <v>125829120</v>
      </c>
      <c r="D63">
        <v>10485760</v>
      </c>
      <c r="G63" t="s">
        <v>29</v>
      </c>
      <c r="H63">
        <v>12</v>
      </c>
      <c r="I63">
        <v>125829120</v>
      </c>
      <c r="J63">
        <v>10485760</v>
      </c>
    </row>
    <row r="64" spans="1:10">
      <c r="A64" t="s">
        <v>23</v>
      </c>
      <c r="B64">
        <v>12</v>
      </c>
      <c r="C64">
        <v>145296</v>
      </c>
      <c r="G64" t="s">
        <v>23</v>
      </c>
      <c r="H64">
        <v>12</v>
      </c>
      <c r="I64">
        <v>108780</v>
      </c>
    </row>
    <row r="65" spans="1:10">
      <c r="A65" t="s">
        <v>30</v>
      </c>
      <c r="B65">
        <v>12</v>
      </c>
      <c r="C65">
        <v>125829120</v>
      </c>
      <c r="D65">
        <v>10485760</v>
      </c>
      <c r="G65" t="s">
        <v>30</v>
      </c>
      <c r="H65">
        <v>12</v>
      </c>
      <c r="I65">
        <v>125829120</v>
      </c>
      <c r="J65">
        <v>10485760</v>
      </c>
    </row>
    <row r="66" spans="1:10">
      <c r="A66" t="s">
        <v>24</v>
      </c>
      <c r="B66">
        <v>12</v>
      </c>
      <c r="C66">
        <v>8645</v>
      </c>
      <c r="G66" t="s">
        <v>24</v>
      </c>
      <c r="H66">
        <v>12</v>
      </c>
      <c r="I66">
        <v>8799</v>
      </c>
    </row>
    <row r="67" spans="1:10">
      <c r="A67" t="s">
        <v>29</v>
      </c>
      <c r="B67">
        <v>13</v>
      </c>
      <c r="C67">
        <v>136314880</v>
      </c>
      <c r="D67">
        <v>10485760</v>
      </c>
      <c r="G67" t="s">
        <v>29</v>
      </c>
      <c r="H67">
        <v>13</v>
      </c>
      <c r="I67">
        <v>136314880</v>
      </c>
      <c r="J67">
        <v>10485760</v>
      </c>
    </row>
    <row r="68" spans="1:10">
      <c r="A68" t="s">
        <v>23</v>
      </c>
      <c r="B68">
        <v>13</v>
      </c>
      <c r="C68">
        <v>143616</v>
      </c>
      <c r="G68" t="s">
        <v>23</v>
      </c>
      <c r="H68">
        <v>13</v>
      </c>
      <c r="I68">
        <v>108957</v>
      </c>
    </row>
    <row r="69" spans="1:10">
      <c r="A69" t="s">
        <v>30</v>
      </c>
      <c r="B69">
        <v>13</v>
      </c>
      <c r="C69">
        <v>136314880</v>
      </c>
      <c r="D69">
        <v>10485760</v>
      </c>
      <c r="G69" t="s">
        <v>30</v>
      </c>
      <c r="H69">
        <v>13</v>
      </c>
      <c r="I69">
        <v>136314880</v>
      </c>
      <c r="J69">
        <v>10485760</v>
      </c>
    </row>
    <row r="70" spans="1:10">
      <c r="A70" t="s">
        <v>24</v>
      </c>
      <c r="B70">
        <v>13</v>
      </c>
      <c r="C70">
        <v>8634</v>
      </c>
      <c r="G70" t="s">
        <v>24</v>
      </c>
      <c r="H70">
        <v>13</v>
      </c>
      <c r="I70">
        <v>8759</v>
      </c>
    </row>
    <row r="71" spans="1:10">
      <c r="A71" t="s">
        <v>29</v>
      </c>
      <c r="B71">
        <v>14</v>
      </c>
      <c r="C71">
        <v>146800640</v>
      </c>
      <c r="D71">
        <v>10485760</v>
      </c>
      <c r="G71" t="s">
        <v>29</v>
      </c>
      <c r="H71">
        <v>14</v>
      </c>
      <c r="I71">
        <v>146800640</v>
      </c>
      <c r="J71">
        <v>10485760</v>
      </c>
    </row>
    <row r="72" spans="1:10">
      <c r="A72" t="s">
        <v>23</v>
      </c>
      <c r="B72">
        <v>14</v>
      </c>
      <c r="C72">
        <v>143067</v>
      </c>
      <c r="G72" t="s">
        <v>23</v>
      </c>
      <c r="H72">
        <v>14</v>
      </c>
      <c r="I72">
        <v>109015</v>
      </c>
    </row>
    <row r="73" spans="1:10">
      <c r="A73" t="s">
        <v>30</v>
      </c>
      <c r="B73">
        <v>14</v>
      </c>
      <c r="C73">
        <v>146800640</v>
      </c>
      <c r="D73">
        <v>10485760</v>
      </c>
      <c r="G73" t="s">
        <v>30</v>
      </c>
      <c r="H73">
        <v>14</v>
      </c>
      <c r="I73">
        <v>146800640</v>
      </c>
      <c r="J73">
        <v>10485760</v>
      </c>
    </row>
    <row r="74" spans="1:10">
      <c r="A74" t="s">
        <v>24</v>
      </c>
      <c r="B74">
        <v>14</v>
      </c>
      <c r="C74">
        <v>8830</v>
      </c>
      <c r="G74" t="s">
        <v>24</v>
      </c>
      <c r="H74">
        <v>14</v>
      </c>
      <c r="I74">
        <v>8741</v>
      </c>
    </row>
    <row r="75" spans="1:10">
      <c r="A75" t="s">
        <v>29</v>
      </c>
      <c r="B75">
        <v>15</v>
      </c>
      <c r="C75">
        <v>157286400</v>
      </c>
      <c r="D75">
        <v>10485760</v>
      </c>
      <c r="G75" t="s">
        <v>29</v>
      </c>
      <c r="H75">
        <v>15</v>
      </c>
      <c r="I75">
        <v>157286400</v>
      </c>
      <c r="J75">
        <v>10485760</v>
      </c>
    </row>
    <row r="76" spans="1:10">
      <c r="A76" t="s">
        <v>23</v>
      </c>
      <c r="B76">
        <v>15</v>
      </c>
      <c r="C76">
        <v>140514</v>
      </c>
      <c r="G76" t="s">
        <v>23</v>
      </c>
      <c r="H76">
        <v>15</v>
      </c>
      <c r="I76">
        <v>108916</v>
      </c>
    </row>
    <row r="77" spans="1:10">
      <c r="A77" t="s">
        <v>30</v>
      </c>
      <c r="B77">
        <v>15</v>
      </c>
      <c r="C77">
        <v>157286400</v>
      </c>
      <c r="D77">
        <v>10485760</v>
      </c>
      <c r="G77" t="s">
        <v>30</v>
      </c>
      <c r="H77">
        <v>15</v>
      </c>
      <c r="I77">
        <v>157286400</v>
      </c>
      <c r="J77">
        <v>10485760</v>
      </c>
    </row>
    <row r="78" spans="1:10">
      <c r="A78" t="s">
        <v>24</v>
      </c>
      <c r="B78">
        <v>15</v>
      </c>
      <c r="C78">
        <v>8792</v>
      </c>
      <c r="G78" t="s">
        <v>24</v>
      </c>
      <c r="H78">
        <v>15</v>
      </c>
      <c r="I78">
        <v>8922</v>
      </c>
    </row>
    <row r="79" spans="1:10">
      <c r="A79" t="s">
        <v>29</v>
      </c>
      <c r="B79">
        <v>16</v>
      </c>
      <c r="C79">
        <v>167772160</v>
      </c>
      <c r="D79">
        <v>10485760</v>
      </c>
      <c r="G79" t="s">
        <v>29</v>
      </c>
      <c r="H79">
        <v>16</v>
      </c>
      <c r="I79">
        <v>167772160</v>
      </c>
      <c r="J79">
        <v>10485760</v>
      </c>
    </row>
    <row r="80" spans="1:10">
      <c r="A80" t="s">
        <v>23</v>
      </c>
      <c r="B80">
        <v>16</v>
      </c>
      <c r="C80">
        <v>140359</v>
      </c>
      <c r="G80" t="s">
        <v>23</v>
      </c>
      <c r="H80">
        <v>16</v>
      </c>
      <c r="I80">
        <v>109066</v>
      </c>
    </row>
    <row r="81" spans="1:10">
      <c r="A81" t="s">
        <v>30</v>
      </c>
      <c r="B81">
        <v>16</v>
      </c>
      <c r="C81">
        <v>167772160</v>
      </c>
      <c r="D81">
        <v>10485760</v>
      </c>
      <c r="G81" t="s">
        <v>30</v>
      </c>
      <c r="H81">
        <v>16</v>
      </c>
      <c r="I81">
        <v>167772160</v>
      </c>
      <c r="J81">
        <v>10485760</v>
      </c>
    </row>
    <row r="82" spans="1:10">
      <c r="A82" t="s">
        <v>24</v>
      </c>
      <c r="B82">
        <v>16</v>
      </c>
      <c r="C82">
        <v>8806</v>
      </c>
      <c r="G82" t="s">
        <v>24</v>
      </c>
      <c r="H82">
        <v>16</v>
      </c>
      <c r="I82">
        <v>9004</v>
      </c>
    </row>
    <row r="83" spans="1:10">
      <c r="A83" t="s">
        <v>29</v>
      </c>
      <c r="B83">
        <v>17</v>
      </c>
      <c r="C83">
        <v>178257920</v>
      </c>
      <c r="D83">
        <v>10485760</v>
      </c>
      <c r="G83" t="s">
        <v>29</v>
      </c>
      <c r="H83">
        <v>17</v>
      </c>
      <c r="I83">
        <v>178257920</v>
      </c>
      <c r="J83">
        <v>10485760</v>
      </c>
    </row>
    <row r="84" spans="1:10">
      <c r="A84" t="s">
        <v>23</v>
      </c>
      <c r="B84">
        <v>17</v>
      </c>
      <c r="C84">
        <v>141413</v>
      </c>
      <c r="G84" t="s">
        <v>23</v>
      </c>
      <c r="H84">
        <v>17</v>
      </c>
      <c r="I84">
        <v>108756</v>
      </c>
    </row>
    <row r="85" spans="1:10">
      <c r="A85" t="s">
        <v>30</v>
      </c>
      <c r="B85">
        <v>17</v>
      </c>
      <c r="C85">
        <v>178257920</v>
      </c>
      <c r="D85">
        <v>10485760</v>
      </c>
      <c r="G85" t="s">
        <v>30</v>
      </c>
      <c r="H85">
        <v>17</v>
      </c>
      <c r="I85">
        <v>178257920</v>
      </c>
      <c r="J85">
        <v>10485760</v>
      </c>
    </row>
    <row r="86" spans="1:10">
      <c r="A86" t="s">
        <v>24</v>
      </c>
      <c r="B86">
        <v>17</v>
      </c>
      <c r="C86">
        <v>8820</v>
      </c>
      <c r="G86" t="s">
        <v>24</v>
      </c>
      <c r="H86">
        <v>17</v>
      </c>
      <c r="I86">
        <v>8882</v>
      </c>
    </row>
    <row r="87" spans="1:10">
      <c r="A87" t="s">
        <v>29</v>
      </c>
      <c r="B87">
        <v>18</v>
      </c>
      <c r="C87">
        <v>188743680</v>
      </c>
      <c r="D87">
        <v>10485760</v>
      </c>
      <c r="G87" t="s">
        <v>29</v>
      </c>
      <c r="H87">
        <v>18</v>
      </c>
      <c r="I87">
        <v>188743680</v>
      </c>
      <c r="J87">
        <v>10485760</v>
      </c>
    </row>
    <row r="88" spans="1:10">
      <c r="A88" t="s">
        <v>23</v>
      </c>
      <c r="B88">
        <v>18</v>
      </c>
      <c r="C88">
        <v>139470</v>
      </c>
      <c r="G88" t="s">
        <v>23</v>
      </c>
      <c r="H88">
        <v>18</v>
      </c>
      <c r="I88">
        <v>108983</v>
      </c>
    </row>
    <row r="89" spans="1:10">
      <c r="A89" t="s">
        <v>30</v>
      </c>
      <c r="B89">
        <v>18</v>
      </c>
      <c r="C89">
        <v>188743680</v>
      </c>
      <c r="D89">
        <v>10485760</v>
      </c>
      <c r="G89" t="s">
        <v>30</v>
      </c>
      <c r="H89">
        <v>18</v>
      </c>
      <c r="I89">
        <v>188743680</v>
      </c>
      <c r="J89">
        <v>10485760</v>
      </c>
    </row>
    <row r="90" spans="1:10">
      <c r="A90" t="s">
        <v>24</v>
      </c>
      <c r="B90">
        <v>18</v>
      </c>
      <c r="C90">
        <v>8785</v>
      </c>
      <c r="G90" t="s">
        <v>24</v>
      </c>
      <c r="H90">
        <v>18</v>
      </c>
      <c r="I90">
        <v>8852</v>
      </c>
    </row>
    <row r="91" spans="1:10">
      <c r="A91" t="s">
        <v>29</v>
      </c>
      <c r="B91">
        <v>19</v>
      </c>
      <c r="C91">
        <v>199229440</v>
      </c>
      <c r="D91">
        <v>10485760</v>
      </c>
      <c r="G91" t="s">
        <v>29</v>
      </c>
      <c r="H91">
        <v>19</v>
      </c>
      <c r="I91">
        <v>199229440</v>
      </c>
      <c r="J91">
        <v>10485760</v>
      </c>
    </row>
    <row r="92" spans="1:10">
      <c r="A92" t="s">
        <v>23</v>
      </c>
      <c r="B92">
        <v>19</v>
      </c>
      <c r="C92">
        <v>142408</v>
      </c>
      <c r="G92" t="s">
        <v>23</v>
      </c>
      <c r="H92">
        <v>19</v>
      </c>
      <c r="I92">
        <v>109017</v>
      </c>
    </row>
    <row r="93" spans="1:10">
      <c r="A93" t="s">
        <v>30</v>
      </c>
      <c r="B93">
        <v>19</v>
      </c>
      <c r="C93">
        <v>199229440</v>
      </c>
      <c r="D93">
        <v>10485760</v>
      </c>
      <c r="G93" t="s">
        <v>30</v>
      </c>
      <c r="H93">
        <v>19</v>
      </c>
      <c r="I93">
        <v>199229440</v>
      </c>
      <c r="J93">
        <v>10485760</v>
      </c>
    </row>
    <row r="94" spans="1:10">
      <c r="A94" t="s">
        <v>24</v>
      </c>
      <c r="B94">
        <v>19</v>
      </c>
      <c r="C94">
        <v>8819</v>
      </c>
      <c r="G94" t="s">
        <v>24</v>
      </c>
      <c r="H94">
        <v>19</v>
      </c>
      <c r="I94">
        <v>8904</v>
      </c>
    </row>
    <row r="95" spans="1:10">
      <c r="A95" t="s">
        <v>29</v>
      </c>
      <c r="B95">
        <v>20</v>
      </c>
      <c r="C95">
        <v>209715200</v>
      </c>
      <c r="D95">
        <v>10485760</v>
      </c>
      <c r="G95" t="s">
        <v>29</v>
      </c>
      <c r="H95">
        <v>20</v>
      </c>
      <c r="I95">
        <v>209715200</v>
      </c>
      <c r="J95">
        <v>10485760</v>
      </c>
    </row>
    <row r="96" spans="1:10">
      <c r="A96" t="s">
        <v>23</v>
      </c>
      <c r="B96">
        <v>20</v>
      </c>
      <c r="C96">
        <v>141587</v>
      </c>
      <c r="G96" t="s">
        <v>23</v>
      </c>
      <c r="H96">
        <v>20</v>
      </c>
      <c r="I96">
        <v>109096</v>
      </c>
    </row>
    <row r="97" spans="1:10">
      <c r="A97" t="s">
        <v>30</v>
      </c>
      <c r="B97">
        <v>20</v>
      </c>
      <c r="C97">
        <v>209715200</v>
      </c>
      <c r="D97">
        <v>10485760</v>
      </c>
      <c r="G97" t="s">
        <v>30</v>
      </c>
      <c r="H97">
        <v>20</v>
      </c>
      <c r="I97">
        <v>209715200</v>
      </c>
      <c r="J97">
        <v>10485760</v>
      </c>
    </row>
    <row r="98" spans="1:10">
      <c r="A98" t="s">
        <v>24</v>
      </c>
      <c r="B98">
        <v>20</v>
      </c>
      <c r="C98">
        <v>8802</v>
      </c>
      <c r="G98" t="s">
        <v>24</v>
      </c>
      <c r="H98">
        <v>20</v>
      </c>
      <c r="I98">
        <v>8889</v>
      </c>
    </row>
    <row r="99" spans="1:10">
      <c r="A99" t="s">
        <v>29</v>
      </c>
      <c r="B99">
        <v>21</v>
      </c>
      <c r="C99">
        <v>220200960</v>
      </c>
      <c r="D99">
        <v>10485760</v>
      </c>
      <c r="G99" t="s">
        <v>29</v>
      </c>
      <c r="H99">
        <v>21</v>
      </c>
      <c r="I99">
        <v>220200960</v>
      </c>
      <c r="J99">
        <v>10485760</v>
      </c>
    </row>
    <row r="100" spans="1:10">
      <c r="A100" t="s">
        <v>23</v>
      </c>
      <c r="B100">
        <v>21</v>
      </c>
      <c r="C100">
        <v>141668</v>
      </c>
      <c r="G100" t="s">
        <v>23</v>
      </c>
      <c r="H100">
        <v>21</v>
      </c>
      <c r="I100">
        <v>109064</v>
      </c>
    </row>
    <row r="101" spans="1:10">
      <c r="A101" t="s">
        <v>30</v>
      </c>
      <c r="B101">
        <v>21</v>
      </c>
      <c r="C101">
        <v>220200960</v>
      </c>
      <c r="D101">
        <v>10485760</v>
      </c>
      <c r="G101" t="s">
        <v>30</v>
      </c>
      <c r="H101">
        <v>21</v>
      </c>
      <c r="I101">
        <v>220200960</v>
      </c>
      <c r="J101">
        <v>10485760</v>
      </c>
    </row>
    <row r="102" spans="1:10">
      <c r="A102" t="s">
        <v>24</v>
      </c>
      <c r="B102">
        <v>21</v>
      </c>
      <c r="C102">
        <v>8850</v>
      </c>
      <c r="G102" t="s">
        <v>24</v>
      </c>
      <c r="H102">
        <v>21</v>
      </c>
      <c r="I102">
        <v>8724</v>
      </c>
    </row>
    <row r="103" spans="1:10">
      <c r="A103" t="s">
        <v>29</v>
      </c>
      <c r="B103">
        <v>22</v>
      </c>
      <c r="C103">
        <v>230686720</v>
      </c>
      <c r="D103">
        <v>10485760</v>
      </c>
      <c r="G103" t="s">
        <v>29</v>
      </c>
      <c r="H103">
        <v>22</v>
      </c>
      <c r="I103">
        <v>230686720</v>
      </c>
      <c r="J103">
        <v>10485760</v>
      </c>
    </row>
    <row r="104" spans="1:10">
      <c r="A104" t="s">
        <v>23</v>
      </c>
      <c r="B104">
        <v>22</v>
      </c>
      <c r="C104">
        <v>140708</v>
      </c>
      <c r="G104" t="s">
        <v>23</v>
      </c>
      <c r="H104">
        <v>22</v>
      </c>
      <c r="I104">
        <v>108975</v>
      </c>
    </row>
    <row r="105" spans="1:10">
      <c r="A105" t="s">
        <v>30</v>
      </c>
      <c r="B105">
        <v>22</v>
      </c>
      <c r="C105">
        <v>230686720</v>
      </c>
      <c r="D105">
        <v>10485760</v>
      </c>
      <c r="G105" t="s">
        <v>30</v>
      </c>
      <c r="H105">
        <v>22</v>
      </c>
      <c r="I105">
        <v>230686720</v>
      </c>
      <c r="J105">
        <v>10485760</v>
      </c>
    </row>
    <row r="106" spans="1:10">
      <c r="A106" t="s">
        <v>24</v>
      </c>
      <c r="B106">
        <v>22</v>
      </c>
      <c r="C106">
        <v>8732</v>
      </c>
      <c r="G106" t="s">
        <v>24</v>
      </c>
      <c r="H106">
        <v>22</v>
      </c>
      <c r="I106">
        <v>8761</v>
      </c>
    </row>
    <row r="107" spans="1:10">
      <c r="A107" t="s">
        <v>29</v>
      </c>
      <c r="B107">
        <v>23</v>
      </c>
      <c r="C107">
        <v>241172480</v>
      </c>
      <c r="D107">
        <v>10485760</v>
      </c>
      <c r="G107" t="s">
        <v>29</v>
      </c>
      <c r="H107">
        <v>23</v>
      </c>
      <c r="I107">
        <v>241172480</v>
      </c>
      <c r="J107">
        <v>10485760</v>
      </c>
    </row>
    <row r="108" spans="1:10">
      <c r="A108" t="s">
        <v>23</v>
      </c>
      <c r="B108">
        <v>23</v>
      </c>
      <c r="C108">
        <v>141176</v>
      </c>
      <c r="G108" t="s">
        <v>23</v>
      </c>
      <c r="H108">
        <v>23</v>
      </c>
      <c r="I108">
        <v>108928</v>
      </c>
    </row>
    <row r="109" spans="1:10">
      <c r="A109" t="s">
        <v>30</v>
      </c>
      <c r="B109">
        <v>23</v>
      </c>
      <c r="C109">
        <v>241172480</v>
      </c>
      <c r="D109">
        <v>10485760</v>
      </c>
      <c r="G109" t="s">
        <v>30</v>
      </c>
      <c r="H109">
        <v>23</v>
      </c>
      <c r="I109">
        <v>241172480</v>
      </c>
      <c r="J109">
        <v>10485760</v>
      </c>
    </row>
    <row r="110" spans="1:10">
      <c r="A110" t="s">
        <v>24</v>
      </c>
      <c r="B110">
        <v>23</v>
      </c>
      <c r="C110">
        <v>8784</v>
      </c>
      <c r="G110" t="s">
        <v>24</v>
      </c>
      <c r="H110">
        <v>23</v>
      </c>
      <c r="I110">
        <v>8917</v>
      </c>
    </row>
    <row r="111" spans="1:10">
      <c r="A111" t="s">
        <v>29</v>
      </c>
      <c r="B111">
        <v>24</v>
      </c>
      <c r="C111">
        <v>251658240</v>
      </c>
      <c r="D111">
        <v>10485760</v>
      </c>
      <c r="G111" t="s">
        <v>29</v>
      </c>
      <c r="H111">
        <v>24</v>
      </c>
      <c r="I111">
        <v>251658240</v>
      </c>
      <c r="J111">
        <v>10485760</v>
      </c>
    </row>
    <row r="112" spans="1:10">
      <c r="A112" t="s">
        <v>23</v>
      </c>
      <c r="B112">
        <v>24</v>
      </c>
      <c r="C112">
        <v>141213</v>
      </c>
      <c r="G112" t="s">
        <v>23</v>
      </c>
      <c r="H112">
        <v>24</v>
      </c>
      <c r="I112">
        <v>108903</v>
      </c>
    </row>
    <row r="113" spans="1:10">
      <c r="A113" t="s">
        <v>30</v>
      </c>
      <c r="B113">
        <v>24</v>
      </c>
      <c r="C113">
        <v>251658240</v>
      </c>
      <c r="D113">
        <v>10485760</v>
      </c>
      <c r="G113" t="s">
        <v>30</v>
      </c>
      <c r="H113">
        <v>24</v>
      </c>
      <c r="I113">
        <v>251658240</v>
      </c>
      <c r="J113">
        <v>10485760</v>
      </c>
    </row>
    <row r="114" spans="1:10">
      <c r="A114" t="s">
        <v>24</v>
      </c>
      <c r="B114">
        <v>24</v>
      </c>
      <c r="C114">
        <v>8835</v>
      </c>
      <c r="G114" t="s">
        <v>24</v>
      </c>
      <c r="H114">
        <v>24</v>
      </c>
      <c r="I114">
        <v>8982</v>
      </c>
    </row>
    <row r="115" spans="1:10">
      <c r="A115" t="s">
        <v>29</v>
      </c>
      <c r="B115">
        <v>25</v>
      </c>
      <c r="C115">
        <v>262144000</v>
      </c>
      <c r="D115">
        <v>10485760</v>
      </c>
      <c r="G115" t="s">
        <v>29</v>
      </c>
      <c r="H115">
        <v>25</v>
      </c>
      <c r="I115">
        <v>262144000</v>
      </c>
      <c r="J115">
        <v>10485760</v>
      </c>
    </row>
    <row r="116" spans="1:10">
      <c r="A116" t="s">
        <v>23</v>
      </c>
      <c r="B116">
        <v>25</v>
      </c>
      <c r="C116">
        <v>138744</v>
      </c>
      <c r="G116" t="s">
        <v>23</v>
      </c>
      <c r="H116">
        <v>25</v>
      </c>
      <c r="I116">
        <v>108842</v>
      </c>
    </row>
    <row r="117" spans="1:10">
      <c r="A117" t="s">
        <v>30</v>
      </c>
      <c r="B117">
        <v>25</v>
      </c>
      <c r="C117">
        <v>262144000</v>
      </c>
      <c r="D117">
        <v>10485760</v>
      </c>
      <c r="G117" t="s">
        <v>30</v>
      </c>
      <c r="H117">
        <v>25</v>
      </c>
      <c r="I117">
        <v>262144000</v>
      </c>
      <c r="J117">
        <v>10485760</v>
      </c>
    </row>
    <row r="118" spans="1:10">
      <c r="A118" t="s">
        <v>24</v>
      </c>
      <c r="B118">
        <v>25</v>
      </c>
      <c r="C118">
        <v>8626</v>
      </c>
      <c r="G118" t="s">
        <v>24</v>
      </c>
      <c r="H118">
        <v>25</v>
      </c>
      <c r="I118">
        <v>8781</v>
      </c>
    </row>
    <row r="119" spans="1:10">
      <c r="A119" t="s">
        <v>29</v>
      </c>
      <c r="B119">
        <v>26</v>
      </c>
      <c r="C119">
        <v>272629760</v>
      </c>
      <c r="D119">
        <v>10485760</v>
      </c>
      <c r="G119" t="s">
        <v>29</v>
      </c>
      <c r="H119">
        <v>26</v>
      </c>
      <c r="I119">
        <v>272629760</v>
      </c>
      <c r="J119">
        <v>10485760</v>
      </c>
    </row>
    <row r="120" spans="1:10">
      <c r="A120" t="s">
        <v>23</v>
      </c>
      <c r="B120">
        <v>26</v>
      </c>
      <c r="C120">
        <v>140643</v>
      </c>
      <c r="G120" t="s">
        <v>23</v>
      </c>
      <c r="H120">
        <v>26</v>
      </c>
      <c r="I120">
        <v>109088</v>
      </c>
    </row>
    <row r="121" spans="1:10">
      <c r="A121" t="s">
        <v>30</v>
      </c>
      <c r="B121">
        <v>26</v>
      </c>
      <c r="C121">
        <v>272629760</v>
      </c>
      <c r="D121">
        <v>10485760</v>
      </c>
      <c r="G121" t="s">
        <v>30</v>
      </c>
      <c r="H121">
        <v>26</v>
      </c>
      <c r="I121">
        <v>272629760</v>
      </c>
      <c r="J121">
        <v>10485760</v>
      </c>
    </row>
    <row r="122" spans="1:10">
      <c r="A122" t="s">
        <v>24</v>
      </c>
      <c r="B122">
        <v>26</v>
      </c>
      <c r="C122">
        <v>8609</v>
      </c>
      <c r="G122" t="s">
        <v>24</v>
      </c>
      <c r="H122">
        <v>26</v>
      </c>
      <c r="I122">
        <v>8980</v>
      </c>
    </row>
    <row r="123" spans="1:10">
      <c r="A123" t="s">
        <v>29</v>
      </c>
      <c r="B123">
        <v>27</v>
      </c>
      <c r="C123">
        <v>283115520</v>
      </c>
      <c r="D123">
        <v>10485760</v>
      </c>
      <c r="G123" t="s">
        <v>29</v>
      </c>
      <c r="H123">
        <v>27</v>
      </c>
      <c r="I123">
        <v>283115520</v>
      </c>
      <c r="J123">
        <v>10485760</v>
      </c>
    </row>
    <row r="124" spans="1:10">
      <c r="A124" t="s">
        <v>23</v>
      </c>
      <c r="B124">
        <v>27</v>
      </c>
      <c r="C124">
        <v>141074</v>
      </c>
      <c r="G124" t="s">
        <v>23</v>
      </c>
      <c r="H124">
        <v>27</v>
      </c>
      <c r="I124">
        <v>108826</v>
      </c>
    </row>
    <row r="125" spans="1:10">
      <c r="A125" t="s">
        <v>30</v>
      </c>
      <c r="B125">
        <v>27</v>
      </c>
      <c r="C125">
        <v>283115520</v>
      </c>
      <c r="D125">
        <v>10485760</v>
      </c>
      <c r="G125" t="s">
        <v>30</v>
      </c>
      <c r="H125">
        <v>27</v>
      </c>
      <c r="I125">
        <v>283115520</v>
      </c>
      <c r="J125">
        <v>10485760</v>
      </c>
    </row>
    <row r="126" spans="1:10">
      <c r="A126" t="s">
        <v>24</v>
      </c>
      <c r="B126">
        <v>27</v>
      </c>
      <c r="C126">
        <v>8749</v>
      </c>
      <c r="G126" t="s">
        <v>24</v>
      </c>
      <c r="H126">
        <v>27</v>
      </c>
      <c r="I126">
        <v>8767</v>
      </c>
    </row>
    <row r="127" spans="1:10">
      <c r="A127" t="s">
        <v>29</v>
      </c>
      <c r="B127">
        <v>28</v>
      </c>
      <c r="C127">
        <v>293601280</v>
      </c>
      <c r="D127">
        <v>10485760</v>
      </c>
      <c r="G127" t="s">
        <v>29</v>
      </c>
      <c r="H127">
        <v>28</v>
      </c>
      <c r="I127">
        <v>293601280</v>
      </c>
      <c r="J127">
        <v>10485760</v>
      </c>
    </row>
    <row r="128" spans="1:10">
      <c r="A128" t="s">
        <v>23</v>
      </c>
      <c r="B128">
        <v>28</v>
      </c>
      <c r="C128">
        <v>138947</v>
      </c>
      <c r="G128" t="s">
        <v>23</v>
      </c>
      <c r="H128">
        <v>28</v>
      </c>
      <c r="I128">
        <v>109070</v>
      </c>
    </row>
    <row r="129" spans="1:10">
      <c r="A129" t="s">
        <v>30</v>
      </c>
      <c r="B129">
        <v>28</v>
      </c>
      <c r="C129">
        <v>293601280</v>
      </c>
      <c r="D129">
        <v>10485760</v>
      </c>
      <c r="G129" t="s">
        <v>30</v>
      </c>
      <c r="H129">
        <v>28</v>
      </c>
      <c r="I129">
        <v>293601280</v>
      </c>
      <c r="J129">
        <v>10485760</v>
      </c>
    </row>
    <row r="130" spans="1:10">
      <c r="A130" t="s">
        <v>24</v>
      </c>
      <c r="B130">
        <v>28</v>
      </c>
      <c r="C130">
        <v>8700</v>
      </c>
      <c r="G130" t="s">
        <v>24</v>
      </c>
      <c r="H130">
        <v>28</v>
      </c>
      <c r="I130">
        <v>8757</v>
      </c>
    </row>
    <row r="131" spans="1:10">
      <c r="A131" t="s">
        <v>29</v>
      </c>
      <c r="B131">
        <v>29</v>
      </c>
      <c r="C131">
        <v>304087040</v>
      </c>
      <c r="D131">
        <v>10485760</v>
      </c>
      <c r="G131" t="s">
        <v>29</v>
      </c>
      <c r="H131">
        <v>29</v>
      </c>
      <c r="I131">
        <v>304087040</v>
      </c>
      <c r="J131">
        <v>10485760</v>
      </c>
    </row>
    <row r="132" spans="1:10">
      <c r="A132" t="s">
        <v>23</v>
      </c>
      <c r="B132">
        <v>29</v>
      </c>
      <c r="C132">
        <v>140127</v>
      </c>
      <c r="G132" t="s">
        <v>23</v>
      </c>
      <c r="H132">
        <v>29</v>
      </c>
      <c r="I132">
        <v>109029</v>
      </c>
    </row>
    <row r="133" spans="1:10">
      <c r="A133" t="s">
        <v>30</v>
      </c>
      <c r="B133">
        <v>29</v>
      </c>
      <c r="C133">
        <v>304087040</v>
      </c>
      <c r="D133">
        <v>10485760</v>
      </c>
      <c r="G133" t="s">
        <v>30</v>
      </c>
      <c r="H133">
        <v>29</v>
      </c>
      <c r="I133">
        <v>304087040</v>
      </c>
      <c r="J133">
        <v>10485760</v>
      </c>
    </row>
    <row r="134" spans="1:10">
      <c r="A134" t="s">
        <v>24</v>
      </c>
      <c r="B134">
        <v>29</v>
      </c>
      <c r="C134">
        <v>8707</v>
      </c>
      <c r="G134" t="s">
        <v>24</v>
      </c>
      <c r="H134">
        <v>29</v>
      </c>
      <c r="I134">
        <v>8777</v>
      </c>
    </row>
    <row r="135" spans="1:10">
      <c r="A135" t="s">
        <v>29</v>
      </c>
      <c r="B135">
        <v>30</v>
      </c>
      <c r="C135">
        <v>314572800</v>
      </c>
      <c r="D135">
        <v>10485760</v>
      </c>
      <c r="G135" t="s">
        <v>29</v>
      </c>
      <c r="H135">
        <v>30</v>
      </c>
      <c r="I135">
        <v>314572800</v>
      </c>
      <c r="J135">
        <v>10485760</v>
      </c>
    </row>
    <row r="136" spans="1:10">
      <c r="A136" t="s">
        <v>23</v>
      </c>
      <c r="B136">
        <v>30</v>
      </c>
      <c r="C136">
        <v>138421</v>
      </c>
      <c r="G136" t="s">
        <v>23</v>
      </c>
      <c r="H136">
        <v>30</v>
      </c>
      <c r="I136">
        <v>108975</v>
      </c>
    </row>
    <row r="137" spans="1:10">
      <c r="A137" t="s">
        <v>30</v>
      </c>
      <c r="B137">
        <v>30</v>
      </c>
      <c r="C137">
        <v>314572800</v>
      </c>
      <c r="D137">
        <v>10485760</v>
      </c>
      <c r="G137" t="s">
        <v>30</v>
      </c>
      <c r="H137">
        <v>30</v>
      </c>
      <c r="I137">
        <v>314572800</v>
      </c>
      <c r="J137">
        <v>10485760</v>
      </c>
    </row>
    <row r="138" spans="1:10">
      <c r="A138" t="s">
        <v>24</v>
      </c>
      <c r="B138">
        <v>30</v>
      </c>
      <c r="C138">
        <v>8699</v>
      </c>
      <c r="G138" t="s">
        <v>24</v>
      </c>
      <c r="H138">
        <v>30</v>
      </c>
      <c r="I138">
        <v>8956</v>
      </c>
    </row>
    <row r="139" spans="1:10">
      <c r="A139" t="s">
        <v>29</v>
      </c>
      <c r="B139">
        <v>31</v>
      </c>
      <c r="C139">
        <v>325058560</v>
      </c>
      <c r="D139">
        <v>10485760</v>
      </c>
      <c r="G139" t="s">
        <v>29</v>
      </c>
      <c r="H139">
        <v>31</v>
      </c>
      <c r="I139">
        <v>325058560</v>
      </c>
      <c r="J139">
        <v>10485760</v>
      </c>
    </row>
    <row r="140" spans="1:10">
      <c r="A140" t="s">
        <v>23</v>
      </c>
      <c r="B140">
        <v>31</v>
      </c>
      <c r="C140">
        <v>139748</v>
      </c>
      <c r="G140" t="s">
        <v>23</v>
      </c>
      <c r="H140">
        <v>31</v>
      </c>
      <c r="I140">
        <v>109007</v>
      </c>
    </row>
    <row r="141" spans="1:10">
      <c r="A141" t="s">
        <v>30</v>
      </c>
      <c r="B141">
        <v>31</v>
      </c>
      <c r="C141">
        <v>325058560</v>
      </c>
      <c r="D141">
        <v>10485760</v>
      </c>
      <c r="G141" t="s">
        <v>30</v>
      </c>
      <c r="H141">
        <v>31</v>
      </c>
      <c r="I141">
        <v>325058560</v>
      </c>
      <c r="J141">
        <v>10485760</v>
      </c>
    </row>
    <row r="142" spans="1:10">
      <c r="A142" t="s">
        <v>24</v>
      </c>
      <c r="B142">
        <v>31</v>
      </c>
      <c r="C142">
        <v>8785</v>
      </c>
      <c r="G142" t="s">
        <v>24</v>
      </c>
      <c r="H142">
        <v>31</v>
      </c>
      <c r="I142">
        <v>8740</v>
      </c>
    </row>
    <row r="143" spans="1:10">
      <c r="A143" t="s">
        <v>29</v>
      </c>
      <c r="B143">
        <v>32</v>
      </c>
      <c r="C143">
        <v>335544320</v>
      </c>
      <c r="D143">
        <v>10485760</v>
      </c>
      <c r="G143" t="s">
        <v>29</v>
      </c>
      <c r="H143">
        <v>32</v>
      </c>
      <c r="I143">
        <v>335544320</v>
      </c>
      <c r="J143">
        <v>10485760</v>
      </c>
    </row>
    <row r="144" spans="1:10">
      <c r="A144" t="s">
        <v>23</v>
      </c>
      <c r="B144">
        <v>32</v>
      </c>
      <c r="C144">
        <v>140819</v>
      </c>
      <c r="G144" t="s">
        <v>23</v>
      </c>
      <c r="H144">
        <v>32</v>
      </c>
      <c r="I144">
        <v>108996</v>
      </c>
    </row>
    <row r="145" spans="1:10">
      <c r="A145" t="s">
        <v>30</v>
      </c>
      <c r="B145">
        <v>32</v>
      </c>
      <c r="C145">
        <v>335544320</v>
      </c>
      <c r="D145">
        <v>10485760</v>
      </c>
      <c r="G145" t="s">
        <v>30</v>
      </c>
      <c r="H145">
        <v>32</v>
      </c>
      <c r="I145">
        <v>335544320</v>
      </c>
      <c r="J145">
        <v>10485760</v>
      </c>
    </row>
    <row r="146" spans="1:10">
      <c r="A146" t="s">
        <v>24</v>
      </c>
      <c r="B146">
        <v>32</v>
      </c>
      <c r="C146">
        <v>8708</v>
      </c>
      <c r="G146" t="s">
        <v>24</v>
      </c>
      <c r="H146">
        <v>32</v>
      </c>
      <c r="I146">
        <v>8777</v>
      </c>
    </row>
    <row r="147" spans="1:10">
      <c r="A147" t="s">
        <v>29</v>
      </c>
      <c r="B147">
        <v>33</v>
      </c>
      <c r="C147">
        <v>346030080</v>
      </c>
      <c r="D147">
        <v>10485760</v>
      </c>
      <c r="G147" t="s">
        <v>29</v>
      </c>
      <c r="H147">
        <v>33</v>
      </c>
      <c r="I147">
        <v>346030080</v>
      </c>
      <c r="J147">
        <v>10485760</v>
      </c>
    </row>
    <row r="148" spans="1:10">
      <c r="A148" t="s">
        <v>23</v>
      </c>
      <c r="B148">
        <v>33</v>
      </c>
      <c r="C148">
        <v>140919</v>
      </c>
      <c r="G148" t="s">
        <v>23</v>
      </c>
      <c r="H148">
        <v>33</v>
      </c>
      <c r="I148">
        <v>108965</v>
      </c>
    </row>
    <row r="149" spans="1:10">
      <c r="A149" t="s">
        <v>30</v>
      </c>
      <c r="B149">
        <v>33</v>
      </c>
      <c r="C149">
        <v>346030080</v>
      </c>
      <c r="D149">
        <v>10485760</v>
      </c>
      <c r="G149" t="s">
        <v>30</v>
      </c>
      <c r="H149">
        <v>33</v>
      </c>
      <c r="I149">
        <v>346030080</v>
      </c>
      <c r="J149">
        <v>10485760</v>
      </c>
    </row>
    <row r="150" spans="1:10">
      <c r="A150" t="s">
        <v>24</v>
      </c>
      <c r="B150">
        <v>33</v>
      </c>
      <c r="C150">
        <v>8824</v>
      </c>
      <c r="G150" t="s">
        <v>24</v>
      </c>
      <c r="H150">
        <v>33</v>
      </c>
      <c r="I150">
        <v>8913</v>
      </c>
    </row>
    <row r="151" spans="1:10">
      <c r="A151" t="s">
        <v>29</v>
      </c>
      <c r="B151">
        <v>34</v>
      </c>
      <c r="C151">
        <v>356515840</v>
      </c>
      <c r="D151">
        <v>10485760</v>
      </c>
      <c r="G151" t="s">
        <v>29</v>
      </c>
      <c r="H151">
        <v>34</v>
      </c>
      <c r="I151">
        <v>356515840</v>
      </c>
      <c r="J151">
        <v>10485760</v>
      </c>
    </row>
    <row r="152" spans="1:10">
      <c r="A152" t="s">
        <v>23</v>
      </c>
      <c r="B152">
        <v>34</v>
      </c>
      <c r="C152">
        <v>140185</v>
      </c>
      <c r="G152" t="s">
        <v>23</v>
      </c>
      <c r="H152">
        <v>34</v>
      </c>
      <c r="I152">
        <v>108836</v>
      </c>
    </row>
    <row r="153" spans="1:10">
      <c r="A153" t="s">
        <v>30</v>
      </c>
      <c r="B153">
        <v>34</v>
      </c>
      <c r="C153">
        <v>356515840</v>
      </c>
      <c r="D153">
        <v>10485760</v>
      </c>
      <c r="G153" t="s">
        <v>30</v>
      </c>
      <c r="H153">
        <v>34</v>
      </c>
      <c r="I153">
        <v>356515840</v>
      </c>
      <c r="J153">
        <v>10485760</v>
      </c>
    </row>
    <row r="154" spans="1:10">
      <c r="A154" t="s">
        <v>24</v>
      </c>
      <c r="B154">
        <v>34</v>
      </c>
      <c r="C154">
        <v>8696</v>
      </c>
      <c r="G154" t="s">
        <v>24</v>
      </c>
      <c r="H154">
        <v>34</v>
      </c>
      <c r="I154">
        <v>8855</v>
      </c>
    </row>
    <row r="155" spans="1:10">
      <c r="A155" t="s">
        <v>29</v>
      </c>
      <c r="B155">
        <v>35</v>
      </c>
      <c r="C155">
        <v>367001600</v>
      </c>
      <c r="D155">
        <v>10485760</v>
      </c>
      <c r="G155" t="s">
        <v>29</v>
      </c>
      <c r="H155">
        <v>35</v>
      </c>
      <c r="I155">
        <v>367001600</v>
      </c>
      <c r="J155">
        <v>10485760</v>
      </c>
    </row>
    <row r="156" spans="1:10">
      <c r="A156" t="s">
        <v>23</v>
      </c>
      <c r="B156">
        <v>35</v>
      </c>
      <c r="C156">
        <v>139621</v>
      </c>
      <c r="G156" t="s">
        <v>23</v>
      </c>
      <c r="H156">
        <v>35</v>
      </c>
      <c r="I156">
        <v>108908</v>
      </c>
    </row>
    <row r="157" spans="1:10">
      <c r="A157" t="s">
        <v>30</v>
      </c>
      <c r="B157">
        <v>35</v>
      </c>
      <c r="C157">
        <v>367001600</v>
      </c>
      <c r="D157">
        <v>10485760</v>
      </c>
      <c r="G157" t="s">
        <v>30</v>
      </c>
      <c r="H157">
        <v>35</v>
      </c>
      <c r="I157">
        <v>367001600</v>
      </c>
      <c r="J157">
        <v>10485760</v>
      </c>
    </row>
    <row r="158" spans="1:10">
      <c r="A158" t="s">
        <v>24</v>
      </c>
      <c r="B158">
        <v>35</v>
      </c>
      <c r="C158">
        <v>8737</v>
      </c>
      <c r="G158" t="s">
        <v>24</v>
      </c>
      <c r="H158">
        <v>35</v>
      </c>
      <c r="I158">
        <v>8882</v>
      </c>
    </row>
    <row r="159" spans="1:10">
      <c r="A159" t="s">
        <v>29</v>
      </c>
      <c r="B159">
        <v>36</v>
      </c>
      <c r="C159">
        <v>377487360</v>
      </c>
      <c r="D159">
        <v>10485760</v>
      </c>
      <c r="G159" t="s">
        <v>29</v>
      </c>
      <c r="H159">
        <v>36</v>
      </c>
      <c r="I159">
        <v>377487360</v>
      </c>
      <c r="J159">
        <v>10485760</v>
      </c>
    </row>
    <row r="160" spans="1:10">
      <c r="A160" t="s">
        <v>23</v>
      </c>
      <c r="B160">
        <v>36</v>
      </c>
      <c r="C160">
        <v>139693</v>
      </c>
      <c r="G160" t="s">
        <v>23</v>
      </c>
      <c r="H160">
        <v>36</v>
      </c>
      <c r="I160">
        <v>109017</v>
      </c>
    </row>
    <row r="161" spans="1:10">
      <c r="A161" t="s">
        <v>30</v>
      </c>
      <c r="B161">
        <v>36</v>
      </c>
      <c r="C161">
        <v>377487360</v>
      </c>
      <c r="D161">
        <v>10485760</v>
      </c>
      <c r="G161" t="s">
        <v>30</v>
      </c>
      <c r="H161">
        <v>36</v>
      </c>
      <c r="I161">
        <v>377487360</v>
      </c>
      <c r="J161">
        <v>10485760</v>
      </c>
    </row>
    <row r="162" spans="1:10">
      <c r="A162" t="s">
        <v>24</v>
      </c>
      <c r="B162">
        <v>36</v>
      </c>
      <c r="C162">
        <v>8828</v>
      </c>
      <c r="G162" t="s">
        <v>24</v>
      </c>
      <c r="H162">
        <v>36</v>
      </c>
      <c r="I162">
        <v>8744</v>
      </c>
    </row>
    <row r="163" spans="1:10">
      <c r="A163" t="s">
        <v>29</v>
      </c>
      <c r="B163">
        <v>37</v>
      </c>
      <c r="C163">
        <v>387973120</v>
      </c>
      <c r="D163">
        <v>10485760</v>
      </c>
      <c r="G163" t="s">
        <v>29</v>
      </c>
      <c r="H163">
        <v>37</v>
      </c>
      <c r="I163">
        <v>387973120</v>
      </c>
      <c r="J163">
        <v>10485760</v>
      </c>
    </row>
    <row r="164" spans="1:10">
      <c r="A164" t="s">
        <v>23</v>
      </c>
      <c r="B164">
        <v>37</v>
      </c>
      <c r="C164">
        <v>138983</v>
      </c>
      <c r="G164" t="s">
        <v>23</v>
      </c>
      <c r="H164">
        <v>37</v>
      </c>
      <c r="I164">
        <v>109016</v>
      </c>
    </row>
    <row r="165" spans="1:10">
      <c r="A165" t="s">
        <v>30</v>
      </c>
      <c r="B165">
        <v>37</v>
      </c>
      <c r="C165">
        <v>387973120</v>
      </c>
      <c r="D165">
        <v>10485760</v>
      </c>
      <c r="G165" t="s">
        <v>30</v>
      </c>
      <c r="H165">
        <v>37</v>
      </c>
      <c r="I165">
        <v>387973120</v>
      </c>
      <c r="J165">
        <v>10485760</v>
      </c>
    </row>
    <row r="166" spans="1:10">
      <c r="A166" t="s">
        <v>24</v>
      </c>
      <c r="B166">
        <v>37</v>
      </c>
      <c r="C166">
        <v>8806</v>
      </c>
      <c r="G166" t="s">
        <v>24</v>
      </c>
      <c r="H166">
        <v>37</v>
      </c>
      <c r="I166">
        <v>8713</v>
      </c>
    </row>
    <row r="167" spans="1:10">
      <c r="A167" t="s">
        <v>29</v>
      </c>
      <c r="B167">
        <v>38</v>
      </c>
      <c r="C167">
        <v>398458880</v>
      </c>
      <c r="D167">
        <v>10485760</v>
      </c>
      <c r="G167" t="s">
        <v>29</v>
      </c>
      <c r="H167">
        <v>38</v>
      </c>
      <c r="I167">
        <v>398458880</v>
      </c>
      <c r="J167">
        <v>10485760</v>
      </c>
    </row>
    <row r="168" spans="1:10">
      <c r="A168" t="s">
        <v>23</v>
      </c>
      <c r="B168">
        <v>38</v>
      </c>
      <c r="C168">
        <v>140010</v>
      </c>
      <c r="G168" t="s">
        <v>23</v>
      </c>
      <c r="H168">
        <v>38</v>
      </c>
      <c r="I168">
        <v>108945</v>
      </c>
    </row>
    <row r="169" spans="1:10">
      <c r="A169" t="s">
        <v>30</v>
      </c>
      <c r="B169">
        <v>38</v>
      </c>
      <c r="C169">
        <v>398458880</v>
      </c>
      <c r="D169">
        <v>10485760</v>
      </c>
      <c r="G169" t="s">
        <v>30</v>
      </c>
      <c r="H169">
        <v>38</v>
      </c>
      <c r="I169">
        <v>398458880</v>
      </c>
      <c r="J169">
        <v>10485760</v>
      </c>
    </row>
    <row r="170" spans="1:10">
      <c r="A170" t="s">
        <v>24</v>
      </c>
      <c r="B170">
        <v>38</v>
      </c>
      <c r="C170">
        <v>8715</v>
      </c>
      <c r="G170" t="s">
        <v>24</v>
      </c>
      <c r="H170">
        <v>38</v>
      </c>
      <c r="I170">
        <v>8779</v>
      </c>
    </row>
    <row r="171" spans="1:10">
      <c r="A171" t="s">
        <v>29</v>
      </c>
      <c r="B171">
        <v>39</v>
      </c>
      <c r="C171">
        <v>408944640</v>
      </c>
      <c r="D171">
        <v>10485760</v>
      </c>
      <c r="G171" t="s">
        <v>29</v>
      </c>
      <c r="H171">
        <v>39</v>
      </c>
      <c r="I171">
        <v>408944640</v>
      </c>
      <c r="J171">
        <v>10485760</v>
      </c>
    </row>
    <row r="172" spans="1:10">
      <c r="A172" t="s">
        <v>23</v>
      </c>
      <c r="B172">
        <v>39</v>
      </c>
      <c r="C172">
        <v>140787</v>
      </c>
      <c r="G172" t="s">
        <v>23</v>
      </c>
      <c r="H172">
        <v>39</v>
      </c>
      <c r="I172">
        <v>108991</v>
      </c>
    </row>
    <row r="173" spans="1:10">
      <c r="A173" t="s">
        <v>30</v>
      </c>
      <c r="B173">
        <v>39</v>
      </c>
      <c r="C173">
        <v>408944640</v>
      </c>
      <c r="D173">
        <v>10485760</v>
      </c>
      <c r="G173" t="s">
        <v>30</v>
      </c>
      <c r="H173">
        <v>39</v>
      </c>
      <c r="I173">
        <v>408944640</v>
      </c>
      <c r="J173">
        <v>10485760</v>
      </c>
    </row>
    <row r="174" spans="1:10">
      <c r="A174" t="s">
        <v>24</v>
      </c>
      <c r="B174">
        <v>39</v>
      </c>
      <c r="C174">
        <v>8652</v>
      </c>
      <c r="G174" t="s">
        <v>24</v>
      </c>
      <c r="H174">
        <v>39</v>
      </c>
      <c r="I174">
        <v>8742</v>
      </c>
    </row>
    <row r="175" spans="1:10">
      <c r="A175" t="s">
        <v>29</v>
      </c>
      <c r="B175">
        <v>40</v>
      </c>
      <c r="C175">
        <v>419430400</v>
      </c>
      <c r="D175">
        <v>10485760</v>
      </c>
      <c r="G175" t="s">
        <v>29</v>
      </c>
      <c r="H175">
        <v>40</v>
      </c>
      <c r="I175">
        <v>419430400</v>
      </c>
      <c r="J175">
        <v>10485760</v>
      </c>
    </row>
    <row r="176" spans="1:10">
      <c r="A176" t="s">
        <v>23</v>
      </c>
      <c r="B176">
        <v>40</v>
      </c>
      <c r="C176">
        <v>139801</v>
      </c>
      <c r="G176" t="s">
        <v>23</v>
      </c>
      <c r="H176">
        <v>40</v>
      </c>
      <c r="I176">
        <v>108941</v>
      </c>
    </row>
    <row r="177" spans="1:10">
      <c r="A177" t="s">
        <v>30</v>
      </c>
      <c r="B177">
        <v>40</v>
      </c>
      <c r="C177">
        <v>419430400</v>
      </c>
      <c r="D177">
        <v>10485760</v>
      </c>
      <c r="G177" t="s">
        <v>30</v>
      </c>
      <c r="H177">
        <v>40</v>
      </c>
      <c r="I177">
        <v>419430400</v>
      </c>
      <c r="J177">
        <v>10485760</v>
      </c>
    </row>
    <row r="178" spans="1:10">
      <c r="A178" t="s">
        <v>24</v>
      </c>
      <c r="B178">
        <v>40</v>
      </c>
      <c r="C178">
        <v>8692</v>
      </c>
      <c r="G178" t="s">
        <v>24</v>
      </c>
      <c r="H178">
        <v>40</v>
      </c>
      <c r="I178">
        <v>8759</v>
      </c>
    </row>
    <row r="179" spans="1:10">
      <c r="A179" t="s">
        <v>29</v>
      </c>
      <c r="B179">
        <v>41</v>
      </c>
      <c r="C179">
        <v>429916160</v>
      </c>
      <c r="D179">
        <v>10485760</v>
      </c>
      <c r="G179" t="s">
        <v>29</v>
      </c>
      <c r="H179">
        <v>41</v>
      </c>
      <c r="I179">
        <v>429916160</v>
      </c>
      <c r="J179">
        <v>10485760</v>
      </c>
    </row>
    <row r="180" spans="1:10">
      <c r="A180" t="s">
        <v>23</v>
      </c>
      <c r="B180">
        <v>41</v>
      </c>
      <c r="C180">
        <v>139699</v>
      </c>
      <c r="G180" t="s">
        <v>23</v>
      </c>
      <c r="H180">
        <v>41</v>
      </c>
      <c r="I180">
        <v>108979</v>
      </c>
    </row>
    <row r="181" spans="1:10">
      <c r="A181" t="s">
        <v>30</v>
      </c>
      <c r="B181">
        <v>41</v>
      </c>
      <c r="C181">
        <v>429916160</v>
      </c>
      <c r="D181">
        <v>10485760</v>
      </c>
      <c r="G181" t="s">
        <v>30</v>
      </c>
      <c r="H181">
        <v>41</v>
      </c>
      <c r="I181">
        <v>429916160</v>
      </c>
      <c r="J181">
        <v>10485760</v>
      </c>
    </row>
    <row r="182" spans="1:10">
      <c r="A182" t="s">
        <v>24</v>
      </c>
      <c r="B182">
        <v>41</v>
      </c>
      <c r="C182">
        <v>8637</v>
      </c>
      <c r="G182" t="s">
        <v>24</v>
      </c>
      <c r="H182">
        <v>41</v>
      </c>
      <c r="I182">
        <v>8794</v>
      </c>
    </row>
    <row r="183" spans="1:10">
      <c r="A183" t="s">
        <v>29</v>
      </c>
      <c r="B183">
        <v>42</v>
      </c>
      <c r="C183">
        <v>440401920</v>
      </c>
      <c r="D183">
        <v>10485760</v>
      </c>
      <c r="G183" t="s">
        <v>29</v>
      </c>
      <c r="H183">
        <v>42</v>
      </c>
      <c r="I183">
        <v>440401920</v>
      </c>
      <c r="J183">
        <v>10485760</v>
      </c>
    </row>
    <row r="184" spans="1:10">
      <c r="A184" t="s">
        <v>23</v>
      </c>
      <c r="B184">
        <v>42</v>
      </c>
      <c r="C184">
        <v>141490</v>
      </c>
      <c r="G184" t="s">
        <v>23</v>
      </c>
      <c r="H184">
        <v>42</v>
      </c>
      <c r="I184">
        <v>108990</v>
      </c>
    </row>
    <row r="185" spans="1:10">
      <c r="A185" t="s">
        <v>30</v>
      </c>
      <c r="B185">
        <v>42</v>
      </c>
      <c r="C185">
        <v>440401920</v>
      </c>
      <c r="D185">
        <v>10485760</v>
      </c>
      <c r="G185" t="s">
        <v>30</v>
      </c>
      <c r="H185">
        <v>42</v>
      </c>
      <c r="I185">
        <v>440401920</v>
      </c>
      <c r="J185">
        <v>10485760</v>
      </c>
    </row>
    <row r="186" spans="1:10">
      <c r="A186" t="s">
        <v>24</v>
      </c>
      <c r="B186">
        <v>42</v>
      </c>
      <c r="C186">
        <v>8615</v>
      </c>
      <c r="G186" t="s">
        <v>24</v>
      </c>
      <c r="H186">
        <v>42</v>
      </c>
      <c r="I186">
        <v>8985</v>
      </c>
    </row>
    <row r="187" spans="1:10">
      <c r="A187" t="s">
        <v>29</v>
      </c>
      <c r="B187">
        <v>43</v>
      </c>
      <c r="C187">
        <v>450887680</v>
      </c>
      <c r="D187">
        <v>10485760</v>
      </c>
      <c r="G187" t="s">
        <v>29</v>
      </c>
      <c r="H187">
        <v>43</v>
      </c>
      <c r="I187">
        <v>450887680</v>
      </c>
      <c r="J187">
        <v>10485760</v>
      </c>
    </row>
    <row r="188" spans="1:10">
      <c r="A188" t="s">
        <v>23</v>
      </c>
      <c r="B188">
        <v>43</v>
      </c>
      <c r="C188">
        <v>140908</v>
      </c>
      <c r="G188" t="s">
        <v>23</v>
      </c>
      <c r="H188">
        <v>43</v>
      </c>
      <c r="I188">
        <v>108756</v>
      </c>
    </row>
    <row r="189" spans="1:10">
      <c r="A189" t="s">
        <v>30</v>
      </c>
      <c r="B189">
        <v>43</v>
      </c>
      <c r="C189">
        <v>450887680</v>
      </c>
      <c r="D189">
        <v>10485760</v>
      </c>
      <c r="G189" t="s">
        <v>30</v>
      </c>
      <c r="H189">
        <v>43</v>
      </c>
      <c r="I189">
        <v>450887680</v>
      </c>
      <c r="J189">
        <v>10485760</v>
      </c>
    </row>
    <row r="190" spans="1:10">
      <c r="A190" t="s">
        <v>24</v>
      </c>
      <c r="B190">
        <v>43</v>
      </c>
      <c r="C190">
        <v>8736</v>
      </c>
      <c r="G190" t="s">
        <v>24</v>
      </c>
      <c r="H190">
        <v>43</v>
      </c>
      <c r="I190">
        <v>8730</v>
      </c>
    </row>
    <row r="191" spans="1:10">
      <c r="A191" t="s">
        <v>29</v>
      </c>
      <c r="B191">
        <v>44</v>
      </c>
      <c r="C191">
        <v>461373440</v>
      </c>
      <c r="D191">
        <v>10485760</v>
      </c>
      <c r="G191" t="s">
        <v>29</v>
      </c>
      <c r="H191">
        <v>44</v>
      </c>
      <c r="I191">
        <v>461373440</v>
      </c>
      <c r="J191">
        <v>10485760</v>
      </c>
    </row>
    <row r="192" spans="1:10">
      <c r="A192" t="s">
        <v>23</v>
      </c>
      <c r="B192">
        <v>44</v>
      </c>
      <c r="C192">
        <v>140403</v>
      </c>
      <c r="G192" t="s">
        <v>23</v>
      </c>
      <c r="H192">
        <v>44</v>
      </c>
      <c r="I192">
        <v>108978</v>
      </c>
    </row>
    <row r="193" spans="1:10">
      <c r="A193" t="s">
        <v>30</v>
      </c>
      <c r="B193">
        <v>44</v>
      </c>
      <c r="C193">
        <v>461373440</v>
      </c>
      <c r="D193">
        <v>10485760</v>
      </c>
      <c r="G193" t="s">
        <v>30</v>
      </c>
      <c r="H193">
        <v>44</v>
      </c>
      <c r="I193">
        <v>461373440</v>
      </c>
      <c r="J193">
        <v>10485760</v>
      </c>
    </row>
    <row r="194" spans="1:10">
      <c r="A194" t="s">
        <v>24</v>
      </c>
      <c r="B194">
        <v>44</v>
      </c>
      <c r="C194">
        <v>8734</v>
      </c>
      <c r="G194" t="s">
        <v>24</v>
      </c>
      <c r="H194">
        <v>44</v>
      </c>
      <c r="I194">
        <v>8764</v>
      </c>
    </row>
    <row r="195" spans="1:10">
      <c r="A195" t="s">
        <v>29</v>
      </c>
      <c r="B195">
        <v>45</v>
      </c>
      <c r="C195">
        <v>471859200</v>
      </c>
      <c r="D195">
        <v>10485760</v>
      </c>
      <c r="G195" t="s">
        <v>29</v>
      </c>
      <c r="H195">
        <v>45</v>
      </c>
      <c r="I195">
        <v>471859200</v>
      </c>
      <c r="J195">
        <v>10485760</v>
      </c>
    </row>
    <row r="196" spans="1:10">
      <c r="A196" t="s">
        <v>23</v>
      </c>
      <c r="B196">
        <v>45</v>
      </c>
      <c r="C196">
        <v>140695</v>
      </c>
      <c r="G196" t="s">
        <v>23</v>
      </c>
      <c r="H196">
        <v>45</v>
      </c>
      <c r="I196">
        <v>108914</v>
      </c>
    </row>
    <row r="197" spans="1:10">
      <c r="A197" t="s">
        <v>30</v>
      </c>
      <c r="B197">
        <v>45</v>
      </c>
      <c r="C197">
        <v>471859200</v>
      </c>
      <c r="D197">
        <v>10485760</v>
      </c>
      <c r="G197" t="s">
        <v>30</v>
      </c>
      <c r="H197">
        <v>45</v>
      </c>
      <c r="I197">
        <v>471859200</v>
      </c>
      <c r="J197">
        <v>10485760</v>
      </c>
    </row>
    <row r="198" spans="1:10">
      <c r="A198" t="s">
        <v>24</v>
      </c>
      <c r="B198">
        <v>45</v>
      </c>
      <c r="C198">
        <v>8699</v>
      </c>
      <c r="G198" t="s">
        <v>24</v>
      </c>
      <c r="H198">
        <v>45</v>
      </c>
      <c r="I198">
        <v>8759</v>
      </c>
    </row>
    <row r="199" spans="1:10">
      <c r="A199" t="s">
        <v>29</v>
      </c>
      <c r="B199">
        <v>46</v>
      </c>
      <c r="C199">
        <v>482344960</v>
      </c>
      <c r="D199">
        <v>10485760</v>
      </c>
      <c r="G199" t="s">
        <v>29</v>
      </c>
      <c r="H199">
        <v>46</v>
      </c>
      <c r="I199">
        <v>482344960</v>
      </c>
      <c r="J199">
        <v>10485760</v>
      </c>
    </row>
    <row r="200" spans="1:10">
      <c r="A200" t="s">
        <v>23</v>
      </c>
      <c r="B200">
        <v>46</v>
      </c>
      <c r="C200">
        <v>140313</v>
      </c>
      <c r="G200" t="s">
        <v>23</v>
      </c>
      <c r="H200">
        <v>46</v>
      </c>
      <c r="I200">
        <v>109031</v>
      </c>
    </row>
    <row r="201" spans="1:10">
      <c r="A201" t="s">
        <v>30</v>
      </c>
      <c r="B201">
        <v>46</v>
      </c>
      <c r="C201">
        <v>482344960</v>
      </c>
      <c r="D201">
        <v>10485760</v>
      </c>
      <c r="G201" t="s">
        <v>30</v>
      </c>
      <c r="H201">
        <v>46</v>
      </c>
      <c r="I201">
        <v>482344960</v>
      </c>
      <c r="J201">
        <v>10485760</v>
      </c>
    </row>
    <row r="202" spans="1:10">
      <c r="A202" t="s">
        <v>24</v>
      </c>
      <c r="B202">
        <v>46</v>
      </c>
      <c r="C202">
        <v>8725</v>
      </c>
      <c r="G202" t="s">
        <v>24</v>
      </c>
      <c r="H202">
        <v>46</v>
      </c>
      <c r="I202">
        <v>8721</v>
      </c>
    </row>
    <row r="203" spans="1:10">
      <c r="A203" t="s">
        <v>29</v>
      </c>
      <c r="B203">
        <v>47</v>
      </c>
      <c r="C203">
        <v>492830720</v>
      </c>
      <c r="D203">
        <v>10485760</v>
      </c>
      <c r="G203" t="s">
        <v>29</v>
      </c>
      <c r="H203">
        <v>47</v>
      </c>
      <c r="I203">
        <v>492830720</v>
      </c>
      <c r="J203">
        <v>10485760</v>
      </c>
    </row>
    <row r="204" spans="1:10">
      <c r="A204" t="s">
        <v>23</v>
      </c>
      <c r="B204">
        <v>47</v>
      </c>
      <c r="C204">
        <v>140613</v>
      </c>
      <c r="G204" t="s">
        <v>23</v>
      </c>
      <c r="H204">
        <v>47</v>
      </c>
      <c r="I204">
        <v>108967</v>
      </c>
    </row>
    <row r="205" spans="1:10">
      <c r="A205" t="s">
        <v>30</v>
      </c>
      <c r="B205">
        <v>47</v>
      </c>
      <c r="C205">
        <v>492830720</v>
      </c>
      <c r="D205">
        <v>10485760</v>
      </c>
      <c r="G205" t="s">
        <v>30</v>
      </c>
      <c r="H205">
        <v>47</v>
      </c>
      <c r="I205">
        <v>492830720</v>
      </c>
      <c r="J205">
        <v>10485760</v>
      </c>
    </row>
    <row r="206" spans="1:10">
      <c r="A206" t="s">
        <v>24</v>
      </c>
      <c r="B206">
        <v>47</v>
      </c>
      <c r="C206">
        <v>8671</v>
      </c>
      <c r="G206" t="s">
        <v>24</v>
      </c>
      <c r="H206">
        <v>47</v>
      </c>
      <c r="I206">
        <v>8738</v>
      </c>
    </row>
    <row r="207" spans="1:10">
      <c r="A207" t="s">
        <v>29</v>
      </c>
      <c r="B207">
        <v>48</v>
      </c>
      <c r="C207">
        <v>503316480</v>
      </c>
      <c r="D207">
        <v>10485760</v>
      </c>
      <c r="G207" t="s">
        <v>29</v>
      </c>
      <c r="H207">
        <v>48</v>
      </c>
      <c r="I207">
        <v>503316480</v>
      </c>
      <c r="J207">
        <v>10485760</v>
      </c>
    </row>
    <row r="208" spans="1:10">
      <c r="A208" t="s">
        <v>23</v>
      </c>
      <c r="B208">
        <v>48</v>
      </c>
      <c r="C208">
        <v>141194</v>
      </c>
      <c r="G208" t="s">
        <v>23</v>
      </c>
      <c r="H208">
        <v>48</v>
      </c>
      <c r="I208">
        <v>109026</v>
      </c>
    </row>
    <row r="209" spans="1:10">
      <c r="A209" t="s">
        <v>30</v>
      </c>
      <c r="B209">
        <v>48</v>
      </c>
      <c r="C209">
        <v>503316480</v>
      </c>
      <c r="D209">
        <v>10485760</v>
      </c>
      <c r="G209" t="s">
        <v>30</v>
      </c>
      <c r="H209">
        <v>48</v>
      </c>
      <c r="I209">
        <v>503316480</v>
      </c>
      <c r="J209">
        <v>10485760</v>
      </c>
    </row>
    <row r="210" spans="1:10">
      <c r="A210" t="s">
        <v>24</v>
      </c>
      <c r="B210">
        <v>48</v>
      </c>
      <c r="C210">
        <v>8682</v>
      </c>
      <c r="G210" t="s">
        <v>24</v>
      </c>
      <c r="H210">
        <v>48</v>
      </c>
      <c r="I210">
        <v>8765</v>
      </c>
    </row>
    <row r="211" spans="1:10">
      <c r="A211" t="s">
        <v>29</v>
      </c>
      <c r="B211">
        <v>49</v>
      </c>
      <c r="C211">
        <v>513802240</v>
      </c>
      <c r="D211">
        <v>10485760</v>
      </c>
      <c r="G211" t="s">
        <v>29</v>
      </c>
      <c r="H211">
        <v>49</v>
      </c>
      <c r="I211">
        <v>513802240</v>
      </c>
      <c r="J211">
        <v>10485760</v>
      </c>
    </row>
    <row r="212" spans="1:10">
      <c r="A212" t="s">
        <v>23</v>
      </c>
      <c r="B212">
        <v>49</v>
      </c>
      <c r="C212">
        <v>142202</v>
      </c>
      <c r="G212" t="s">
        <v>23</v>
      </c>
      <c r="H212">
        <v>49</v>
      </c>
      <c r="I212">
        <v>108705</v>
      </c>
    </row>
    <row r="213" spans="1:10">
      <c r="A213" t="s">
        <v>30</v>
      </c>
      <c r="B213">
        <v>49</v>
      </c>
      <c r="C213">
        <v>513802240</v>
      </c>
      <c r="D213">
        <v>10485760</v>
      </c>
      <c r="G213" t="s">
        <v>30</v>
      </c>
      <c r="H213">
        <v>49</v>
      </c>
      <c r="I213">
        <v>513802240</v>
      </c>
      <c r="J213">
        <v>10485760</v>
      </c>
    </row>
    <row r="214" spans="1:10">
      <c r="A214" t="s">
        <v>24</v>
      </c>
      <c r="B214">
        <v>49</v>
      </c>
      <c r="C214">
        <v>8694</v>
      </c>
      <c r="G214" t="s">
        <v>24</v>
      </c>
      <c r="H214">
        <v>49</v>
      </c>
      <c r="I214">
        <v>8929</v>
      </c>
    </row>
    <row r="215" spans="1:10">
      <c r="A215" t="s">
        <v>29</v>
      </c>
      <c r="B215">
        <v>50</v>
      </c>
      <c r="C215">
        <v>524288000</v>
      </c>
      <c r="D215">
        <v>10485760</v>
      </c>
      <c r="G215" t="s">
        <v>29</v>
      </c>
      <c r="H215">
        <v>50</v>
      </c>
      <c r="I215">
        <v>524288000</v>
      </c>
      <c r="J215">
        <v>10485760</v>
      </c>
    </row>
    <row r="216" spans="1:10">
      <c r="A216" t="s">
        <v>26</v>
      </c>
      <c r="B216">
        <v>0</v>
      </c>
      <c r="C216">
        <v>7547896</v>
      </c>
      <c r="G216" t="s">
        <v>26</v>
      </c>
      <c r="H216">
        <v>0</v>
      </c>
      <c r="I216">
        <v>5902569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workbookViewId="0">
      <selection activeCell="M44" sqref="M44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0" width="9.1640625" customWidth="1"/>
    <col min="11" max="11" width="6.1640625" bestFit="1" customWidth="1"/>
    <col min="14" max="15" width="9" bestFit="1" customWidth="1"/>
    <col min="16" max="16" width="8.1640625" bestFit="1" customWidth="1"/>
    <col min="17" max="17" width="7.1640625" bestFit="1" customWidth="1"/>
  </cols>
  <sheetData>
    <row r="1" spans="1:17">
      <c r="A1" s="6" t="s">
        <v>10</v>
      </c>
      <c r="B1" s="3">
        <v>307</v>
      </c>
      <c r="C1" s="3">
        <f>B3*(B3/B4)/I3</f>
        <v>337.06886532642693</v>
      </c>
      <c r="D1" s="3">
        <f>$B$3*($B$3/$B$4)/O3</f>
        <v>454.60992649866705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93.36126702442705</v>
      </c>
      <c r="D2" s="3">
        <f>$B$4/O6</f>
        <v>93.331989352686662</v>
      </c>
      <c r="G2" t="s">
        <v>4</v>
      </c>
      <c r="H2" s="7">
        <f>H3+H5</f>
        <v>4659.8965319026629</v>
      </c>
      <c r="I2" s="7">
        <f>I3+I5</f>
        <v>4243.9949999999999</v>
      </c>
      <c r="J2" s="8">
        <f>H2/I2</f>
        <v>1.0979976488904117</v>
      </c>
      <c r="K2" s="8">
        <f>J2-1</f>
        <v>9.7997648890411737E-2</v>
      </c>
      <c r="M2" t="s">
        <v>4</v>
      </c>
      <c r="N2" s="7">
        <f>N3+N5</f>
        <v>4659.8965319026629</v>
      </c>
      <c r="O2" s="7">
        <f>O3+O5</f>
        <v>3285.3320000000003</v>
      </c>
      <c r="P2" s="8">
        <f>N2/O2</f>
        <v>1.4183944063804397</v>
      </c>
      <c r="Q2" s="8">
        <f>P2-1</f>
        <v>0.41839440638043968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4071.6612377850161</v>
      </c>
      <c r="I3" s="3">
        <f>SUMIF($A$12:$A$416,"read",$C$12:$C$416)/1000</f>
        <v>3708.4409999999998</v>
      </c>
      <c r="J3" s="8">
        <f>H3/I3</f>
        <v>1.0979441867310322</v>
      </c>
      <c r="K3" s="8">
        <f>J3-1</f>
        <v>9.7944186731032223E-2</v>
      </c>
      <c r="M3" t="s">
        <v>13</v>
      </c>
      <c r="N3" s="3">
        <f>$B$3/$B$4*N4</f>
        <v>4071.6612377850161</v>
      </c>
      <c r="O3" s="3">
        <f>SUMIF($G$12:$G$416,"read",$I$12:$I$416)/1000</f>
        <v>2749.61</v>
      </c>
      <c r="P3" s="8">
        <f>N3/O3</f>
        <v>1.4808140928295344</v>
      </c>
      <c r="Q3" s="8">
        <f>P3-1</f>
        <v>0.48081409282953436</v>
      </c>
    </row>
    <row r="4" spans="1:17">
      <c r="A4" s="6" t="s">
        <v>14</v>
      </c>
      <c r="B4" s="3">
        <v>2000</v>
      </c>
      <c r="C4" s="3"/>
      <c r="G4" t="s">
        <v>15</v>
      </c>
      <c r="H4" s="3">
        <f>B3/B1</f>
        <v>162.86644951140065</v>
      </c>
      <c r="I4" s="3">
        <f>I3/(B3/B4)</f>
        <v>148.33763999999999</v>
      </c>
      <c r="J4" s="8">
        <f>H4/I4</f>
        <v>1.0979441867310324</v>
      </c>
      <c r="K4" s="8">
        <f>J4-1</f>
        <v>9.7944186731032445E-2</v>
      </c>
      <c r="M4" t="s">
        <v>15</v>
      </c>
      <c r="N4" s="3">
        <f>$B$3/$B$1</f>
        <v>162.86644951140065</v>
      </c>
      <c r="O4" s="3">
        <f>O3/($B$3/$B$4)</f>
        <v>109.98440000000001</v>
      </c>
      <c r="P4" s="8">
        <f>N4/O4</f>
        <v>1.4808140928295344</v>
      </c>
      <c r="Q4" s="8">
        <f>P4-1</f>
        <v>0.48081409282953436</v>
      </c>
    </row>
    <row r="5" spans="1:17">
      <c r="A5" s="6" t="s">
        <v>16</v>
      </c>
      <c r="B5" s="9">
        <f>B4/B3</f>
        <v>0.04</v>
      </c>
      <c r="G5" t="s">
        <v>6</v>
      </c>
      <c r="H5" s="3">
        <f>B3/B2</f>
        <v>588.23529411764707</v>
      </c>
      <c r="I5" s="3">
        <f>SUMIF($A$12:$A$416,"network",$C$12:$C$416)/1000</f>
        <v>535.55399999999997</v>
      </c>
      <c r="J5" s="8">
        <f>H5/I5</f>
        <v>1.0983678473462006</v>
      </c>
      <c r="K5" s="8">
        <f>J5-1</f>
        <v>9.8367847346200632E-2</v>
      </c>
      <c r="M5" t="s">
        <v>6</v>
      </c>
      <c r="N5" s="3">
        <f>$B$3/$B$2</f>
        <v>588.23529411764707</v>
      </c>
      <c r="O5" s="3">
        <f>SUMIF($G$12:$G$416,"network",$I$12:$I$416)/1000</f>
        <v>535.72199999999998</v>
      </c>
      <c r="P5" s="8">
        <f>N5/O5</f>
        <v>1.0980234041492549</v>
      </c>
      <c r="Q5" s="8">
        <f>P5-1</f>
        <v>9.8023404149254922E-2</v>
      </c>
    </row>
    <row r="6" spans="1:17">
      <c r="G6" t="s">
        <v>17</v>
      </c>
      <c r="H6" s="3">
        <f>B4/B2</f>
        <v>23.529411764705884</v>
      </c>
      <c r="I6" s="3">
        <f>I5/(B3/B4)</f>
        <v>21.422159999999998</v>
      </c>
      <c r="J6" s="8">
        <f>H6/I6</f>
        <v>1.0983678473462006</v>
      </c>
      <c r="K6" s="8">
        <f>J6-1</f>
        <v>9.8367847346200632E-2</v>
      </c>
      <c r="M6" t="s">
        <v>17</v>
      </c>
      <c r="N6" s="3">
        <f>$B$4/$B$2</f>
        <v>23.529411764705884</v>
      </c>
      <c r="O6" s="3">
        <f>O5/($B$3/$B$4)</f>
        <v>21.428879999999999</v>
      </c>
      <c r="P6" s="8">
        <f>N6/O6</f>
        <v>1.0980234041492549</v>
      </c>
      <c r="Q6" s="8">
        <f>P6-1</f>
        <v>9.8023404149254922E-2</v>
      </c>
    </row>
    <row r="7" spans="1:17">
      <c r="G7" t="s">
        <v>18</v>
      </c>
      <c r="H7" s="3">
        <f t="array" ref="H7">MAX(IF(A13:A303="read", C13:C303, 0))</f>
        <v>180233</v>
      </c>
      <c r="I7" s="3"/>
      <c r="M7" t="s">
        <v>18</v>
      </c>
      <c r="N7" s="3">
        <f t="array" ref="N7">MAX(IF(G13:G303="read", I13:I303, 0))</f>
        <v>120695</v>
      </c>
      <c r="O7" s="3"/>
    </row>
    <row r="8" spans="1:17">
      <c r="G8" t="s">
        <v>19</v>
      </c>
      <c r="H8" s="3">
        <f t="array" ref="H8">MIN(IF(A13:A304="read", C13:C304, 1000000000))</f>
        <v>130393</v>
      </c>
      <c r="I8" s="3"/>
      <c r="M8" t="s">
        <v>19</v>
      </c>
      <c r="N8" s="3">
        <f t="array" ref="N8">MIN(IF(G13:G304="read", I13:I304, 1000000000))</f>
        <v>109248</v>
      </c>
      <c r="O8" s="3"/>
    </row>
    <row r="9" spans="1:17">
      <c r="H9" s="8">
        <f>H8/H7</f>
        <v>0.72346906504358244</v>
      </c>
      <c r="I9" s="3"/>
      <c r="N9" s="8">
        <f>N8/N7</f>
        <v>0.90515762873358463</v>
      </c>
      <c r="O9" s="3"/>
    </row>
    <row r="11" spans="1:17">
      <c r="A11" s="1" t="s">
        <v>31</v>
      </c>
      <c r="G11" s="1" t="s">
        <v>32</v>
      </c>
    </row>
    <row r="12" spans="1:17">
      <c r="A12" t="s">
        <v>20</v>
      </c>
      <c r="B12">
        <v>50</v>
      </c>
      <c r="C12">
        <v>2</v>
      </c>
      <c r="D12" t="s">
        <v>21</v>
      </c>
      <c r="E12" t="s">
        <v>22</v>
      </c>
      <c r="G12" t="s">
        <v>20</v>
      </c>
      <c r="H12">
        <v>50</v>
      </c>
      <c r="I12">
        <v>2</v>
      </c>
      <c r="J12" t="s">
        <v>33</v>
      </c>
      <c r="K12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ca="1">OFFSET(I16,(ROW()-13)*3,0)/1000</f>
        <v>120.69499999999999</v>
      </c>
      <c r="N13">
        <f ca="1">OFFSET(I18,(ROW()-13)*3,0)/1000</f>
        <v>22.186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ca="1">OFFSET(I17,(ROW()-13)*3,0)/1000</f>
        <v>110.17400000000001</v>
      </c>
      <c r="N14">
        <f ca="1">OFFSET(I19,(ROW()-13)*3,0)/1000</f>
        <v>21.399000000000001</v>
      </c>
    </row>
    <row r="15" spans="1:17">
      <c r="A15" t="s">
        <v>29</v>
      </c>
      <c r="B15">
        <v>0</v>
      </c>
      <c r="C15">
        <v>0</v>
      </c>
      <c r="D15">
        <v>20971520</v>
      </c>
      <c r="G15" t="s">
        <v>29</v>
      </c>
      <c r="H15">
        <v>0</v>
      </c>
      <c r="I15">
        <v>0</v>
      </c>
      <c r="J15">
        <v>20971520</v>
      </c>
      <c r="M15">
        <f ca="1">OFFSET(I18,(ROW()-13)*3,0)/1000</f>
        <v>109.622</v>
      </c>
      <c r="N15">
        <f ca="1">OFFSET(I20,(ROW()-13)*3,0)/1000</f>
        <v>21.5</v>
      </c>
    </row>
    <row r="16" spans="1:17">
      <c r="A16" t="s">
        <v>23</v>
      </c>
      <c r="B16">
        <v>0</v>
      </c>
      <c r="C16">
        <v>180233</v>
      </c>
      <c r="G16" t="s">
        <v>23</v>
      </c>
      <c r="H16">
        <v>0</v>
      </c>
      <c r="I16">
        <v>120695</v>
      </c>
      <c r="M16">
        <f ca="1">OFFSET(I19,(ROW()-13)*3,0)/1000</f>
        <v>109.51600000000001</v>
      </c>
      <c r="N16">
        <f ca="1">OFFSET(I21,(ROW()-13)*3,0)/1000</f>
        <v>21.504000000000001</v>
      </c>
    </row>
    <row r="17" spans="1:14">
      <c r="A17" t="s">
        <v>30</v>
      </c>
      <c r="B17">
        <v>0</v>
      </c>
      <c r="C17">
        <v>0</v>
      </c>
      <c r="D17">
        <v>20971520</v>
      </c>
      <c r="G17" t="s">
        <v>30</v>
      </c>
      <c r="H17">
        <v>0</v>
      </c>
      <c r="I17">
        <v>0</v>
      </c>
      <c r="J17">
        <v>20971520</v>
      </c>
      <c r="M17">
        <f ca="1">OFFSET(I20,(ROW()-13)*3,0)/1000</f>
        <v>109.577</v>
      </c>
      <c r="N17">
        <f ca="1">OFFSET(I22,(ROW()-13)*3,0)/1000</f>
        <v>21.457999999999998</v>
      </c>
    </row>
    <row r="18" spans="1:14">
      <c r="A18" t="s">
        <v>24</v>
      </c>
      <c r="B18">
        <v>0</v>
      </c>
      <c r="C18">
        <v>22221</v>
      </c>
      <c r="G18" t="s">
        <v>24</v>
      </c>
      <c r="H18">
        <v>0</v>
      </c>
      <c r="I18">
        <v>22186</v>
      </c>
      <c r="M18">
        <f ca="1">OFFSET(I21,(ROW()-13)*3,0)/1000</f>
        <v>109.554</v>
      </c>
      <c r="N18">
        <f ca="1">OFFSET(I23,(ROW()-13)*3,0)/1000</f>
        <v>21.5</v>
      </c>
    </row>
    <row r="19" spans="1:14">
      <c r="A19" t="s">
        <v>29</v>
      </c>
      <c r="B19">
        <v>1</v>
      </c>
      <c r="C19">
        <v>20971520</v>
      </c>
      <c r="D19">
        <v>20971520</v>
      </c>
      <c r="G19" t="s">
        <v>29</v>
      </c>
      <c r="H19">
        <v>1</v>
      </c>
      <c r="I19">
        <v>20971520</v>
      </c>
      <c r="J19">
        <v>20971520</v>
      </c>
      <c r="M19">
        <f ca="1">OFFSET(I22,(ROW()-13)*3,0)/1000</f>
        <v>109.521</v>
      </c>
      <c r="N19">
        <f ca="1">OFFSET(I24,(ROW()-13)*3,0)/1000</f>
        <v>21.431999999999999</v>
      </c>
    </row>
    <row r="20" spans="1:14">
      <c r="A20" t="s">
        <v>23</v>
      </c>
      <c r="B20">
        <v>1</v>
      </c>
      <c r="C20">
        <v>169851</v>
      </c>
      <c r="G20" t="s">
        <v>23</v>
      </c>
      <c r="H20">
        <v>1</v>
      </c>
      <c r="I20">
        <v>110174</v>
      </c>
      <c r="M20">
        <f ca="1">OFFSET(I23,(ROW()-13)*3,0)/1000</f>
        <v>109.512</v>
      </c>
      <c r="N20">
        <f ca="1">OFFSET(I25,(ROW()-13)*3,0)/1000</f>
        <v>21.323</v>
      </c>
    </row>
    <row r="21" spans="1:14">
      <c r="A21" t="s">
        <v>30</v>
      </c>
      <c r="B21">
        <v>1</v>
      </c>
      <c r="C21">
        <v>20971520</v>
      </c>
      <c r="D21">
        <v>20971520</v>
      </c>
      <c r="G21" t="s">
        <v>30</v>
      </c>
      <c r="H21">
        <v>1</v>
      </c>
      <c r="I21">
        <v>20971520</v>
      </c>
      <c r="J21">
        <v>20971520</v>
      </c>
      <c r="M21">
        <f ca="1">OFFSET(I24,(ROW()-13)*3,0)/1000</f>
        <v>109.873</v>
      </c>
      <c r="N21">
        <f ca="1">OFFSET(I26,(ROW()-13)*3,0)/1000</f>
        <v>21.468</v>
      </c>
    </row>
    <row r="22" spans="1:14">
      <c r="A22" t="s">
        <v>24</v>
      </c>
      <c r="B22">
        <v>1</v>
      </c>
      <c r="C22">
        <v>21483</v>
      </c>
      <c r="G22" t="s">
        <v>24</v>
      </c>
      <c r="H22">
        <v>1</v>
      </c>
      <c r="I22">
        <v>21399</v>
      </c>
      <c r="M22">
        <f ca="1">OFFSET(I25,(ROW()-13)*3,0)/1000</f>
        <v>109.568</v>
      </c>
      <c r="N22">
        <f ca="1">OFFSET(I27,(ROW()-13)*3,0)/1000</f>
        <v>21.408999999999999</v>
      </c>
    </row>
    <row r="23" spans="1:14">
      <c r="A23" t="s">
        <v>29</v>
      </c>
      <c r="B23">
        <v>2</v>
      </c>
      <c r="C23">
        <v>41943040</v>
      </c>
      <c r="D23">
        <v>20971520</v>
      </c>
      <c r="G23" t="s">
        <v>29</v>
      </c>
      <c r="H23">
        <v>2</v>
      </c>
      <c r="I23">
        <v>41943040</v>
      </c>
      <c r="J23">
        <v>20971520</v>
      </c>
      <c r="M23">
        <f ca="1">OFFSET(I26,(ROW()-13)*3,0)/1000</f>
        <v>109.542</v>
      </c>
      <c r="N23">
        <f ca="1">OFFSET(I28,(ROW()-13)*3,0)/1000</f>
        <v>21.343</v>
      </c>
    </row>
    <row r="24" spans="1:14">
      <c r="A24" t="s">
        <v>23</v>
      </c>
      <c r="B24">
        <v>2</v>
      </c>
      <c r="C24">
        <v>165738</v>
      </c>
      <c r="G24" t="s">
        <v>23</v>
      </c>
      <c r="H24">
        <v>2</v>
      </c>
      <c r="I24">
        <v>109622</v>
      </c>
      <c r="M24">
        <f ca="1">OFFSET(I27,(ROW()-13)*3,0)/1000</f>
        <v>109.53400000000001</v>
      </c>
      <c r="N24">
        <f ca="1">OFFSET(I29,(ROW()-13)*3,0)/1000</f>
        <v>21.347999999999999</v>
      </c>
    </row>
    <row r="25" spans="1:14">
      <c r="A25" t="s">
        <v>30</v>
      </c>
      <c r="B25">
        <v>2</v>
      </c>
      <c r="C25">
        <v>41943040</v>
      </c>
      <c r="D25">
        <v>20971520</v>
      </c>
      <c r="G25" t="s">
        <v>30</v>
      </c>
      <c r="H25">
        <v>2</v>
      </c>
      <c r="I25">
        <v>41943040</v>
      </c>
      <c r="J25">
        <v>20971520</v>
      </c>
      <c r="M25">
        <f ca="1">OFFSET(I28,(ROW()-13)*3,0)/1000</f>
        <v>109.505</v>
      </c>
      <c r="N25">
        <f ca="1">OFFSET(I30,(ROW()-13)*3,0)/1000</f>
        <v>21.326000000000001</v>
      </c>
    </row>
    <row r="26" spans="1:14">
      <c r="A26" t="s">
        <v>24</v>
      </c>
      <c r="B26">
        <v>2</v>
      </c>
      <c r="C26">
        <v>21544</v>
      </c>
      <c r="G26" t="s">
        <v>24</v>
      </c>
      <c r="H26">
        <v>2</v>
      </c>
      <c r="I26">
        <v>21500</v>
      </c>
      <c r="M26">
        <f ca="1">OFFSET(I29,(ROW()-13)*3,0)/1000</f>
        <v>109.51900000000001</v>
      </c>
      <c r="N26">
        <f ca="1">OFFSET(I31,(ROW()-13)*3,0)/1000</f>
        <v>21.382999999999999</v>
      </c>
    </row>
    <row r="27" spans="1:14">
      <c r="A27" t="s">
        <v>29</v>
      </c>
      <c r="B27">
        <v>3</v>
      </c>
      <c r="C27">
        <v>62914560</v>
      </c>
      <c r="D27">
        <v>20971520</v>
      </c>
      <c r="G27" t="s">
        <v>29</v>
      </c>
      <c r="H27">
        <v>3</v>
      </c>
      <c r="I27">
        <v>62914560</v>
      </c>
      <c r="J27">
        <v>20971520</v>
      </c>
      <c r="M27">
        <f ca="1">OFFSET(I30,(ROW()-13)*3,0)/1000</f>
        <v>109.443</v>
      </c>
      <c r="N27">
        <f ca="1">OFFSET(I32,(ROW()-13)*3,0)/1000</f>
        <v>21.373000000000001</v>
      </c>
    </row>
    <row r="28" spans="1:14">
      <c r="A28" t="s">
        <v>23</v>
      </c>
      <c r="B28">
        <v>3</v>
      </c>
      <c r="C28">
        <v>151898</v>
      </c>
      <c r="G28" t="s">
        <v>23</v>
      </c>
      <c r="H28">
        <v>3</v>
      </c>
      <c r="I28">
        <v>109516</v>
      </c>
      <c r="M28">
        <f ca="1">OFFSET(I31,(ROW()-13)*3,0)/1000</f>
        <v>109.46299999999999</v>
      </c>
      <c r="N28">
        <f ca="1">OFFSET(I33,(ROW()-13)*3,0)/1000</f>
        <v>21.414000000000001</v>
      </c>
    </row>
    <row r="29" spans="1:14">
      <c r="A29" t="s">
        <v>30</v>
      </c>
      <c r="B29">
        <v>3</v>
      </c>
      <c r="C29">
        <v>62914560</v>
      </c>
      <c r="D29">
        <v>20971520</v>
      </c>
      <c r="G29" t="s">
        <v>30</v>
      </c>
      <c r="H29">
        <v>3</v>
      </c>
      <c r="I29">
        <v>62914560</v>
      </c>
      <c r="J29">
        <v>20971520</v>
      </c>
      <c r="M29">
        <f ca="1">OFFSET(I32,(ROW()-13)*3,0)/1000</f>
        <v>109.51900000000001</v>
      </c>
      <c r="N29">
        <f ca="1">OFFSET(I34,(ROW()-13)*3,0)/1000</f>
        <v>21.395</v>
      </c>
    </row>
    <row r="30" spans="1:14">
      <c r="A30" t="s">
        <v>24</v>
      </c>
      <c r="B30">
        <v>3</v>
      </c>
      <c r="C30">
        <v>21476</v>
      </c>
      <c r="G30" t="s">
        <v>24</v>
      </c>
      <c r="H30">
        <v>3</v>
      </c>
      <c r="I30">
        <v>21504</v>
      </c>
      <c r="M30">
        <f ca="1">OFFSET(I33,(ROW()-13)*3,0)/1000</f>
        <v>109.45099999999999</v>
      </c>
      <c r="N30">
        <f ca="1">OFFSET(I35,(ROW()-13)*3,0)/1000</f>
        <v>21.431999999999999</v>
      </c>
    </row>
    <row r="31" spans="1:14">
      <c r="A31" t="s">
        <v>29</v>
      </c>
      <c r="B31">
        <v>4</v>
      </c>
      <c r="C31">
        <v>83886080</v>
      </c>
      <c r="D31">
        <v>20971520</v>
      </c>
      <c r="G31" t="s">
        <v>29</v>
      </c>
      <c r="H31">
        <v>4</v>
      </c>
      <c r="I31">
        <v>83886080</v>
      </c>
      <c r="J31">
        <v>20971520</v>
      </c>
      <c r="M31">
        <f ca="1">OFFSET(I34,(ROW()-13)*3,0)/1000</f>
        <v>109.477</v>
      </c>
      <c r="N31">
        <f ca="1">OFFSET(I36,(ROW()-13)*3,0)/1000</f>
        <v>21.257999999999999</v>
      </c>
    </row>
    <row r="32" spans="1:14">
      <c r="A32" t="s">
        <v>23</v>
      </c>
      <c r="B32">
        <v>4</v>
      </c>
      <c r="C32">
        <v>148837</v>
      </c>
      <c r="G32" t="s">
        <v>23</v>
      </c>
      <c r="H32">
        <v>4</v>
      </c>
      <c r="I32">
        <v>109577</v>
      </c>
      <c r="M32">
        <f ca="1">OFFSET(I35,(ROW()-13)*3,0)/1000</f>
        <v>109.42100000000001</v>
      </c>
      <c r="N32">
        <f ca="1">OFFSET(I37,(ROW()-13)*3,0)/1000</f>
        <v>21.335999999999999</v>
      </c>
    </row>
    <row r="33" spans="1:14">
      <c r="A33" t="s">
        <v>30</v>
      </c>
      <c r="B33">
        <v>4</v>
      </c>
      <c r="C33">
        <v>83886080</v>
      </c>
      <c r="D33">
        <v>20971520</v>
      </c>
      <c r="G33" t="s">
        <v>30</v>
      </c>
      <c r="H33">
        <v>4</v>
      </c>
      <c r="I33">
        <v>83886080</v>
      </c>
      <c r="J33">
        <v>20971520</v>
      </c>
      <c r="M33">
        <f ca="1">OFFSET(I36,(ROW()-13)*3,0)/1000</f>
        <v>109.486</v>
      </c>
      <c r="N33">
        <f ca="1">OFFSET(I38,(ROW()-13)*3,0)/1000</f>
        <v>21.420999999999999</v>
      </c>
    </row>
    <row r="34" spans="1:14">
      <c r="A34" t="s">
        <v>24</v>
      </c>
      <c r="B34">
        <v>4</v>
      </c>
      <c r="C34">
        <v>21341</v>
      </c>
      <c r="G34" t="s">
        <v>24</v>
      </c>
      <c r="H34">
        <v>4</v>
      </c>
      <c r="I34">
        <v>21458</v>
      </c>
      <c r="M34">
        <f ca="1">OFFSET(I37,(ROW()-13)*3,0)/1000</f>
        <v>109.462</v>
      </c>
      <c r="N34">
        <f ca="1">OFFSET(I39,(ROW()-13)*3,0)/1000</f>
        <v>21.369</v>
      </c>
    </row>
    <row r="35" spans="1:14">
      <c r="A35" t="s">
        <v>29</v>
      </c>
      <c r="B35">
        <v>5</v>
      </c>
      <c r="C35">
        <v>104857600</v>
      </c>
      <c r="D35">
        <v>20971520</v>
      </c>
      <c r="G35" t="s">
        <v>29</v>
      </c>
      <c r="H35">
        <v>5</v>
      </c>
      <c r="I35">
        <v>104857600</v>
      </c>
      <c r="J35">
        <v>20971520</v>
      </c>
      <c r="M35">
        <f ca="1">OFFSET(I38,(ROW()-13)*3,0)/1000</f>
        <v>109.432</v>
      </c>
      <c r="N35">
        <f ca="1">OFFSET(I40,(ROW()-13)*3,0)/1000</f>
        <v>21.334</v>
      </c>
    </row>
    <row r="36" spans="1:14">
      <c r="A36" t="s">
        <v>23</v>
      </c>
      <c r="B36">
        <v>5</v>
      </c>
      <c r="C36">
        <v>145384</v>
      </c>
      <c r="G36" t="s">
        <v>23</v>
      </c>
      <c r="H36">
        <v>5</v>
      </c>
      <c r="I36">
        <v>109554</v>
      </c>
      <c r="M36">
        <f ca="1">OFFSET(I39,(ROW()-13)*3,0)/1000</f>
        <v>109.496</v>
      </c>
      <c r="N36">
        <f ca="1">OFFSET(I41,(ROW()-13)*3,0)/1000</f>
        <v>21.393999999999998</v>
      </c>
    </row>
    <row r="37" spans="1:14">
      <c r="A37" t="s">
        <v>30</v>
      </c>
      <c r="B37">
        <v>5</v>
      </c>
      <c r="C37">
        <v>104857600</v>
      </c>
      <c r="D37">
        <v>20971520</v>
      </c>
      <c r="G37" t="s">
        <v>30</v>
      </c>
      <c r="H37">
        <v>5</v>
      </c>
      <c r="I37">
        <v>104857600</v>
      </c>
      <c r="J37">
        <v>20971520</v>
      </c>
      <c r="M37">
        <f ca="1">OFFSET(I40,(ROW()-13)*3,0)/1000</f>
        <v>109.248</v>
      </c>
      <c r="N37">
        <f ca="1">OFFSET(I42,(ROW()-13)*3,0)/1000</f>
        <v>21.417000000000002</v>
      </c>
    </row>
    <row r="38" spans="1:14">
      <c r="A38" t="s">
        <v>24</v>
      </c>
      <c r="B38">
        <v>5</v>
      </c>
      <c r="C38">
        <v>21460</v>
      </c>
      <c r="G38" t="s">
        <v>24</v>
      </c>
      <c r="H38">
        <v>5</v>
      </c>
      <c r="I38">
        <v>21500</v>
      </c>
    </row>
    <row r="39" spans="1:14">
      <c r="A39" t="s">
        <v>29</v>
      </c>
      <c r="B39">
        <v>6</v>
      </c>
      <c r="C39">
        <v>125829120</v>
      </c>
      <c r="D39">
        <v>20971520</v>
      </c>
      <c r="G39" t="s">
        <v>29</v>
      </c>
      <c r="H39">
        <v>6</v>
      </c>
      <c r="I39">
        <v>125829120</v>
      </c>
      <c r="J39">
        <v>20971520</v>
      </c>
    </row>
    <row r="40" spans="1:14">
      <c r="A40" t="s">
        <v>23</v>
      </c>
      <c r="B40">
        <v>6</v>
      </c>
      <c r="C40">
        <v>144011</v>
      </c>
      <c r="G40" t="s">
        <v>23</v>
      </c>
      <c r="H40">
        <v>6</v>
      </c>
      <c r="I40">
        <v>109521</v>
      </c>
    </row>
    <row r="41" spans="1:14">
      <c r="A41" t="s">
        <v>30</v>
      </c>
      <c r="B41">
        <v>6</v>
      </c>
      <c r="C41">
        <v>125829120</v>
      </c>
      <c r="D41">
        <v>20971520</v>
      </c>
      <c r="G41" t="s">
        <v>30</v>
      </c>
      <c r="H41">
        <v>6</v>
      </c>
      <c r="I41">
        <v>125829120</v>
      </c>
      <c r="J41">
        <v>20971520</v>
      </c>
    </row>
    <row r="42" spans="1:14">
      <c r="A42" t="s">
        <v>24</v>
      </c>
      <c r="B42">
        <v>6</v>
      </c>
      <c r="C42">
        <v>21337</v>
      </c>
      <c r="G42" t="s">
        <v>24</v>
      </c>
      <c r="H42">
        <v>6</v>
      </c>
      <c r="I42">
        <v>21432</v>
      </c>
    </row>
    <row r="43" spans="1:14">
      <c r="A43" t="s">
        <v>29</v>
      </c>
      <c r="B43">
        <v>7</v>
      </c>
      <c r="C43">
        <v>146800640</v>
      </c>
      <c r="D43">
        <v>20971520</v>
      </c>
      <c r="G43" t="s">
        <v>29</v>
      </c>
      <c r="H43">
        <v>7</v>
      </c>
      <c r="I43">
        <v>146800640</v>
      </c>
      <c r="J43">
        <v>20971520</v>
      </c>
    </row>
    <row r="44" spans="1:14">
      <c r="A44" t="s">
        <v>23</v>
      </c>
      <c r="B44">
        <v>7</v>
      </c>
      <c r="C44">
        <v>144818</v>
      </c>
      <c r="G44" t="s">
        <v>23</v>
      </c>
      <c r="H44">
        <v>7</v>
      </c>
      <c r="I44">
        <v>109512</v>
      </c>
    </row>
    <row r="45" spans="1:14">
      <c r="A45" t="s">
        <v>30</v>
      </c>
      <c r="B45">
        <v>7</v>
      </c>
      <c r="C45">
        <v>146800640</v>
      </c>
      <c r="D45">
        <v>20971520</v>
      </c>
      <c r="G45" t="s">
        <v>30</v>
      </c>
      <c r="H45">
        <v>7</v>
      </c>
      <c r="I45">
        <v>146800640</v>
      </c>
      <c r="J45">
        <v>20971520</v>
      </c>
    </row>
    <row r="46" spans="1:14">
      <c r="A46" t="s">
        <v>24</v>
      </c>
      <c r="B46">
        <v>7</v>
      </c>
      <c r="C46">
        <v>21519</v>
      </c>
      <c r="G46" t="s">
        <v>24</v>
      </c>
      <c r="H46">
        <v>7</v>
      </c>
      <c r="I46">
        <v>21323</v>
      </c>
    </row>
    <row r="47" spans="1:14">
      <c r="A47" t="s">
        <v>29</v>
      </c>
      <c r="B47">
        <v>8</v>
      </c>
      <c r="C47">
        <v>167772160</v>
      </c>
      <c r="D47">
        <v>20971520</v>
      </c>
      <c r="G47" t="s">
        <v>29</v>
      </c>
      <c r="H47">
        <v>8</v>
      </c>
      <c r="I47">
        <v>167772160</v>
      </c>
      <c r="J47">
        <v>20971520</v>
      </c>
    </row>
    <row r="48" spans="1:14">
      <c r="A48" t="s">
        <v>23</v>
      </c>
      <c r="B48">
        <v>8</v>
      </c>
      <c r="C48">
        <v>144053</v>
      </c>
      <c r="G48" t="s">
        <v>23</v>
      </c>
      <c r="H48">
        <v>8</v>
      </c>
      <c r="I48">
        <v>109873</v>
      </c>
    </row>
    <row r="49" spans="1:10">
      <c r="A49" t="s">
        <v>30</v>
      </c>
      <c r="B49">
        <v>8</v>
      </c>
      <c r="C49">
        <v>167772160</v>
      </c>
      <c r="D49">
        <v>20971520</v>
      </c>
      <c r="G49" t="s">
        <v>30</v>
      </c>
      <c r="H49">
        <v>8</v>
      </c>
      <c r="I49">
        <v>167772160</v>
      </c>
      <c r="J49">
        <v>20971520</v>
      </c>
    </row>
    <row r="50" spans="1:10">
      <c r="A50" t="s">
        <v>24</v>
      </c>
      <c r="B50">
        <v>8</v>
      </c>
      <c r="C50">
        <v>21428</v>
      </c>
      <c r="G50" t="s">
        <v>24</v>
      </c>
      <c r="H50">
        <v>8</v>
      </c>
      <c r="I50">
        <v>21468</v>
      </c>
    </row>
    <row r="51" spans="1:10">
      <c r="A51" t="s">
        <v>29</v>
      </c>
      <c r="B51">
        <v>9</v>
      </c>
      <c r="C51">
        <v>188743680</v>
      </c>
      <c r="D51">
        <v>20971520</v>
      </c>
      <c r="G51" t="s">
        <v>29</v>
      </c>
      <c r="H51">
        <v>9</v>
      </c>
      <c r="I51">
        <v>188743680</v>
      </c>
      <c r="J51">
        <v>20971520</v>
      </c>
    </row>
    <row r="52" spans="1:10">
      <c r="A52" t="s">
        <v>23</v>
      </c>
      <c r="B52">
        <v>9</v>
      </c>
      <c r="C52">
        <v>143992</v>
      </c>
      <c r="G52" t="s">
        <v>23</v>
      </c>
      <c r="H52">
        <v>9</v>
      </c>
      <c r="I52">
        <v>109568</v>
      </c>
    </row>
    <row r="53" spans="1:10">
      <c r="A53" t="s">
        <v>30</v>
      </c>
      <c r="B53">
        <v>9</v>
      </c>
      <c r="C53">
        <v>188743680</v>
      </c>
      <c r="D53">
        <v>20971520</v>
      </c>
      <c r="G53" t="s">
        <v>30</v>
      </c>
      <c r="H53">
        <v>9</v>
      </c>
      <c r="I53">
        <v>188743680</v>
      </c>
      <c r="J53">
        <v>20971520</v>
      </c>
    </row>
    <row r="54" spans="1:10">
      <c r="A54" t="s">
        <v>24</v>
      </c>
      <c r="B54">
        <v>9</v>
      </c>
      <c r="C54">
        <v>21344</v>
      </c>
      <c r="G54" t="s">
        <v>24</v>
      </c>
      <c r="H54">
        <v>9</v>
      </c>
      <c r="I54">
        <v>21409</v>
      </c>
    </row>
    <row r="55" spans="1:10">
      <c r="A55" t="s">
        <v>29</v>
      </c>
      <c r="B55">
        <v>10</v>
      </c>
      <c r="C55">
        <v>209715200</v>
      </c>
      <c r="D55">
        <v>20971520</v>
      </c>
      <c r="G55" t="s">
        <v>29</v>
      </c>
      <c r="H55">
        <v>10</v>
      </c>
      <c r="I55">
        <v>209715200</v>
      </c>
      <c r="J55">
        <v>20971520</v>
      </c>
    </row>
    <row r="56" spans="1:10">
      <c r="A56" t="s">
        <v>23</v>
      </c>
      <c r="B56">
        <v>10</v>
      </c>
      <c r="C56">
        <v>142978</v>
      </c>
      <c r="G56" t="s">
        <v>23</v>
      </c>
      <c r="H56">
        <v>10</v>
      </c>
      <c r="I56">
        <v>109542</v>
      </c>
    </row>
    <row r="57" spans="1:10">
      <c r="A57" t="s">
        <v>30</v>
      </c>
      <c r="B57">
        <v>10</v>
      </c>
      <c r="C57">
        <v>209715200</v>
      </c>
      <c r="D57">
        <v>20971520</v>
      </c>
      <c r="G57" t="s">
        <v>30</v>
      </c>
      <c r="H57">
        <v>10</v>
      </c>
      <c r="I57">
        <v>209715200</v>
      </c>
      <c r="J57">
        <v>20971520</v>
      </c>
    </row>
    <row r="58" spans="1:10">
      <c r="A58" t="s">
        <v>24</v>
      </c>
      <c r="B58">
        <v>10</v>
      </c>
      <c r="C58">
        <v>21269</v>
      </c>
      <c r="G58" t="s">
        <v>24</v>
      </c>
      <c r="H58">
        <v>10</v>
      </c>
      <c r="I58">
        <v>21343</v>
      </c>
    </row>
    <row r="59" spans="1:10">
      <c r="A59" t="s">
        <v>29</v>
      </c>
      <c r="B59">
        <v>11</v>
      </c>
      <c r="C59">
        <v>230686720</v>
      </c>
      <c r="D59">
        <v>20971520</v>
      </c>
      <c r="G59" t="s">
        <v>29</v>
      </c>
      <c r="H59">
        <v>11</v>
      </c>
      <c r="I59">
        <v>230686720</v>
      </c>
      <c r="J59">
        <v>20971520</v>
      </c>
    </row>
    <row r="60" spans="1:10">
      <c r="A60" t="s">
        <v>23</v>
      </c>
      <c r="B60">
        <v>11</v>
      </c>
      <c r="C60">
        <v>144132</v>
      </c>
      <c r="G60" t="s">
        <v>23</v>
      </c>
      <c r="H60">
        <v>11</v>
      </c>
      <c r="I60">
        <v>109534</v>
      </c>
    </row>
    <row r="61" spans="1:10">
      <c r="A61" t="s">
        <v>30</v>
      </c>
      <c r="B61">
        <v>11</v>
      </c>
      <c r="C61">
        <v>230686720</v>
      </c>
      <c r="D61">
        <v>20971520</v>
      </c>
      <c r="G61" t="s">
        <v>30</v>
      </c>
      <c r="H61">
        <v>11</v>
      </c>
      <c r="I61">
        <v>230686720</v>
      </c>
      <c r="J61">
        <v>20971520</v>
      </c>
    </row>
    <row r="62" spans="1:10">
      <c r="A62" t="s">
        <v>24</v>
      </c>
      <c r="B62">
        <v>11</v>
      </c>
      <c r="C62">
        <v>21411</v>
      </c>
      <c r="G62" t="s">
        <v>24</v>
      </c>
      <c r="H62">
        <v>11</v>
      </c>
      <c r="I62">
        <v>21348</v>
      </c>
    </row>
    <row r="63" spans="1:10">
      <c r="A63" t="s">
        <v>29</v>
      </c>
      <c r="B63">
        <v>12</v>
      </c>
      <c r="C63">
        <v>251658240</v>
      </c>
      <c r="D63">
        <v>20971520</v>
      </c>
      <c r="G63" t="s">
        <v>29</v>
      </c>
      <c r="H63">
        <v>12</v>
      </c>
      <c r="I63">
        <v>251658240</v>
      </c>
      <c r="J63">
        <v>20971520</v>
      </c>
    </row>
    <row r="64" spans="1:10">
      <c r="A64" t="s">
        <v>23</v>
      </c>
      <c r="B64">
        <v>12</v>
      </c>
      <c r="C64">
        <v>145316</v>
      </c>
      <c r="G64" t="s">
        <v>23</v>
      </c>
      <c r="H64">
        <v>12</v>
      </c>
      <c r="I64">
        <v>109505</v>
      </c>
    </row>
    <row r="65" spans="1:10">
      <c r="A65" t="s">
        <v>30</v>
      </c>
      <c r="B65">
        <v>12</v>
      </c>
      <c r="C65">
        <v>251658240</v>
      </c>
      <c r="D65">
        <v>20971520</v>
      </c>
      <c r="G65" t="s">
        <v>30</v>
      </c>
      <c r="H65">
        <v>12</v>
      </c>
      <c r="I65">
        <v>251658240</v>
      </c>
      <c r="J65">
        <v>20971520</v>
      </c>
    </row>
    <row r="66" spans="1:10">
      <c r="A66" t="s">
        <v>24</v>
      </c>
      <c r="B66">
        <v>12</v>
      </c>
      <c r="C66">
        <v>21274</v>
      </c>
      <c r="G66" t="s">
        <v>24</v>
      </c>
      <c r="H66">
        <v>12</v>
      </c>
      <c r="I66">
        <v>21326</v>
      </c>
    </row>
    <row r="67" spans="1:10">
      <c r="A67" t="s">
        <v>29</v>
      </c>
      <c r="B67">
        <v>13</v>
      </c>
      <c r="C67">
        <v>272629760</v>
      </c>
      <c r="D67">
        <v>20971520</v>
      </c>
      <c r="G67" t="s">
        <v>29</v>
      </c>
      <c r="H67">
        <v>13</v>
      </c>
      <c r="I67">
        <v>272629760</v>
      </c>
      <c r="J67">
        <v>20971520</v>
      </c>
    </row>
    <row r="68" spans="1:10">
      <c r="A68" t="s">
        <v>23</v>
      </c>
      <c r="B68">
        <v>13</v>
      </c>
      <c r="C68">
        <v>147526</v>
      </c>
      <c r="G68" t="s">
        <v>23</v>
      </c>
      <c r="H68">
        <v>13</v>
      </c>
      <c r="I68">
        <v>109519</v>
      </c>
    </row>
    <row r="69" spans="1:10">
      <c r="A69" t="s">
        <v>30</v>
      </c>
      <c r="B69">
        <v>13</v>
      </c>
      <c r="C69">
        <v>272629760</v>
      </c>
      <c r="D69">
        <v>20971520</v>
      </c>
      <c r="G69" t="s">
        <v>30</v>
      </c>
      <c r="H69">
        <v>13</v>
      </c>
      <c r="I69">
        <v>272629760</v>
      </c>
      <c r="J69">
        <v>20971520</v>
      </c>
    </row>
    <row r="70" spans="1:10">
      <c r="A70" t="s">
        <v>24</v>
      </c>
      <c r="B70">
        <v>13</v>
      </c>
      <c r="C70">
        <v>21394</v>
      </c>
      <c r="G70" t="s">
        <v>24</v>
      </c>
      <c r="H70">
        <v>13</v>
      </c>
      <c r="I70">
        <v>21383</v>
      </c>
    </row>
    <row r="71" spans="1:10">
      <c r="A71" t="s">
        <v>29</v>
      </c>
      <c r="B71">
        <v>14</v>
      </c>
      <c r="C71">
        <v>293601280</v>
      </c>
      <c r="D71">
        <v>20971520</v>
      </c>
      <c r="G71" t="s">
        <v>29</v>
      </c>
      <c r="H71">
        <v>14</v>
      </c>
      <c r="I71">
        <v>293601280</v>
      </c>
      <c r="J71">
        <v>20971520</v>
      </c>
    </row>
    <row r="72" spans="1:10">
      <c r="A72" t="s">
        <v>23</v>
      </c>
      <c r="B72">
        <v>14</v>
      </c>
      <c r="C72">
        <v>145667</v>
      </c>
      <c r="G72" t="s">
        <v>23</v>
      </c>
      <c r="H72">
        <v>14</v>
      </c>
      <c r="I72">
        <v>109443</v>
      </c>
    </row>
    <row r="73" spans="1:10">
      <c r="A73" t="s">
        <v>30</v>
      </c>
      <c r="B73">
        <v>14</v>
      </c>
      <c r="C73">
        <v>293601280</v>
      </c>
      <c r="D73">
        <v>20971520</v>
      </c>
      <c r="G73" t="s">
        <v>30</v>
      </c>
      <c r="H73">
        <v>14</v>
      </c>
      <c r="I73">
        <v>293601280</v>
      </c>
      <c r="J73">
        <v>20971520</v>
      </c>
    </row>
    <row r="74" spans="1:10">
      <c r="A74" t="s">
        <v>24</v>
      </c>
      <c r="B74">
        <v>14</v>
      </c>
      <c r="C74">
        <v>21431</v>
      </c>
      <c r="G74" t="s">
        <v>24</v>
      </c>
      <c r="H74">
        <v>14</v>
      </c>
      <c r="I74">
        <v>21373</v>
      </c>
    </row>
    <row r="75" spans="1:10">
      <c r="A75" t="s">
        <v>29</v>
      </c>
      <c r="B75">
        <v>15</v>
      </c>
      <c r="C75">
        <v>314572800</v>
      </c>
      <c r="D75">
        <v>20971520</v>
      </c>
      <c r="G75" t="s">
        <v>29</v>
      </c>
      <c r="H75">
        <v>15</v>
      </c>
      <c r="I75">
        <v>314572800</v>
      </c>
      <c r="J75">
        <v>20971520</v>
      </c>
    </row>
    <row r="76" spans="1:10">
      <c r="A76" t="s">
        <v>23</v>
      </c>
      <c r="B76">
        <v>15</v>
      </c>
      <c r="C76">
        <v>148678</v>
      </c>
      <c r="G76" t="s">
        <v>23</v>
      </c>
      <c r="H76">
        <v>15</v>
      </c>
      <c r="I76">
        <v>109463</v>
      </c>
    </row>
    <row r="77" spans="1:10">
      <c r="A77" t="s">
        <v>30</v>
      </c>
      <c r="B77">
        <v>15</v>
      </c>
      <c r="C77">
        <v>314572800</v>
      </c>
      <c r="D77">
        <v>20971520</v>
      </c>
      <c r="G77" t="s">
        <v>30</v>
      </c>
      <c r="H77">
        <v>15</v>
      </c>
      <c r="I77">
        <v>314572800</v>
      </c>
      <c r="J77">
        <v>20971520</v>
      </c>
    </row>
    <row r="78" spans="1:10">
      <c r="A78" t="s">
        <v>24</v>
      </c>
      <c r="B78">
        <v>15</v>
      </c>
      <c r="C78">
        <v>21460</v>
      </c>
      <c r="G78" t="s">
        <v>24</v>
      </c>
      <c r="H78">
        <v>15</v>
      </c>
      <c r="I78">
        <v>21414</v>
      </c>
    </row>
    <row r="79" spans="1:10">
      <c r="A79" t="s">
        <v>29</v>
      </c>
      <c r="B79">
        <v>16</v>
      </c>
      <c r="C79">
        <v>335544320</v>
      </c>
      <c r="D79">
        <v>20971520</v>
      </c>
      <c r="G79" t="s">
        <v>29</v>
      </c>
      <c r="H79">
        <v>16</v>
      </c>
      <c r="I79">
        <v>335544320</v>
      </c>
      <c r="J79">
        <v>20971520</v>
      </c>
    </row>
    <row r="80" spans="1:10">
      <c r="A80" t="s">
        <v>23</v>
      </c>
      <c r="B80">
        <v>16</v>
      </c>
      <c r="C80">
        <v>143731</v>
      </c>
      <c r="G80" t="s">
        <v>23</v>
      </c>
      <c r="H80">
        <v>16</v>
      </c>
      <c r="I80">
        <v>109519</v>
      </c>
    </row>
    <row r="81" spans="1:10">
      <c r="A81" t="s">
        <v>30</v>
      </c>
      <c r="B81">
        <v>16</v>
      </c>
      <c r="C81">
        <v>335544320</v>
      </c>
      <c r="D81">
        <v>20971520</v>
      </c>
      <c r="G81" t="s">
        <v>30</v>
      </c>
      <c r="H81">
        <v>16</v>
      </c>
      <c r="I81">
        <v>335544320</v>
      </c>
      <c r="J81">
        <v>20971520</v>
      </c>
    </row>
    <row r="82" spans="1:10">
      <c r="A82" t="s">
        <v>24</v>
      </c>
      <c r="B82">
        <v>16</v>
      </c>
      <c r="C82">
        <v>21334</v>
      </c>
      <c r="G82" t="s">
        <v>24</v>
      </c>
      <c r="H82">
        <v>16</v>
      </c>
      <c r="I82">
        <v>21395</v>
      </c>
    </row>
    <row r="83" spans="1:10">
      <c r="A83" t="s">
        <v>29</v>
      </c>
      <c r="B83">
        <v>17</v>
      </c>
      <c r="C83">
        <v>356515840</v>
      </c>
      <c r="D83">
        <v>20971520</v>
      </c>
      <c r="G83" t="s">
        <v>29</v>
      </c>
      <c r="H83">
        <v>17</v>
      </c>
      <c r="I83">
        <v>356515840</v>
      </c>
      <c r="J83">
        <v>20971520</v>
      </c>
    </row>
    <row r="84" spans="1:10">
      <c r="A84" t="s">
        <v>23</v>
      </c>
      <c r="B84">
        <v>17</v>
      </c>
      <c r="C84">
        <v>130393</v>
      </c>
      <c r="G84" t="s">
        <v>23</v>
      </c>
      <c r="H84">
        <v>17</v>
      </c>
      <c r="I84">
        <v>109451</v>
      </c>
    </row>
    <row r="85" spans="1:10">
      <c r="A85" t="s">
        <v>30</v>
      </c>
      <c r="B85">
        <v>17</v>
      </c>
      <c r="C85">
        <v>356515840</v>
      </c>
      <c r="D85">
        <v>20971520</v>
      </c>
      <c r="G85" t="s">
        <v>30</v>
      </c>
      <c r="H85">
        <v>17</v>
      </c>
      <c r="I85">
        <v>356515840</v>
      </c>
      <c r="J85">
        <v>20971520</v>
      </c>
    </row>
    <row r="86" spans="1:10">
      <c r="A86" t="s">
        <v>24</v>
      </c>
      <c r="B86">
        <v>17</v>
      </c>
      <c r="C86">
        <v>21326</v>
      </c>
      <c r="G86" t="s">
        <v>24</v>
      </c>
      <c r="H86">
        <v>17</v>
      </c>
      <c r="I86">
        <v>21432</v>
      </c>
    </row>
    <row r="87" spans="1:10">
      <c r="A87" t="s">
        <v>29</v>
      </c>
      <c r="B87">
        <v>18</v>
      </c>
      <c r="C87">
        <v>377487360</v>
      </c>
      <c r="D87">
        <v>20971520</v>
      </c>
      <c r="G87" t="s">
        <v>29</v>
      </c>
      <c r="H87">
        <v>18</v>
      </c>
      <c r="I87">
        <v>377487360</v>
      </c>
      <c r="J87">
        <v>20971520</v>
      </c>
    </row>
    <row r="88" spans="1:10">
      <c r="A88" t="s">
        <v>23</v>
      </c>
      <c r="B88">
        <v>18</v>
      </c>
      <c r="C88">
        <v>138520</v>
      </c>
      <c r="G88" t="s">
        <v>23</v>
      </c>
      <c r="H88">
        <v>18</v>
      </c>
      <c r="I88">
        <v>109477</v>
      </c>
    </row>
    <row r="89" spans="1:10">
      <c r="A89" t="s">
        <v>30</v>
      </c>
      <c r="B89">
        <v>18</v>
      </c>
      <c r="C89">
        <v>377487360</v>
      </c>
      <c r="D89">
        <v>20971520</v>
      </c>
      <c r="G89" t="s">
        <v>30</v>
      </c>
      <c r="H89">
        <v>18</v>
      </c>
      <c r="I89">
        <v>377487360</v>
      </c>
      <c r="J89">
        <v>20971520</v>
      </c>
    </row>
    <row r="90" spans="1:10">
      <c r="A90" t="s">
        <v>24</v>
      </c>
      <c r="B90">
        <v>18</v>
      </c>
      <c r="C90">
        <v>21392</v>
      </c>
      <c r="G90" t="s">
        <v>24</v>
      </c>
      <c r="H90">
        <v>18</v>
      </c>
      <c r="I90">
        <v>21258</v>
      </c>
    </row>
    <row r="91" spans="1:10">
      <c r="A91" t="s">
        <v>29</v>
      </c>
      <c r="B91">
        <v>19</v>
      </c>
      <c r="C91">
        <v>398458880</v>
      </c>
      <c r="D91">
        <v>20971520</v>
      </c>
      <c r="G91" t="s">
        <v>29</v>
      </c>
      <c r="H91">
        <v>19</v>
      </c>
      <c r="I91">
        <v>398458880</v>
      </c>
      <c r="J91">
        <v>20971520</v>
      </c>
    </row>
    <row r="92" spans="1:10">
      <c r="A92" t="s">
        <v>23</v>
      </c>
      <c r="B92">
        <v>19</v>
      </c>
      <c r="C92">
        <v>147552</v>
      </c>
      <c r="G92" t="s">
        <v>23</v>
      </c>
      <c r="H92">
        <v>19</v>
      </c>
      <c r="I92">
        <v>109421</v>
      </c>
    </row>
    <row r="93" spans="1:10">
      <c r="A93" t="s">
        <v>30</v>
      </c>
      <c r="B93">
        <v>19</v>
      </c>
      <c r="C93">
        <v>398458880</v>
      </c>
      <c r="D93">
        <v>20971520</v>
      </c>
      <c r="G93" t="s">
        <v>30</v>
      </c>
      <c r="H93">
        <v>19</v>
      </c>
      <c r="I93">
        <v>398458880</v>
      </c>
      <c r="J93">
        <v>20971520</v>
      </c>
    </row>
    <row r="94" spans="1:10">
      <c r="A94" t="s">
        <v>24</v>
      </c>
      <c r="B94">
        <v>19</v>
      </c>
      <c r="C94">
        <v>21310</v>
      </c>
      <c r="G94" t="s">
        <v>24</v>
      </c>
      <c r="H94">
        <v>19</v>
      </c>
      <c r="I94">
        <v>21336</v>
      </c>
    </row>
    <row r="95" spans="1:10">
      <c r="A95" t="s">
        <v>29</v>
      </c>
      <c r="B95">
        <v>20</v>
      </c>
      <c r="C95">
        <v>419430400</v>
      </c>
      <c r="D95">
        <v>20971520</v>
      </c>
      <c r="G95" t="s">
        <v>29</v>
      </c>
      <c r="H95">
        <v>20</v>
      </c>
      <c r="I95">
        <v>419430400</v>
      </c>
      <c r="J95">
        <v>20971520</v>
      </c>
    </row>
    <row r="96" spans="1:10">
      <c r="A96" t="s">
        <v>23</v>
      </c>
      <c r="B96">
        <v>20</v>
      </c>
      <c r="C96">
        <v>143171</v>
      </c>
      <c r="G96" t="s">
        <v>23</v>
      </c>
      <c r="H96">
        <v>20</v>
      </c>
      <c r="I96">
        <v>109486</v>
      </c>
    </row>
    <row r="97" spans="1:10">
      <c r="A97" t="s">
        <v>30</v>
      </c>
      <c r="B97">
        <v>20</v>
      </c>
      <c r="C97">
        <v>419430400</v>
      </c>
      <c r="D97">
        <v>20971520</v>
      </c>
      <c r="G97" t="s">
        <v>30</v>
      </c>
      <c r="H97">
        <v>20</v>
      </c>
      <c r="I97">
        <v>419430400</v>
      </c>
      <c r="J97">
        <v>20971520</v>
      </c>
    </row>
    <row r="98" spans="1:10">
      <c r="A98" t="s">
        <v>24</v>
      </c>
      <c r="B98">
        <v>20</v>
      </c>
      <c r="C98">
        <v>21299</v>
      </c>
      <c r="G98" t="s">
        <v>24</v>
      </c>
      <c r="H98">
        <v>20</v>
      </c>
      <c r="I98">
        <v>21421</v>
      </c>
    </row>
    <row r="99" spans="1:10">
      <c r="A99" t="s">
        <v>29</v>
      </c>
      <c r="B99">
        <v>21</v>
      </c>
      <c r="C99">
        <v>440401920</v>
      </c>
      <c r="D99">
        <v>20971520</v>
      </c>
      <c r="G99" t="s">
        <v>29</v>
      </c>
      <c r="H99">
        <v>21</v>
      </c>
      <c r="I99">
        <v>440401920</v>
      </c>
      <c r="J99">
        <v>20971520</v>
      </c>
    </row>
    <row r="100" spans="1:10">
      <c r="A100" t="s">
        <v>23</v>
      </c>
      <c r="B100">
        <v>21</v>
      </c>
      <c r="C100">
        <v>147519</v>
      </c>
      <c r="G100" t="s">
        <v>23</v>
      </c>
      <c r="H100">
        <v>21</v>
      </c>
      <c r="I100">
        <v>109462</v>
      </c>
    </row>
    <row r="101" spans="1:10">
      <c r="A101" t="s">
        <v>30</v>
      </c>
      <c r="B101">
        <v>21</v>
      </c>
      <c r="C101">
        <v>440401920</v>
      </c>
      <c r="D101">
        <v>20971520</v>
      </c>
      <c r="G101" t="s">
        <v>30</v>
      </c>
      <c r="H101">
        <v>21</v>
      </c>
      <c r="I101">
        <v>440401920</v>
      </c>
      <c r="J101">
        <v>20971520</v>
      </c>
    </row>
    <row r="102" spans="1:10">
      <c r="A102" t="s">
        <v>24</v>
      </c>
      <c r="B102">
        <v>21</v>
      </c>
      <c r="C102">
        <v>21388</v>
      </c>
      <c r="G102" t="s">
        <v>24</v>
      </c>
      <c r="H102">
        <v>21</v>
      </c>
      <c r="I102">
        <v>21369</v>
      </c>
    </row>
    <row r="103" spans="1:10">
      <c r="A103" t="s">
        <v>29</v>
      </c>
      <c r="B103">
        <v>22</v>
      </c>
      <c r="C103">
        <v>461373440</v>
      </c>
      <c r="D103">
        <v>20971520</v>
      </c>
      <c r="G103" t="s">
        <v>29</v>
      </c>
      <c r="H103">
        <v>22</v>
      </c>
      <c r="I103">
        <v>461373440</v>
      </c>
      <c r="J103">
        <v>20971520</v>
      </c>
    </row>
    <row r="104" spans="1:10">
      <c r="A104" t="s">
        <v>23</v>
      </c>
      <c r="B104">
        <v>22</v>
      </c>
      <c r="C104">
        <v>149683</v>
      </c>
      <c r="G104" t="s">
        <v>23</v>
      </c>
      <c r="H104">
        <v>22</v>
      </c>
      <c r="I104">
        <v>109432</v>
      </c>
    </row>
    <row r="105" spans="1:10">
      <c r="A105" t="s">
        <v>30</v>
      </c>
      <c r="B105">
        <v>22</v>
      </c>
      <c r="C105">
        <v>461373440</v>
      </c>
      <c r="D105">
        <v>20971520</v>
      </c>
      <c r="G105" t="s">
        <v>30</v>
      </c>
      <c r="H105">
        <v>22</v>
      </c>
      <c r="I105">
        <v>461373440</v>
      </c>
      <c r="J105">
        <v>20971520</v>
      </c>
    </row>
    <row r="106" spans="1:10">
      <c r="A106" t="s">
        <v>24</v>
      </c>
      <c r="B106">
        <v>22</v>
      </c>
      <c r="C106">
        <v>21350</v>
      </c>
      <c r="G106" t="s">
        <v>24</v>
      </c>
      <c r="H106">
        <v>22</v>
      </c>
      <c r="I106">
        <v>21334</v>
      </c>
    </row>
    <row r="107" spans="1:10">
      <c r="A107" t="s">
        <v>29</v>
      </c>
      <c r="B107">
        <v>23</v>
      </c>
      <c r="C107">
        <v>482344960</v>
      </c>
      <c r="D107">
        <v>20971520</v>
      </c>
      <c r="G107" t="s">
        <v>29</v>
      </c>
      <c r="H107">
        <v>23</v>
      </c>
      <c r="I107">
        <v>482344960</v>
      </c>
      <c r="J107">
        <v>20971520</v>
      </c>
    </row>
    <row r="108" spans="1:10">
      <c r="A108" t="s">
        <v>23</v>
      </c>
      <c r="B108">
        <v>23</v>
      </c>
      <c r="C108">
        <v>148284</v>
      </c>
      <c r="G108" t="s">
        <v>23</v>
      </c>
      <c r="H108">
        <v>23</v>
      </c>
      <c r="I108">
        <v>109496</v>
      </c>
    </row>
    <row r="109" spans="1:10">
      <c r="A109" t="s">
        <v>30</v>
      </c>
      <c r="B109">
        <v>23</v>
      </c>
      <c r="C109">
        <v>482344960</v>
      </c>
      <c r="D109">
        <v>20971520</v>
      </c>
      <c r="G109" t="s">
        <v>30</v>
      </c>
      <c r="H109">
        <v>23</v>
      </c>
      <c r="I109">
        <v>482344960</v>
      </c>
      <c r="J109">
        <v>20971520</v>
      </c>
    </row>
    <row r="110" spans="1:10">
      <c r="A110" t="s">
        <v>24</v>
      </c>
      <c r="B110">
        <v>23</v>
      </c>
      <c r="C110">
        <v>21343</v>
      </c>
      <c r="G110" t="s">
        <v>24</v>
      </c>
      <c r="H110">
        <v>23</v>
      </c>
      <c r="I110">
        <v>21394</v>
      </c>
    </row>
    <row r="111" spans="1:10">
      <c r="A111" t="s">
        <v>29</v>
      </c>
      <c r="B111">
        <v>24</v>
      </c>
      <c r="C111">
        <v>503316480</v>
      </c>
      <c r="D111">
        <v>20971520</v>
      </c>
      <c r="G111" t="s">
        <v>29</v>
      </c>
      <c r="H111">
        <v>24</v>
      </c>
      <c r="I111">
        <v>503316480</v>
      </c>
      <c r="J111">
        <v>20971520</v>
      </c>
    </row>
    <row r="112" spans="1:10">
      <c r="A112" t="s">
        <v>23</v>
      </c>
      <c r="B112">
        <v>24</v>
      </c>
      <c r="C112">
        <v>146476</v>
      </c>
      <c r="G112" t="s">
        <v>23</v>
      </c>
      <c r="H112">
        <v>24</v>
      </c>
      <c r="I112">
        <v>109248</v>
      </c>
    </row>
    <row r="113" spans="1:10">
      <c r="A113" t="s">
        <v>30</v>
      </c>
      <c r="B113">
        <v>24</v>
      </c>
      <c r="C113">
        <v>503316480</v>
      </c>
      <c r="D113">
        <v>20971520</v>
      </c>
      <c r="G113" t="s">
        <v>30</v>
      </c>
      <c r="H113">
        <v>24</v>
      </c>
      <c r="I113">
        <v>503316480</v>
      </c>
      <c r="J113">
        <v>20971520</v>
      </c>
    </row>
    <row r="114" spans="1:10">
      <c r="A114" t="s">
        <v>24</v>
      </c>
      <c r="B114">
        <v>24</v>
      </c>
      <c r="C114">
        <v>21420</v>
      </c>
      <c r="G114" t="s">
        <v>24</v>
      </c>
      <c r="H114">
        <v>24</v>
      </c>
      <c r="I114">
        <v>21417</v>
      </c>
    </row>
    <row r="115" spans="1:10">
      <c r="A115" t="s">
        <v>29</v>
      </c>
      <c r="B115">
        <v>25</v>
      </c>
      <c r="C115">
        <v>524288000</v>
      </c>
      <c r="D115">
        <v>20971520</v>
      </c>
      <c r="G115" t="s">
        <v>29</v>
      </c>
      <c r="H115">
        <v>25</v>
      </c>
      <c r="I115">
        <v>524288000</v>
      </c>
      <c r="J115">
        <v>20971520</v>
      </c>
    </row>
    <row r="116" spans="1:10">
      <c r="A116" t="s">
        <v>26</v>
      </c>
      <c r="B116">
        <v>0</v>
      </c>
      <c r="C116">
        <v>4244357</v>
      </c>
      <c r="G116" t="s">
        <v>26</v>
      </c>
      <c r="H116">
        <v>0</v>
      </c>
      <c r="I116">
        <v>3285692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N20" sqref="N20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8" width="9" bestFit="1" customWidth="1"/>
    <col min="9" max="9" width="10.1640625" bestFit="1" customWidth="1"/>
    <col min="10" max="10" width="9.1640625" bestFit="1" customWidth="1"/>
    <col min="11" max="11" width="6.1640625" bestFit="1" customWidth="1"/>
  </cols>
  <sheetData>
    <row r="1" spans="1:17">
      <c r="A1" s="6" t="s">
        <v>10</v>
      </c>
      <c r="B1" s="3">
        <v>307</v>
      </c>
      <c r="C1" s="3">
        <f>B3*(B3/B4)/I3</f>
        <v>330.08464030346664</v>
      </c>
      <c r="D1" s="3">
        <f>$B$3*($B$3/$B$4)/O3</f>
        <v>438.92175534992947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87.822219724167979</v>
      </c>
      <c r="D2" s="3">
        <f>$B$4/O6</f>
        <v>88.301312334103898</v>
      </c>
      <c r="G2" t="s">
        <v>4</v>
      </c>
      <c r="H2" s="7">
        <f>H3+H5</f>
        <v>3302.6761193076582</v>
      </c>
      <c r="I2" s="7">
        <f>I3+I5</f>
        <v>3093.9369999999999</v>
      </c>
      <c r="J2" s="8">
        <f>H2/I2</f>
        <v>1.0674671524687342</v>
      </c>
      <c r="K2" s="8">
        <f>J2-1</f>
        <v>6.7467152468734248E-2</v>
      </c>
      <c r="M2" t="s">
        <v>4</v>
      </c>
      <c r="N2" s="7">
        <f>N3+N5</f>
        <v>3302.6761193076582</v>
      </c>
      <c r="O2" s="7">
        <f>O3+O5</f>
        <v>2464.835</v>
      </c>
      <c r="P2" s="8">
        <f>N2/O2</f>
        <v>1.3399177305205656</v>
      </c>
      <c r="Q2" s="8">
        <f>P2-1</f>
        <v>0.33991773052056562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2714.4408251900109</v>
      </c>
      <c r="I3" s="3">
        <f>SUMIF($A$12:$A$416,"read",$C$12:$C$416)/1000</f>
        <v>2524.605</v>
      </c>
      <c r="J3" s="8">
        <f>H3/I3</f>
        <v>1.0751942680894677</v>
      </c>
      <c r="K3" s="8">
        <f>J3-1</f>
        <v>7.519426808946772E-2</v>
      </c>
      <c r="M3" t="s">
        <v>13</v>
      </c>
      <c r="N3" s="3">
        <f>$B$3/$B$4*N4</f>
        <v>2714.4408251900109</v>
      </c>
      <c r="O3" s="3">
        <f>SUMIF($G$12:$G$416,"read",$I$12:$I$416)/1000</f>
        <v>1898.5920000000001</v>
      </c>
      <c r="P3" s="8">
        <f>N3/O3</f>
        <v>1.4297125581430927</v>
      </c>
      <c r="Q3" s="8">
        <f>P3-1</f>
        <v>0.42971255814309273</v>
      </c>
    </row>
    <row r="4" spans="1:17">
      <c r="A4" s="6" t="s">
        <v>14</v>
      </c>
      <c r="B4" s="3">
        <v>3000</v>
      </c>
      <c r="C4" s="3"/>
      <c r="G4" t="s">
        <v>15</v>
      </c>
      <c r="H4" s="3">
        <f>B3/B1</f>
        <v>162.86644951140065</v>
      </c>
      <c r="I4" s="3">
        <f>I3/(B3/B4)</f>
        <v>151.47629999999998</v>
      </c>
      <c r="J4" s="8">
        <f>H4/I4</f>
        <v>1.0751942680894679</v>
      </c>
      <c r="K4" s="8">
        <f>J4-1</f>
        <v>7.5194268089467942E-2</v>
      </c>
      <c r="M4" t="s">
        <v>15</v>
      </c>
      <c r="N4" s="3">
        <f>$B$3/$B$1</f>
        <v>162.86644951140065</v>
      </c>
      <c r="O4" s="3">
        <f>O3/($B$3/$B$4)</f>
        <v>113.91552</v>
      </c>
      <c r="P4" s="8">
        <f>N4/O4</f>
        <v>1.4297125581430927</v>
      </c>
      <c r="Q4" s="8">
        <f>P4-1</f>
        <v>0.42971255814309273</v>
      </c>
    </row>
    <row r="5" spans="1:17">
      <c r="A5" s="6" t="s">
        <v>16</v>
      </c>
      <c r="B5" s="9">
        <f>B4/B3</f>
        <v>0.06</v>
      </c>
      <c r="G5" t="s">
        <v>6</v>
      </c>
      <c r="H5" s="3">
        <f>B3/B2</f>
        <v>588.23529411764707</v>
      </c>
      <c r="I5" s="3">
        <f>SUMIF($A$12:$A$416,"network",$C$12:$C$416)/1000</f>
        <v>569.33199999999999</v>
      </c>
      <c r="J5" s="8">
        <f>H5/I5</f>
        <v>1.0332025849902116</v>
      </c>
      <c r="K5" s="8">
        <f>J5-1</f>
        <v>3.3202584990211559E-2</v>
      </c>
      <c r="M5" t="s">
        <v>6</v>
      </c>
      <c r="N5" s="3">
        <f>$B$3/$B$2</f>
        <v>588.23529411764707</v>
      </c>
      <c r="O5" s="3">
        <f>SUMIF($G$12:$G$416,"network",$I$12:$I$416)/1000</f>
        <v>566.24300000000005</v>
      </c>
      <c r="P5" s="8">
        <f>N5/O5</f>
        <v>1.0388389686365165</v>
      </c>
      <c r="Q5" s="8">
        <f>P5-1</f>
        <v>3.883896863651648E-2</v>
      </c>
    </row>
    <row r="6" spans="1:17">
      <c r="G6" t="s">
        <v>17</v>
      </c>
      <c r="H6" s="3">
        <f>B4/B2</f>
        <v>35.294117647058826</v>
      </c>
      <c r="I6" s="3">
        <f>I5/(B3/B4)</f>
        <v>34.15992</v>
      </c>
      <c r="J6" s="8">
        <f>H6/I6</f>
        <v>1.0332025849902116</v>
      </c>
      <c r="K6" s="8">
        <f>J6-1</f>
        <v>3.3202584990211559E-2</v>
      </c>
      <c r="M6" t="s">
        <v>17</v>
      </c>
      <c r="N6" s="3">
        <f>$B$4/$B$2</f>
        <v>35.294117647058826</v>
      </c>
      <c r="O6" s="3">
        <f>O5/($B$3/$B$4)</f>
        <v>33.974580000000003</v>
      </c>
      <c r="P6" s="8">
        <f>N6/O6</f>
        <v>1.0388389686365165</v>
      </c>
      <c r="Q6" s="8">
        <f>P6-1</f>
        <v>3.883896863651648E-2</v>
      </c>
    </row>
    <row r="7" spans="1:17">
      <c r="G7" t="s">
        <v>18</v>
      </c>
      <c r="H7" s="3">
        <f t="array" ref="H7">MAX(IF(A13:A303="read", C13:C303, 0))</f>
        <v>168391</v>
      </c>
      <c r="I7" s="3"/>
      <c r="M7" t="s">
        <v>18</v>
      </c>
      <c r="N7" s="3">
        <f t="array" ref="N7">MAX(IF(G13:G303="read", I13:I303, 0))</f>
        <v>121174</v>
      </c>
      <c r="O7" s="3"/>
    </row>
    <row r="8" spans="1:17">
      <c r="G8" t="s">
        <v>19</v>
      </c>
      <c r="H8" s="3">
        <f t="array" ref="H8">MIN(IF(A13:A304="read", C13:C304, 1000000000))</f>
        <v>143999</v>
      </c>
      <c r="I8" s="3"/>
      <c r="M8" t="s">
        <v>19</v>
      </c>
      <c r="N8" s="3">
        <f t="array" ref="N8">MIN(IF(G13:G304="read", I13:I304, 1000000000))</f>
        <v>110283</v>
      </c>
      <c r="O8" s="3"/>
    </row>
    <row r="9" spans="1:17">
      <c r="H9" s="8">
        <f>H8/H7</f>
        <v>0.85514665273084667</v>
      </c>
      <c r="I9" s="3"/>
      <c r="N9" s="8">
        <f>N8/N7</f>
        <v>0.910120983049169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3</v>
      </c>
      <c r="D12" s="1" t="s">
        <v>21</v>
      </c>
      <c r="E12" s="1" t="s">
        <v>22</v>
      </c>
      <c r="G12" s="1" t="s">
        <v>20</v>
      </c>
      <c r="H12" s="1">
        <v>50</v>
      </c>
      <c r="I12" s="1">
        <v>3</v>
      </c>
      <c r="J12" s="1" t="s">
        <v>33</v>
      </c>
      <c r="K12" s="1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ca="1">OFFSET(I16,(ROW()-13)*3,0)/1000</f>
        <v>121.17400000000001</v>
      </c>
      <c r="N13">
        <f ca="1">OFFSET(I18,(ROW()-13)*3,0)/1000</f>
        <v>35.14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ca="1">OFFSET(I17,(ROW()-13)*3,0)/1000</f>
        <v>112.639</v>
      </c>
      <c r="N14">
        <f ca="1">OFFSET(I19,(ROW()-13)*3,0)/1000</f>
        <v>33.970999999999997</v>
      </c>
    </row>
    <row r="15" spans="1:17">
      <c r="A15" t="s">
        <v>29</v>
      </c>
      <c r="B15">
        <v>0</v>
      </c>
      <c r="C15">
        <v>0</v>
      </c>
      <c r="D15">
        <v>31457280</v>
      </c>
      <c r="G15" t="s">
        <v>29</v>
      </c>
      <c r="H15">
        <v>0</v>
      </c>
      <c r="I15">
        <v>0</v>
      </c>
      <c r="J15">
        <v>31457280</v>
      </c>
      <c r="M15">
        <f ca="1">OFFSET(I18,(ROW()-13)*3,0)/1000</f>
        <v>113.233</v>
      </c>
      <c r="N15">
        <f ca="1">OFFSET(I20,(ROW()-13)*3,0)/1000</f>
        <v>33.999000000000002</v>
      </c>
    </row>
    <row r="16" spans="1:17">
      <c r="A16" t="s">
        <v>23</v>
      </c>
      <c r="B16">
        <v>0</v>
      </c>
      <c r="C16">
        <v>168391</v>
      </c>
      <c r="G16" t="s">
        <v>23</v>
      </c>
      <c r="H16">
        <v>0</v>
      </c>
      <c r="I16">
        <v>121174</v>
      </c>
      <c r="M16">
        <f ca="1">OFFSET(I19,(ROW()-13)*3,0)/1000</f>
        <v>112.619</v>
      </c>
      <c r="N16">
        <f ca="1">OFFSET(I21,(ROW()-13)*3,0)/1000</f>
        <v>33.942</v>
      </c>
    </row>
    <row r="17" spans="1:14">
      <c r="A17" t="s">
        <v>30</v>
      </c>
      <c r="B17">
        <v>0</v>
      </c>
      <c r="C17">
        <v>0</v>
      </c>
      <c r="D17">
        <v>31457280</v>
      </c>
      <c r="G17" t="s">
        <v>30</v>
      </c>
      <c r="H17">
        <v>0</v>
      </c>
      <c r="I17">
        <v>0</v>
      </c>
      <c r="J17">
        <v>31457280</v>
      </c>
      <c r="M17">
        <f ca="1">OFFSET(I20,(ROW()-13)*3,0)/1000</f>
        <v>111.914</v>
      </c>
      <c r="N17">
        <f ca="1">OFFSET(I22,(ROW()-13)*3,0)/1000</f>
        <v>33.936999999999998</v>
      </c>
    </row>
    <row r="18" spans="1:14">
      <c r="A18" t="s">
        <v>24</v>
      </c>
      <c r="B18">
        <v>0</v>
      </c>
      <c r="C18">
        <v>35322</v>
      </c>
      <c r="G18" t="s">
        <v>24</v>
      </c>
      <c r="H18">
        <v>0</v>
      </c>
      <c r="I18">
        <v>35140</v>
      </c>
      <c r="M18">
        <f ca="1">OFFSET(I21,(ROW()-13)*3,0)/1000</f>
        <v>110.70699999999999</v>
      </c>
      <c r="N18">
        <f ca="1">OFFSET(I23,(ROW()-13)*3,0)/1000</f>
        <v>33.968000000000004</v>
      </c>
    </row>
    <row r="19" spans="1:14">
      <c r="A19" t="s">
        <v>29</v>
      </c>
      <c r="B19">
        <v>1</v>
      </c>
      <c r="C19">
        <v>31457280</v>
      </c>
      <c r="D19">
        <v>31457280</v>
      </c>
      <c r="G19" t="s">
        <v>29</v>
      </c>
      <c r="H19">
        <v>1</v>
      </c>
      <c r="I19">
        <v>31457280</v>
      </c>
      <c r="J19">
        <v>31457280</v>
      </c>
      <c r="M19">
        <f ca="1">OFFSET(I22,(ROW()-13)*3,0)/1000</f>
        <v>110.581</v>
      </c>
      <c r="N19">
        <f ca="1">OFFSET(I24,(ROW()-13)*3,0)/1000</f>
        <v>34.018999999999998</v>
      </c>
    </row>
    <row r="20" spans="1:14">
      <c r="A20" t="s">
        <v>23</v>
      </c>
      <c r="B20">
        <v>1</v>
      </c>
      <c r="C20">
        <v>149672</v>
      </c>
      <c r="G20" t="s">
        <v>23</v>
      </c>
      <c r="H20">
        <v>1</v>
      </c>
      <c r="I20">
        <v>112639</v>
      </c>
      <c r="M20">
        <f ca="1">OFFSET(I23,(ROW()-13)*3,0)/1000</f>
        <v>110.72199999999999</v>
      </c>
      <c r="N20">
        <f ca="1">OFFSET(I25,(ROW()-13)*3,0)/1000</f>
        <v>34.07</v>
      </c>
    </row>
    <row r="21" spans="1:14">
      <c r="A21" t="s">
        <v>30</v>
      </c>
      <c r="B21">
        <v>1</v>
      </c>
      <c r="C21">
        <v>31457280</v>
      </c>
      <c r="D21">
        <v>31457280</v>
      </c>
      <c r="G21" t="s">
        <v>30</v>
      </c>
      <c r="H21">
        <v>1</v>
      </c>
      <c r="I21">
        <v>31457280</v>
      </c>
      <c r="J21">
        <v>31457280</v>
      </c>
      <c r="M21">
        <f ca="1">OFFSET(I24,(ROW()-13)*3,0)/1000</f>
        <v>110.59699999999999</v>
      </c>
      <c r="N21">
        <f ca="1">OFFSET(I26,(ROW()-13)*3,0)/1000</f>
        <v>33.97</v>
      </c>
    </row>
    <row r="22" spans="1:14">
      <c r="A22" t="s">
        <v>24</v>
      </c>
      <c r="B22">
        <v>1</v>
      </c>
      <c r="C22">
        <v>34225</v>
      </c>
      <c r="G22" t="s">
        <v>24</v>
      </c>
      <c r="H22">
        <v>1</v>
      </c>
      <c r="I22">
        <v>33971</v>
      </c>
      <c r="M22">
        <f ca="1">OFFSET(I25,(ROW()-13)*3,0)/1000</f>
        <v>110.611</v>
      </c>
      <c r="N22">
        <f ca="1">OFFSET(I27,(ROW()-13)*3,0)/1000</f>
        <v>33.965000000000003</v>
      </c>
    </row>
    <row r="23" spans="1:14">
      <c r="A23" t="s">
        <v>29</v>
      </c>
      <c r="B23">
        <v>2</v>
      </c>
      <c r="C23">
        <v>62914560</v>
      </c>
      <c r="D23">
        <v>31457280</v>
      </c>
      <c r="G23" t="s">
        <v>29</v>
      </c>
      <c r="H23">
        <v>2</v>
      </c>
      <c r="I23">
        <v>62914560</v>
      </c>
      <c r="J23">
        <v>31457280</v>
      </c>
      <c r="M23">
        <f ca="1">OFFSET(I26,(ROW()-13)*3,0)/1000</f>
        <v>110.678</v>
      </c>
      <c r="N23">
        <f ca="1">OFFSET(I28,(ROW()-13)*3,0)/1000</f>
        <v>34.125999999999998</v>
      </c>
    </row>
    <row r="24" spans="1:14">
      <c r="A24" t="s">
        <v>23</v>
      </c>
      <c r="B24">
        <v>2</v>
      </c>
      <c r="C24">
        <v>155346</v>
      </c>
      <c r="G24" t="s">
        <v>23</v>
      </c>
      <c r="H24">
        <v>2</v>
      </c>
      <c r="I24">
        <v>113233</v>
      </c>
      <c r="M24">
        <f ca="1">OFFSET(I27,(ROW()-13)*3,0)/1000</f>
        <v>110.6</v>
      </c>
      <c r="N24">
        <f ca="1">OFFSET(I29,(ROW()-13)*3,0)/1000</f>
        <v>33.966999999999999</v>
      </c>
    </row>
    <row r="25" spans="1:14">
      <c r="A25" t="s">
        <v>30</v>
      </c>
      <c r="B25">
        <v>2</v>
      </c>
      <c r="C25">
        <v>62914560</v>
      </c>
      <c r="D25">
        <v>31457280</v>
      </c>
      <c r="G25" t="s">
        <v>30</v>
      </c>
      <c r="H25">
        <v>2</v>
      </c>
      <c r="I25">
        <v>62914560</v>
      </c>
      <c r="J25">
        <v>31457280</v>
      </c>
      <c r="M25">
        <f ca="1">OFFSET(I28,(ROW()-13)*3,0)/1000</f>
        <v>110.571</v>
      </c>
      <c r="N25">
        <f ca="1">OFFSET(I30,(ROW()-13)*3,0)/1000</f>
        <v>33.859000000000002</v>
      </c>
    </row>
    <row r="26" spans="1:14">
      <c r="A26" t="s">
        <v>24</v>
      </c>
      <c r="B26">
        <v>2</v>
      </c>
      <c r="C26">
        <v>34076</v>
      </c>
      <c r="G26" t="s">
        <v>24</v>
      </c>
      <c r="H26">
        <v>2</v>
      </c>
      <c r="I26">
        <v>33999</v>
      </c>
      <c r="M26">
        <f ca="1">OFFSET(I29,(ROW()-13)*3,0)/1000</f>
        <v>110.622</v>
      </c>
      <c r="N26">
        <f ca="1">OFFSET(I31,(ROW()-13)*3,0)/1000</f>
        <v>33.966999999999999</v>
      </c>
    </row>
    <row r="27" spans="1:14">
      <c r="A27" t="s">
        <v>29</v>
      </c>
      <c r="B27">
        <v>3</v>
      </c>
      <c r="C27">
        <v>94371840</v>
      </c>
      <c r="D27">
        <v>31457280</v>
      </c>
      <c r="G27" t="s">
        <v>29</v>
      </c>
      <c r="H27">
        <v>3</v>
      </c>
      <c r="I27">
        <v>94371840</v>
      </c>
      <c r="J27">
        <v>31457280</v>
      </c>
      <c r="M27">
        <f ca="1">OFFSET(I30,(ROW()-13)*3,0)/1000</f>
        <v>110.476</v>
      </c>
      <c r="N27">
        <f ca="1">OFFSET(I32,(ROW()-13)*3,0)/1000</f>
        <v>33.941000000000003</v>
      </c>
    </row>
    <row r="28" spans="1:14">
      <c r="A28" t="s">
        <v>23</v>
      </c>
      <c r="B28">
        <v>3</v>
      </c>
      <c r="C28">
        <v>146620</v>
      </c>
      <c r="G28" t="s">
        <v>23</v>
      </c>
      <c r="H28">
        <v>3</v>
      </c>
      <c r="I28">
        <v>112619</v>
      </c>
      <c r="M28">
        <f ca="1">OFFSET(I31,(ROW()-13)*3,0)/1000</f>
        <v>110.565</v>
      </c>
      <c r="N28">
        <f ca="1">OFFSET(I33,(ROW()-13)*3,0)/1000</f>
        <v>34.085000000000001</v>
      </c>
    </row>
    <row r="29" spans="1:14">
      <c r="A29" t="s">
        <v>30</v>
      </c>
      <c r="B29">
        <v>3</v>
      </c>
      <c r="C29">
        <v>94371840</v>
      </c>
      <c r="D29">
        <v>31457280</v>
      </c>
      <c r="G29" t="s">
        <v>30</v>
      </c>
      <c r="H29">
        <v>3</v>
      </c>
      <c r="I29">
        <v>94371840</v>
      </c>
      <c r="J29">
        <v>31457280</v>
      </c>
      <c r="M29">
        <f ca="1">OFFSET(I32,(ROW()-13)*3,0)/1000</f>
        <v>110.283</v>
      </c>
      <c r="N29">
        <f ca="1">OFFSET(I34,(ROW()-13)*3,0)/1000</f>
        <v>21.317</v>
      </c>
    </row>
    <row r="30" spans="1:14">
      <c r="A30" t="s">
        <v>24</v>
      </c>
      <c r="B30">
        <v>3</v>
      </c>
      <c r="C30">
        <v>34132</v>
      </c>
      <c r="G30" t="s">
        <v>24</v>
      </c>
      <c r="H30">
        <v>3</v>
      </c>
      <c r="I30">
        <v>33942</v>
      </c>
    </row>
    <row r="31" spans="1:14">
      <c r="A31" t="s">
        <v>29</v>
      </c>
      <c r="B31">
        <v>4</v>
      </c>
      <c r="C31">
        <v>125829120</v>
      </c>
      <c r="D31">
        <v>31457280</v>
      </c>
      <c r="G31" t="s">
        <v>29</v>
      </c>
      <c r="H31">
        <v>4</v>
      </c>
      <c r="I31">
        <v>125829120</v>
      </c>
      <c r="J31">
        <v>31457280</v>
      </c>
    </row>
    <row r="32" spans="1:14">
      <c r="A32" t="s">
        <v>23</v>
      </c>
      <c r="B32">
        <v>4</v>
      </c>
      <c r="C32">
        <v>143999</v>
      </c>
      <c r="G32" t="s">
        <v>23</v>
      </c>
      <c r="H32">
        <v>4</v>
      </c>
      <c r="I32">
        <v>111914</v>
      </c>
    </row>
    <row r="33" spans="1:10">
      <c r="A33" t="s">
        <v>30</v>
      </c>
      <c r="B33">
        <v>4</v>
      </c>
      <c r="C33">
        <v>125829120</v>
      </c>
      <c r="D33">
        <v>31457280</v>
      </c>
      <c r="G33" t="s">
        <v>30</v>
      </c>
      <c r="H33">
        <v>4</v>
      </c>
      <c r="I33">
        <v>125829120</v>
      </c>
      <c r="J33">
        <v>31457280</v>
      </c>
    </row>
    <row r="34" spans="1:10">
      <c r="A34" t="s">
        <v>24</v>
      </c>
      <c r="B34">
        <v>4</v>
      </c>
      <c r="C34">
        <v>34255</v>
      </c>
      <c r="G34" t="s">
        <v>24</v>
      </c>
      <c r="H34">
        <v>4</v>
      </c>
      <c r="I34">
        <v>33937</v>
      </c>
    </row>
    <row r="35" spans="1:10">
      <c r="A35" t="s">
        <v>29</v>
      </c>
      <c r="B35">
        <v>5</v>
      </c>
      <c r="C35">
        <v>157286400</v>
      </c>
      <c r="D35">
        <v>31457280</v>
      </c>
      <c r="G35" t="s">
        <v>29</v>
      </c>
      <c r="H35">
        <v>5</v>
      </c>
      <c r="I35">
        <v>157286400</v>
      </c>
      <c r="J35">
        <v>31457280</v>
      </c>
    </row>
    <row r="36" spans="1:10">
      <c r="A36" t="s">
        <v>23</v>
      </c>
      <c r="B36">
        <v>5</v>
      </c>
      <c r="C36">
        <v>145593</v>
      </c>
      <c r="G36" t="s">
        <v>23</v>
      </c>
      <c r="H36">
        <v>5</v>
      </c>
      <c r="I36">
        <v>110707</v>
      </c>
    </row>
    <row r="37" spans="1:10">
      <c r="A37" t="s">
        <v>30</v>
      </c>
      <c r="B37">
        <v>5</v>
      </c>
      <c r="C37">
        <v>157286400</v>
      </c>
      <c r="D37">
        <v>31457280</v>
      </c>
      <c r="G37" t="s">
        <v>30</v>
      </c>
      <c r="H37">
        <v>5</v>
      </c>
      <c r="I37">
        <v>157286400</v>
      </c>
      <c r="J37">
        <v>31457280</v>
      </c>
    </row>
    <row r="38" spans="1:10">
      <c r="A38" t="s">
        <v>24</v>
      </c>
      <c r="B38">
        <v>5</v>
      </c>
      <c r="C38">
        <v>34214</v>
      </c>
      <c r="G38" t="s">
        <v>24</v>
      </c>
      <c r="H38">
        <v>5</v>
      </c>
      <c r="I38">
        <v>33968</v>
      </c>
    </row>
    <row r="39" spans="1:10">
      <c r="A39" t="s">
        <v>29</v>
      </c>
      <c r="B39">
        <v>6</v>
      </c>
      <c r="C39">
        <v>188743680</v>
      </c>
      <c r="D39">
        <v>31457280</v>
      </c>
      <c r="G39" t="s">
        <v>29</v>
      </c>
      <c r="H39">
        <v>6</v>
      </c>
      <c r="I39">
        <v>188743680</v>
      </c>
      <c r="J39">
        <v>31457280</v>
      </c>
    </row>
    <row r="40" spans="1:10">
      <c r="A40" t="s">
        <v>23</v>
      </c>
      <c r="B40">
        <v>6</v>
      </c>
      <c r="C40">
        <v>144842</v>
      </c>
      <c r="G40" t="s">
        <v>23</v>
      </c>
      <c r="H40">
        <v>6</v>
      </c>
      <c r="I40">
        <v>110581</v>
      </c>
    </row>
    <row r="41" spans="1:10">
      <c r="A41" t="s">
        <v>30</v>
      </c>
      <c r="B41">
        <v>6</v>
      </c>
      <c r="C41">
        <v>188743680</v>
      </c>
      <c r="D41">
        <v>31457280</v>
      </c>
      <c r="G41" t="s">
        <v>30</v>
      </c>
      <c r="H41">
        <v>6</v>
      </c>
      <c r="I41">
        <v>188743680</v>
      </c>
      <c r="J41">
        <v>31457280</v>
      </c>
    </row>
    <row r="42" spans="1:10">
      <c r="A42" t="s">
        <v>24</v>
      </c>
      <c r="B42">
        <v>6</v>
      </c>
      <c r="C42">
        <v>34257</v>
      </c>
      <c r="G42" t="s">
        <v>24</v>
      </c>
      <c r="H42">
        <v>6</v>
      </c>
      <c r="I42">
        <v>34019</v>
      </c>
    </row>
    <row r="43" spans="1:10">
      <c r="A43" t="s">
        <v>29</v>
      </c>
      <c r="B43">
        <v>7</v>
      </c>
      <c r="C43">
        <v>220200960</v>
      </c>
      <c r="D43">
        <v>31457280</v>
      </c>
      <c r="G43" t="s">
        <v>29</v>
      </c>
      <c r="H43">
        <v>7</v>
      </c>
      <c r="I43">
        <v>220200960</v>
      </c>
      <c r="J43">
        <v>31457280</v>
      </c>
    </row>
    <row r="44" spans="1:10">
      <c r="A44" t="s">
        <v>23</v>
      </c>
      <c r="B44">
        <v>7</v>
      </c>
      <c r="C44">
        <v>148099</v>
      </c>
      <c r="G44" t="s">
        <v>23</v>
      </c>
      <c r="H44">
        <v>7</v>
      </c>
      <c r="I44">
        <v>110722</v>
      </c>
    </row>
    <row r="45" spans="1:10">
      <c r="A45" t="s">
        <v>30</v>
      </c>
      <c r="B45">
        <v>7</v>
      </c>
      <c r="C45">
        <v>220200960</v>
      </c>
      <c r="D45">
        <v>31457280</v>
      </c>
      <c r="G45" t="s">
        <v>30</v>
      </c>
      <c r="H45">
        <v>7</v>
      </c>
      <c r="I45">
        <v>220200960</v>
      </c>
      <c r="J45">
        <v>31457280</v>
      </c>
    </row>
    <row r="46" spans="1:10">
      <c r="A46" t="s">
        <v>24</v>
      </c>
      <c r="B46">
        <v>7</v>
      </c>
      <c r="C46">
        <v>34098</v>
      </c>
      <c r="G46" t="s">
        <v>24</v>
      </c>
      <c r="H46">
        <v>7</v>
      </c>
      <c r="I46">
        <v>34070</v>
      </c>
    </row>
    <row r="47" spans="1:10">
      <c r="A47" t="s">
        <v>29</v>
      </c>
      <c r="B47">
        <v>8</v>
      </c>
      <c r="C47">
        <v>251658240</v>
      </c>
      <c r="D47">
        <v>31457280</v>
      </c>
      <c r="G47" t="s">
        <v>29</v>
      </c>
      <c r="H47">
        <v>8</v>
      </c>
      <c r="I47">
        <v>251658240</v>
      </c>
      <c r="J47">
        <v>31457280</v>
      </c>
    </row>
    <row r="48" spans="1:10">
      <c r="A48" t="s">
        <v>23</v>
      </c>
      <c r="B48">
        <v>8</v>
      </c>
      <c r="C48">
        <v>147189</v>
      </c>
      <c r="G48" t="s">
        <v>23</v>
      </c>
      <c r="H48">
        <v>8</v>
      </c>
      <c r="I48">
        <v>110597</v>
      </c>
    </row>
    <row r="49" spans="1:10">
      <c r="A49" t="s">
        <v>30</v>
      </c>
      <c r="B49">
        <v>8</v>
      </c>
      <c r="C49">
        <v>251658240</v>
      </c>
      <c r="D49">
        <v>31457280</v>
      </c>
      <c r="G49" t="s">
        <v>30</v>
      </c>
      <c r="H49">
        <v>8</v>
      </c>
      <c r="I49">
        <v>251658240</v>
      </c>
      <c r="J49">
        <v>31457280</v>
      </c>
    </row>
    <row r="50" spans="1:10">
      <c r="A50" t="s">
        <v>24</v>
      </c>
      <c r="B50">
        <v>8</v>
      </c>
      <c r="C50">
        <v>34225</v>
      </c>
      <c r="G50" t="s">
        <v>24</v>
      </c>
      <c r="H50">
        <v>8</v>
      </c>
      <c r="I50">
        <v>33970</v>
      </c>
    </row>
    <row r="51" spans="1:10">
      <c r="A51" t="s">
        <v>29</v>
      </c>
      <c r="B51">
        <v>9</v>
      </c>
      <c r="C51">
        <v>283115520</v>
      </c>
      <c r="D51">
        <v>31457280</v>
      </c>
      <c r="G51" t="s">
        <v>29</v>
      </c>
      <c r="H51">
        <v>9</v>
      </c>
      <c r="I51">
        <v>283115520</v>
      </c>
      <c r="J51">
        <v>31457280</v>
      </c>
    </row>
    <row r="52" spans="1:10">
      <c r="A52" t="s">
        <v>23</v>
      </c>
      <c r="B52">
        <v>9</v>
      </c>
      <c r="C52">
        <v>147407</v>
      </c>
      <c r="G52" t="s">
        <v>23</v>
      </c>
      <c r="H52">
        <v>9</v>
      </c>
      <c r="I52">
        <v>110611</v>
      </c>
    </row>
    <row r="53" spans="1:10">
      <c r="A53" t="s">
        <v>30</v>
      </c>
      <c r="B53">
        <v>9</v>
      </c>
      <c r="C53">
        <v>283115520</v>
      </c>
      <c r="D53">
        <v>31457280</v>
      </c>
      <c r="G53" t="s">
        <v>30</v>
      </c>
      <c r="H53">
        <v>9</v>
      </c>
      <c r="I53">
        <v>283115520</v>
      </c>
      <c r="J53">
        <v>31457280</v>
      </c>
    </row>
    <row r="54" spans="1:10">
      <c r="A54" t="s">
        <v>24</v>
      </c>
      <c r="B54">
        <v>9</v>
      </c>
      <c r="C54">
        <v>34149</v>
      </c>
      <c r="G54" t="s">
        <v>24</v>
      </c>
      <c r="H54">
        <v>9</v>
      </c>
      <c r="I54">
        <v>33965</v>
      </c>
    </row>
    <row r="55" spans="1:10">
      <c r="A55" t="s">
        <v>29</v>
      </c>
      <c r="B55">
        <v>10</v>
      </c>
      <c r="C55">
        <v>314572800</v>
      </c>
      <c r="D55">
        <v>31457280</v>
      </c>
      <c r="G55" t="s">
        <v>29</v>
      </c>
      <c r="H55">
        <v>10</v>
      </c>
      <c r="I55">
        <v>314572800</v>
      </c>
      <c r="J55">
        <v>31457280</v>
      </c>
    </row>
    <row r="56" spans="1:10">
      <c r="A56" t="s">
        <v>23</v>
      </c>
      <c r="B56">
        <v>10</v>
      </c>
      <c r="C56">
        <v>145853</v>
      </c>
      <c r="G56" t="s">
        <v>23</v>
      </c>
      <c r="H56">
        <v>10</v>
      </c>
      <c r="I56">
        <v>110678</v>
      </c>
    </row>
    <row r="57" spans="1:10">
      <c r="A57" t="s">
        <v>30</v>
      </c>
      <c r="B57">
        <v>10</v>
      </c>
      <c r="C57">
        <v>314572800</v>
      </c>
      <c r="D57">
        <v>31457280</v>
      </c>
      <c r="G57" t="s">
        <v>30</v>
      </c>
      <c r="H57">
        <v>10</v>
      </c>
      <c r="I57">
        <v>314572800</v>
      </c>
      <c r="J57">
        <v>31457280</v>
      </c>
    </row>
    <row r="58" spans="1:10">
      <c r="A58" t="s">
        <v>24</v>
      </c>
      <c r="B58">
        <v>10</v>
      </c>
      <c r="C58">
        <v>34030</v>
      </c>
      <c r="G58" t="s">
        <v>24</v>
      </c>
      <c r="H58">
        <v>10</v>
      </c>
      <c r="I58">
        <v>34126</v>
      </c>
    </row>
    <row r="59" spans="1:10">
      <c r="A59" t="s">
        <v>29</v>
      </c>
      <c r="B59">
        <v>11</v>
      </c>
      <c r="C59">
        <v>346030080</v>
      </c>
      <c r="D59">
        <v>31457280</v>
      </c>
      <c r="G59" t="s">
        <v>29</v>
      </c>
      <c r="H59">
        <v>11</v>
      </c>
      <c r="I59">
        <v>346030080</v>
      </c>
      <c r="J59">
        <v>31457280</v>
      </c>
    </row>
    <row r="60" spans="1:10">
      <c r="A60" t="s">
        <v>23</v>
      </c>
      <c r="B60">
        <v>11</v>
      </c>
      <c r="C60">
        <v>147753</v>
      </c>
      <c r="G60" t="s">
        <v>23</v>
      </c>
      <c r="H60">
        <v>11</v>
      </c>
      <c r="I60">
        <v>110600</v>
      </c>
    </row>
    <row r="61" spans="1:10">
      <c r="A61" t="s">
        <v>30</v>
      </c>
      <c r="B61">
        <v>11</v>
      </c>
      <c r="C61">
        <v>346030080</v>
      </c>
      <c r="D61">
        <v>31457280</v>
      </c>
      <c r="G61" t="s">
        <v>30</v>
      </c>
      <c r="H61">
        <v>11</v>
      </c>
      <c r="I61">
        <v>346030080</v>
      </c>
      <c r="J61">
        <v>31457280</v>
      </c>
    </row>
    <row r="62" spans="1:10">
      <c r="A62" t="s">
        <v>24</v>
      </c>
      <c r="B62">
        <v>11</v>
      </c>
      <c r="C62">
        <v>34216</v>
      </c>
      <c r="G62" t="s">
        <v>24</v>
      </c>
      <c r="H62">
        <v>11</v>
      </c>
      <c r="I62">
        <v>33967</v>
      </c>
    </row>
    <row r="63" spans="1:10">
      <c r="A63" t="s">
        <v>29</v>
      </c>
      <c r="B63">
        <v>12</v>
      </c>
      <c r="C63">
        <v>377487360</v>
      </c>
      <c r="D63">
        <v>31457280</v>
      </c>
      <c r="G63" t="s">
        <v>29</v>
      </c>
      <c r="H63">
        <v>12</v>
      </c>
      <c r="I63">
        <v>377487360</v>
      </c>
      <c r="J63">
        <v>31457280</v>
      </c>
    </row>
    <row r="64" spans="1:10">
      <c r="A64" t="s">
        <v>23</v>
      </c>
      <c r="B64">
        <v>12</v>
      </c>
      <c r="C64">
        <v>147824</v>
      </c>
      <c r="G64" t="s">
        <v>23</v>
      </c>
      <c r="H64">
        <v>12</v>
      </c>
      <c r="I64">
        <v>110571</v>
      </c>
    </row>
    <row r="65" spans="1:10">
      <c r="A65" t="s">
        <v>30</v>
      </c>
      <c r="B65">
        <v>12</v>
      </c>
      <c r="C65">
        <v>377487360</v>
      </c>
      <c r="D65">
        <v>31457280</v>
      </c>
      <c r="G65" t="s">
        <v>30</v>
      </c>
      <c r="H65">
        <v>12</v>
      </c>
      <c r="I65">
        <v>377487360</v>
      </c>
      <c r="J65">
        <v>31457280</v>
      </c>
    </row>
    <row r="66" spans="1:10">
      <c r="A66" t="s">
        <v>24</v>
      </c>
      <c r="B66">
        <v>12</v>
      </c>
      <c r="C66">
        <v>34228</v>
      </c>
      <c r="G66" t="s">
        <v>24</v>
      </c>
      <c r="H66">
        <v>12</v>
      </c>
      <c r="I66">
        <v>33859</v>
      </c>
    </row>
    <row r="67" spans="1:10">
      <c r="A67" t="s">
        <v>29</v>
      </c>
      <c r="B67">
        <v>13</v>
      </c>
      <c r="C67">
        <v>408944640</v>
      </c>
      <c r="D67">
        <v>31457280</v>
      </c>
      <c r="G67" t="s">
        <v>29</v>
      </c>
      <c r="H67">
        <v>13</v>
      </c>
      <c r="I67">
        <v>408944640</v>
      </c>
      <c r="J67">
        <v>31457280</v>
      </c>
    </row>
    <row r="68" spans="1:10">
      <c r="A68" t="s">
        <v>23</v>
      </c>
      <c r="B68">
        <v>13</v>
      </c>
      <c r="C68">
        <v>147530</v>
      </c>
      <c r="G68" t="s">
        <v>23</v>
      </c>
      <c r="H68">
        <v>13</v>
      </c>
      <c r="I68">
        <v>110622</v>
      </c>
    </row>
    <row r="69" spans="1:10">
      <c r="A69" t="s">
        <v>30</v>
      </c>
      <c r="B69">
        <v>13</v>
      </c>
      <c r="C69">
        <v>408944640</v>
      </c>
      <c r="D69">
        <v>31457280</v>
      </c>
      <c r="G69" t="s">
        <v>30</v>
      </c>
      <c r="H69">
        <v>13</v>
      </c>
      <c r="I69">
        <v>408944640</v>
      </c>
      <c r="J69">
        <v>31457280</v>
      </c>
    </row>
    <row r="70" spans="1:10">
      <c r="A70" t="s">
        <v>24</v>
      </c>
      <c r="B70">
        <v>13</v>
      </c>
      <c r="C70">
        <v>34246</v>
      </c>
      <c r="G70" t="s">
        <v>24</v>
      </c>
      <c r="H70">
        <v>13</v>
      </c>
      <c r="I70">
        <v>33967</v>
      </c>
    </row>
    <row r="71" spans="1:10">
      <c r="A71" t="s">
        <v>29</v>
      </c>
      <c r="B71">
        <v>14</v>
      </c>
      <c r="C71">
        <v>440401920</v>
      </c>
      <c r="D71">
        <v>31457280</v>
      </c>
      <c r="G71" t="s">
        <v>29</v>
      </c>
      <c r="H71">
        <v>14</v>
      </c>
      <c r="I71">
        <v>440401920</v>
      </c>
      <c r="J71">
        <v>31457280</v>
      </c>
    </row>
    <row r="72" spans="1:10">
      <c r="A72" t="s">
        <v>23</v>
      </c>
      <c r="B72">
        <v>14</v>
      </c>
      <c r="C72">
        <v>145650</v>
      </c>
      <c r="G72" t="s">
        <v>23</v>
      </c>
      <c r="H72">
        <v>14</v>
      </c>
      <c r="I72">
        <v>110476</v>
      </c>
    </row>
    <row r="73" spans="1:10">
      <c r="A73" t="s">
        <v>30</v>
      </c>
      <c r="B73">
        <v>14</v>
      </c>
      <c r="C73">
        <v>440401920</v>
      </c>
      <c r="D73">
        <v>31457280</v>
      </c>
      <c r="G73" t="s">
        <v>30</v>
      </c>
      <c r="H73">
        <v>14</v>
      </c>
      <c r="I73">
        <v>440401920</v>
      </c>
      <c r="J73">
        <v>31457280</v>
      </c>
    </row>
    <row r="74" spans="1:10">
      <c r="A74" t="s">
        <v>24</v>
      </c>
      <c r="B74">
        <v>14</v>
      </c>
      <c r="C74">
        <v>34137</v>
      </c>
      <c r="G74" t="s">
        <v>24</v>
      </c>
      <c r="H74">
        <v>14</v>
      </c>
      <c r="I74">
        <v>33941</v>
      </c>
    </row>
    <row r="75" spans="1:10">
      <c r="A75" t="s">
        <v>29</v>
      </c>
      <c r="B75">
        <v>15</v>
      </c>
      <c r="C75">
        <v>471859200</v>
      </c>
      <c r="D75">
        <v>31457280</v>
      </c>
      <c r="G75" t="s">
        <v>29</v>
      </c>
      <c r="H75">
        <v>15</v>
      </c>
      <c r="I75">
        <v>471859200</v>
      </c>
      <c r="J75">
        <v>31457280</v>
      </c>
    </row>
    <row r="76" spans="1:10">
      <c r="A76" t="s">
        <v>23</v>
      </c>
      <c r="B76">
        <v>15</v>
      </c>
      <c r="C76">
        <v>145799</v>
      </c>
      <c r="G76" t="s">
        <v>23</v>
      </c>
      <c r="H76">
        <v>15</v>
      </c>
      <c r="I76">
        <v>110565</v>
      </c>
    </row>
    <row r="77" spans="1:10">
      <c r="A77" t="s">
        <v>30</v>
      </c>
      <c r="B77">
        <v>15</v>
      </c>
      <c r="C77">
        <v>471859200</v>
      </c>
      <c r="D77">
        <v>31457280</v>
      </c>
      <c r="G77" t="s">
        <v>30</v>
      </c>
      <c r="H77">
        <v>15</v>
      </c>
      <c r="I77">
        <v>471859200</v>
      </c>
      <c r="J77">
        <v>31457280</v>
      </c>
    </row>
    <row r="78" spans="1:10">
      <c r="A78" t="s">
        <v>24</v>
      </c>
      <c r="B78">
        <v>15</v>
      </c>
      <c r="C78">
        <v>34125</v>
      </c>
      <c r="G78" t="s">
        <v>24</v>
      </c>
      <c r="H78">
        <v>15</v>
      </c>
      <c r="I78">
        <v>34085</v>
      </c>
    </row>
    <row r="79" spans="1:10">
      <c r="A79" t="s">
        <v>29</v>
      </c>
      <c r="B79">
        <v>16</v>
      </c>
      <c r="C79">
        <v>503316480</v>
      </c>
      <c r="D79">
        <v>31457280</v>
      </c>
      <c r="G79" t="s">
        <v>29</v>
      </c>
      <c r="H79">
        <v>16</v>
      </c>
      <c r="I79">
        <v>503316480</v>
      </c>
      <c r="J79">
        <v>31457280</v>
      </c>
    </row>
    <row r="80" spans="1:10">
      <c r="A80" t="s">
        <v>23</v>
      </c>
      <c r="B80">
        <v>16</v>
      </c>
      <c r="C80">
        <v>147038</v>
      </c>
      <c r="G80" t="s">
        <v>23</v>
      </c>
      <c r="H80">
        <v>16</v>
      </c>
      <c r="I80">
        <v>110283</v>
      </c>
    </row>
    <row r="81" spans="1:10">
      <c r="A81" t="s">
        <v>30</v>
      </c>
      <c r="B81">
        <v>16</v>
      </c>
      <c r="C81">
        <v>503316480</v>
      </c>
      <c r="D81">
        <v>20971520</v>
      </c>
      <c r="G81" t="s">
        <v>30</v>
      </c>
      <c r="H81">
        <v>16</v>
      </c>
      <c r="I81">
        <v>503316480</v>
      </c>
      <c r="J81">
        <v>20971520</v>
      </c>
    </row>
    <row r="82" spans="1:10">
      <c r="A82" t="s">
        <v>24</v>
      </c>
      <c r="B82">
        <v>16</v>
      </c>
      <c r="C82">
        <v>21397</v>
      </c>
      <c r="G82" t="s">
        <v>24</v>
      </c>
      <c r="H82">
        <v>16</v>
      </c>
      <c r="I82">
        <v>21317</v>
      </c>
    </row>
    <row r="83" spans="1:10">
      <c r="A83" t="s">
        <v>29</v>
      </c>
      <c r="B83">
        <v>17</v>
      </c>
      <c r="C83">
        <v>534773760</v>
      </c>
      <c r="D83">
        <v>31457280</v>
      </c>
      <c r="G83" t="s">
        <v>29</v>
      </c>
      <c r="H83">
        <v>17</v>
      </c>
      <c r="I83">
        <v>534773760</v>
      </c>
      <c r="J83">
        <v>31457280</v>
      </c>
    </row>
    <row r="84" spans="1:10">
      <c r="A84" t="s">
        <v>26</v>
      </c>
      <c r="B84">
        <v>0</v>
      </c>
      <c r="C84">
        <v>3094314</v>
      </c>
      <c r="G84" t="s">
        <v>26</v>
      </c>
      <c r="H84">
        <v>0</v>
      </c>
      <c r="I84">
        <v>2465172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M17" sqref="M17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0" width="9.1640625" bestFit="1" customWidth="1"/>
    <col min="11" max="11" width="7.1640625" bestFit="1" customWidth="1"/>
  </cols>
  <sheetData>
    <row r="1" spans="1:17">
      <c r="A1" s="6" t="s">
        <v>10</v>
      </c>
      <c r="B1" s="3">
        <v>307</v>
      </c>
      <c r="C1" s="3">
        <f>B3*(B3/B4)/I3</f>
        <v>352.43989912888134</v>
      </c>
      <c r="D1" s="3">
        <f>$B$3*($B$3/$B$4)/O3</f>
        <v>427.3273443690905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85.69949642975898</v>
      </c>
      <c r="D2" s="3">
        <f>$B$4/O6</f>
        <v>85.740350780923123</v>
      </c>
      <c r="G2" t="s">
        <v>4</v>
      </c>
      <c r="H2" s="7">
        <f>H3+H5</f>
        <v>2624.0659130101549</v>
      </c>
      <c r="I2" s="7">
        <f>I3+I5</f>
        <v>2356.7860000000001</v>
      </c>
      <c r="J2" s="8">
        <f>H2/I2</f>
        <v>1.1134086476286582</v>
      </c>
      <c r="K2" s="8">
        <f>J2-1</f>
        <v>0.11340864762865821</v>
      </c>
      <c r="M2" t="s">
        <v>4</v>
      </c>
      <c r="N2" s="7">
        <f>N3+N5</f>
        <v>2624.0659130101549</v>
      </c>
      <c r="O2" s="7">
        <f>O3+O5</f>
        <v>2045.7349999999999</v>
      </c>
      <c r="P2" s="8">
        <f>N2/O2</f>
        <v>1.2827007960513728</v>
      </c>
      <c r="Q2" s="8">
        <f>P2-1</f>
        <v>0.28270079605137277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2035.830618892508</v>
      </c>
      <c r="I3" s="3">
        <f>SUMIF($A$12:$A$416,"read",$C$12:$C$416)/1000</f>
        <v>1773.3520000000001</v>
      </c>
      <c r="J3" s="8">
        <f>H3/I3</f>
        <v>1.1480127007455416</v>
      </c>
      <c r="K3" s="8">
        <f>J3-1</f>
        <v>0.14801270074554163</v>
      </c>
      <c r="M3" t="s">
        <v>13</v>
      </c>
      <c r="N3" s="3">
        <f>$B$3/$B$4*N4</f>
        <v>2035.830618892508</v>
      </c>
      <c r="O3" s="3">
        <f>SUMIF($G$12:$G$416,"read",$I$12:$I$416)/1000</f>
        <v>1462.579</v>
      </c>
      <c r="P3" s="8">
        <f>N3/O3</f>
        <v>1.3919457471305878</v>
      </c>
      <c r="Q3" s="8">
        <f>P3-1</f>
        <v>0.39194574713058783</v>
      </c>
    </row>
    <row r="4" spans="1:17">
      <c r="A4" s="6" t="s">
        <v>14</v>
      </c>
      <c r="B4" s="3">
        <v>4000</v>
      </c>
      <c r="C4" s="3"/>
      <c r="G4" t="s">
        <v>15</v>
      </c>
      <c r="H4" s="3">
        <f>B3/B1</f>
        <v>162.86644951140065</v>
      </c>
      <c r="I4" s="3">
        <f>I3/(B3/B4)</f>
        <v>141.86816000000002</v>
      </c>
      <c r="J4" s="8">
        <f>H4/I4</f>
        <v>1.1480127007455416</v>
      </c>
      <c r="K4" s="8">
        <f>J4-1</f>
        <v>0.14801270074554163</v>
      </c>
      <c r="M4" t="s">
        <v>15</v>
      </c>
      <c r="N4" s="3">
        <f>$B$3/$B$1</f>
        <v>162.86644951140065</v>
      </c>
      <c r="O4" s="3">
        <f>O3/($B$3/$B$4)</f>
        <v>117.00632</v>
      </c>
      <c r="P4" s="8">
        <f>N4/O4</f>
        <v>1.3919457471305878</v>
      </c>
      <c r="Q4" s="8">
        <f>P4-1</f>
        <v>0.39194574713058783</v>
      </c>
    </row>
    <row r="5" spans="1:17">
      <c r="A5" s="6" t="s">
        <v>16</v>
      </c>
      <c r="B5" s="9">
        <f>B4/B3</f>
        <v>0.08</v>
      </c>
      <c r="G5" t="s">
        <v>6</v>
      </c>
      <c r="H5" s="3">
        <f>B3/B2</f>
        <v>588.23529411764707</v>
      </c>
      <c r="I5" s="3">
        <f>SUMIF($A$12:$A$416,"network",$C$12:$C$416)/1000</f>
        <v>583.43399999999997</v>
      </c>
      <c r="J5" s="8">
        <f>H5/I5</f>
        <v>1.0082293697618705</v>
      </c>
      <c r="K5" s="8">
        <f>J5-1</f>
        <v>8.2293697618704975E-3</v>
      </c>
      <c r="M5" t="s">
        <v>6</v>
      </c>
      <c r="N5" s="3">
        <f>$B$3/$B$2</f>
        <v>588.23529411764707</v>
      </c>
      <c r="O5" s="3">
        <f>SUMIF($G$12:$G$416,"network",$I$12:$I$416)/1000</f>
        <v>583.15599999999995</v>
      </c>
      <c r="P5" s="8">
        <f>N5/O5</f>
        <v>1.0087100091873309</v>
      </c>
      <c r="Q5" s="8">
        <f>P5-1</f>
        <v>8.7100091873308916E-3</v>
      </c>
    </row>
    <row r="6" spans="1:17">
      <c r="G6" t="s">
        <v>17</v>
      </c>
      <c r="H6" s="3">
        <f>B4/B2</f>
        <v>47.058823529411768</v>
      </c>
      <c r="I6" s="3">
        <f>I5/(B3/B4)</f>
        <v>46.674720000000001</v>
      </c>
      <c r="J6" s="8">
        <f>H6/I6</f>
        <v>1.0082293697618705</v>
      </c>
      <c r="K6" s="8">
        <f>J6-1</f>
        <v>8.2293697618704975E-3</v>
      </c>
      <c r="M6" t="s">
        <v>17</v>
      </c>
      <c r="N6" s="3">
        <f>$B$4/$B$2</f>
        <v>47.058823529411768</v>
      </c>
      <c r="O6" s="3">
        <f>O5/($B$3/$B$4)</f>
        <v>46.652479999999997</v>
      </c>
      <c r="P6" s="8">
        <f>N6/O6</f>
        <v>1.0087100091873309</v>
      </c>
      <c r="Q6" s="8">
        <f>P6-1</f>
        <v>8.7100091873308916E-3</v>
      </c>
    </row>
    <row r="7" spans="1:17">
      <c r="G7" t="s">
        <v>18</v>
      </c>
      <c r="H7" s="3">
        <f t="array" ref="H7">MAX(IF(A13:A303="read", C13:C303, 0))</f>
        <v>168865</v>
      </c>
      <c r="I7" s="3"/>
      <c r="M7" t="s">
        <v>18</v>
      </c>
      <c r="N7" s="3">
        <f t="array" ref="N7">MAX(IF(G13:G303="read", I13:I303, 0))</f>
        <v>119319</v>
      </c>
      <c r="O7" s="3"/>
    </row>
    <row r="8" spans="1:17">
      <c r="G8" t="s">
        <v>19</v>
      </c>
      <c r="H8" s="3">
        <f t="array" ref="H8">MIN(IF(A13:A304="read", C13:C304, 1000000000))</f>
        <v>124347</v>
      </c>
      <c r="I8" s="3"/>
      <c r="M8" t="s">
        <v>19</v>
      </c>
      <c r="N8" s="3">
        <f t="array" ref="N8">MIN(IF(G13:G304="read", I13:I304, 1000000000))</f>
        <v>110776</v>
      </c>
      <c r="O8" s="3"/>
    </row>
    <row r="9" spans="1:17">
      <c r="H9" s="8">
        <f>H8/H7</f>
        <v>0.73636928907707344</v>
      </c>
      <c r="I9" s="3"/>
      <c r="N9" s="8">
        <f>N8/N7</f>
        <v>0.9284020147671368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4</v>
      </c>
      <c r="D12" s="1" t="s">
        <v>21</v>
      </c>
      <c r="E12" s="1" t="s">
        <v>22</v>
      </c>
      <c r="G12" s="1" t="s">
        <v>20</v>
      </c>
      <c r="H12" s="1">
        <v>50</v>
      </c>
      <c r="I12" s="1">
        <v>4</v>
      </c>
      <c r="J12" s="1" t="s">
        <v>33</v>
      </c>
      <c r="K12" s="1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ca="1">OFFSET(I16,(ROW()-13)*3,0)/1000</f>
        <v>119.319</v>
      </c>
      <c r="N13">
        <f ca="1">OFFSET(I18,(ROW()-13)*3,0)/1000</f>
        <v>48.183999999999997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ca="1">OFFSET(I17,(ROW()-13)*3,0)/1000</f>
        <v>114.42700000000001</v>
      </c>
      <c r="N14">
        <f ca="1">OFFSET(I19,(ROW()-13)*3,0)/1000</f>
        <v>46.594999999999999</v>
      </c>
    </row>
    <row r="15" spans="1:17">
      <c r="A15" t="s">
        <v>29</v>
      </c>
      <c r="B15">
        <v>0</v>
      </c>
      <c r="C15">
        <v>0</v>
      </c>
      <c r="D15">
        <v>41943040</v>
      </c>
      <c r="G15" t="s">
        <v>29</v>
      </c>
      <c r="H15">
        <v>0</v>
      </c>
      <c r="I15">
        <v>0</v>
      </c>
      <c r="J15">
        <v>41943040</v>
      </c>
      <c r="M15">
        <f ca="1">OFFSET(I18,(ROW()-13)*3,0)/1000</f>
        <v>114.776</v>
      </c>
      <c r="N15">
        <f ca="1">OFFSET(I20,(ROW()-13)*3,0)/1000</f>
        <v>46.720999999999997</v>
      </c>
    </row>
    <row r="16" spans="1:17">
      <c r="A16" t="s">
        <v>23</v>
      </c>
      <c r="B16">
        <v>0</v>
      </c>
      <c r="C16">
        <v>168865</v>
      </c>
      <c r="G16" t="s">
        <v>23</v>
      </c>
      <c r="H16">
        <v>0</v>
      </c>
      <c r="I16">
        <v>119319</v>
      </c>
      <c r="M16">
        <f ca="1">OFFSET(I19,(ROW()-13)*3,0)/1000</f>
        <v>113.015</v>
      </c>
      <c r="N16">
        <f ca="1">OFFSET(I21,(ROW()-13)*3,0)/1000</f>
        <v>46.622999999999998</v>
      </c>
    </row>
    <row r="17" spans="1:14">
      <c r="A17" t="s">
        <v>30</v>
      </c>
      <c r="B17">
        <v>0</v>
      </c>
      <c r="C17">
        <v>0</v>
      </c>
      <c r="D17">
        <v>41943040</v>
      </c>
      <c r="G17" t="s">
        <v>30</v>
      </c>
      <c r="H17">
        <v>0</v>
      </c>
      <c r="I17">
        <v>0</v>
      </c>
      <c r="J17">
        <v>41943040</v>
      </c>
      <c r="M17">
        <f ca="1">OFFSET(I20,(ROW()-13)*3,0)/1000</f>
        <v>111.503</v>
      </c>
      <c r="N17">
        <f ca="1">OFFSET(I22,(ROW()-13)*3,0)/1000</f>
        <v>46.65</v>
      </c>
    </row>
    <row r="18" spans="1:14">
      <c r="A18" t="s">
        <v>24</v>
      </c>
      <c r="B18">
        <v>0</v>
      </c>
      <c r="C18">
        <v>48194</v>
      </c>
      <c r="G18" t="s">
        <v>24</v>
      </c>
      <c r="H18">
        <v>0</v>
      </c>
      <c r="I18">
        <v>48184</v>
      </c>
      <c r="M18">
        <f ca="1">OFFSET(I21,(ROW()-13)*3,0)/1000</f>
        <v>111.297</v>
      </c>
      <c r="N18">
        <f ca="1">OFFSET(I23,(ROW()-13)*3,0)/1000</f>
        <v>46.651000000000003</v>
      </c>
    </row>
    <row r="19" spans="1:14">
      <c r="A19" t="s">
        <v>29</v>
      </c>
      <c r="B19">
        <v>1</v>
      </c>
      <c r="C19">
        <v>41943040</v>
      </c>
      <c r="D19">
        <v>41943040</v>
      </c>
      <c r="G19" t="s">
        <v>29</v>
      </c>
      <c r="H19">
        <v>1</v>
      </c>
      <c r="I19">
        <v>41943040</v>
      </c>
      <c r="J19">
        <v>41943040</v>
      </c>
      <c r="M19">
        <f ca="1">OFFSET(I22,(ROW()-13)*3,0)/1000</f>
        <v>111.631</v>
      </c>
      <c r="N19">
        <f ca="1">OFFSET(I24,(ROW()-13)*3,0)/1000</f>
        <v>46.863</v>
      </c>
    </row>
    <row r="20" spans="1:14">
      <c r="A20" t="s">
        <v>23</v>
      </c>
      <c r="B20">
        <v>1</v>
      </c>
      <c r="C20">
        <v>155018</v>
      </c>
      <c r="G20" t="s">
        <v>23</v>
      </c>
      <c r="H20">
        <v>1</v>
      </c>
      <c r="I20">
        <v>114427</v>
      </c>
      <c r="M20">
        <f ca="1">OFFSET(I23,(ROW()-13)*3,0)/1000</f>
        <v>111.09099999999999</v>
      </c>
      <c r="N20">
        <f ca="1">OFFSET(I25,(ROW()-13)*3,0)/1000</f>
        <v>46.698</v>
      </c>
    </row>
    <row r="21" spans="1:14">
      <c r="A21" t="s">
        <v>30</v>
      </c>
      <c r="B21">
        <v>1</v>
      </c>
      <c r="C21">
        <v>41943040</v>
      </c>
      <c r="D21">
        <v>41943040</v>
      </c>
      <c r="G21" t="s">
        <v>30</v>
      </c>
      <c r="H21">
        <v>1</v>
      </c>
      <c r="I21">
        <v>41943040</v>
      </c>
      <c r="J21">
        <v>41943040</v>
      </c>
      <c r="M21">
        <f ca="1">OFFSET(I24,(ROW()-13)*3,0)/1000</f>
        <v>111.313</v>
      </c>
      <c r="N21">
        <f ca="1">OFFSET(I26,(ROW()-13)*3,0)/1000</f>
        <v>46.716999999999999</v>
      </c>
    </row>
    <row r="22" spans="1:14">
      <c r="A22" t="s">
        <v>24</v>
      </c>
      <c r="B22">
        <v>1</v>
      </c>
      <c r="C22">
        <v>46820</v>
      </c>
      <c r="G22" t="s">
        <v>24</v>
      </c>
      <c r="H22">
        <v>1</v>
      </c>
      <c r="I22">
        <v>46595</v>
      </c>
      <c r="M22">
        <f ca="1">OFFSET(I25,(ROW()-13)*3,0)/1000</f>
        <v>111.145</v>
      </c>
      <c r="N22">
        <f ca="1">OFFSET(I27,(ROW()-13)*3,0)/1000</f>
        <v>46.72</v>
      </c>
    </row>
    <row r="23" spans="1:14">
      <c r="A23" t="s">
        <v>29</v>
      </c>
      <c r="B23">
        <v>2</v>
      </c>
      <c r="C23">
        <v>83886080</v>
      </c>
      <c r="D23">
        <v>41943040</v>
      </c>
      <c r="G23" t="s">
        <v>29</v>
      </c>
      <c r="H23">
        <v>2</v>
      </c>
      <c r="I23">
        <v>83886080</v>
      </c>
      <c r="J23">
        <v>41943040</v>
      </c>
      <c r="M23">
        <f ca="1">OFFSET(I26,(ROW()-13)*3,0)/1000</f>
        <v>111.16</v>
      </c>
      <c r="N23">
        <f ca="1">OFFSET(I28,(ROW()-13)*3,0)/1000</f>
        <v>46.817999999999998</v>
      </c>
    </row>
    <row r="24" spans="1:14">
      <c r="A24" t="s">
        <v>23</v>
      </c>
      <c r="B24">
        <v>2</v>
      </c>
      <c r="C24">
        <v>146045</v>
      </c>
      <c r="G24" t="s">
        <v>23</v>
      </c>
      <c r="H24">
        <v>2</v>
      </c>
      <c r="I24">
        <v>114776</v>
      </c>
      <c r="M24">
        <f ca="1">OFFSET(I27,(ROW()-13)*3,0)/1000</f>
        <v>111.126</v>
      </c>
      <c r="N24">
        <f ca="1">OFFSET(I29,(ROW()-13)*3,0)/1000</f>
        <v>46.701000000000001</v>
      </c>
    </row>
    <row r="25" spans="1:14">
      <c r="A25" t="s">
        <v>30</v>
      </c>
      <c r="B25">
        <v>2</v>
      </c>
      <c r="C25">
        <v>83886080</v>
      </c>
      <c r="D25">
        <v>41943040</v>
      </c>
      <c r="G25" t="s">
        <v>30</v>
      </c>
      <c r="H25">
        <v>2</v>
      </c>
      <c r="I25">
        <v>83886080</v>
      </c>
      <c r="J25">
        <v>41943040</v>
      </c>
      <c r="M25">
        <f ca="1">OFFSET(I28,(ROW()-13)*3,0)/1000</f>
        <v>110.776</v>
      </c>
      <c r="N25">
        <f ca="1">OFFSET(I30,(ROW()-13)*3,0)/1000</f>
        <v>21.215</v>
      </c>
    </row>
    <row r="26" spans="1:14">
      <c r="A26" t="s">
        <v>24</v>
      </c>
      <c r="B26">
        <v>2</v>
      </c>
      <c r="C26">
        <v>46770</v>
      </c>
      <c r="G26" t="s">
        <v>24</v>
      </c>
      <c r="H26">
        <v>2</v>
      </c>
      <c r="I26">
        <v>46721</v>
      </c>
    </row>
    <row r="27" spans="1:14">
      <c r="A27" t="s">
        <v>29</v>
      </c>
      <c r="B27">
        <v>3</v>
      </c>
      <c r="C27">
        <v>125829120</v>
      </c>
      <c r="D27">
        <v>41943040</v>
      </c>
      <c r="G27" t="s">
        <v>29</v>
      </c>
      <c r="H27">
        <v>3</v>
      </c>
      <c r="I27">
        <v>125829120</v>
      </c>
      <c r="J27">
        <v>41943040</v>
      </c>
    </row>
    <row r="28" spans="1:14">
      <c r="A28" t="s">
        <v>23</v>
      </c>
      <c r="B28">
        <v>3</v>
      </c>
      <c r="C28">
        <v>136770</v>
      </c>
      <c r="G28" t="s">
        <v>23</v>
      </c>
      <c r="H28">
        <v>3</v>
      </c>
      <c r="I28">
        <v>113015</v>
      </c>
    </row>
    <row r="29" spans="1:14">
      <c r="A29" t="s">
        <v>30</v>
      </c>
      <c r="B29">
        <v>3</v>
      </c>
      <c r="C29">
        <v>125829120</v>
      </c>
      <c r="D29">
        <v>41943040</v>
      </c>
      <c r="G29" t="s">
        <v>30</v>
      </c>
      <c r="H29">
        <v>3</v>
      </c>
      <c r="I29">
        <v>125829120</v>
      </c>
      <c r="J29">
        <v>41943040</v>
      </c>
    </row>
    <row r="30" spans="1:14">
      <c r="A30" t="s">
        <v>24</v>
      </c>
      <c r="B30">
        <v>3</v>
      </c>
      <c r="C30">
        <v>46733</v>
      </c>
      <c r="G30" t="s">
        <v>24</v>
      </c>
      <c r="H30">
        <v>3</v>
      </c>
      <c r="I30">
        <v>46623</v>
      </c>
    </row>
    <row r="31" spans="1:14">
      <c r="A31" t="s">
        <v>29</v>
      </c>
      <c r="B31">
        <v>4</v>
      </c>
      <c r="C31">
        <v>167772160</v>
      </c>
      <c r="D31">
        <v>41943040</v>
      </c>
      <c r="G31" t="s">
        <v>29</v>
      </c>
      <c r="H31">
        <v>4</v>
      </c>
      <c r="I31">
        <v>167772160</v>
      </c>
      <c r="J31">
        <v>41943040</v>
      </c>
    </row>
    <row r="32" spans="1:14">
      <c r="A32" t="s">
        <v>23</v>
      </c>
      <c r="B32">
        <v>4</v>
      </c>
      <c r="C32">
        <v>138461</v>
      </c>
      <c r="G32" t="s">
        <v>23</v>
      </c>
      <c r="H32">
        <v>4</v>
      </c>
      <c r="I32">
        <v>111503</v>
      </c>
    </row>
    <row r="33" spans="1:10">
      <c r="A33" t="s">
        <v>30</v>
      </c>
      <c r="B33">
        <v>4</v>
      </c>
      <c r="C33">
        <v>167772160</v>
      </c>
      <c r="D33">
        <v>41943040</v>
      </c>
      <c r="G33" t="s">
        <v>30</v>
      </c>
      <c r="H33">
        <v>4</v>
      </c>
      <c r="I33">
        <v>167772160</v>
      </c>
      <c r="J33">
        <v>41943040</v>
      </c>
    </row>
    <row r="34" spans="1:10">
      <c r="A34" t="s">
        <v>24</v>
      </c>
      <c r="B34">
        <v>4</v>
      </c>
      <c r="C34">
        <v>46593</v>
      </c>
      <c r="G34" t="s">
        <v>24</v>
      </c>
      <c r="H34">
        <v>4</v>
      </c>
      <c r="I34">
        <v>46650</v>
      </c>
    </row>
    <row r="35" spans="1:10">
      <c r="A35" t="s">
        <v>29</v>
      </c>
      <c r="B35">
        <v>5</v>
      </c>
      <c r="C35">
        <v>209715200</v>
      </c>
      <c r="D35">
        <v>41943040</v>
      </c>
      <c r="G35" t="s">
        <v>29</v>
      </c>
      <c r="H35">
        <v>5</v>
      </c>
      <c r="I35">
        <v>209715200</v>
      </c>
      <c r="J35">
        <v>41943040</v>
      </c>
    </row>
    <row r="36" spans="1:10">
      <c r="A36" t="s">
        <v>23</v>
      </c>
      <c r="B36">
        <v>5</v>
      </c>
      <c r="C36">
        <v>134323</v>
      </c>
      <c r="G36" t="s">
        <v>23</v>
      </c>
      <c r="H36">
        <v>5</v>
      </c>
      <c r="I36">
        <v>111297</v>
      </c>
    </row>
    <row r="37" spans="1:10">
      <c r="A37" t="s">
        <v>30</v>
      </c>
      <c r="B37">
        <v>5</v>
      </c>
      <c r="C37">
        <v>209715200</v>
      </c>
      <c r="D37">
        <v>41943040</v>
      </c>
      <c r="G37" t="s">
        <v>30</v>
      </c>
      <c r="H37">
        <v>5</v>
      </c>
      <c r="I37">
        <v>209715200</v>
      </c>
      <c r="J37">
        <v>41943040</v>
      </c>
    </row>
    <row r="38" spans="1:10">
      <c r="A38" t="s">
        <v>24</v>
      </c>
      <c r="B38">
        <v>5</v>
      </c>
      <c r="C38">
        <v>46698</v>
      </c>
      <c r="G38" t="s">
        <v>24</v>
      </c>
      <c r="H38">
        <v>5</v>
      </c>
      <c r="I38">
        <v>46651</v>
      </c>
    </row>
    <row r="39" spans="1:10">
      <c r="A39" t="s">
        <v>29</v>
      </c>
      <c r="B39">
        <v>6</v>
      </c>
      <c r="C39">
        <v>251658240</v>
      </c>
      <c r="D39">
        <v>41943040</v>
      </c>
      <c r="G39" t="s">
        <v>29</v>
      </c>
      <c r="H39">
        <v>6</v>
      </c>
      <c r="I39">
        <v>251658240</v>
      </c>
      <c r="J39">
        <v>41943040</v>
      </c>
    </row>
    <row r="40" spans="1:10">
      <c r="A40" t="s">
        <v>23</v>
      </c>
      <c r="B40">
        <v>6</v>
      </c>
      <c r="C40">
        <v>130524</v>
      </c>
      <c r="G40" t="s">
        <v>23</v>
      </c>
      <c r="H40">
        <v>6</v>
      </c>
      <c r="I40">
        <v>111631</v>
      </c>
    </row>
    <row r="41" spans="1:10">
      <c r="A41" t="s">
        <v>30</v>
      </c>
      <c r="B41">
        <v>6</v>
      </c>
      <c r="C41">
        <v>251658240</v>
      </c>
      <c r="D41">
        <v>41943040</v>
      </c>
      <c r="G41" t="s">
        <v>30</v>
      </c>
      <c r="H41">
        <v>6</v>
      </c>
      <c r="I41">
        <v>251658240</v>
      </c>
      <c r="J41">
        <v>41943040</v>
      </c>
    </row>
    <row r="42" spans="1:10">
      <c r="A42" t="s">
        <v>24</v>
      </c>
      <c r="B42">
        <v>6</v>
      </c>
      <c r="C42">
        <v>46601</v>
      </c>
      <c r="G42" t="s">
        <v>24</v>
      </c>
      <c r="H42">
        <v>6</v>
      </c>
      <c r="I42">
        <v>46863</v>
      </c>
    </row>
    <row r="43" spans="1:10">
      <c r="A43" t="s">
        <v>29</v>
      </c>
      <c r="B43">
        <v>7</v>
      </c>
      <c r="C43">
        <v>293601280</v>
      </c>
      <c r="D43">
        <v>41943040</v>
      </c>
      <c r="G43" t="s">
        <v>29</v>
      </c>
      <c r="H43">
        <v>7</v>
      </c>
      <c r="I43">
        <v>293601280</v>
      </c>
      <c r="J43">
        <v>41943040</v>
      </c>
    </row>
    <row r="44" spans="1:10">
      <c r="A44" t="s">
        <v>23</v>
      </c>
      <c r="B44">
        <v>7</v>
      </c>
      <c r="C44">
        <v>127908</v>
      </c>
      <c r="G44" t="s">
        <v>23</v>
      </c>
      <c r="H44">
        <v>7</v>
      </c>
      <c r="I44">
        <v>111091</v>
      </c>
    </row>
    <row r="45" spans="1:10">
      <c r="A45" t="s">
        <v>30</v>
      </c>
      <c r="B45">
        <v>7</v>
      </c>
      <c r="C45">
        <v>293601280</v>
      </c>
      <c r="D45">
        <v>41943040</v>
      </c>
      <c r="G45" t="s">
        <v>30</v>
      </c>
      <c r="H45">
        <v>7</v>
      </c>
      <c r="I45">
        <v>293601280</v>
      </c>
      <c r="J45">
        <v>41943040</v>
      </c>
    </row>
    <row r="46" spans="1:10">
      <c r="A46" t="s">
        <v>24</v>
      </c>
      <c r="B46">
        <v>7</v>
      </c>
      <c r="C46">
        <v>46879</v>
      </c>
      <c r="G46" t="s">
        <v>24</v>
      </c>
      <c r="H46">
        <v>7</v>
      </c>
      <c r="I46">
        <v>46698</v>
      </c>
    </row>
    <row r="47" spans="1:10">
      <c r="A47" t="s">
        <v>29</v>
      </c>
      <c r="B47">
        <v>8</v>
      </c>
      <c r="C47">
        <v>335544320</v>
      </c>
      <c r="D47">
        <v>41943040</v>
      </c>
      <c r="G47" t="s">
        <v>29</v>
      </c>
      <c r="H47">
        <v>8</v>
      </c>
      <c r="I47">
        <v>335544320</v>
      </c>
      <c r="J47">
        <v>41943040</v>
      </c>
    </row>
    <row r="48" spans="1:10">
      <c r="A48" t="s">
        <v>23</v>
      </c>
      <c r="B48">
        <v>8</v>
      </c>
      <c r="C48">
        <v>125948</v>
      </c>
      <c r="G48" t="s">
        <v>23</v>
      </c>
      <c r="H48">
        <v>8</v>
      </c>
      <c r="I48">
        <v>111313</v>
      </c>
    </row>
    <row r="49" spans="1:10">
      <c r="A49" t="s">
        <v>30</v>
      </c>
      <c r="B49">
        <v>8</v>
      </c>
      <c r="C49">
        <v>335544320</v>
      </c>
      <c r="D49">
        <v>41943040</v>
      </c>
      <c r="G49" t="s">
        <v>30</v>
      </c>
      <c r="H49">
        <v>8</v>
      </c>
      <c r="I49">
        <v>335544320</v>
      </c>
      <c r="J49">
        <v>41943040</v>
      </c>
    </row>
    <row r="50" spans="1:10">
      <c r="A50" t="s">
        <v>24</v>
      </c>
      <c r="B50">
        <v>8</v>
      </c>
      <c r="C50">
        <v>46779</v>
      </c>
      <c r="G50" t="s">
        <v>24</v>
      </c>
      <c r="H50">
        <v>8</v>
      </c>
      <c r="I50">
        <v>46717</v>
      </c>
    </row>
    <row r="51" spans="1:10">
      <c r="A51" t="s">
        <v>29</v>
      </c>
      <c r="B51">
        <v>9</v>
      </c>
      <c r="C51">
        <v>377487360</v>
      </c>
      <c r="D51">
        <v>41943040</v>
      </c>
      <c r="G51" t="s">
        <v>29</v>
      </c>
      <c r="H51">
        <v>9</v>
      </c>
      <c r="I51">
        <v>377487360</v>
      </c>
      <c r="J51">
        <v>41943040</v>
      </c>
    </row>
    <row r="52" spans="1:10">
      <c r="A52" t="s">
        <v>23</v>
      </c>
      <c r="B52">
        <v>9</v>
      </c>
      <c r="C52">
        <v>124347</v>
      </c>
      <c r="G52" t="s">
        <v>23</v>
      </c>
      <c r="H52">
        <v>9</v>
      </c>
      <c r="I52">
        <v>111145</v>
      </c>
    </row>
    <row r="53" spans="1:10">
      <c r="A53" t="s">
        <v>30</v>
      </c>
      <c r="B53">
        <v>9</v>
      </c>
      <c r="C53">
        <v>377487360</v>
      </c>
      <c r="D53">
        <v>41943040</v>
      </c>
      <c r="G53" t="s">
        <v>30</v>
      </c>
      <c r="H53">
        <v>9</v>
      </c>
      <c r="I53">
        <v>377487360</v>
      </c>
      <c r="J53">
        <v>41943040</v>
      </c>
    </row>
    <row r="54" spans="1:10">
      <c r="A54" t="s">
        <v>24</v>
      </c>
      <c r="B54">
        <v>9</v>
      </c>
      <c r="C54">
        <v>46685</v>
      </c>
      <c r="G54" t="s">
        <v>24</v>
      </c>
      <c r="H54">
        <v>9</v>
      </c>
      <c r="I54">
        <v>46720</v>
      </c>
    </row>
    <row r="55" spans="1:10">
      <c r="A55" t="s">
        <v>29</v>
      </c>
      <c r="B55">
        <v>10</v>
      </c>
      <c r="C55">
        <v>419430400</v>
      </c>
      <c r="D55">
        <v>41943040</v>
      </c>
      <c r="G55" t="s">
        <v>29</v>
      </c>
      <c r="H55">
        <v>10</v>
      </c>
      <c r="I55">
        <v>419430400</v>
      </c>
      <c r="J55">
        <v>41943040</v>
      </c>
    </row>
    <row r="56" spans="1:10">
      <c r="A56" t="s">
        <v>23</v>
      </c>
      <c r="B56">
        <v>10</v>
      </c>
      <c r="C56">
        <v>127935</v>
      </c>
      <c r="G56" t="s">
        <v>23</v>
      </c>
      <c r="H56">
        <v>10</v>
      </c>
      <c r="I56">
        <v>111160</v>
      </c>
    </row>
    <row r="57" spans="1:10">
      <c r="A57" t="s">
        <v>30</v>
      </c>
      <c r="B57">
        <v>10</v>
      </c>
      <c r="C57">
        <v>419430400</v>
      </c>
      <c r="D57">
        <v>41943040</v>
      </c>
      <c r="G57" t="s">
        <v>30</v>
      </c>
      <c r="H57">
        <v>10</v>
      </c>
      <c r="I57">
        <v>419430400</v>
      </c>
      <c r="J57">
        <v>41943040</v>
      </c>
    </row>
    <row r="58" spans="1:10">
      <c r="A58" t="s">
        <v>24</v>
      </c>
      <c r="B58">
        <v>10</v>
      </c>
      <c r="C58">
        <v>46828</v>
      </c>
      <c r="G58" t="s">
        <v>24</v>
      </c>
      <c r="H58">
        <v>10</v>
      </c>
      <c r="I58">
        <v>46818</v>
      </c>
    </row>
    <row r="59" spans="1:10">
      <c r="A59" t="s">
        <v>29</v>
      </c>
      <c r="B59">
        <v>11</v>
      </c>
      <c r="C59">
        <v>461373440</v>
      </c>
      <c r="D59">
        <v>41943040</v>
      </c>
      <c r="G59" t="s">
        <v>29</v>
      </c>
      <c r="H59">
        <v>11</v>
      </c>
      <c r="I59">
        <v>461373440</v>
      </c>
      <c r="J59">
        <v>41943040</v>
      </c>
    </row>
    <row r="60" spans="1:10">
      <c r="A60" t="s">
        <v>23</v>
      </c>
      <c r="B60">
        <v>11</v>
      </c>
      <c r="C60">
        <v>131076</v>
      </c>
      <c r="G60" t="s">
        <v>23</v>
      </c>
      <c r="H60">
        <v>11</v>
      </c>
      <c r="I60">
        <v>111126</v>
      </c>
    </row>
    <row r="61" spans="1:10">
      <c r="A61" t="s">
        <v>30</v>
      </c>
      <c r="B61">
        <v>11</v>
      </c>
      <c r="C61">
        <v>461373440</v>
      </c>
      <c r="D61">
        <v>41943040</v>
      </c>
      <c r="G61" t="s">
        <v>30</v>
      </c>
      <c r="H61">
        <v>11</v>
      </c>
      <c r="I61">
        <v>461373440</v>
      </c>
      <c r="J61">
        <v>41943040</v>
      </c>
    </row>
    <row r="62" spans="1:10">
      <c r="A62" t="s">
        <v>24</v>
      </c>
      <c r="B62">
        <v>11</v>
      </c>
      <c r="C62">
        <v>46685</v>
      </c>
      <c r="G62" t="s">
        <v>24</v>
      </c>
      <c r="H62">
        <v>11</v>
      </c>
      <c r="I62">
        <v>46701</v>
      </c>
    </row>
    <row r="63" spans="1:10">
      <c r="A63" t="s">
        <v>29</v>
      </c>
      <c r="B63">
        <v>12</v>
      </c>
      <c r="C63">
        <v>503316480</v>
      </c>
      <c r="D63">
        <v>41943040</v>
      </c>
      <c r="G63" t="s">
        <v>29</v>
      </c>
      <c r="H63">
        <v>12</v>
      </c>
      <c r="I63">
        <v>503316480</v>
      </c>
      <c r="J63">
        <v>41943040</v>
      </c>
    </row>
    <row r="64" spans="1:10">
      <c r="A64" t="s">
        <v>23</v>
      </c>
      <c r="B64">
        <v>12</v>
      </c>
      <c r="C64">
        <v>126132</v>
      </c>
      <c r="G64" t="s">
        <v>23</v>
      </c>
      <c r="H64">
        <v>12</v>
      </c>
      <c r="I64">
        <v>110776</v>
      </c>
    </row>
    <row r="65" spans="1:10">
      <c r="A65" t="s">
        <v>30</v>
      </c>
      <c r="B65">
        <v>12</v>
      </c>
      <c r="C65">
        <v>503316480</v>
      </c>
      <c r="D65">
        <v>20971520</v>
      </c>
      <c r="G65" t="s">
        <v>30</v>
      </c>
      <c r="H65">
        <v>12</v>
      </c>
      <c r="I65">
        <v>503316480</v>
      </c>
      <c r="J65">
        <v>20971520</v>
      </c>
    </row>
    <row r="66" spans="1:10">
      <c r="A66" t="s">
        <v>24</v>
      </c>
      <c r="B66">
        <v>12</v>
      </c>
      <c r="C66">
        <v>21169</v>
      </c>
      <c r="G66" t="s">
        <v>24</v>
      </c>
      <c r="H66">
        <v>12</v>
      </c>
      <c r="I66">
        <v>21215</v>
      </c>
    </row>
    <row r="67" spans="1:10">
      <c r="A67" t="s">
        <v>29</v>
      </c>
      <c r="B67">
        <v>13</v>
      </c>
      <c r="C67">
        <v>545259520</v>
      </c>
      <c r="D67">
        <v>41943040</v>
      </c>
      <c r="G67" t="s">
        <v>29</v>
      </c>
      <c r="H67">
        <v>13</v>
      </c>
      <c r="I67">
        <v>545259520</v>
      </c>
      <c r="J67">
        <v>41943040</v>
      </c>
    </row>
    <row r="68" spans="1:10">
      <c r="A68" t="s">
        <v>26</v>
      </c>
      <c r="B68">
        <v>0</v>
      </c>
      <c r="C68">
        <v>2357126</v>
      </c>
      <c r="G68" t="s">
        <v>26</v>
      </c>
      <c r="H68">
        <v>0</v>
      </c>
      <c r="I68">
        <v>2046073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N20" sqref="N20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8" width="9" bestFit="1" customWidth="1"/>
    <col min="9" max="9" width="10.1640625" bestFit="1" customWidth="1"/>
    <col min="10" max="10" width="9.1640625" bestFit="1" customWidth="1"/>
    <col min="11" max="11" width="6.83203125" bestFit="1" customWidth="1"/>
  </cols>
  <sheetData>
    <row r="1" spans="1:17">
      <c r="A1" s="6" t="s">
        <v>10</v>
      </c>
      <c r="B1" s="3">
        <v>307</v>
      </c>
      <c r="C1" s="3">
        <f>B3*(B3/B4)/I3</f>
        <v>327.6084842734823</v>
      </c>
      <c r="D1" s="3">
        <f>$B$3*($B$3/$B$4)/O3</f>
        <v>418.61707338106123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83.943885191627103</v>
      </c>
      <c r="D2" s="3">
        <f>$B$4/O6</f>
        <v>84.063000174851027</v>
      </c>
      <c r="G2" t="s">
        <v>4</v>
      </c>
      <c r="H2" s="7">
        <f>H3+H5</f>
        <v>2216.8997892316538</v>
      </c>
      <c r="I2" s="7">
        <f>I3+I5</f>
        <v>2121.848</v>
      </c>
      <c r="J2" s="8">
        <f>H2/I2</f>
        <v>1.0447967004383225</v>
      </c>
      <c r="K2" s="8">
        <f>J2-1</f>
        <v>4.4796700438322512E-2</v>
      </c>
      <c r="M2" t="s">
        <v>4</v>
      </c>
      <c r="N2" s="7">
        <f>N3+N5</f>
        <v>2216.8997892316538</v>
      </c>
      <c r="O2" s="7">
        <f>O3+O5</f>
        <v>1789.201</v>
      </c>
      <c r="P2" s="8">
        <f>N2/O2</f>
        <v>1.2390445730980777</v>
      </c>
      <c r="Q2" s="8">
        <f>P2-1</f>
        <v>0.2390445730980777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1628.6644951140065</v>
      </c>
      <c r="I3" s="3">
        <f>SUMIF($A$12:$A$416,"read",$C$12:$C$416)/1000</f>
        <v>1526.212</v>
      </c>
      <c r="J3" s="8">
        <f>H3/I3</f>
        <v>1.0671286132686721</v>
      </c>
      <c r="K3" s="8">
        <f>J3-1</f>
        <v>6.7128613268672144E-2</v>
      </c>
      <c r="M3" t="s">
        <v>13</v>
      </c>
      <c r="N3" s="3">
        <f>$B$3/$B$4*N4</f>
        <v>1628.6644951140065</v>
      </c>
      <c r="O3" s="3">
        <f>SUMIF($G$12:$G$416,"read",$I$12:$I$416)/1000</f>
        <v>1194.4090000000001</v>
      </c>
      <c r="P3" s="8">
        <f>N3/O3</f>
        <v>1.3635735289285382</v>
      </c>
      <c r="Q3" s="8">
        <f>P3-1</f>
        <v>0.36357352892853823</v>
      </c>
    </row>
    <row r="4" spans="1:17">
      <c r="A4" s="6" t="s">
        <v>14</v>
      </c>
      <c r="B4" s="3">
        <v>5000</v>
      </c>
      <c r="C4" s="3"/>
      <c r="G4" t="s">
        <v>15</v>
      </c>
      <c r="H4" s="3">
        <f>B3/B1</f>
        <v>162.86644951140065</v>
      </c>
      <c r="I4" s="3">
        <f>I3/(B3/B4)</f>
        <v>152.62119999999999</v>
      </c>
      <c r="J4" s="8">
        <f>H4/I4</f>
        <v>1.0671286132686721</v>
      </c>
      <c r="K4" s="8">
        <f>J4-1</f>
        <v>6.7128613268672144E-2</v>
      </c>
      <c r="M4" t="s">
        <v>15</v>
      </c>
      <c r="N4" s="3">
        <f>$B$3/$B$1</f>
        <v>162.86644951140065</v>
      </c>
      <c r="O4" s="3">
        <f>O3/($B$3/$B$4)</f>
        <v>119.44090000000001</v>
      </c>
      <c r="P4" s="8">
        <f>N4/O4</f>
        <v>1.363573528928538</v>
      </c>
      <c r="Q4" s="8">
        <f>P4-1</f>
        <v>0.363573528928538</v>
      </c>
    </row>
    <row r="5" spans="1:17">
      <c r="A5" s="6" t="s">
        <v>16</v>
      </c>
      <c r="B5" s="9">
        <f>B4/B3</f>
        <v>0.1</v>
      </c>
      <c r="G5" t="s">
        <v>6</v>
      </c>
      <c r="H5" s="3">
        <f>B3/B2</f>
        <v>588.23529411764707</v>
      </c>
      <c r="I5" s="3">
        <f>SUMIF($A$12:$A$416,"network",$C$12:$C$416)/1000</f>
        <v>595.63599999999997</v>
      </c>
      <c r="J5" s="8">
        <f>H5/I5</f>
        <v>0.98757511990149538</v>
      </c>
      <c r="K5" s="8">
        <f>J5-1</f>
        <v>-1.242488009850462E-2</v>
      </c>
      <c r="M5" t="s">
        <v>6</v>
      </c>
      <c r="N5" s="3">
        <f>$B$3/$B$2</f>
        <v>588.23529411764707</v>
      </c>
      <c r="O5" s="3">
        <f>SUMIF($G$12:$G$416,"network",$I$12:$I$416)/1000</f>
        <v>594.79200000000003</v>
      </c>
      <c r="P5" s="8">
        <f>N5/O5</f>
        <v>0.9889764726453063</v>
      </c>
      <c r="Q5" s="8">
        <f>P5-1</f>
        <v>-1.1023527354693696E-2</v>
      </c>
    </row>
    <row r="6" spans="1:17">
      <c r="G6" t="s">
        <v>17</v>
      </c>
      <c r="H6" s="3">
        <f>B4/B2</f>
        <v>58.823529411764703</v>
      </c>
      <c r="I6" s="3">
        <f>I5/(B3/B4)</f>
        <v>59.563599999999994</v>
      </c>
      <c r="J6" s="8">
        <f>H6/I6</f>
        <v>0.98757511990149538</v>
      </c>
      <c r="K6" s="8">
        <f>J6-1</f>
        <v>-1.242488009850462E-2</v>
      </c>
      <c r="M6" t="s">
        <v>17</v>
      </c>
      <c r="N6" s="3">
        <f>$B$4/$B$2</f>
        <v>58.823529411764703</v>
      </c>
      <c r="O6" s="3">
        <f>O5/($B$3/$B$4)</f>
        <v>59.479200000000006</v>
      </c>
      <c r="P6" s="8">
        <f>N6/O6</f>
        <v>0.98897647264530619</v>
      </c>
      <c r="Q6" s="8">
        <f>P6-1</f>
        <v>-1.1023527354693807E-2</v>
      </c>
    </row>
    <row r="7" spans="1:17">
      <c r="G7" t="s">
        <v>18</v>
      </c>
      <c r="H7" s="3">
        <f t="array" ref="H7">MAX(IF(A13:A303="read", C13:C303, 0))</f>
        <v>202801</v>
      </c>
      <c r="I7" s="3"/>
      <c r="M7" t="s">
        <v>18</v>
      </c>
      <c r="N7" s="3">
        <f t="array" ref="N7">MAX(IF(G13:G303="read", I13:I303, 0))</f>
        <v>128867</v>
      </c>
      <c r="O7" s="3"/>
    </row>
    <row r="8" spans="1:17">
      <c r="G8" t="s">
        <v>19</v>
      </c>
      <c r="H8" s="3">
        <f t="array" ref="H8">MIN(IF(A13:A304="read", C13:C304, 1000000000))</f>
        <v>132623</v>
      </c>
      <c r="I8" s="3"/>
      <c r="M8" t="s">
        <v>19</v>
      </c>
      <c r="N8" s="3">
        <f t="array" ref="N8">MIN(IF(G13:G304="read", I13:I304, 1000000000))</f>
        <v>113041</v>
      </c>
      <c r="O8" s="3"/>
    </row>
    <row r="9" spans="1:17">
      <c r="H9" s="8">
        <f>H8/H7</f>
        <v>0.65395634143815862</v>
      </c>
      <c r="I9" s="3"/>
      <c r="N9" s="8">
        <f>N8/N7</f>
        <v>0.87719121264559585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5</v>
      </c>
      <c r="D12" s="1" t="s">
        <v>21</v>
      </c>
      <c r="E12" s="1" t="s">
        <v>22</v>
      </c>
      <c r="G12" s="1" t="s">
        <v>35</v>
      </c>
      <c r="H12" s="1">
        <v>1</v>
      </c>
      <c r="I12" s="1">
        <v>50</v>
      </c>
      <c r="J12" s="1">
        <v>5</v>
      </c>
      <c r="K12" s="1" t="b">
        <v>1</v>
      </c>
      <c r="L12" s="1" t="s">
        <v>23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ca="1">OFFSET(I16,(ROW()-13)*3,0)/1000</f>
        <v>126.739</v>
      </c>
      <c r="N13">
        <f ca="1">OFFSET(I18,(ROW()-13)*3,0)/1000</f>
        <v>61.079000000000001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ca="1">OFFSET(I17,(ROW()-13)*3,0)/1000</f>
        <v>127.39100000000001</v>
      </c>
      <c r="N14">
        <f ca="1">OFFSET(I19,(ROW()-13)*3,0)/1000</f>
        <v>59.24</v>
      </c>
    </row>
    <row r="15" spans="1:17">
      <c r="A15" t="s">
        <v>29</v>
      </c>
      <c r="B15">
        <v>0</v>
      </c>
      <c r="C15">
        <v>0</v>
      </c>
      <c r="D15">
        <v>52428800</v>
      </c>
      <c r="G15" t="s">
        <v>29</v>
      </c>
      <c r="H15">
        <v>0</v>
      </c>
      <c r="I15">
        <v>0</v>
      </c>
      <c r="J15">
        <v>52428800</v>
      </c>
      <c r="M15">
        <f ca="1">OFFSET(I18,(ROW()-13)*3,0)/1000</f>
        <v>128.86699999999999</v>
      </c>
      <c r="N15">
        <f ca="1">OFFSET(I20,(ROW()-13)*3,0)/1000</f>
        <v>59.256999999999998</v>
      </c>
    </row>
    <row r="16" spans="1:17">
      <c r="A16" t="s">
        <v>23</v>
      </c>
      <c r="B16">
        <v>0</v>
      </c>
      <c r="C16">
        <v>202801</v>
      </c>
      <c r="G16" t="s">
        <v>23</v>
      </c>
      <c r="H16">
        <v>0</v>
      </c>
      <c r="I16">
        <v>126739</v>
      </c>
      <c r="M16">
        <f ca="1">OFFSET(I19,(ROW()-13)*3,0)/1000</f>
        <v>122.943</v>
      </c>
      <c r="N16">
        <f ca="1">OFFSET(I21,(ROW()-13)*3,0)/1000</f>
        <v>59.350999999999999</v>
      </c>
    </row>
    <row r="17" spans="1:14">
      <c r="A17" t="s">
        <v>30</v>
      </c>
      <c r="B17">
        <v>0</v>
      </c>
      <c r="C17">
        <v>0</v>
      </c>
      <c r="D17">
        <v>52428800</v>
      </c>
      <c r="G17" t="s">
        <v>30</v>
      </c>
      <c r="H17">
        <v>0</v>
      </c>
      <c r="I17">
        <v>0</v>
      </c>
      <c r="J17">
        <v>52428800</v>
      </c>
      <c r="M17">
        <f ca="1">OFFSET(I20,(ROW()-13)*3,0)/1000</f>
        <v>118.239</v>
      </c>
      <c r="N17">
        <f ca="1">OFFSET(I22,(ROW()-13)*3,0)/1000</f>
        <v>59.351999999999997</v>
      </c>
    </row>
    <row r="18" spans="1:14">
      <c r="A18" t="s">
        <v>24</v>
      </c>
      <c r="B18">
        <v>0</v>
      </c>
      <c r="C18">
        <v>61364</v>
      </c>
      <c r="G18" t="s">
        <v>24</v>
      </c>
      <c r="H18">
        <v>0</v>
      </c>
      <c r="I18">
        <v>61079</v>
      </c>
      <c r="M18">
        <f ca="1">OFFSET(I21,(ROW()-13)*3,0)/1000</f>
        <v>116.863</v>
      </c>
      <c r="N18">
        <f ca="1">OFFSET(I23,(ROW()-13)*3,0)/1000</f>
        <v>59.502000000000002</v>
      </c>
    </row>
    <row r="19" spans="1:14">
      <c r="A19" t="s">
        <v>29</v>
      </c>
      <c r="B19">
        <v>1</v>
      </c>
      <c r="C19">
        <v>52428800</v>
      </c>
      <c r="D19">
        <v>52428800</v>
      </c>
      <c r="G19" t="s">
        <v>29</v>
      </c>
      <c r="H19">
        <v>1</v>
      </c>
      <c r="I19">
        <v>52428800</v>
      </c>
      <c r="J19">
        <v>52428800</v>
      </c>
      <c r="M19">
        <f ca="1">OFFSET(I22,(ROW()-13)*3,0)/1000</f>
        <v>113.465</v>
      </c>
      <c r="N19">
        <f ca="1">OFFSET(I24,(ROW()-13)*3,0)/1000</f>
        <v>59.177999999999997</v>
      </c>
    </row>
    <row r="20" spans="1:14">
      <c r="A20" t="s">
        <v>23</v>
      </c>
      <c r="B20">
        <v>1</v>
      </c>
      <c r="C20">
        <v>181869</v>
      </c>
      <c r="G20" t="s">
        <v>23</v>
      </c>
      <c r="H20">
        <v>1</v>
      </c>
      <c r="I20">
        <v>127391</v>
      </c>
      <c r="M20">
        <f ca="1">OFFSET(I23,(ROW()-13)*3,0)/1000</f>
        <v>113.48099999999999</v>
      </c>
      <c r="N20">
        <f ca="1">OFFSET(I25,(ROW()-13)*3,0)/1000</f>
        <v>59.337000000000003</v>
      </c>
    </row>
    <row r="21" spans="1:14">
      <c r="A21" t="s">
        <v>30</v>
      </c>
      <c r="B21">
        <v>1</v>
      </c>
      <c r="C21">
        <v>52428800</v>
      </c>
      <c r="D21">
        <v>52428800</v>
      </c>
      <c r="G21" t="s">
        <v>30</v>
      </c>
      <c r="H21">
        <v>1</v>
      </c>
      <c r="I21">
        <v>52428800</v>
      </c>
      <c r="J21">
        <v>52428800</v>
      </c>
      <c r="M21">
        <f ca="1">OFFSET(I24,(ROW()-13)*3,0)/1000</f>
        <v>113.38</v>
      </c>
      <c r="N21">
        <f ca="1">OFFSET(I26,(ROW()-13)*3,0)/1000</f>
        <v>59.143999999999998</v>
      </c>
    </row>
    <row r="22" spans="1:14">
      <c r="A22" t="s">
        <v>24</v>
      </c>
      <c r="B22">
        <v>1</v>
      </c>
      <c r="C22">
        <v>59317</v>
      </c>
      <c r="G22" t="s">
        <v>24</v>
      </c>
      <c r="H22">
        <v>1</v>
      </c>
      <c r="I22">
        <v>59240</v>
      </c>
      <c r="M22">
        <f ca="1">OFFSET(I25,(ROW()-13)*3,0)/1000</f>
        <v>113.041</v>
      </c>
      <c r="N22">
        <f ca="1">OFFSET(I27,(ROW()-13)*3,0)/1000</f>
        <v>59.351999999999997</v>
      </c>
    </row>
    <row r="23" spans="1:14">
      <c r="A23" t="s">
        <v>29</v>
      </c>
      <c r="B23">
        <v>2</v>
      </c>
      <c r="C23">
        <v>104857600</v>
      </c>
      <c r="D23">
        <v>52428800</v>
      </c>
      <c r="G23" t="s">
        <v>29</v>
      </c>
      <c r="H23">
        <v>2</v>
      </c>
      <c r="I23">
        <v>104857600</v>
      </c>
      <c r="J23">
        <v>52428800</v>
      </c>
    </row>
    <row r="24" spans="1:14">
      <c r="A24" t="s">
        <v>23</v>
      </c>
      <c r="B24">
        <v>2</v>
      </c>
      <c r="C24">
        <v>164911</v>
      </c>
      <c r="G24" t="s">
        <v>23</v>
      </c>
      <c r="H24">
        <v>2</v>
      </c>
      <c r="I24">
        <v>128867</v>
      </c>
    </row>
    <row r="25" spans="1:14">
      <c r="A25" t="s">
        <v>30</v>
      </c>
      <c r="B25">
        <v>2</v>
      </c>
      <c r="C25">
        <v>104857600</v>
      </c>
      <c r="D25">
        <v>52428800</v>
      </c>
      <c r="G25" t="s">
        <v>30</v>
      </c>
      <c r="H25">
        <v>2</v>
      </c>
      <c r="I25">
        <v>104857600</v>
      </c>
      <c r="J25">
        <v>52428800</v>
      </c>
    </row>
    <row r="26" spans="1:14">
      <c r="A26" t="s">
        <v>24</v>
      </c>
      <c r="B26">
        <v>2</v>
      </c>
      <c r="C26">
        <v>59308</v>
      </c>
      <c r="G26" t="s">
        <v>24</v>
      </c>
      <c r="H26">
        <v>2</v>
      </c>
      <c r="I26">
        <v>59257</v>
      </c>
    </row>
    <row r="27" spans="1:14">
      <c r="A27" t="s">
        <v>29</v>
      </c>
      <c r="B27">
        <v>3</v>
      </c>
      <c r="C27">
        <v>157286400</v>
      </c>
      <c r="D27">
        <v>52428800</v>
      </c>
      <c r="G27" t="s">
        <v>29</v>
      </c>
      <c r="H27">
        <v>3</v>
      </c>
      <c r="I27">
        <v>157286400</v>
      </c>
      <c r="J27">
        <v>52428800</v>
      </c>
    </row>
    <row r="28" spans="1:14">
      <c r="A28" t="s">
        <v>23</v>
      </c>
      <c r="B28">
        <v>3</v>
      </c>
      <c r="C28">
        <v>148014</v>
      </c>
      <c r="G28" t="s">
        <v>23</v>
      </c>
      <c r="H28">
        <v>3</v>
      </c>
      <c r="I28">
        <v>122943</v>
      </c>
    </row>
    <row r="29" spans="1:14">
      <c r="A29" t="s">
        <v>30</v>
      </c>
      <c r="B29">
        <v>3</v>
      </c>
      <c r="C29">
        <v>157286400</v>
      </c>
      <c r="D29">
        <v>52428800</v>
      </c>
      <c r="G29" t="s">
        <v>30</v>
      </c>
      <c r="H29">
        <v>3</v>
      </c>
      <c r="I29">
        <v>157286400</v>
      </c>
      <c r="J29">
        <v>52428800</v>
      </c>
    </row>
    <row r="30" spans="1:14">
      <c r="A30" t="s">
        <v>24</v>
      </c>
      <c r="B30">
        <v>3</v>
      </c>
      <c r="C30">
        <v>59471</v>
      </c>
      <c r="G30" t="s">
        <v>24</v>
      </c>
      <c r="H30">
        <v>3</v>
      </c>
      <c r="I30">
        <v>59351</v>
      </c>
    </row>
    <row r="31" spans="1:14">
      <c r="A31" t="s">
        <v>29</v>
      </c>
      <c r="B31">
        <v>4</v>
      </c>
      <c r="C31">
        <v>209715200</v>
      </c>
      <c r="D31">
        <v>52428800</v>
      </c>
      <c r="G31" t="s">
        <v>29</v>
      </c>
      <c r="H31">
        <v>4</v>
      </c>
      <c r="I31">
        <v>209715200</v>
      </c>
      <c r="J31">
        <v>52428800</v>
      </c>
    </row>
    <row r="32" spans="1:14">
      <c r="A32" t="s">
        <v>23</v>
      </c>
      <c r="B32">
        <v>4</v>
      </c>
      <c r="C32">
        <v>145584</v>
      </c>
      <c r="G32" t="s">
        <v>23</v>
      </c>
      <c r="H32">
        <v>4</v>
      </c>
      <c r="I32">
        <v>118239</v>
      </c>
    </row>
    <row r="33" spans="1:10">
      <c r="A33" t="s">
        <v>30</v>
      </c>
      <c r="B33">
        <v>4</v>
      </c>
      <c r="C33">
        <v>209715200</v>
      </c>
      <c r="D33">
        <v>52428800</v>
      </c>
      <c r="G33" t="s">
        <v>30</v>
      </c>
      <c r="H33">
        <v>4</v>
      </c>
      <c r="I33">
        <v>209715200</v>
      </c>
      <c r="J33">
        <v>52428800</v>
      </c>
    </row>
    <row r="34" spans="1:10">
      <c r="A34" t="s">
        <v>24</v>
      </c>
      <c r="B34">
        <v>4</v>
      </c>
      <c r="C34">
        <v>59438</v>
      </c>
      <c r="G34" t="s">
        <v>24</v>
      </c>
      <c r="H34">
        <v>4</v>
      </c>
      <c r="I34">
        <v>59352</v>
      </c>
    </row>
    <row r="35" spans="1:10">
      <c r="A35" t="s">
        <v>29</v>
      </c>
      <c r="B35">
        <v>5</v>
      </c>
      <c r="C35">
        <v>262144000</v>
      </c>
      <c r="D35">
        <v>52428800</v>
      </c>
      <c r="G35" t="s">
        <v>29</v>
      </c>
      <c r="H35">
        <v>5</v>
      </c>
      <c r="I35">
        <v>262144000</v>
      </c>
      <c r="J35">
        <v>52428800</v>
      </c>
    </row>
    <row r="36" spans="1:10">
      <c r="A36" t="s">
        <v>23</v>
      </c>
      <c r="B36">
        <v>5</v>
      </c>
      <c r="C36">
        <v>142935</v>
      </c>
      <c r="G36" t="s">
        <v>23</v>
      </c>
      <c r="H36">
        <v>5</v>
      </c>
      <c r="I36">
        <v>116863</v>
      </c>
    </row>
    <row r="37" spans="1:10">
      <c r="A37" t="s">
        <v>30</v>
      </c>
      <c r="B37">
        <v>5</v>
      </c>
      <c r="C37">
        <v>262144000</v>
      </c>
      <c r="D37">
        <v>52428800</v>
      </c>
      <c r="G37" t="s">
        <v>30</v>
      </c>
      <c r="H37">
        <v>5</v>
      </c>
      <c r="I37">
        <v>262144000</v>
      </c>
      <c r="J37">
        <v>52428800</v>
      </c>
    </row>
    <row r="38" spans="1:10">
      <c r="A38" t="s">
        <v>24</v>
      </c>
      <c r="B38">
        <v>5</v>
      </c>
      <c r="C38">
        <v>59614</v>
      </c>
      <c r="G38" t="s">
        <v>24</v>
      </c>
      <c r="H38">
        <v>5</v>
      </c>
      <c r="I38">
        <v>59502</v>
      </c>
    </row>
    <row r="39" spans="1:10">
      <c r="A39" t="s">
        <v>29</v>
      </c>
      <c r="B39">
        <v>6</v>
      </c>
      <c r="C39">
        <v>314572800</v>
      </c>
      <c r="D39">
        <v>52428800</v>
      </c>
      <c r="G39" t="s">
        <v>29</v>
      </c>
      <c r="H39">
        <v>6</v>
      </c>
      <c r="I39">
        <v>314572800</v>
      </c>
      <c r="J39">
        <v>52428800</v>
      </c>
    </row>
    <row r="40" spans="1:10">
      <c r="A40" t="s">
        <v>23</v>
      </c>
      <c r="B40">
        <v>6</v>
      </c>
      <c r="C40">
        <v>137902</v>
      </c>
      <c r="G40" t="s">
        <v>23</v>
      </c>
      <c r="H40">
        <v>6</v>
      </c>
      <c r="I40">
        <v>113465</v>
      </c>
    </row>
    <row r="41" spans="1:10">
      <c r="A41" t="s">
        <v>30</v>
      </c>
      <c r="B41">
        <v>6</v>
      </c>
      <c r="C41">
        <v>314572800</v>
      </c>
      <c r="D41">
        <v>52428800</v>
      </c>
      <c r="G41" t="s">
        <v>30</v>
      </c>
      <c r="H41">
        <v>6</v>
      </c>
      <c r="I41">
        <v>314572800</v>
      </c>
      <c r="J41">
        <v>52428800</v>
      </c>
    </row>
    <row r="42" spans="1:10">
      <c r="A42" t="s">
        <v>24</v>
      </c>
      <c r="B42">
        <v>6</v>
      </c>
      <c r="C42">
        <v>59363</v>
      </c>
      <c r="G42" t="s">
        <v>24</v>
      </c>
      <c r="H42">
        <v>6</v>
      </c>
      <c r="I42">
        <v>59178</v>
      </c>
    </row>
    <row r="43" spans="1:10">
      <c r="A43" t="s">
        <v>29</v>
      </c>
      <c r="B43">
        <v>7</v>
      </c>
      <c r="C43">
        <v>367001600</v>
      </c>
      <c r="D43">
        <v>52428800</v>
      </c>
      <c r="G43" t="s">
        <v>29</v>
      </c>
      <c r="H43">
        <v>7</v>
      </c>
      <c r="I43">
        <v>367001600</v>
      </c>
      <c r="J43">
        <v>52428800</v>
      </c>
    </row>
    <row r="44" spans="1:10">
      <c r="A44" t="s">
        <v>23</v>
      </c>
      <c r="B44">
        <v>7</v>
      </c>
      <c r="C44">
        <v>133507</v>
      </c>
      <c r="G44" t="s">
        <v>23</v>
      </c>
      <c r="H44">
        <v>7</v>
      </c>
      <c r="I44">
        <v>113481</v>
      </c>
    </row>
    <row r="45" spans="1:10">
      <c r="A45" t="s">
        <v>30</v>
      </c>
      <c r="B45">
        <v>7</v>
      </c>
      <c r="C45">
        <v>367001600</v>
      </c>
      <c r="D45">
        <v>52428800</v>
      </c>
      <c r="G45" t="s">
        <v>30</v>
      </c>
      <c r="H45">
        <v>7</v>
      </c>
      <c r="I45">
        <v>367001600</v>
      </c>
      <c r="J45">
        <v>52428800</v>
      </c>
    </row>
    <row r="46" spans="1:10">
      <c r="A46" t="s">
        <v>24</v>
      </c>
      <c r="B46">
        <v>7</v>
      </c>
      <c r="C46">
        <v>59298</v>
      </c>
      <c r="G46" t="s">
        <v>24</v>
      </c>
      <c r="H46">
        <v>7</v>
      </c>
      <c r="I46">
        <v>59337</v>
      </c>
    </row>
    <row r="47" spans="1:10">
      <c r="A47" t="s">
        <v>29</v>
      </c>
      <c r="B47">
        <v>8</v>
      </c>
      <c r="C47">
        <v>419430400</v>
      </c>
      <c r="D47">
        <v>52428800</v>
      </c>
      <c r="G47" t="s">
        <v>29</v>
      </c>
      <c r="H47">
        <v>8</v>
      </c>
      <c r="I47">
        <v>419430400</v>
      </c>
      <c r="J47">
        <v>52428800</v>
      </c>
    </row>
    <row r="48" spans="1:10">
      <c r="A48" t="s">
        <v>23</v>
      </c>
      <c r="B48">
        <v>8</v>
      </c>
      <c r="C48">
        <v>132623</v>
      </c>
      <c r="G48" t="s">
        <v>23</v>
      </c>
      <c r="H48">
        <v>8</v>
      </c>
      <c r="I48">
        <v>113380</v>
      </c>
    </row>
    <row r="49" spans="1:10">
      <c r="A49" t="s">
        <v>30</v>
      </c>
      <c r="B49">
        <v>8</v>
      </c>
      <c r="C49">
        <v>419430400</v>
      </c>
      <c r="D49">
        <v>52428800</v>
      </c>
      <c r="G49" t="s">
        <v>30</v>
      </c>
      <c r="H49">
        <v>8</v>
      </c>
      <c r="I49">
        <v>419430400</v>
      </c>
      <c r="J49">
        <v>52428800</v>
      </c>
    </row>
    <row r="50" spans="1:10">
      <c r="A50" t="s">
        <v>24</v>
      </c>
      <c r="B50">
        <v>8</v>
      </c>
      <c r="C50">
        <v>59213</v>
      </c>
      <c r="G50" t="s">
        <v>24</v>
      </c>
      <c r="H50">
        <v>8</v>
      </c>
      <c r="I50">
        <v>59144</v>
      </c>
    </row>
    <row r="51" spans="1:10">
      <c r="A51" t="s">
        <v>29</v>
      </c>
      <c r="B51">
        <v>9</v>
      </c>
      <c r="C51">
        <v>471859200</v>
      </c>
      <c r="D51">
        <v>52428800</v>
      </c>
      <c r="G51" t="s">
        <v>29</v>
      </c>
      <c r="H51">
        <v>9</v>
      </c>
      <c r="I51">
        <v>471859200</v>
      </c>
      <c r="J51">
        <v>52428800</v>
      </c>
    </row>
    <row r="52" spans="1:10">
      <c r="A52" t="s">
        <v>23</v>
      </c>
      <c r="B52">
        <v>9</v>
      </c>
      <c r="C52">
        <v>136066</v>
      </c>
      <c r="G52" t="s">
        <v>23</v>
      </c>
      <c r="H52">
        <v>9</v>
      </c>
      <c r="I52">
        <v>113041</v>
      </c>
    </row>
    <row r="53" spans="1:10">
      <c r="A53" t="s">
        <v>30</v>
      </c>
      <c r="B53">
        <v>9</v>
      </c>
      <c r="C53">
        <v>471859200</v>
      </c>
      <c r="D53">
        <v>52428800</v>
      </c>
      <c r="G53" t="s">
        <v>30</v>
      </c>
      <c r="H53">
        <v>9</v>
      </c>
      <c r="I53">
        <v>471859200</v>
      </c>
      <c r="J53">
        <v>52428800</v>
      </c>
    </row>
    <row r="54" spans="1:10">
      <c r="A54" t="s">
        <v>24</v>
      </c>
      <c r="B54">
        <v>9</v>
      </c>
      <c r="C54">
        <v>59250</v>
      </c>
      <c r="G54" t="s">
        <v>24</v>
      </c>
      <c r="H54">
        <v>9</v>
      </c>
      <c r="I54">
        <v>59352</v>
      </c>
    </row>
    <row r="55" spans="1:10">
      <c r="A55" t="s">
        <v>29</v>
      </c>
      <c r="B55">
        <v>10</v>
      </c>
      <c r="C55">
        <v>524288000</v>
      </c>
      <c r="D55">
        <v>52428800</v>
      </c>
      <c r="G55" t="s">
        <v>29</v>
      </c>
      <c r="H55">
        <v>10</v>
      </c>
      <c r="I55">
        <v>524288000</v>
      </c>
      <c r="J55">
        <v>52428800</v>
      </c>
    </row>
    <row r="56" spans="1:10">
      <c r="A56" t="s">
        <v>26</v>
      </c>
      <c r="B56">
        <v>0</v>
      </c>
      <c r="C56">
        <v>2122684</v>
      </c>
      <c r="G56" t="s">
        <v>26</v>
      </c>
      <c r="H56">
        <v>0</v>
      </c>
      <c r="I56">
        <v>1790046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M12" sqref="M12:N2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8" width="9" bestFit="1" customWidth="1"/>
    <col min="9" max="9" width="10.1640625" bestFit="1" customWidth="1"/>
    <col min="10" max="10" width="9.1640625" bestFit="1" customWidth="1"/>
    <col min="11" max="11" width="7.1640625" bestFit="1" customWidth="1"/>
  </cols>
  <sheetData>
    <row r="1" spans="1:17">
      <c r="A1" s="6" t="s">
        <v>10</v>
      </c>
      <c r="B1" s="3">
        <v>307</v>
      </c>
      <c r="C1" s="3">
        <f>B3*(B3/B4)/I3</f>
        <v>281.58518492487531</v>
      </c>
      <c r="D1" s="3">
        <f>$B$3*($B$3/$B$4)/O3</f>
        <v>398.96689915265813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82.982180406579502</v>
      </c>
      <c r="D2" s="3">
        <f>$B$4/O6</f>
        <v>83.214475324411652</v>
      </c>
      <c r="G2" t="s">
        <v>4</v>
      </c>
      <c r="H2" s="7">
        <f>H3+H5</f>
        <v>1945.4557067126525</v>
      </c>
      <c r="I2" s="7">
        <f>I3+I5</f>
        <v>2082.2570000000001</v>
      </c>
      <c r="J2" s="8">
        <f>H2/I2</f>
        <v>0.93430143671633825</v>
      </c>
      <c r="K2" s="8">
        <f>J2-1</f>
        <v>-6.5698563283661748E-2</v>
      </c>
      <c r="M2" t="s">
        <v>4</v>
      </c>
      <c r="N2" s="7">
        <f>N3+N5</f>
        <v>1945.4557067126525</v>
      </c>
      <c r="O2" s="7">
        <f>O3+O5</f>
        <v>1645.221</v>
      </c>
      <c r="P2" s="8">
        <f>N2/O2</f>
        <v>1.1824889827644143</v>
      </c>
      <c r="Q2" s="8">
        <f>P2-1</f>
        <v>0.18248898276441428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1357.2204125950054</v>
      </c>
      <c r="I3" s="3">
        <f>SUMIF($A$12:$A$416,"read",$C$12:$C$416)/1000</f>
        <v>1479.7180000000001</v>
      </c>
      <c r="J3" s="8">
        <f>H3/I3</f>
        <v>0.91721558607451237</v>
      </c>
      <c r="K3" s="8">
        <f>J3-1</f>
        <v>-8.2784413925487632E-2</v>
      </c>
      <c r="M3" t="s">
        <v>13</v>
      </c>
      <c r="N3" s="3">
        <f>$B$3/$B$4*N4</f>
        <v>1357.2204125950054</v>
      </c>
      <c r="O3" s="3">
        <f>SUMIF($G$12:$G$416,"read",$I$12:$I$416)/1000</f>
        <v>1044.364</v>
      </c>
      <c r="P3" s="8">
        <f>N3/O3</f>
        <v>1.2995664467513295</v>
      </c>
      <c r="Q3" s="8">
        <f>P3-1</f>
        <v>0.29956644675132948</v>
      </c>
    </row>
    <row r="4" spans="1:17">
      <c r="A4" s="6" t="s">
        <v>14</v>
      </c>
      <c r="B4" s="3">
        <v>6000</v>
      </c>
      <c r="C4" s="3"/>
      <c r="G4" t="s">
        <v>15</v>
      </c>
      <c r="H4" s="3">
        <f>B3/B1</f>
        <v>162.86644951140065</v>
      </c>
      <c r="I4" s="3">
        <f>I3/(B3/B4)</f>
        <v>177.56616</v>
      </c>
      <c r="J4" s="8">
        <f>H4/I4</f>
        <v>0.91721558607451248</v>
      </c>
      <c r="K4" s="8">
        <f>J4-1</f>
        <v>-8.2784413925487521E-2</v>
      </c>
      <c r="M4" t="s">
        <v>15</v>
      </c>
      <c r="N4" s="3">
        <f>$B$3/$B$1</f>
        <v>162.86644951140065</v>
      </c>
      <c r="O4" s="3">
        <f>O3/($B$3/$B$4)</f>
        <v>125.32368</v>
      </c>
      <c r="P4" s="8">
        <f>N4/O4</f>
        <v>1.2995664467513295</v>
      </c>
      <c r="Q4" s="8">
        <f>P4-1</f>
        <v>0.29956644675132948</v>
      </c>
    </row>
    <row r="5" spans="1:17">
      <c r="A5" s="6" t="s">
        <v>16</v>
      </c>
      <c r="B5" s="9">
        <f>B4/B3</f>
        <v>0.12</v>
      </c>
      <c r="G5" t="s">
        <v>6</v>
      </c>
      <c r="H5" s="3">
        <f>B3/B2</f>
        <v>588.23529411764707</v>
      </c>
      <c r="I5" s="3">
        <f>SUMIF($A$12:$A$416,"network",$C$12:$C$416)/1000</f>
        <v>602.53899999999999</v>
      </c>
      <c r="J5" s="8">
        <f>H5/I5</f>
        <v>0.97626094595975876</v>
      </c>
      <c r="K5" s="8">
        <f>J5-1</f>
        <v>-2.3739054040241236E-2</v>
      </c>
      <c r="M5" t="s">
        <v>6</v>
      </c>
      <c r="N5" s="3">
        <f>$B$3/$B$2</f>
        <v>588.23529411764707</v>
      </c>
      <c r="O5" s="3">
        <f>SUMIF($G$12:$G$416,"network",$I$12:$I$416)/1000</f>
        <v>600.85699999999997</v>
      </c>
      <c r="P5" s="8">
        <f>N5/O5</f>
        <v>0.97899382734601925</v>
      </c>
      <c r="Q5" s="8">
        <f>P5-1</f>
        <v>-2.1006172653980748E-2</v>
      </c>
    </row>
    <row r="6" spans="1:17">
      <c r="G6" t="s">
        <v>17</v>
      </c>
      <c r="H6" s="3">
        <f>B4/B2</f>
        <v>70.588235294117652</v>
      </c>
      <c r="I6" s="3">
        <f>I5/(B3/B4)</f>
        <v>72.304679999999991</v>
      </c>
      <c r="J6" s="8">
        <f>H6/I6</f>
        <v>0.97626094595975887</v>
      </c>
      <c r="K6" s="8">
        <f>J6-1</f>
        <v>-2.3739054040241125E-2</v>
      </c>
      <c r="M6" t="s">
        <v>17</v>
      </c>
      <c r="N6" s="3">
        <f>$B$4/$B$2</f>
        <v>70.588235294117652</v>
      </c>
      <c r="O6" s="3">
        <f>O5/($B$3/$B$4)</f>
        <v>72.102839999999986</v>
      </c>
      <c r="P6" s="8">
        <f>N6/O6</f>
        <v>0.97899382734601947</v>
      </c>
      <c r="Q6" s="8">
        <f>P6-1</f>
        <v>-2.1006172653980526E-2</v>
      </c>
    </row>
    <row r="7" spans="1:17">
      <c r="G7" t="s">
        <v>18</v>
      </c>
      <c r="H7" s="3">
        <f t="array" ref="H7">MAX(IF(A13:A303="read", C13:C303, 0))</f>
        <v>220519</v>
      </c>
      <c r="I7" s="3"/>
      <c r="M7" t="s">
        <v>18</v>
      </c>
      <c r="N7" s="3">
        <f t="array" ref="N7">MAX(IF(G13:G303="read", I13:I303, 0))</f>
        <v>123792</v>
      </c>
      <c r="O7" s="3"/>
    </row>
    <row r="8" spans="1:17">
      <c r="G8" t="s">
        <v>19</v>
      </c>
      <c r="H8" s="3">
        <f t="array" ref="H8">MIN(IF(A13:A304="read", C13:C304, 1000000000))</f>
        <v>151085</v>
      </c>
      <c r="I8" s="3"/>
      <c r="M8" t="s">
        <v>19</v>
      </c>
      <c r="N8" s="3">
        <f t="array" ref="N8">MIN(IF(G13:G304="read", I13:I304, 1000000000))</f>
        <v>111612</v>
      </c>
      <c r="O8" s="3"/>
    </row>
    <row r="9" spans="1:17">
      <c r="H9" s="8">
        <f>H8/H7</f>
        <v>0.68513370729959777</v>
      </c>
      <c r="I9" s="3"/>
      <c r="N9" s="8">
        <f>N8/N7</f>
        <v>0.90160915083365645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6</v>
      </c>
      <c r="D12" s="1" t="s">
        <v>21</v>
      </c>
      <c r="E12" s="1" t="s">
        <v>22</v>
      </c>
      <c r="G12" s="1" t="s">
        <v>20</v>
      </c>
      <c r="H12" s="1">
        <v>50</v>
      </c>
      <c r="I12" s="1">
        <v>6</v>
      </c>
      <c r="J12" s="1" t="b">
        <v>1</v>
      </c>
      <c r="K12" s="1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ca="1">OFFSET(I16,(ROW()-13)*3,0)/1000</f>
        <v>123.792</v>
      </c>
      <c r="N13">
        <f ca="1">OFFSET(I18,(ROW()-13)*3,0)/1000</f>
        <v>74.635999999999996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ca="1">OFFSET(I17,(ROW()-13)*3,0)/1000</f>
        <v>123.532</v>
      </c>
      <c r="N14">
        <f ca="1">OFFSET(I19,(ROW()-13)*3,0)/1000</f>
        <v>72.256</v>
      </c>
    </row>
    <row r="15" spans="1:17">
      <c r="A15" t="s">
        <v>29</v>
      </c>
      <c r="B15">
        <v>0</v>
      </c>
      <c r="C15">
        <v>0</v>
      </c>
      <c r="D15">
        <v>62914560</v>
      </c>
      <c r="G15" t="s">
        <v>29</v>
      </c>
      <c r="H15">
        <v>0</v>
      </c>
      <c r="I15">
        <v>0</v>
      </c>
      <c r="J15">
        <v>62914560</v>
      </c>
      <c r="M15">
        <f ca="1">OFFSET(I18,(ROW()-13)*3,0)/1000</f>
        <v>120.06699999999999</v>
      </c>
      <c r="N15">
        <f ca="1">OFFSET(I20,(ROW()-13)*3,0)/1000</f>
        <v>71.98</v>
      </c>
    </row>
    <row r="16" spans="1:17">
      <c r="A16" t="s">
        <v>23</v>
      </c>
      <c r="B16">
        <v>0</v>
      </c>
      <c r="C16">
        <v>220519</v>
      </c>
      <c r="G16" t="s">
        <v>23</v>
      </c>
      <c r="H16">
        <v>0</v>
      </c>
      <c r="I16">
        <v>123792</v>
      </c>
      <c r="M16">
        <f ca="1">OFFSET(I19,(ROW()-13)*3,0)/1000</f>
        <v>115.877</v>
      </c>
      <c r="N16">
        <f ca="1">OFFSET(I21,(ROW()-13)*3,0)/1000</f>
        <v>71.966999999999999</v>
      </c>
    </row>
    <row r="17" spans="1:14">
      <c r="A17" t="s">
        <v>30</v>
      </c>
      <c r="B17">
        <v>0</v>
      </c>
      <c r="C17">
        <v>0</v>
      </c>
      <c r="D17">
        <v>62914560</v>
      </c>
      <c r="G17" t="s">
        <v>30</v>
      </c>
      <c r="H17">
        <v>0</v>
      </c>
      <c r="I17">
        <v>0</v>
      </c>
      <c r="J17">
        <v>62914560</v>
      </c>
      <c r="M17">
        <f ca="1">OFFSET(I20,(ROW()-13)*3,0)/1000</f>
        <v>112.559</v>
      </c>
      <c r="N17">
        <f ca="1">OFFSET(I22,(ROW()-13)*3,0)/1000</f>
        <v>72.137</v>
      </c>
    </row>
    <row r="18" spans="1:14">
      <c r="A18" t="s">
        <v>24</v>
      </c>
      <c r="B18">
        <v>0</v>
      </c>
      <c r="C18">
        <v>74746</v>
      </c>
      <c r="G18" t="s">
        <v>24</v>
      </c>
      <c r="H18">
        <v>0</v>
      </c>
      <c r="I18">
        <v>74636</v>
      </c>
      <c r="M18">
        <f ca="1">OFFSET(I21,(ROW()-13)*3,0)/1000</f>
        <v>112.465</v>
      </c>
      <c r="N18">
        <f ca="1">OFFSET(I23,(ROW()-13)*3,0)/1000</f>
        <v>72.063999999999993</v>
      </c>
    </row>
    <row r="19" spans="1:14">
      <c r="A19" t="s">
        <v>29</v>
      </c>
      <c r="B19">
        <v>1</v>
      </c>
      <c r="C19">
        <v>62914560</v>
      </c>
      <c r="D19">
        <v>62914560</v>
      </c>
      <c r="G19" t="s">
        <v>29</v>
      </c>
      <c r="H19">
        <v>1</v>
      </c>
      <c r="I19">
        <v>62914560</v>
      </c>
      <c r="J19">
        <v>62914560</v>
      </c>
      <c r="M19">
        <f ca="1">OFFSET(I22,(ROW()-13)*3,0)/1000</f>
        <v>112.34399999999999</v>
      </c>
      <c r="N19">
        <f ca="1">OFFSET(I24,(ROW()-13)*3,0)/1000</f>
        <v>72.269000000000005</v>
      </c>
    </row>
    <row r="20" spans="1:14">
      <c r="A20" t="s">
        <v>23</v>
      </c>
      <c r="B20">
        <v>1</v>
      </c>
      <c r="C20">
        <v>184171</v>
      </c>
      <c r="G20" t="s">
        <v>23</v>
      </c>
      <c r="H20">
        <v>1</v>
      </c>
      <c r="I20">
        <v>123532</v>
      </c>
      <c r="M20">
        <f ca="1">OFFSET(I23,(ROW()-13)*3,0)/1000</f>
        <v>112.116</v>
      </c>
      <c r="N20">
        <f ca="1">OFFSET(I25,(ROW()-13)*3,0)/1000</f>
        <v>72.117000000000004</v>
      </c>
    </row>
    <row r="21" spans="1:14">
      <c r="A21" t="s">
        <v>30</v>
      </c>
      <c r="B21">
        <v>1</v>
      </c>
      <c r="C21">
        <v>62914560</v>
      </c>
      <c r="D21">
        <v>62914560</v>
      </c>
      <c r="G21" t="s">
        <v>30</v>
      </c>
      <c r="H21">
        <v>1</v>
      </c>
      <c r="I21">
        <v>62914560</v>
      </c>
      <c r="J21">
        <v>62914560</v>
      </c>
      <c r="M21">
        <f ca="1">OFFSET(I24,(ROW()-13)*3,0)/1000</f>
        <v>111.61199999999999</v>
      </c>
      <c r="N21">
        <f ca="1">OFFSET(I26,(ROW()-13)*3,0)/1000</f>
        <v>21.431000000000001</v>
      </c>
    </row>
    <row r="22" spans="1:14">
      <c r="A22" t="s">
        <v>24</v>
      </c>
      <c r="B22">
        <v>1</v>
      </c>
      <c r="C22">
        <v>72201</v>
      </c>
      <c r="G22" t="s">
        <v>24</v>
      </c>
      <c r="H22">
        <v>1</v>
      </c>
      <c r="I22">
        <v>72256</v>
      </c>
    </row>
    <row r="23" spans="1:14">
      <c r="A23" t="s">
        <v>29</v>
      </c>
      <c r="B23">
        <v>2</v>
      </c>
      <c r="C23">
        <v>125829120</v>
      </c>
      <c r="D23">
        <v>62914560</v>
      </c>
      <c r="G23" t="s">
        <v>29</v>
      </c>
      <c r="H23">
        <v>2</v>
      </c>
      <c r="I23">
        <v>125829120</v>
      </c>
      <c r="J23">
        <v>62914560</v>
      </c>
    </row>
    <row r="24" spans="1:14">
      <c r="A24" t="s">
        <v>23</v>
      </c>
      <c r="B24">
        <v>2</v>
      </c>
      <c r="C24">
        <v>164046</v>
      </c>
      <c r="G24" t="s">
        <v>23</v>
      </c>
      <c r="H24">
        <v>2</v>
      </c>
      <c r="I24">
        <v>120067</v>
      </c>
    </row>
    <row r="25" spans="1:14">
      <c r="A25" t="s">
        <v>30</v>
      </c>
      <c r="B25">
        <v>2</v>
      </c>
      <c r="C25">
        <v>125829120</v>
      </c>
      <c r="D25">
        <v>62914560</v>
      </c>
      <c r="G25" t="s">
        <v>30</v>
      </c>
      <c r="H25">
        <v>2</v>
      </c>
      <c r="I25">
        <v>125829120</v>
      </c>
      <c r="J25">
        <v>62914560</v>
      </c>
    </row>
    <row r="26" spans="1:14">
      <c r="A26" t="s">
        <v>24</v>
      </c>
      <c r="B26">
        <v>2</v>
      </c>
      <c r="C26">
        <v>72298</v>
      </c>
      <c r="G26" t="s">
        <v>24</v>
      </c>
      <c r="H26">
        <v>2</v>
      </c>
      <c r="I26">
        <v>71980</v>
      </c>
    </row>
    <row r="27" spans="1:14">
      <c r="A27" t="s">
        <v>29</v>
      </c>
      <c r="B27">
        <v>3</v>
      </c>
      <c r="C27">
        <v>188743680</v>
      </c>
      <c r="D27">
        <v>62914560</v>
      </c>
      <c r="G27" t="s">
        <v>29</v>
      </c>
      <c r="H27">
        <v>3</v>
      </c>
      <c r="I27">
        <v>188743680</v>
      </c>
      <c r="J27">
        <v>62914560</v>
      </c>
    </row>
    <row r="28" spans="1:14">
      <c r="A28" t="s">
        <v>23</v>
      </c>
      <c r="B28">
        <v>3</v>
      </c>
      <c r="C28">
        <v>152381</v>
      </c>
      <c r="G28" t="s">
        <v>23</v>
      </c>
      <c r="H28">
        <v>3</v>
      </c>
      <c r="I28">
        <v>115877</v>
      </c>
    </row>
    <row r="29" spans="1:14">
      <c r="A29" t="s">
        <v>30</v>
      </c>
      <c r="B29">
        <v>3</v>
      </c>
      <c r="C29">
        <v>188743680</v>
      </c>
      <c r="D29">
        <v>62914560</v>
      </c>
      <c r="G29" t="s">
        <v>30</v>
      </c>
      <c r="H29">
        <v>3</v>
      </c>
      <c r="I29">
        <v>188743680</v>
      </c>
      <c r="J29">
        <v>62914560</v>
      </c>
    </row>
    <row r="30" spans="1:14">
      <c r="A30" t="s">
        <v>24</v>
      </c>
      <c r="B30">
        <v>3</v>
      </c>
      <c r="C30">
        <v>72247</v>
      </c>
      <c r="G30" t="s">
        <v>24</v>
      </c>
      <c r="H30">
        <v>3</v>
      </c>
      <c r="I30">
        <v>71967</v>
      </c>
    </row>
    <row r="31" spans="1:14">
      <c r="A31" t="s">
        <v>29</v>
      </c>
      <c r="B31">
        <v>4</v>
      </c>
      <c r="C31">
        <v>251658240</v>
      </c>
      <c r="D31">
        <v>62914560</v>
      </c>
      <c r="G31" t="s">
        <v>29</v>
      </c>
      <c r="H31">
        <v>4</v>
      </c>
      <c r="I31">
        <v>251658240</v>
      </c>
      <c r="J31">
        <v>62914560</v>
      </c>
    </row>
    <row r="32" spans="1:14">
      <c r="A32" t="s">
        <v>23</v>
      </c>
      <c r="B32">
        <v>4</v>
      </c>
      <c r="C32">
        <v>152409</v>
      </c>
      <c r="G32" t="s">
        <v>23</v>
      </c>
      <c r="H32">
        <v>4</v>
      </c>
      <c r="I32">
        <v>112559</v>
      </c>
    </row>
    <row r="33" spans="1:10">
      <c r="A33" t="s">
        <v>30</v>
      </c>
      <c r="B33">
        <v>4</v>
      </c>
      <c r="C33">
        <v>251658240</v>
      </c>
      <c r="D33">
        <v>62914560</v>
      </c>
      <c r="G33" t="s">
        <v>30</v>
      </c>
      <c r="H33">
        <v>4</v>
      </c>
      <c r="I33">
        <v>251658240</v>
      </c>
      <c r="J33">
        <v>62914560</v>
      </c>
    </row>
    <row r="34" spans="1:10">
      <c r="A34" t="s">
        <v>24</v>
      </c>
      <c r="B34">
        <v>4</v>
      </c>
      <c r="C34">
        <v>72425</v>
      </c>
      <c r="G34" t="s">
        <v>24</v>
      </c>
      <c r="H34">
        <v>4</v>
      </c>
      <c r="I34">
        <v>72137</v>
      </c>
    </row>
    <row r="35" spans="1:10">
      <c r="A35" t="s">
        <v>29</v>
      </c>
      <c r="B35">
        <v>5</v>
      </c>
      <c r="C35">
        <v>314572800</v>
      </c>
      <c r="D35">
        <v>62914560</v>
      </c>
      <c r="G35" t="s">
        <v>29</v>
      </c>
      <c r="H35">
        <v>5</v>
      </c>
      <c r="I35">
        <v>314572800</v>
      </c>
      <c r="J35">
        <v>62914560</v>
      </c>
    </row>
    <row r="36" spans="1:10">
      <c r="A36" t="s">
        <v>23</v>
      </c>
      <c r="B36">
        <v>5</v>
      </c>
      <c r="C36">
        <v>151585</v>
      </c>
      <c r="G36" t="s">
        <v>23</v>
      </c>
      <c r="H36">
        <v>5</v>
      </c>
      <c r="I36">
        <v>112465</v>
      </c>
    </row>
    <row r="37" spans="1:10">
      <c r="A37" t="s">
        <v>30</v>
      </c>
      <c r="B37">
        <v>5</v>
      </c>
      <c r="C37">
        <v>314572800</v>
      </c>
      <c r="D37">
        <v>62914560</v>
      </c>
      <c r="G37" t="s">
        <v>30</v>
      </c>
      <c r="H37">
        <v>5</v>
      </c>
      <c r="I37">
        <v>314572800</v>
      </c>
      <c r="J37">
        <v>62914560</v>
      </c>
    </row>
    <row r="38" spans="1:10">
      <c r="A38" t="s">
        <v>24</v>
      </c>
      <c r="B38">
        <v>5</v>
      </c>
      <c r="C38">
        <v>72282</v>
      </c>
      <c r="G38" t="s">
        <v>24</v>
      </c>
      <c r="H38">
        <v>5</v>
      </c>
      <c r="I38">
        <v>72064</v>
      </c>
    </row>
    <row r="39" spans="1:10">
      <c r="A39" t="s">
        <v>29</v>
      </c>
      <c r="B39">
        <v>6</v>
      </c>
      <c r="C39">
        <v>377487360</v>
      </c>
      <c r="D39">
        <v>62914560</v>
      </c>
      <c r="G39" t="s">
        <v>29</v>
      </c>
      <c r="H39">
        <v>6</v>
      </c>
      <c r="I39">
        <v>377487360</v>
      </c>
      <c r="J39">
        <v>62914560</v>
      </c>
    </row>
    <row r="40" spans="1:10">
      <c r="A40" t="s">
        <v>23</v>
      </c>
      <c r="B40">
        <v>6</v>
      </c>
      <c r="C40">
        <v>151733</v>
      </c>
      <c r="G40" t="s">
        <v>23</v>
      </c>
      <c r="H40">
        <v>6</v>
      </c>
      <c r="I40">
        <v>112344</v>
      </c>
    </row>
    <row r="41" spans="1:10">
      <c r="A41" t="s">
        <v>30</v>
      </c>
      <c r="B41">
        <v>6</v>
      </c>
      <c r="C41">
        <v>377487360</v>
      </c>
      <c r="D41">
        <v>62914560</v>
      </c>
      <c r="G41" t="s">
        <v>30</v>
      </c>
      <c r="H41">
        <v>6</v>
      </c>
      <c r="I41">
        <v>377487360</v>
      </c>
      <c r="J41">
        <v>62914560</v>
      </c>
    </row>
    <row r="42" spans="1:10">
      <c r="A42" t="s">
        <v>24</v>
      </c>
      <c r="B42">
        <v>6</v>
      </c>
      <c r="C42">
        <v>72482</v>
      </c>
      <c r="G42" t="s">
        <v>24</v>
      </c>
      <c r="H42">
        <v>6</v>
      </c>
      <c r="I42">
        <v>72269</v>
      </c>
    </row>
    <row r="43" spans="1:10">
      <c r="A43" t="s">
        <v>29</v>
      </c>
      <c r="B43">
        <v>7</v>
      </c>
      <c r="C43">
        <v>440401920</v>
      </c>
      <c r="D43">
        <v>62914560</v>
      </c>
      <c r="G43" t="s">
        <v>29</v>
      </c>
      <c r="H43">
        <v>7</v>
      </c>
      <c r="I43">
        <v>440401920</v>
      </c>
      <c r="J43">
        <v>62914560</v>
      </c>
    </row>
    <row r="44" spans="1:10">
      <c r="A44" t="s">
        <v>23</v>
      </c>
      <c r="B44">
        <v>7</v>
      </c>
      <c r="C44">
        <v>151789</v>
      </c>
      <c r="G44" t="s">
        <v>23</v>
      </c>
      <c r="H44">
        <v>7</v>
      </c>
      <c r="I44">
        <v>112116</v>
      </c>
    </row>
    <row r="45" spans="1:10">
      <c r="A45" t="s">
        <v>30</v>
      </c>
      <c r="B45">
        <v>7</v>
      </c>
      <c r="C45">
        <v>440401920</v>
      </c>
      <c r="D45">
        <v>62914560</v>
      </c>
      <c r="G45" t="s">
        <v>30</v>
      </c>
      <c r="H45">
        <v>7</v>
      </c>
      <c r="I45">
        <v>440401920</v>
      </c>
      <c r="J45">
        <v>62914560</v>
      </c>
    </row>
    <row r="46" spans="1:10">
      <c r="A46" t="s">
        <v>24</v>
      </c>
      <c r="B46">
        <v>7</v>
      </c>
      <c r="C46">
        <v>72470</v>
      </c>
      <c r="G46" t="s">
        <v>24</v>
      </c>
      <c r="H46">
        <v>7</v>
      </c>
      <c r="I46">
        <v>72117</v>
      </c>
    </row>
    <row r="47" spans="1:10">
      <c r="A47" t="s">
        <v>29</v>
      </c>
      <c r="B47">
        <v>8</v>
      </c>
      <c r="C47">
        <v>503316480</v>
      </c>
      <c r="D47">
        <v>62914560</v>
      </c>
      <c r="G47" t="s">
        <v>29</v>
      </c>
      <c r="H47">
        <v>8</v>
      </c>
      <c r="I47">
        <v>503316480</v>
      </c>
      <c r="J47">
        <v>62914560</v>
      </c>
    </row>
    <row r="48" spans="1:10">
      <c r="A48" t="s">
        <v>23</v>
      </c>
      <c r="B48">
        <v>8</v>
      </c>
      <c r="C48">
        <v>151085</v>
      </c>
      <c r="G48" t="s">
        <v>23</v>
      </c>
      <c r="H48">
        <v>8</v>
      </c>
      <c r="I48">
        <v>111612</v>
      </c>
    </row>
    <row r="49" spans="1:10">
      <c r="A49" t="s">
        <v>30</v>
      </c>
      <c r="B49">
        <v>8</v>
      </c>
      <c r="C49">
        <v>503316480</v>
      </c>
      <c r="D49">
        <v>20971520</v>
      </c>
      <c r="G49" t="s">
        <v>30</v>
      </c>
      <c r="H49">
        <v>8</v>
      </c>
      <c r="I49">
        <v>503316480</v>
      </c>
      <c r="J49">
        <v>20971520</v>
      </c>
    </row>
    <row r="50" spans="1:10">
      <c r="A50" t="s">
        <v>24</v>
      </c>
      <c r="B50">
        <v>8</v>
      </c>
      <c r="C50">
        <v>21388</v>
      </c>
      <c r="G50" t="s">
        <v>24</v>
      </c>
      <c r="H50">
        <v>8</v>
      </c>
      <c r="I50">
        <v>21431</v>
      </c>
    </row>
    <row r="51" spans="1:10">
      <c r="A51" t="s">
        <v>26</v>
      </c>
      <c r="B51">
        <v>0</v>
      </c>
      <c r="C51">
        <v>2082636</v>
      </c>
      <c r="G51" t="s">
        <v>26</v>
      </c>
      <c r="H51">
        <v>0</v>
      </c>
      <c r="I51">
        <v>1645552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O24" sqref="O24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0" width="9.1640625" bestFit="1" customWidth="1"/>
    <col min="11" max="11" width="7.83203125" bestFit="1" customWidth="1"/>
  </cols>
  <sheetData>
    <row r="1" spans="1:17">
      <c r="A1" s="6" t="s">
        <v>10</v>
      </c>
      <c r="B1" s="3">
        <v>307</v>
      </c>
      <c r="C1" s="3">
        <f>$B$3*($B$3/$B$4)/I3</f>
        <v>269.14020148266104</v>
      </c>
      <c r="D1" s="3">
        <f>$B$3*($B$3/$B$4)/O3</f>
        <v>375.90661156577437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$B$4/I6</f>
        <v>82.446348039013614</v>
      </c>
      <c r="D2" s="3">
        <f>$B$4/O6</f>
        <v>82.499129634182367</v>
      </c>
      <c r="G2" t="s">
        <v>4</v>
      </c>
      <c r="H2" s="7">
        <f>H3+H5</f>
        <v>1751.5670763419375</v>
      </c>
      <c r="I2" s="7">
        <f>I3+I5</f>
        <v>1933.4320000000002</v>
      </c>
      <c r="J2" s="8">
        <f>H2/I2</f>
        <v>0.90593673650893192</v>
      </c>
      <c r="K2" s="8">
        <f>J2-1</f>
        <v>-9.4063263491068083E-2</v>
      </c>
      <c r="M2" t="s">
        <v>4</v>
      </c>
      <c r="N2" s="7">
        <f>N3+N5</f>
        <v>1751.5670763419375</v>
      </c>
      <c r="O2" s="7">
        <f>O3+O5</f>
        <v>1556.1509999999998</v>
      </c>
      <c r="P2" s="8">
        <f>N2/O2</f>
        <v>1.1255765515955314</v>
      </c>
      <c r="Q2" s="8">
        <f>P2-1</f>
        <v>0.12557655159553138</v>
      </c>
    </row>
    <row r="3" spans="1:17">
      <c r="A3" s="6" t="s">
        <v>12</v>
      </c>
      <c r="B3" s="3">
        <v>50000</v>
      </c>
      <c r="C3" s="3"/>
      <c r="G3" t="s">
        <v>13</v>
      </c>
      <c r="H3" s="3">
        <f>$B$3/$B$4*H4</f>
        <v>1163.3317822242905</v>
      </c>
      <c r="I3" s="3">
        <f>SUMIF($A$12:$A$416,"read",$C$12:$C$416)/1000</f>
        <v>1326.9770000000001</v>
      </c>
      <c r="J3" s="8">
        <f>H3/I3</f>
        <v>0.87667818072528036</v>
      </c>
      <c r="K3" s="8">
        <f>J3-1</f>
        <v>-0.12332181927471964</v>
      </c>
      <c r="M3" t="s">
        <v>13</v>
      </c>
      <c r="N3" s="3">
        <f>$B$3/$B$4*N4</f>
        <v>1163.3317822242905</v>
      </c>
      <c r="O3" s="3">
        <f>SUMIF($G$12:$G$416,"read",$I$12:$I$416)/1000</f>
        <v>950.08399999999995</v>
      </c>
      <c r="P3" s="8">
        <f>N3/O3</f>
        <v>1.2244515034715777</v>
      </c>
      <c r="Q3" s="8">
        <f>P3-1</f>
        <v>0.22445150347157772</v>
      </c>
    </row>
    <row r="4" spans="1:17">
      <c r="A4" s="6" t="s">
        <v>14</v>
      </c>
      <c r="B4" s="3">
        <v>7000</v>
      </c>
      <c r="C4" s="3"/>
      <c r="G4" t="s">
        <v>15</v>
      </c>
      <c r="H4" s="3">
        <f>$B$3/$B$1</f>
        <v>162.86644951140065</v>
      </c>
      <c r="I4" s="3">
        <f>I3/($B$3/$B$4)</f>
        <v>185.77678</v>
      </c>
      <c r="J4" s="8">
        <f>H4/I4</f>
        <v>0.87667818072528036</v>
      </c>
      <c r="K4" s="8">
        <f>J4-1</f>
        <v>-0.12332181927471964</v>
      </c>
      <c r="M4" t="s">
        <v>15</v>
      </c>
      <c r="N4" s="3">
        <f>$B$3/$B$1</f>
        <v>162.86644951140065</v>
      </c>
      <c r="O4" s="3">
        <f>O3/($B$3/$B$4)</f>
        <v>133.01175999999998</v>
      </c>
      <c r="P4" s="8">
        <f>N4/O4</f>
        <v>1.2244515034715777</v>
      </c>
      <c r="Q4" s="8">
        <f>P4-1</f>
        <v>0.22445150347157772</v>
      </c>
    </row>
    <row r="5" spans="1:17">
      <c r="A5" s="6" t="s">
        <v>16</v>
      </c>
      <c r="B5" s="9">
        <f>B4/B3</f>
        <v>0.14000000000000001</v>
      </c>
      <c r="G5" t="s">
        <v>6</v>
      </c>
      <c r="H5" s="3">
        <f>$B$3/$B$2</f>
        <v>588.23529411764707</v>
      </c>
      <c r="I5" s="3">
        <f>SUMIF($A$12:$A$416,"network",$C$12:$C$416)/1000</f>
        <v>606.45500000000004</v>
      </c>
      <c r="J5" s="8">
        <f>H5/I5</f>
        <v>0.96995703575310133</v>
      </c>
      <c r="K5" s="8">
        <f>J5-1</f>
        <v>-3.0042964246898674E-2</v>
      </c>
      <c r="M5" t="s">
        <v>6</v>
      </c>
      <c r="N5" s="3">
        <f>$B$3/$B$2</f>
        <v>588.23529411764707</v>
      </c>
      <c r="O5" s="3">
        <f>SUMIF($G$12:$G$416,"network",$I$12:$I$416)/1000</f>
        <v>606.06700000000001</v>
      </c>
      <c r="P5" s="8">
        <f>N5/O5</f>
        <v>0.97057799569626302</v>
      </c>
      <c r="Q5" s="8">
        <f>P5-1</f>
        <v>-2.9422004303736982E-2</v>
      </c>
    </row>
    <row r="6" spans="1:17">
      <c r="G6" t="s">
        <v>17</v>
      </c>
      <c r="H6" s="3">
        <f>$B$4/$B$2</f>
        <v>82.352941176470594</v>
      </c>
      <c r="I6" s="3">
        <f>I5/($B$3/$B$4)</f>
        <v>84.903700000000001</v>
      </c>
      <c r="J6" s="8">
        <f>H6/I6</f>
        <v>0.96995703575310133</v>
      </c>
      <c r="K6" s="8">
        <f>J6-1</f>
        <v>-3.0042964246898674E-2</v>
      </c>
      <c r="M6" t="s">
        <v>17</v>
      </c>
      <c r="N6" s="3">
        <f>$B$4/$B$2</f>
        <v>82.352941176470594</v>
      </c>
      <c r="O6" s="3">
        <f>O5/($B$3/$B$4)</f>
        <v>84.849379999999996</v>
      </c>
      <c r="P6" s="8">
        <f>N6/O6</f>
        <v>0.97057799569626313</v>
      </c>
      <c r="Q6" s="8">
        <f>P6-1</f>
        <v>-2.9422004303736871E-2</v>
      </c>
    </row>
    <row r="7" spans="1:17">
      <c r="G7" t="s">
        <v>18</v>
      </c>
      <c r="H7" s="3">
        <f t="array" ref="H7">MAX(IF(A13:A303="read", C13:C303, 0))</f>
        <v>218148</v>
      </c>
      <c r="I7" s="3"/>
      <c r="M7" t="s">
        <v>18</v>
      </c>
      <c r="N7" s="3">
        <f t="array" ref="N7">MAX(IF(G13:G303="read", I13:I303, 0))</f>
        <v>129703</v>
      </c>
      <c r="O7" s="3"/>
    </row>
    <row r="8" spans="1:17">
      <c r="G8" t="s">
        <v>19</v>
      </c>
      <c r="H8" s="3">
        <f t="array" ref="H8">MIN(IF(A13:A304="read", C13:C304, 1000000000))</f>
        <v>144373</v>
      </c>
      <c r="I8" s="3"/>
      <c r="M8" t="s">
        <v>19</v>
      </c>
      <c r="N8" s="3">
        <f t="array" ref="N8">MIN(IF(G13:G304="read", I13:I304, 1000000000))</f>
        <v>112019</v>
      </c>
      <c r="O8" s="3"/>
    </row>
    <row r="9" spans="1:17">
      <c r="H9" s="8">
        <f>H8/H7</f>
        <v>0.66181216421878719</v>
      </c>
      <c r="I9" s="3"/>
      <c r="N9" s="8">
        <f>N8/N7</f>
        <v>0.86365774114708216</v>
      </c>
      <c r="O9" s="3"/>
    </row>
    <row r="10" spans="1:17">
      <c r="H10" s="8"/>
      <c r="I10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7</v>
      </c>
      <c r="D12" s="1" t="s">
        <v>21</v>
      </c>
      <c r="E12" s="1" t="s">
        <v>22</v>
      </c>
      <c r="G12" t="s">
        <v>20</v>
      </c>
      <c r="H12">
        <v>50</v>
      </c>
      <c r="I12">
        <v>7</v>
      </c>
      <c r="J12" t="s">
        <v>33</v>
      </c>
      <c r="K12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ca="1">OFFSET(I16,(ROW()-13)*3,0)/1000</f>
        <v>127.441</v>
      </c>
      <c r="N13">
        <f ca="1">OFFSET(I18,(ROW()-13)*3,0)/1000</f>
        <v>87.808000000000007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ca="1">OFFSET(I17,(ROW()-13)*3,0)/1000</f>
        <v>129.703</v>
      </c>
      <c r="N14">
        <f ca="1">OFFSET(I19,(ROW()-13)*3,0)/1000</f>
        <v>84.876000000000005</v>
      </c>
    </row>
    <row r="15" spans="1:17">
      <c r="A15" t="s">
        <v>29</v>
      </c>
      <c r="B15">
        <v>0</v>
      </c>
      <c r="C15">
        <v>0</v>
      </c>
      <c r="D15">
        <v>73400320</v>
      </c>
      <c r="G15" t="s">
        <v>29</v>
      </c>
      <c r="H15">
        <v>0</v>
      </c>
      <c r="I15">
        <v>0</v>
      </c>
      <c r="J15">
        <v>73400320</v>
      </c>
      <c r="M15">
        <f ca="1">OFFSET(I18,(ROW()-13)*3,0)/1000</f>
        <v>124.03700000000001</v>
      </c>
      <c r="N15">
        <f ca="1">OFFSET(I20,(ROW()-13)*3,0)/1000</f>
        <v>84.873999999999995</v>
      </c>
    </row>
    <row r="16" spans="1:17">
      <c r="A16" t="s">
        <v>23</v>
      </c>
      <c r="B16">
        <v>0</v>
      </c>
      <c r="C16">
        <v>218148</v>
      </c>
      <c r="G16" t="s">
        <v>23</v>
      </c>
      <c r="H16">
        <v>0</v>
      </c>
      <c r="I16">
        <v>127441</v>
      </c>
      <c r="M16">
        <f ca="1">OFFSET(I19,(ROW()-13)*3,0)/1000</f>
        <v>116.994</v>
      </c>
      <c r="N16">
        <f ca="1">OFFSET(I21,(ROW()-13)*3,0)/1000</f>
        <v>84.921999999999997</v>
      </c>
    </row>
    <row r="17" spans="1:14">
      <c r="A17" t="s">
        <v>30</v>
      </c>
      <c r="B17">
        <v>0</v>
      </c>
      <c r="C17">
        <v>0</v>
      </c>
      <c r="D17">
        <v>73400320</v>
      </c>
      <c r="G17" t="s">
        <v>30</v>
      </c>
      <c r="H17">
        <v>0</v>
      </c>
      <c r="I17">
        <v>0</v>
      </c>
      <c r="J17">
        <v>73400320</v>
      </c>
      <c r="M17">
        <f ca="1">OFFSET(I20,(ROW()-13)*3,0)/1000</f>
        <v>113.377</v>
      </c>
      <c r="N17">
        <f ca="1">OFFSET(I22,(ROW()-13)*3,0)/1000</f>
        <v>84.81</v>
      </c>
    </row>
    <row r="18" spans="1:14">
      <c r="A18" t="s">
        <v>24</v>
      </c>
      <c r="B18">
        <v>0</v>
      </c>
      <c r="C18">
        <v>87846</v>
      </c>
      <c r="G18" t="s">
        <v>24</v>
      </c>
      <c r="H18">
        <v>0</v>
      </c>
      <c r="I18">
        <v>87808</v>
      </c>
      <c r="M18">
        <f ca="1">OFFSET(I21,(ROW()-13)*3,0)/1000</f>
        <v>113.619</v>
      </c>
      <c r="N18">
        <f ca="1">OFFSET(I23,(ROW()-13)*3,0)/1000</f>
        <v>84.882999999999996</v>
      </c>
    </row>
    <row r="19" spans="1:14">
      <c r="A19" t="s">
        <v>29</v>
      </c>
      <c r="B19">
        <v>1</v>
      </c>
      <c r="C19">
        <v>73400320</v>
      </c>
      <c r="D19">
        <v>73400320</v>
      </c>
      <c r="G19" t="s">
        <v>29</v>
      </c>
      <c r="H19">
        <v>1</v>
      </c>
      <c r="I19">
        <v>73400320</v>
      </c>
      <c r="J19">
        <v>73400320</v>
      </c>
      <c r="M19">
        <f ca="1">OFFSET(I22,(ROW()-13)*3,0)/1000</f>
        <v>112.89400000000001</v>
      </c>
      <c r="N19">
        <f ca="1">OFFSET(I24,(ROW()-13)*3,0)/1000</f>
        <v>85.123999999999995</v>
      </c>
    </row>
    <row r="20" spans="1:14">
      <c r="A20" t="s">
        <v>23</v>
      </c>
      <c r="B20">
        <v>1</v>
      </c>
      <c r="C20">
        <v>194300</v>
      </c>
      <c r="G20" t="s">
        <v>23</v>
      </c>
      <c r="H20">
        <v>1</v>
      </c>
      <c r="I20">
        <v>129703</v>
      </c>
      <c r="M20">
        <f ca="1">OFFSET(I23,(ROW()-13)*3,0)/1000</f>
        <v>112.01900000000001</v>
      </c>
      <c r="N20">
        <f ca="1">OFFSET(I25,(ROW()-13)*3,0)/1000</f>
        <v>8.77</v>
      </c>
    </row>
    <row r="21" spans="1:14">
      <c r="A21" t="s">
        <v>30</v>
      </c>
      <c r="B21">
        <v>1</v>
      </c>
      <c r="C21">
        <v>73400320</v>
      </c>
      <c r="D21">
        <v>73400320</v>
      </c>
      <c r="G21" t="s">
        <v>30</v>
      </c>
      <c r="H21">
        <v>1</v>
      </c>
      <c r="I21">
        <v>73400320</v>
      </c>
      <c r="J21">
        <v>73400320</v>
      </c>
    </row>
    <row r="22" spans="1:14">
      <c r="A22" t="s">
        <v>24</v>
      </c>
      <c r="B22">
        <v>1</v>
      </c>
      <c r="C22">
        <v>84995</v>
      </c>
      <c r="G22" t="s">
        <v>24</v>
      </c>
      <c r="H22">
        <v>1</v>
      </c>
      <c r="I22">
        <v>84876</v>
      </c>
    </row>
    <row r="23" spans="1:14">
      <c r="A23" t="s">
        <v>29</v>
      </c>
      <c r="B23">
        <v>2</v>
      </c>
      <c r="C23">
        <v>146800640</v>
      </c>
      <c r="D23">
        <v>73400320</v>
      </c>
      <c r="G23" t="s">
        <v>29</v>
      </c>
      <c r="H23">
        <v>2</v>
      </c>
      <c r="I23">
        <v>146800640</v>
      </c>
      <c r="J23">
        <v>73400320</v>
      </c>
    </row>
    <row r="24" spans="1:14">
      <c r="A24" t="s">
        <v>23</v>
      </c>
      <c r="B24">
        <v>2</v>
      </c>
      <c r="C24">
        <v>168026</v>
      </c>
      <c r="G24" t="s">
        <v>23</v>
      </c>
      <c r="H24">
        <v>2</v>
      </c>
      <c r="I24">
        <v>124037</v>
      </c>
    </row>
    <row r="25" spans="1:14">
      <c r="A25" t="s">
        <v>30</v>
      </c>
      <c r="B25">
        <v>2</v>
      </c>
      <c r="C25">
        <v>146800640</v>
      </c>
      <c r="D25">
        <v>73400320</v>
      </c>
      <c r="G25" t="s">
        <v>30</v>
      </c>
      <c r="H25">
        <v>2</v>
      </c>
      <c r="I25">
        <v>146800640</v>
      </c>
      <c r="J25">
        <v>73400320</v>
      </c>
    </row>
    <row r="26" spans="1:14">
      <c r="A26" t="s">
        <v>24</v>
      </c>
      <c r="B26">
        <v>2</v>
      </c>
      <c r="C26">
        <v>85034</v>
      </c>
      <c r="G26" t="s">
        <v>24</v>
      </c>
      <c r="H26">
        <v>2</v>
      </c>
      <c r="I26">
        <v>84874</v>
      </c>
    </row>
    <row r="27" spans="1:14">
      <c r="A27" t="s">
        <v>29</v>
      </c>
      <c r="B27">
        <v>3</v>
      </c>
      <c r="C27">
        <v>220200960</v>
      </c>
      <c r="D27">
        <v>73400320</v>
      </c>
      <c r="G27" t="s">
        <v>29</v>
      </c>
      <c r="H27">
        <v>3</v>
      </c>
      <c r="I27">
        <v>220200960</v>
      </c>
      <c r="J27">
        <v>73400320</v>
      </c>
    </row>
    <row r="28" spans="1:14">
      <c r="A28" t="s">
        <v>23</v>
      </c>
      <c r="B28">
        <v>3</v>
      </c>
      <c r="C28">
        <v>149625</v>
      </c>
      <c r="G28" t="s">
        <v>23</v>
      </c>
      <c r="H28">
        <v>3</v>
      </c>
      <c r="I28">
        <v>116994</v>
      </c>
    </row>
    <row r="29" spans="1:14">
      <c r="A29" t="s">
        <v>30</v>
      </c>
      <c r="B29">
        <v>3</v>
      </c>
      <c r="C29">
        <v>220200960</v>
      </c>
      <c r="D29">
        <v>73400320</v>
      </c>
      <c r="G29" t="s">
        <v>30</v>
      </c>
      <c r="H29">
        <v>3</v>
      </c>
      <c r="I29">
        <v>220200960</v>
      </c>
      <c r="J29">
        <v>73400320</v>
      </c>
    </row>
    <row r="30" spans="1:14">
      <c r="A30" t="s">
        <v>24</v>
      </c>
      <c r="B30">
        <v>3</v>
      </c>
      <c r="C30">
        <v>85196</v>
      </c>
      <c r="G30" t="s">
        <v>24</v>
      </c>
      <c r="H30">
        <v>3</v>
      </c>
      <c r="I30">
        <v>84922</v>
      </c>
    </row>
    <row r="31" spans="1:14">
      <c r="A31" t="s">
        <v>29</v>
      </c>
      <c r="B31">
        <v>4</v>
      </c>
      <c r="C31">
        <v>293601280</v>
      </c>
      <c r="D31">
        <v>73400320</v>
      </c>
      <c r="G31" t="s">
        <v>29</v>
      </c>
      <c r="H31">
        <v>4</v>
      </c>
      <c r="I31">
        <v>293601280</v>
      </c>
      <c r="J31">
        <v>73400320</v>
      </c>
    </row>
    <row r="32" spans="1:14">
      <c r="A32" t="s">
        <v>23</v>
      </c>
      <c r="B32">
        <v>4</v>
      </c>
      <c r="C32">
        <v>149383</v>
      </c>
      <c r="G32" t="s">
        <v>23</v>
      </c>
      <c r="H32">
        <v>4</v>
      </c>
      <c r="I32">
        <v>113377</v>
      </c>
    </row>
    <row r="33" spans="1:10">
      <c r="A33" t="s">
        <v>30</v>
      </c>
      <c r="B33">
        <v>4</v>
      </c>
      <c r="C33">
        <v>293601280</v>
      </c>
      <c r="D33">
        <v>73400320</v>
      </c>
      <c r="G33" t="s">
        <v>30</v>
      </c>
      <c r="H33">
        <v>4</v>
      </c>
      <c r="I33">
        <v>293601280</v>
      </c>
      <c r="J33">
        <v>73400320</v>
      </c>
    </row>
    <row r="34" spans="1:10">
      <c r="A34" t="s">
        <v>24</v>
      </c>
      <c r="B34">
        <v>4</v>
      </c>
      <c r="C34">
        <v>84973</v>
      </c>
      <c r="G34" t="s">
        <v>24</v>
      </c>
      <c r="H34">
        <v>4</v>
      </c>
      <c r="I34">
        <v>84810</v>
      </c>
    </row>
    <row r="35" spans="1:10">
      <c r="A35" t="s">
        <v>29</v>
      </c>
      <c r="B35">
        <v>5</v>
      </c>
      <c r="C35">
        <v>367001600</v>
      </c>
      <c r="D35">
        <v>73400320</v>
      </c>
      <c r="G35" t="s">
        <v>29</v>
      </c>
      <c r="H35">
        <v>5</v>
      </c>
      <c r="I35">
        <v>367001600</v>
      </c>
      <c r="J35">
        <v>73400320</v>
      </c>
    </row>
    <row r="36" spans="1:10">
      <c r="A36" t="s">
        <v>23</v>
      </c>
      <c r="B36">
        <v>5</v>
      </c>
      <c r="C36">
        <v>144373</v>
      </c>
      <c r="G36" t="s">
        <v>23</v>
      </c>
      <c r="H36">
        <v>5</v>
      </c>
      <c r="I36">
        <v>113619</v>
      </c>
    </row>
    <row r="37" spans="1:10">
      <c r="A37" t="s">
        <v>30</v>
      </c>
      <c r="B37">
        <v>5</v>
      </c>
      <c r="C37">
        <v>367001600</v>
      </c>
      <c r="D37">
        <v>73400320</v>
      </c>
      <c r="G37" t="s">
        <v>30</v>
      </c>
      <c r="H37">
        <v>5</v>
      </c>
      <c r="I37">
        <v>367001600</v>
      </c>
      <c r="J37">
        <v>73400320</v>
      </c>
    </row>
    <row r="38" spans="1:10">
      <c r="A38" t="s">
        <v>24</v>
      </c>
      <c r="B38">
        <v>5</v>
      </c>
      <c r="C38">
        <v>84847</v>
      </c>
      <c r="G38" t="s">
        <v>24</v>
      </c>
      <c r="H38">
        <v>5</v>
      </c>
      <c r="I38">
        <v>84883</v>
      </c>
    </row>
    <row r="39" spans="1:10">
      <c r="A39" t="s">
        <v>29</v>
      </c>
      <c r="B39">
        <v>6</v>
      </c>
      <c r="C39">
        <v>440401920</v>
      </c>
      <c r="D39">
        <v>73400320</v>
      </c>
      <c r="G39" t="s">
        <v>29</v>
      </c>
      <c r="H39">
        <v>6</v>
      </c>
      <c r="I39">
        <v>440401920</v>
      </c>
      <c r="J39">
        <v>73400320</v>
      </c>
    </row>
    <row r="40" spans="1:10">
      <c r="A40" t="s">
        <v>23</v>
      </c>
      <c r="B40">
        <v>6</v>
      </c>
      <c r="C40">
        <v>151628</v>
      </c>
      <c r="G40" t="s">
        <v>23</v>
      </c>
      <c r="H40">
        <v>6</v>
      </c>
      <c r="I40">
        <v>112894</v>
      </c>
    </row>
    <row r="41" spans="1:10">
      <c r="A41" t="s">
        <v>30</v>
      </c>
      <c r="B41">
        <v>6</v>
      </c>
      <c r="C41">
        <v>440401920</v>
      </c>
      <c r="D41">
        <v>73400320</v>
      </c>
      <c r="G41" t="s">
        <v>30</v>
      </c>
      <c r="H41">
        <v>6</v>
      </c>
      <c r="I41">
        <v>440401920</v>
      </c>
      <c r="J41">
        <v>73400320</v>
      </c>
    </row>
    <row r="42" spans="1:10">
      <c r="A42" t="s">
        <v>24</v>
      </c>
      <c r="B42">
        <v>6</v>
      </c>
      <c r="C42">
        <v>84927</v>
      </c>
      <c r="G42" t="s">
        <v>24</v>
      </c>
      <c r="H42">
        <v>6</v>
      </c>
      <c r="I42">
        <v>85124</v>
      </c>
    </row>
    <row r="43" spans="1:10">
      <c r="A43" t="s">
        <v>29</v>
      </c>
      <c r="B43">
        <v>7</v>
      </c>
      <c r="C43">
        <v>513802240</v>
      </c>
      <c r="D43">
        <v>73400320</v>
      </c>
      <c r="G43" t="s">
        <v>29</v>
      </c>
      <c r="H43">
        <v>7</v>
      </c>
      <c r="I43">
        <v>513802240</v>
      </c>
      <c r="J43">
        <v>73400320</v>
      </c>
    </row>
    <row r="44" spans="1:10">
      <c r="A44" t="s">
        <v>23</v>
      </c>
      <c r="B44">
        <v>7</v>
      </c>
      <c r="C44">
        <v>151494</v>
      </c>
      <c r="G44" t="s">
        <v>23</v>
      </c>
      <c r="H44">
        <v>7</v>
      </c>
      <c r="I44">
        <v>112019</v>
      </c>
    </row>
    <row r="45" spans="1:10">
      <c r="A45" t="s">
        <v>30</v>
      </c>
      <c r="B45">
        <v>7</v>
      </c>
      <c r="C45">
        <v>513802240</v>
      </c>
      <c r="D45">
        <v>10485760</v>
      </c>
      <c r="G45" t="s">
        <v>30</v>
      </c>
      <c r="H45">
        <v>7</v>
      </c>
      <c r="I45">
        <v>513802240</v>
      </c>
      <c r="J45">
        <v>10485760</v>
      </c>
    </row>
    <row r="46" spans="1:10">
      <c r="A46" t="s">
        <v>24</v>
      </c>
      <c r="B46">
        <v>7</v>
      </c>
      <c r="C46">
        <v>8637</v>
      </c>
      <c r="G46" t="s">
        <v>24</v>
      </c>
      <c r="H46">
        <v>7</v>
      </c>
      <c r="I46">
        <v>8770</v>
      </c>
    </row>
    <row r="47" spans="1:10">
      <c r="A47" t="s">
        <v>26</v>
      </c>
      <c r="B47">
        <v>0</v>
      </c>
      <c r="C47">
        <v>1933625</v>
      </c>
      <c r="G47" t="s">
        <v>26</v>
      </c>
      <c r="H47">
        <v>0</v>
      </c>
      <c r="I47">
        <v>1556330</v>
      </c>
    </row>
  </sheetData>
  <pageMargins left="0.75" right="0.75" top="1" bottom="1" header="0.5" footer="0.5"/>
  <pageSetup paperSize="9" orientation="portrait" horizontalDpi="4294967292" verticalDpi="4294967292"/>
  <ignoredErrors>
    <ignoredError sqref="O5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O33" sqref="O33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0" width="9.1640625" bestFit="1" customWidth="1"/>
    <col min="11" max="11" width="7.83203125" bestFit="1" customWidth="1"/>
  </cols>
  <sheetData>
    <row r="1" spans="1:17">
      <c r="A1" s="6" t="s">
        <v>10</v>
      </c>
      <c r="B1" s="3">
        <v>307</v>
      </c>
      <c r="C1" s="3">
        <f>$B$3*($B$3/$B$4)/I3</f>
        <v>238.19251137988545</v>
      </c>
      <c r="D1" s="3">
        <f>$B$3*($B$3/$B$4)/O3</f>
        <v>332.18636026859792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$B$4/I6</f>
        <v>82.139976376542805</v>
      </c>
      <c r="D2" s="3">
        <f>$B$4/O6</f>
        <v>81.941690293187364</v>
      </c>
      <c r="G2" t="s">
        <v>4</v>
      </c>
      <c r="H2" s="7">
        <f>H3+H5</f>
        <v>1606.1506035639011</v>
      </c>
      <c r="I2" s="7">
        <f>I3+I5</f>
        <v>1920.681</v>
      </c>
      <c r="J2" s="8">
        <f>H2/I2</f>
        <v>0.83624016875467666</v>
      </c>
      <c r="K2" s="8">
        <f>J2-1</f>
        <v>-0.16375983124532334</v>
      </c>
      <c r="M2" t="s">
        <v>4</v>
      </c>
      <c r="N2" s="7">
        <f>N3+N5</f>
        <v>1606.1506035639011</v>
      </c>
      <c r="O2" s="7">
        <f>O3+O5</f>
        <v>1550.9270000000001</v>
      </c>
      <c r="P2" s="8">
        <f>N2/O2</f>
        <v>1.0356068361463182</v>
      </c>
      <c r="Q2" s="8">
        <f>P2-1</f>
        <v>3.560683614631821E-2</v>
      </c>
    </row>
    <row r="3" spans="1:17">
      <c r="A3" s="6" t="s">
        <v>12</v>
      </c>
      <c r="B3" s="3">
        <v>50000</v>
      </c>
      <c r="C3" s="3"/>
      <c r="G3" t="s">
        <v>13</v>
      </c>
      <c r="H3" s="3">
        <f>$B$3/$B$4*H4</f>
        <v>1017.915309446254</v>
      </c>
      <c r="I3" s="3">
        <f>SUMIF($A$12:$A$416,"read",$C$12:$C$416)/1000</f>
        <v>1311.9639999999999</v>
      </c>
      <c r="J3" s="8">
        <f>H3/I3</f>
        <v>0.77587137257291672</v>
      </c>
      <c r="K3" s="8">
        <f>J3-1</f>
        <v>-0.22412862742708328</v>
      </c>
      <c r="M3" t="s">
        <v>13</v>
      </c>
      <c r="N3" s="3">
        <f>$B$3/$B$4*N4</f>
        <v>1017.915309446254</v>
      </c>
      <c r="O3" s="3">
        <f>SUMIF($G$12:$G$416,"read",$I$12:$I$416)/1000</f>
        <v>940.73699999999997</v>
      </c>
      <c r="P3" s="8">
        <f>N3/O3</f>
        <v>1.082040261461231</v>
      </c>
      <c r="Q3" s="8">
        <f>P3-1</f>
        <v>8.2040261461231001E-2</v>
      </c>
    </row>
    <row r="4" spans="1:17">
      <c r="A4" s="6" t="s">
        <v>14</v>
      </c>
      <c r="B4" s="3">
        <v>8000</v>
      </c>
      <c r="C4" s="3"/>
      <c r="G4" t="s">
        <v>15</v>
      </c>
      <c r="H4" s="3">
        <f>$B$3/$B$1</f>
        <v>162.86644951140065</v>
      </c>
      <c r="I4" s="3">
        <f>I3/($B$3/$B$4)</f>
        <v>209.91423999999998</v>
      </c>
      <c r="J4" s="8">
        <f>H4/I4</f>
        <v>0.77587137257291672</v>
      </c>
      <c r="K4" s="8">
        <f>J4-1</f>
        <v>-0.22412862742708328</v>
      </c>
      <c r="M4" t="s">
        <v>15</v>
      </c>
      <c r="N4" s="3">
        <f>$B$3/$B$1</f>
        <v>162.86644951140065</v>
      </c>
      <c r="O4" s="3">
        <f>O3/($B$3/$B$4)</f>
        <v>150.51792</v>
      </c>
      <c r="P4" s="8">
        <f>N4/O4</f>
        <v>1.082040261461231</v>
      </c>
      <c r="Q4" s="8">
        <f>P4-1</f>
        <v>8.2040261461231001E-2</v>
      </c>
    </row>
    <row r="5" spans="1:17">
      <c r="A5" s="6" t="s">
        <v>16</v>
      </c>
      <c r="B5" s="9">
        <f>B4/B3</f>
        <v>0.16</v>
      </c>
      <c r="G5" t="s">
        <v>6</v>
      </c>
      <c r="H5" s="3">
        <f>$B$3/$B$2</f>
        <v>588.23529411764707</v>
      </c>
      <c r="I5" s="3">
        <f>SUMIF($A$12:$A$416,"network",$C$12:$C$416)/1000</f>
        <v>608.71699999999998</v>
      </c>
      <c r="J5" s="8">
        <f>H5/I5</f>
        <v>0.96635266325344471</v>
      </c>
      <c r="K5" s="8">
        <f>J5-1</f>
        <v>-3.364733674655529E-2</v>
      </c>
      <c r="M5" t="s">
        <v>6</v>
      </c>
      <c r="N5" s="3">
        <f>$B$3/$B$2</f>
        <v>588.23529411764707</v>
      </c>
      <c r="O5" s="3">
        <f>SUMIF($G$12:$G$416,"network",$I$12:$I$416)/1000</f>
        <v>610.19000000000005</v>
      </c>
      <c r="P5" s="8">
        <f>N5/O5</f>
        <v>0.96401988580220421</v>
      </c>
      <c r="Q5" s="8">
        <f>P5-1</f>
        <v>-3.5980114197795787E-2</v>
      </c>
    </row>
    <row r="6" spans="1:17">
      <c r="G6" t="s">
        <v>17</v>
      </c>
      <c r="H6" s="3">
        <f>$B$4/$B$2</f>
        <v>94.117647058823536</v>
      </c>
      <c r="I6" s="3">
        <f>I5/($B$3/$B$4)</f>
        <v>97.394719999999992</v>
      </c>
      <c r="J6" s="8">
        <f>H6/I6</f>
        <v>0.96635266325344482</v>
      </c>
      <c r="K6" s="8">
        <f>J6-1</f>
        <v>-3.3647336746555179E-2</v>
      </c>
      <c r="M6" t="s">
        <v>17</v>
      </c>
      <c r="N6" s="3">
        <f>$B$4/$B$2</f>
        <v>94.117647058823536</v>
      </c>
      <c r="O6" s="3">
        <f>O5/($B$3/$B$4)</f>
        <v>97.630400000000009</v>
      </c>
      <c r="P6" s="8">
        <f>N6/O6</f>
        <v>0.96401988580220432</v>
      </c>
      <c r="Q6" s="8">
        <f>P6-1</f>
        <v>-3.5980114197795676E-2</v>
      </c>
    </row>
    <row r="7" spans="1:17">
      <c r="G7" t="s">
        <v>18</v>
      </c>
      <c r="H7" s="3">
        <f t="array" ref="H7">MAX(IF(A13:A303="read", C13:C303, 0))</f>
        <v>268136</v>
      </c>
      <c r="I7" s="3"/>
      <c r="M7" t="s">
        <v>18</v>
      </c>
      <c r="N7" s="3">
        <f t="array" ref="N7">MAX(IF(G13:G303="read", I13:I303, 0))</f>
        <v>155825</v>
      </c>
      <c r="O7" s="3"/>
    </row>
    <row r="8" spans="1:17">
      <c r="G8" t="s">
        <v>19</v>
      </c>
      <c r="H8" s="3">
        <f t="array" ref="H8">MIN(IF(A13:A304="read", C13:C304, 1000000000))</f>
        <v>145273</v>
      </c>
      <c r="I8" s="3"/>
      <c r="M8" t="s">
        <v>19</v>
      </c>
      <c r="N8" s="3">
        <f t="array" ref="N8">MIN(IF(G13:G304="read", I13:I304, 1000000000))</f>
        <v>117356</v>
      </c>
      <c r="O8" s="3"/>
    </row>
    <row r="9" spans="1:17">
      <c r="H9" s="8">
        <f>H8/H7</f>
        <v>0.54178849539039886</v>
      </c>
      <c r="I9" s="3"/>
      <c r="N9" s="8">
        <f>N8/N7</f>
        <v>0.75312690518209535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8</v>
      </c>
      <c r="D12" s="1" t="s">
        <v>21</v>
      </c>
      <c r="E12" s="1" t="s">
        <v>22</v>
      </c>
      <c r="G12" t="s">
        <v>20</v>
      </c>
      <c r="H12">
        <v>50</v>
      </c>
      <c r="I12">
        <v>8</v>
      </c>
      <c r="J12" t="s">
        <v>33</v>
      </c>
      <c r="K12" t="s">
        <v>22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ca="1">OFFSET(I16,(ROW()-13)*3,0)/1000</f>
        <v>144.99799999999999</v>
      </c>
      <c r="N13">
        <f ca="1">OFFSET(I18,(ROW()-13)*3,0)/1000</f>
        <v>100.905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ca="1">OFFSET(I17,(ROW()-13)*3,0)/1000</f>
        <v>155.82499999999999</v>
      </c>
      <c r="N14">
        <f ca="1">OFFSET(I19,(ROW()-13)*3,0)/1000</f>
        <v>97.527000000000001</v>
      </c>
    </row>
    <row r="15" spans="1:17">
      <c r="A15" t="s">
        <v>29</v>
      </c>
      <c r="B15">
        <v>0</v>
      </c>
      <c r="C15">
        <v>0</v>
      </c>
      <c r="D15">
        <v>83886080</v>
      </c>
      <c r="G15" t="s">
        <v>29</v>
      </c>
      <c r="H15">
        <v>0</v>
      </c>
      <c r="I15">
        <v>0</v>
      </c>
      <c r="J15">
        <v>83886080</v>
      </c>
      <c r="M15">
        <f ca="1">OFFSET(I18,(ROW()-13)*3,0)/1000</f>
        <v>148.72399999999999</v>
      </c>
      <c r="N15">
        <f ca="1">OFFSET(I20,(ROW()-13)*3,0)/1000</f>
        <v>97.676000000000002</v>
      </c>
    </row>
    <row r="16" spans="1:17">
      <c r="A16" t="s">
        <v>23</v>
      </c>
      <c r="B16">
        <v>0</v>
      </c>
      <c r="C16">
        <v>268136</v>
      </c>
      <c r="G16" t="s">
        <v>23</v>
      </c>
      <c r="H16">
        <v>0</v>
      </c>
      <c r="I16">
        <v>144998</v>
      </c>
      <c r="M16">
        <f ca="1">OFFSET(I19,(ROW()-13)*3,0)/1000</f>
        <v>135.18100000000001</v>
      </c>
      <c r="N16">
        <f ca="1">OFFSET(I21,(ROW()-13)*3,0)/1000</f>
        <v>97.58</v>
      </c>
    </row>
    <row r="17" spans="1:14">
      <c r="A17" t="s">
        <v>30</v>
      </c>
      <c r="B17">
        <v>0</v>
      </c>
      <c r="C17">
        <v>0</v>
      </c>
      <c r="D17">
        <v>83886080</v>
      </c>
      <c r="G17" t="s">
        <v>30</v>
      </c>
      <c r="H17">
        <v>0</v>
      </c>
      <c r="I17">
        <v>0</v>
      </c>
      <c r="J17">
        <v>83886080</v>
      </c>
      <c r="M17">
        <f ca="1">OFFSET(I20,(ROW()-13)*3,0)/1000</f>
        <v>120.15600000000001</v>
      </c>
      <c r="N17">
        <f ca="1">OFFSET(I22,(ROW()-13)*3,0)/1000</f>
        <v>97.498999999999995</v>
      </c>
    </row>
    <row r="18" spans="1:14">
      <c r="A18" t="s">
        <v>24</v>
      </c>
      <c r="B18">
        <v>0</v>
      </c>
      <c r="C18">
        <v>100813</v>
      </c>
      <c r="G18" t="s">
        <v>24</v>
      </c>
      <c r="H18">
        <v>0</v>
      </c>
      <c r="I18">
        <v>100905</v>
      </c>
      <c r="M18">
        <f ca="1">OFFSET(I21,(ROW()-13)*3,0)/1000</f>
        <v>118.497</v>
      </c>
      <c r="N18">
        <f ca="1">OFFSET(I23,(ROW()-13)*3,0)/1000</f>
        <v>97.7</v>
      </c>
    </row>
    <row r="19" spans="1:14">
      <c r="A19" t="s">
        <v>29</v>
      </c>
      <c r="B19">
        <v>1</v>
      </c>
      <c r="C19">
        <v>83886080</v>
      </c>
      <c r="D19">
        <v>83886080</v>
      </c>
      <c r="G19" t="s">
        <v>29</v>
      </c>
      <c r="H19">
        <v>1</v>
      </c>
      <c r="I19">
        <v>83886080</v>
      </c>
      <c r="J19">
        <v>83886080</v>
      </c>
      <c r="M19">
        <f ca="1">OFFSET(I22,(ROW()-13)*3,0)/1000</f>
        <v>117.35599999999999</v>
      </c>
      <c r="N19">
        <f ca="1">OFFSET(I24,(ROW()-13)*3,0)/1000</f>
        <v>21.303000000000001</v>
      </c>
    </row>
    <row r="20" spans="1:14">
      <c r="A20" t="s">
        <v>23</v>
      </c>
      <c r="B20">
        <v>1</v>
      </c>
      <c r="C20">
        <v>240592</v>
      </c>
      <c r="G20" t="s">
        <v>23</v>
      </c>
      <c r="H20">
        <v>1</v>
      </c>
      <c r="I20">
        <v>155825</v>
      </c>
    </row>
    <row r="21" spans="1:14">
      <c r="A21" t="s">
        <v>30</v>
      </c>
      <c r="B21">
        <v>1</v>
      </c>
      <c r="C21">
        <v>83886080</v>
      </c>
      <c r="D21">
        <v>83886080</v>
      </c>
      <c r="G21" t="s">
        <v>30</v>
      </c>
      <c r="H21">
        <v>1</v>
      </c>
      <c r="I21">
        <v>83886080</v>
      </c>
      <c r="J21">
        <v>83886080</v>
      </c>
    </row>
    <row r="22" spans="1:14">
      <c r="A22" t="s">
        <v>24</v>
      </c>
      <c r="B22">
        <v>1</v>
      </c>
      <c r="C22">
        <v>97445</v>
      </c>
      <c r="G22" t="s">
        <v>24</v>
      </c>
      <c r="H22">
        <v>1</v>
      </c>
      <c r="I22">
        <v>97527</v>
      </c>
    </row>
    <row r="23" spans="1:14">
      <c r="A23" t="s">
        <v>29</v>
      </c>
      <c r="B23">
        <v>2</v>
      </c>
      <c r="C23">
        <v>167772160</v>
      </c>
      <c r="D23">
        <v>83886080</v>
      </c>
      <c r="G23" t="s">
        <v>29</v>
      </c>
      <c r="H23">
        <v>2</v>
      </c>
      <c r="I23">
        <v>167772160</v>
      </c>
      <c r="J23">
        <v>83886080</v>
      </c>
    </row>
    <row r="24" spans="1:14">
      <c r="A24" t="s">
        <v>23</v>
      </c>
      <c r="B24">
        <v>2</v>
      </c>
      <c r="C24">
        <v>201373</v>
      </c>
      <c r="G24" t="s">
        <v>23</v>
      </c>
      <c r="H24">
        <v>2</v>
      </c>
      <c r="I24">
        <v>148724</v>
      </c>
    </row>
    <row r="25" spans="1:14">
      <c r="A25" t="s">
        <v>30</v>
      </c>
      <c r="B25">
        <v>2</v>
      </c>
      <c r="C25">
        <v>167772160</v>
      </c>
      <c r="D25">
        <v>83886080</v>
      </c>
      <c r="G25" t="s">
        <v>30</v>
      </c>
      <c r="H25">
        <v>2</v>
      </c>
      <c r="I25">
        <v>167772160</v>
      </c>
      <c r="J25">
        <v>83886080</v>
      </c>
    </row>
    <row r="26" spans="1:14">
      <c r="A26" t="s">
        <v>24</v>
      </c>
      <c r="B26">
        <v>2</v>
      </c>
      <c r="C26">
        <v>97208</v>
      </c>
      <c r="G26" t="s">
        <v>24</v>
      </c>
      <c r="H26">
        <v>2</v>
      </c>
      <c r="I26">
        <v>97676</v>
      </c>
    </row>
    <row r="27" spans="1:14">
      <c r="A27" t="s">
        <v>29</v>
      </c>
      <c r="B27">
        <v>3</v>
      </c>
      <c r="C27">
        <v>251658240</v>
      </c>
      <c r="D27">
        <v>83886080</v>
      </c>
      <c r="G27" t="s">
        <v>29</v>
      </c>
      <c r="H27">
        <v>3</v>
      </c>
      <c r="I27">
        <v>251658240</v>
      </c>
      <c r="J27">
        <v>83886080</v>
      </c>
    </row>
    <row r="28" spans="1:14">
      <c r="A28" t="s">
        <v>23</v>
      </c>
      <c r="B28">
        <v>3</v>
      </c>
      <c r="C28">
        <v>158692</v>
      </c>
      <c r="G28" t="s">
        <v>23</v>
      </c>
      <c r="H28">
        <v>3</v>
      </c>
      <c r="I28">
        <v>135181</v>
      </c>
    </row>
    <row r="29" spans="1:14">
      <c r="A29" t="s">
        <v>30</v>
      </c>
      <c r="B29">
        <v>3</v>
      </c>
      <c r="C29">
        <v>251658240</v>
      </c>
      <c r="D29">
        <v>83886080</v>
      </c>
      <c r="G29" t="s">
        <v>30</v>
      </c>
      <c r="H29">
        <v>3</v>
      </c>
      <c r="I29">
        <v>251658240</v>
      </c>
      <c r="J29">
        <v>83886080</v>
      </c>
    </row>
    <row r="30" spans="1:14">
      <c r="A30" t="s">
        <v>24</v>
      </c>
      <c r="B30">
        <v>3</v>
      </c>
      <c r="C30">
        <v>97369</v>
      </c>
      <c r="G30" t="s">
        <v>24</v>
      </c>
      <c r="H30">
        <v>3</v>
      </c>
      <c r="I30">
        <v>97580</v>
      </c>
    </row>
    <row r="31" spans="1:14">
      <c r="A31" t="s">
        <v>29</v>
      </c>
      <c r="B31">
        <v>4</v>
      </c>
      <c r="C31">
        <v>335544320</v>
      </c>
      <c r="D31">
        <v>83886080</v>
      </c>
      <c r="G31" t="s">
        <v>29</v>
      </c>
      <c r="H31">
        <v>4</v>
      </c>
      <c r="I31">
        <v>335544320</v>
      </c>
      <c r="J31">
        <v>83886080</v>
      </c>
    </row>
    <row r="32" spans="1:14">
      <c r="A32" t="s">
        <v>23</v>
      </c>
      <c r="B32">
        <v>4</v>
      </c>
      <c r="C32">
        <v>145273</v>
      </c>
      <c r="G32" t="s">
        <v>23</v>
      </c>
      <c r="H32">
        <v>4</v>
      </c>
      <c r="I32">
        <v>120156</v>
      </c>
    </row>
    <row r="33" spans="1:10">
      <c r="A33" t="s">
        <v>30</v>
      </c>
      <c r="B33">
        <v>4</v>
      </c>
      <c r="C33">
        <v>335544320</v>
      </c>
      <c r="D33">
        <v>83886080</v>
      </c>
      <c r="G33" t="s">
        <v>30</v>
      </c>
      <c r="H33">
        <v>4</v>
      </c>
      <c r="I33">
        <v>335544320</v>
      </c>
      <c r="J33">
        <v>83886080</v>
      </c>
    </row>
    <row r="34" spans="1:10">
      <c r="A34" t="s">
        <v>24</v>
      </c>
      <c r="B34">
        <v>4</v>
      </c>
      <c r="C34">
        <v>97203</v>
      </c>
      <c r="G34" t="s">
        <v>24</v>
      </c>
      <c r="H34">
        <v>4</v>
      </c>
      <c r="I34">
        <v>97499</v>
      </c>
    </row>
    <row r="35" spans="1:10">
      <c r="A35" t="s">
        <v>29</v>
      </c>
      <c r="B35">
        <v>5</v>
      </c>
      <c r="C35">
        <v>419430400</v>
      </c>
      <c r="D35">
        <v>83886080</v>
      </c>
      <c r="G35" t="s">
        <v>29</v>
      </c>
      <c r="H35">
        <v>5</v>
      </c>
      <c r="I35">
        <v>419430400</v>
      </c>
      <c r="J35">
        <v>83886080</v>
      </c>
    </row>
    <row r="36" spans="1:10">
      <c r="A36" t="s">
        <v>23</v>
      </c>
      <c r="B36">
        <v>5</v>
      </c>
      <c r="C36">
        <v>150825</v>
      </c>
      <c r="G36" t="s">
        <v>23</v>
      </c>
      <c r="H36">
        <v>5</v>
      </c>
      <c r="I36">
        <v>118497</v>
      </c>
    </row>
    <row r="37" spans="1:10">
      <c r="A37" t="s">
        <v>30</v>
      </c>
      <c r="B37">
        <v>5</v>
      </c>
      <c r="C37">
        <v>419430400</v>
      </c>
      <c r="D37">
        <v>83886080</v>
      </c>
      <c r="G37" t="s">
        <v>30</v>
      </c>
      <c r="H37">
        <v>5</v>
      </c>
      <c r="I37">
        <v>419430400</v>
      </c>
      <c r="J37">
        <v>83886080</v>
      </c>
    </row>
    <row r="38" spans="1:10">
      <c r="A38" t="s">
        <v>24</v>
      </c>
      <c r="B38">
        <v>5</v>
      </c>
      <c r="C38">
        <v>97305</v>
      </c>
      <c r="G38" t="s">
        <v>24</v>
      </c>
      <c r="H38">
        <v>5</v>
      </c>
      <c r="I38">
        <v>97700</v>
      </c>
    </row>
    <row r="39" spans="1:10">
      <c r="A39" t="s">
        <v>29</v>
      </c>
      <c r="B39">
        <v>6</v>
      </c>
      <c r="C39">
        <v>503316480</v>
      </c>
      <c r="D39">
        <v>83886080</v>
      </c>
      <c r="G39" t="s">
        <v>29</v>
      </c>
      <c r="H39">
        <v>6</v>
      </c>
      <c r="I39">
        <v>503316480</v>
      </c>
      <c r="J39">
        <v>83886080</v>
      </c>
    </row>
    <row r="40" spans="1:10">
      <c r="A40" t="s">
        <v>23</v>
      </c>
      <c r="B40">
        <v>6</v>
      </c>
      <c r="C40">
        <v>147073</v>
      </c>
      <c r="G40" t="s">
        <v>23</v>
      </c>
      <c r="H40">
        <v>6</v>
      </c>
      <c r="I40">
        <v>117356</v>
      </c>
    </row>
    <row r="41" spans="1:10">
      <c r="A41" t="s">
        <v>30</v>
      </c>
      <c r="B41">
        <v>6</v>
      </c>
      <c r="C41">
        <v>503316480</v>
      </c>
      <c r="D41">
        <v>20971520</v>
      </c>
      <c r="G41" t="s">
        <v>30</v>
      </c>
      <c r="H41">
        <v>6</v>
      </c>
      <c r="I41">
        <v>503316480</v>
      </c>
      <c r="J41">
        <v>20971520</v>
      </c>
    </row>
    <row r="42" spans="1:10">
      <c r="A42" t="s">
        <v>24</v>
      </c>
      <c r="B42">
        <v>6</v>
      </c>
      <c r="C42">
        <v>21374</v>
      </c>
      <c r="G42" t="s">
        <v>24</v>
      </c>
      <c r="H42">
        <v>6</v>
      </c>
      <c r="I42">
        <v>21303</v>
      </c>
    </row>
    <row r="43" spans="1:10">
      <c r="A43" t="s">
        <v>26</v>
      </c>
      <c r="B43">
        <v>0</v>
      </c>
      <c r="C43">
        <v>1921021</v>
      </c>
      <c r="G43" t="s">
        <v>26</v>
      </c>
      <c r="H43">
        <v>0</v>
      </c>
      <c r="I43">
        <v>1551272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N26" sqref="N26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4" width="10.1640625" bestFit="1" customWidth="1"/>
    <col min="5" max="5" width="5.33203125" bestFit="1" customWidth="1"/>
    <col min="7" max="7" width="11.1640625" bestFit="1" customWidth="1"/>
    <col min="8" max="8" width="9" bestFit="1" customWidth="1"/>
    <col min="9" max="9" width="10.1640625" bestFit="1" customWidth="1"/>
    <col min="10" max="10" width="8.1640625" bestFit="1" customWidth="1"/>
    <col min="11" max="11" width="7.83203125" bestFit="1" customWidth="1"/>
    <col min="13" max="13" width="11.1640625" bestFit="1" customWidth="1"/>
    <col min="14" max="15" width="9" bestFit="1" customWidth="1"/>
  </cols>
  <sheetData>
    <row r="1" spans="1:17">
      <c r="A1" s="6" t="s">
        <v>10</v>
      </c>
      <c r="B1" s="3">
        <v>307</v>
      </c>
      <c r="C1" s="3">
        <f>B3*(B3/B4)/I3</f>
        <v>257.37481803600366</v>
      </c>
      <c r="D1" s="3">
        <f>$B$3*($B$3/$B$4)/O3</f>
        <v>350.98507471068302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B4/I6</f>
        <v>80.950029546760788</v>
      </c>
      <c r="D2" s="3">
        <f>$B$4/O6</f>
        <v>80.807819611088135</v>
      </c>
      <c r="G2" t="s">
        <v>4</v>
      </c>
      <c r="H2" s="7">
        <f>H3+H5</f>
        <v>1402.5675416746503</v>
      </c>
      <c r="I2" s="7">
        <f>I3+I5</f>
        <v>1589.011</v>
      </c>
      <c r="J2" s="8">
        <f>H2/I2</f>
        <v>0.88266698070350069</v>
      </c>
      <c r="K2" s="8">
        <f>J2-1</f>
        <v>-0.11733301929649931</v>
      </c>
      <c r="M2" t="s">
        <v>4</v>
      </c>
      <c r="N2" s="7">
        <f>N3+N5</f>
        <v>1402.5675416746503</v>
      </c>
      <c r="O2" s="7">
        <f>O3+O5</f>
        <v>1331.0329999999999</v>
      </c>
      <c r="P2" s="8">
        <f>N2/O2</f>
        <v>1.0537436274492447</v>
      </c>
      <c r="Q2" s="8">
        <f>P2-1</f>
        <v>5.3743627449244658E-2</v>
      </c>
    </row>
    <row r="3" spans="1:17">
      <c r="A3" s="6" t="s">
        <v>12</v>
      </c>
      <c r="B3" s="3">
        <v>50000</v>
      </c>
      <c r="C3" s="3"/>
      <c r="G3" t="s">
        <v>13</v>
      </c>
      <c r="H3" s="3">
        <f>B3/B4*H4</f>
        <v>814.33224755700326</v>
      </c>
      <c r="I3" s="3">
        <f>SUMIF($A$12:$A$416,"read",$C$12:$C$416)/1000</f>
        <v>971.346</v>
      </c>
      <c r="J3" s="8">
        <f>H3/I3</f>
        <v>0.83835445614333437</v>
      </c>
      <c r="K3" s="8">
        <f>J3-1</f>
        <v>-0.16164554385666563</v>
      </c>
      <c r="M3" t="s">
        <v>13</v>
      </c>
      <c r="N3" s="3">
        <f>$B$3/$B$4*N4</f>
        <v>814.33224755700326</v>
      </c>
      <c r="O3" s="3">
        <f>SUMIF($G$12:$G$416,"read",$I$12:$I$416)/1000</f>
        <v>712.28099999999995</v>
      </c>
      <c r="P3" s="8">
        <f>N3/O3</f>
        <v>1.1432738589924529</v>
      </c>
      <c r="Q3" s="8">
        <f>P3-1</f>
        <v>0.14327385899245293</v>
      </c>
    </row>
    <row r="4" spans="1:17">
      <c r="A4" s="6" t="s">
        <v>14</v>
      </c>
      <c r="B4" s="3">
        <v>10000</v>
      </c>
      <c r="C4" s="3"/>
      <c r="G4" t="s">
        <v>15</v>
      </c>
      <c r="H4" s="3">
        <f>B3/B1</f>
        <v>162.86644951140065</v>
      </c>
      <c r="I4" s="3">
        <f>I3/(B3/B4)</f>
        <v>194.26920000000001</v>
      </c>
      <c r="J4" s="8">
        <f>H4/I4</f>
        <v>0.83835445614333426</v>
      </c>
      <c r="K4" s="8">
        <f>J4-1</f>
        <v>-0.16164554385666574</v>
      </c>
      <c r="M4" t="s">
        <v>15</v>
      </c>
      <c r="N4" s="3">
        <f>$B$3/$B$1</f>
        <v>162.86644951140065</v>
      </c>
      <c r="O4" s="3">
        <f>O3/($B$3/$B$4)</f>
        <v>142.4562</v>
      </c>
      <c r="P4" s="8">
        <f>N4/O4</f>
        <v>1.1432738589924527</v>
      </c>
      <c r="Q4" s="8">
        <f>P4-1</f>
        <v>0.14327385899245271</v>
      </c>
    </row>
    <row r="5" spans="1:17">
      <c r="A5" s="6" t="s">
        <v>16</v>
      </c>
      <c r="B5" s="9">
        <f>B4/B3</f>
        <v>0.2</v>
      </c>
      <c r="G5" t="s">
        <v>6</v>
      </c>
      <c r="H5" s="3">
        <f>B3/B2</f>
        <v>588.23529411764707</v>
      </c>
      <c r="I5" s="3">
        <f>SUMIF($A$12:$A$416,"network",$C$12:$C$416)/1000</f>
        <v>617.66499999999996</v>
      </c>
      <c r="J5" s="8">
        <f>H5/I5</f>
        <v>0.95235328878542103</v>
      </c>
      <c r="K5" s="8">
        <f>J5-1</f>
        <v>-4.7646711214578974E-2</v>
      </c>
      <c r="M5" t="s">
        <v>6</v>
      </c>
      <c r="N5" s="3">
        <f>$B$3/$B$2</f>
        <v>588.23529411764707</v>
      </c>
      <c r="O5" s="3">
        <f>SUMIF($G$12:$G$416,"network",$I$12:$I$416)/1000</f>
        <v>618.75199999999995</v>
      </c>
      <c r="P5" s="8">
        <f>N5/O5</f>
        <v>0.95068023071868391</v>
      </c>
      <c r="Q5" s="8">
        <f>P5-1</f>
        <v>-4.9319769281316095E-2</v>
      </c>
    </row>
    <row r="6" spans="1:17">
      <c r="G6" t="s">
        <v>17</v>
      </c>
      <c r="H6" s="3">
        <f>B4/B2</f>
        <v>117.64705882352941</v>
      </c>
      <c r="I6" s="3">
        <f>I5/(B3/B4)</f>
        <v>123.53299999999999</v>
      </c>
      <c r="J6" s="8">
        <f>H6/I6</f>
        <v>0.95235328878542103</v>
      </c>
      <c r="K6" s="8">
        <f>J6-1</f>
        <v>-4.7646711214578974E-2</v>
      </c>
      <c r="M6" t="s">
        <v>17</v>
      </c>
      <c r="N6" s="3">
        <f>$B$4/$B$2</f>
        <v>117.64705882352941</v>
      </c>
      <c r="O6" s="3">
        <f>O5/($B$3/$B$4)</f>
        <v>123.75039999999998</v>
      </c>
      <c r="P6" s="8">
        <f>N6/O6</f>
        <v>0.95068023071868391</v>
      </c>
      <c r="Q6" s="8">
        <f>P6-1</f>
        <v>-4.9319769281316095E-2</v>
      </c>
    </row>
    <row r="7" spans="1:17">
      <c r="G7" t="s">
        <v>18</v>
      </c>
      <c r="H7" s="3">
        <f t="array" ref="H7">MAX(IF(A13:A303="read", C13:C303, 0))</f>
        <v>262165</v>
      </c>
      <c r="I7" s="3"/>
      <c r="M7" t="s">
        <v>18</v>
      </c>
      <c r="N7" s="3">
        <f t="array" ref="N7">MAX(IF(G13:G303="read", I13:I303, 0))</f>
        <v>162992</v>
      </c>
      <c r="O7" s="3"/>
    </row>
    <row r="8" spans="1:17">
      <c r="G8" t="s">
        <v>19</v>
      </c>
      <c r="H8" s="3">
        <f t="array" ref="H8">MIN(IF(A13:A304="read", C13:C304, 1000000000))</f>
        <v>155038</v>
      </c>
      <c r="I8" s="3"/>
      <c r="M8" t="s">
        <v>19</v>
      </c>
      <c r="N8" s="3">
        <f t="array" ref="N8">MIN(IF(G13:G304="read", I13:I304, 1000000000))</f>
        <v>116462</v>
      </c>
      <c r="O8" s="3"/>
    </row>
    <row r="9" spans="1:17">
      <c r="H9" s="8">
        <f>H8/H7</f>
        <v>0.59137566036656308</v>
      </c>
      <c r="I9" s="3"/>
      <c r="N9" s="8">
        <f>N8/N7</f>
        <v>0.71452586630018655</v>
      </c>
      <c r="O9" s="3"/>
    </row>
    <row r="10" spans="1:17">
      <c r="H10" s="8"/>
      <c r="I10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10</v>
      </c>
      <c r="D12" s="1" t="s">
        <v>21</v>
      </c>
      <c r="E12" s="1" t="s">
        <v>22</v>
      </c>
      <c r="G12" s="1" t="s">
        <v>35</v>
      </c>
      <c r="H12" s="1">
        <v>1</v>
      </c>
      <c r="I12" s="1">
        <v>50</v>
      </c>
      <c r="J12" s="1">
        <v>10</v>
      </c>
      <c r="K12" s="1" t="b">
        <v>1</v>
      </c>
      <c r="L12" s="1" t="s">
        <v>23</v>
      </c>
      <c r="M12" s="1" t="s">
        <v>23</v>
      </c>
      <c r="N12" s="1" t="s">
        <v>24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  <c r="M13">
        <f ca="1">OFFSET(I16,(ROW()-13)*3,0)/1000</f>
        <v>156.52099999999999</v>
      </c>
      <c r="N13">
        <f ca="1">OFFSET(I18,(ROW()-13)*3,0)/1000</f>
        <v>127.018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  <c r="M14">
        <f ca="1">OFFSET(I17,(ROW()-13)*3,0)/1000</f>
        <v>162.99199999999999</v>
      </c>
      <c r="N14">
        <f ca="1">OFFSET(I19,(ROW()-13)*3,0)/1000</f>
        <v>122.887</v>
      </c>
    </row>
    <row r="15" spans="1:17">
      <c r="A15" t="s">
        <v>29</v>
      </c>
      <c r="B15">
        <v>0</v>
      </c>
      <c r="C15">
        <v>0</v>
      </c>
      <c r="D15">
        <v>104857600</v>
      </c>
      <c r="G15" t="s">
        <v>29</v>
      </c>
      <c r="H15">
        <v>0</v>
      </c>
      <c r="I15">
        <v>0</v>
      </c>
      <c r="J15">
        <v>104857600</v>
      </c>
      <c r="M15">
        <f ca="1">OFFSET(I18,(ROW()-13)*3,0)/1000</f>
        <v>150.482</v>
      </c>
      <c r="N15">
        <f ca="1">OFFSET(I20,(ROW()-13)*3,0)/1000</f>
        <v>122.96</v>
      </c>
    </row>
    <row r="16" spans="1:17">
      <c r="A16" t="s">
        <v>23</v>
      </c>
      <c r="B16">
        <v>0</v>
      </c>
      <c r="C16">
        <v>262165</v>
      </c>
      <c r="G16" t="s">
        <v>23</v>
      </c>
      <c r="H16">
        <v>0</v>
      </c>
      <c r="I16">
        <v>156521</v>
      </c>
      <c r="M16">
        <f ca="1">OFFSET(I19,(ROW()-13)*3,0)/1000</f>
        <v>125.824</v>
      </c>
      <c r="N16">
        <f ca="1">OFFSET(I21,(ROW()-13)*3,0)/1000</f>
        <v>122.983</v>
      </c>
    </row>
    <row r="17" spans="1:14">
      <c r="A17" t="s">
        <v>30</v>
      </c>
      <c r="B17">
        <v>0</v>
      </c>
      <c r="C17">
        <v>0</v>
      </c>
      <c r="D17">
        <v>104857600</v>
      </c>
      <c r="G17" t="s">
        <v>30</v>
      </c>
      <c r="H17">
        <v>0</v>
      </c>
      <c r="I17">
        <v>0</v>
      </c>
      <c r="J17">
        <v>104857600</v>
      </c>
      <c r="M17">
        <f ca="1">OFFSET(I20,(ROW()-13)*3,0)/1000</f>
        <v>116.462</v>
      </c>
      <c r="N17">
        <f ca="1">OFFSET(I22,(ROW()-13)*3,0)/1000</f>
        <v>122.904</v>
      </c>
    </row>
    <row r="18" spans="1:14">
      <c r="A18" t="s">
        <v>24</v>
      </c>
      <c r="B18">
        <v>0</v>
      </c>
      <c r="C18">
        <v>126529</v>
      </c>
      <c r="G18" t="s">
        <v>24</v>
      </c>
      <c r="H18">
        <v>0</v>
      </c>
      <c r="I18">
        <v>127018</v>
      </c>
    </row>
    <row r="19" spans="1:14">
      <c r="A19" t="s">
        <v>29</v>
      </c>
      <c r="B19">
        <v>1</v>
      </c>
      <c r="C19">
        <v>104857600</v>
      </c>
      <c r="D19">
        <v>104857600</v>
      </c>
      <c r="G19" t="s">
        <v>29</v>
      </c>
      <c r="H19">
        <v>1</v>
      </c>
      <c r="I19">
        <v>104857600</v>
      </c>
      <c r="J19">
        <v>104857600</v>
      </c>
    </row>
    <row r="20" spans="1:14">
      <c r="A20" t="s">
        <v>23</v>
      </c>
      <c r="B20">
        <v>1</v>
      </c>
      <c r="C20">
        <v>222793</v>
      </c>
      <c r="G20" t="s">
        <v>23</v>
      </c>
      <c r="H20">
        <v>1</v>
      </c>
      <c r="I20">
        <v>162992</v>
      </c>
    </row>
    <row r="21" spans="1:14">
      <c r="A21" t="s">
        <v>30</v>
      </c>
      <c r="B21">
        <v>1</v>
      </c>
      <c r="C21">
        <v>104857600</v>
      </c>
      <c r="D21">
        <v>104857600</v>
      </c>
      <c r="G21" t="s">
        <v>30</v>
      </c>
      <c r="H21">
        <v>1</v>
      </c>
      <c r="I21">
        <v>104857600</v>
      </c>
      <c r="J21">
        <v>104857600</v>
      </c>
    </row>
    <row r="22" spans="1:14">
      <c r="A22" t="s">
        <v>24</v>
      </c>
      <c r="B22">
        <v>1</v>
      </c>
      <c r="C22">
        <v>122929</v>
      </c>
      <c r="G22" t="s">
        <v>24</v>
      </c>
      <c r="H22">
        <v>1</v>
      </c>
      <c r="I22">
        <v>122887</v>
      </c>
    </row>
    <row r="23" spans="1:14">
      <c r="A23" t="s">
        <v>29</v>
      </c>
      <c r="B23">
        <v>2</v>
      </c>
      <c r="C23">
        <v>209715200</v>
      </c>
      <c r="D23">
        <v>104857600</v>
      </c>
      <c r="G23" t="s">
        <v>29</v>
      </c>
      <c r="H23">
        <v>2</v>
      </c>
      <c r="I23">
        <v>209715200</v>
      </c>
      <c r="J23">
        <v>104857600</v>
      </c>
    </row>
    <row r="24" spans="1:14">
      <c r="A24" t="s">
        <v>23</v>
      </c>
      <c r="B24">
        <v>2</v>
      </c>
      <c r="C24">
        <v>175990</v>
      </c>
      <c r="G24" t="s">
        <v>23</v>
      </c>
      <c r="H24">
        <v>2</v>
      </c>
      <c r="I24">
        <v>150482</v>
      </c>
    </row>
    <row r="25" spans="1:14">
      <c r="A25" t="s">
        <v>30</v>
      </c>
      <c r="B25">
        <v>2</v>
      </c>
      <c r="C25">
        <v>209715200</v>
      </c>
      <c r="D25">
        <v>104857600</v>
      </c>
      <c r="G25" t="s">
        <v>30</v>
      </c>
      <c r="H25">
        <v>2</v>
      </c>
      <c r="I25">
        <v>209715200</v>
      </c>
      <c r="J25">
        <v>104857600</v>
      </c>
    </row>
    <row r="26" spans="1:14">
      <c r="A26" t="s">
        <v>24</v>
      </c>
      <c r="B26">
        <v>2</v>
      </c>
      <c r="C26">
        <v>122724</v>
      </c>
      <c r="G26" t="s">
        <v>24</v>
      </c>
      <c r="H26">
        <v>2</v>
      </c>
      <c r="I26">
        <v>122960</v>
      </c>
    </row>
    <row r="27" spans="1:14">
      <c r="A27" t="s">
        <v>29</v>
      </c>
      <c r="B27">
        <v>3</v>
      </c>
      <c r="C27">
        <v>314572800</v>
      </c>
      <c r="D27">
        <v>104857600</v>
      </c>
      <c r="G27" t="s">
        <v>29</v>
      </c>
      <c r="H27">
        <v>3</v>
      </c>
      <c r="I27">
        <v>314572800</v>
      </c>
      <c r="J27">
        <v>104857600</v>
      </c>
    </row>
    <row r="28" spans="1:14">
      <c r="A28" t="s">
        <v>23</v>
      </c>
      <c r="B28">
        <v>3</v>
      </c>
      <c r="C28">
        <v>155360</v>
      </c>
      <c r="G28" t="s">
        <v>23</v>
      </c>
      <c r="H28">
        <v>3</v>
      </c>
      <c r="I28">
        <v>125824</v>
      </c>
    </row>
    <row r="29" spans="1:14">
      <c r="A29" t="s">
        <v>30</v>
      </c>
      <c r="B29">
        <v>3</v>
      </c>
      <c r="C29">
        <v>314572800</v>
      </c>
      <c r="D29">
        <v>104857600</v>
      </c>
      <c r="G29" t="s">
        <v>30</v>
      </c>
      <c r="H29">
        <v>3</v>
      </c>
      <c r="I29">
        <v>314572800</v>
      </c>
      <c r="J29">
        <v>104857600</v>
      </c>
    </row>
    <row r="30" spans="1:14">
      <c r="A30" t="s">
        <v>24</v>
      </c>
      <c r="B30">
        <v>3</v>
      </c>
      <c r="C30">
        <v>122693</v>
      </c>
      <c r="G30" t="s">
        <v>24</v>
      </c>
      <c r="H30">
        <v>3</v>
      </c>
      <c r="I30">
        <v>122983</v>
      </c>
    </row>
    <row r="31" spans="1:14">
      <c r="A31" t="s">
        <v>29</v>
      </c>
      <c r="B31">
        <v>4</v>
      </c>
      <c r="C31">
        <v>419430400</v>
      </c>
      <c r="D31">
        <v>104857600</v>
      </c>
      <c r="G31" t="s">
        <v>29</v>
      </c>
      <c r="H31">
        <v>4</v>
      </c>
      <c r="I31">
        <v>419430400</v>
      </c>
      <c r="J31">
        <v>104857600</v>
      </c>
    </row>
    <row r="32" spans="1:14">
      <c r="A32" t="s">
        <v>23</v>
      </c>
      <c r="B32">
        <v>4</v>
      </c>
      <c r="C32">
        <v>155038</v>
      </c>
      <c r="G32" t="s">
        <v>23</v>
      </c>
      <c r="H32">
        <v>4</v>
      </c>
      <c r="I32">
        <v>116462</v>
      </c>
    </row>
    <row r="33" spans="1:10">
      <c r="A33" t="s">
        <v>30</v>
      </c>
      <c r="B33">
        <v>4</v>
      </c>
      <c r="C33">
        <v>419430400</v>
      </c>
      <c r="D33">
        <v>104857600</v>
      </c>
      <c r="G33" t="s">
        <v>30</v>
      </c>
      <c r="H33">
        <v>4</v>
      </c>
      <c r="I33">
        <v>419430400</v>
      </c>
      <c r="J33">
        <v>104857600</v>
      </c>
    </row>
    <row r="34" spans="1:10">
      <c r="A34" t="s">
        <v>24</v>
      </c>
      <c r="B34">
        <v>4</v>
      </c>
      <c r="C34">
        <v>122790</v>
      </c>
      <c r="G34" t="s">
        <v>24</v>
      </c>
      <c r="H34">
        <v>4</v>
      </c>
      <c r="I34">
        <v>122904</v>
      </c>
    </row>
    <row r="35" spans="1:10">
      <c r="A35" t="s">
        <v>29</v>
      </c>
      <c r="B35">
        <v>5</v>
      </c>
      <c r="C35">
        <v>524288000</v>
      </c>
      <c r="D35">
        <v>104857600</v>
      </c>
      <c r="G35" t="s">
        <v>29</v>
      </c>
      <c r="H35">
        <v>5</v>
      </c>
      <c r="I35">
        <v>524288000</v>
      </c>
      <c r="J35">
        <v>104857600</v>
      </c>
    </row>
    <row r="36" spans="1:10">
      <c r="A36" t="s">
        <v>26</v>
      </c>
      <c r="B36">
        <v>0</v>
      </c>
      <c r="C36">
        <v>1590799</v>
      </c>
      <c r="G36" t="s">
        <v>26</v>
      </c>
      <c r="H36">
        <v>0</v>
      </c>
      <c r="I36">
        <v>1332813</v>
      </c>
    </row>
  </sheetData>
  <pageMargins left="0.75" right="0.75" top="1" bottom="1" header="0.5" footer="0.5"/>
  <pageSetup paperSize="9" orientation="portrait" horizontalDpi="4294967292" verticalDpi="4294967292"/>
  <ignoredErrors>
    <ignoredError sqref="N7:N8" formulaRange="1"/>
    <ignoredError sqref="O5" formula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</vt:lpstr>
      <vt:lpstr>500MB</vt:lpstr>
      <vt:lpstr>1GB</vt:lpstr>
      <vt:lpstr>2GB</vt:lpstr>
      <vt:lpstr>3GB</vt:lpstr>
      <vt:lpstr>4GB</vt:lpstr>
      <vt:lpstr>5GB</vt:lpstr>
      <vt:lpstr>6GB</vt:lpstr>
      <vt:lpstr>7GB</vt:lpstr>
      <vt:lpstr>8GB</vt:lpstr>
      <vt:lpstr>N-500MB</vt:lpstr>
      <vt:lpstr>N-1GB</vt:lpstr>
      <vt:lpstr>N-2GB</vt:lpstr>
      <vt:lpstr>N-3GB</vt:lpstr>
      <vt:lpstr>N-4GB</vt:lpstr>
      <vt:lpstr>N-5GB</vt:lpstr>
      <vt:lpstr>N-6GB</vt:lpstr>
      <vt:lpstr>N-7GB</vt:lpstr>
      <vt:lpstr>N-8GB</vt:lpstr>
      <vt:lpstr>N-10GB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Terei</dc:creator>
  <cp:lastModifiedBy>David Terei</cp:lastModifiedBy>
  <dcterms:created xsi:type="dcterms:W3CDTF">2015-08-15T21:41:50Z</dcterms:created>
  <dcterms:modified xsi:type="dcterms:W3CDTF">2015-08-19T21:00:57Z</dcterms:modified>
</cp:coreProperties>
</file>