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ouard/Dropbox/__Paper_pausing_12062020/AA_paper_pausing/_Final_revision/Source_Data_Files/_Source_data_zip/"/>
    </mc:Choice>
  </mc:AlternateContent>
  <xr:revisionPtr revIDLastSave="0" documentId="13_ncr:1_{DA1E9438-E3D3-234A-9284-8BA8315AA292}" xr6:coauthVersionLast="45" xr6:coauthVersionMax="45" xr10:uidLastSave="{00000000-0000-0000-0000-000000000000}"/>
  <bookViews>
    <workbookView xWindow="9660" yWindow="460" windowWidth="25600" windowHeight="15980" xr2:uid="{B18A42F3-B6CB-2148-83B4-6417B177C68F}"/>
  </bookViews>
  <sheets>
    <sheet name="Figure 7A &amp; 7B" sheetId="1" r:id="rId1"/>
    <sheet name="Figure S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L23" i="1" l="1"/>
  <c r="L24" i="1"/>
  <c r="L25" i="1"/>
  <c r="L26" i="1"/>
  <c r="K24" i="1"/>
  <c r="K25" i="1"/>
  <c r="N25" i="1" s="1"/>
  <c r="K26" i="1"/>
  <c r="N26" i="1" s="1"/>
  <c r="K23" i="1"/>
  <c r="N23" i="1" s="1"/>
  <c r="N24" i="1" l="1"/>
  <c r="O25" i="1"/>
  <c r="O23" i="1"/>
  <c r="O26" i="1"/>
  <c r="O24" i="1"/>
  <c r="L19" i="1"/>
  <c r="L20" i="1"/>
  <c r="L21" i="1"/>
  <c r="L22" i="1"/>
  <c r="K20" i="1"/>
  <c r="K21" i="1"/>
  <c r="K22" i="1"/>
  <c r="K19" i="1"/>
  <c r="L15" i="1"/>
  <c r="L16" i="1"/>
  <c r="L17" i="1"/>
  <c r="L18" i="1"/>
  <c r="K16" i="1"/>
  <c r="K17" i="1"/>
  <c r="K18" i="1"/>
  <c r="K15" i="1"/>
  <c r="L11" i="1"/>
  <c r="L12" i="1"/>
  <c r="L13" i="1"/>
  <c r="L14" i="1"/>
  <c r="K12" i="1"/>
  <c r="K13" i="1"/>
  <c r="K14" i="1"/>
  <c r="K11" i="1"/>
  <c r="K8" i="1"/>
  <c r="L8" i="1"/>
  <c r="K9" i="1"/>
  <c r="L9" i="1"/>
  <c r="K10" i="1"/>
  <c r="L10" i="1"/>
  <c r="L7" i="1"/>
  <c r="K7" i="1"/>
  <c r="L3" i="1"/>
  <c r="L4" i="1"/>
  <c r="L5" i="1"/>
  <c r="L6" i="1"/>
  <c r="K4" i="1"/>
  <c r="K5" i="1"/>
  <c r="K6" i="1"/>
  <c r="K3" i="1"/>
  <c r="I11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N8" i="1" l="1"/>
  <c r="O8" i="1"/>
  <c r="O3" i="1"/>
  <c r="N3" i="1"/>
  <c r="O7" i="1"/>
  <c r="N7" i="1"/>
  <c r="N11" i="1"/>
  <c r="O11" i="1"/>
  <c r="N15" i="1"/>
  <c r="O15" i="1"/>
  <c r="N19" i="1"/>
  <c r="O19" i="1"/>
  <c r="O6" i="1"/>
  <c r="N6" i="1"/>
  <c r="N18" i="1"/>
  <c r="O18" i="1"/>
  <c r="N9" i="1"/>
  <c r="O9" i="1"/>
  <c r="N14" i="1"/>
  <c r="O14" i="1"/>
  <c r="O5" i="1"/>
  <c r="N5" i="1"/>
  <c r="N13" i="1"/>
  <c r="O13" i="1"/>
  <c r="O17" i="1"/>
  <c r="N17" i="1"/>
  <c r="N21" i="1"/>
  <c r="O21" i="1"/>
  <c r="O4" i="1"/>
  <c r="N4" i="1"/>
  <c r="N10" i="1"/>
  <c r="O10" i="1"/>
  <c r="N12" i="1"/>
  <c r="O12" i="1"/>
  <c r="N16" i="1"/>
  <c r="O16" i="1"/>
  <c r="N20" i="1"/>
  <c r="O20" i="1"/>
  <c r="N22" i="1"/>
  <c r="O22" i="1"/>
</calcChain>
</file>

<file path=xl/sharedStrings.xml><?xml version="1.0" encoding="utf-8"?>
<sst xmlns="http://schemas.openxmlformats.org/spreadsheetml/2006/main" count="223" uniqueCount="23">
  <si>
    <t>Mean</t>
  </si>
  <si>
    <t>St Dev</t>
  </si>
  <si>
    <t>GAPDH PR</t>
  </si>
  <si>
    <t>GAPDH_neg</t>
  </si>
  <si>
    <t>TSS HIV1</t>
  </si>
  <si>
    <t>Cell line</t>
  </si>
  <si>
    <t>Antibody</t>
  </si>
  <si>
    <t>IP (% input) Rep1</t>
  </si>
  <si>
    <t>IP (% input) Rep2</t>
  </si>
  <si>
    <t>Time after TRP addition (min)</t>
  </si>
  <si>
    <t>Pol-II</t>
  </si>
  <si>
    <t>No Tat</t>
  </si>
  <si>
    <t>Primers</t>
  </si>
  <si>
    <t>High Tat</t>
  </si>
  <si>
    <t>Mean IP</t>
  </si>
  <si>
    <t>Normalized IP Rep1</t>
  </si>
  <si>
    <t>Normalized IP Rep2</t>
  </si>
  <si>
    <t>ChIP Figure 7A</t>
  </si>
  <si>
    <t>ChIP Figure 7B</t>
  </si>
  <si>
    <t>KM pre-treatment</t>
  </si>
  <si>
    <t>+</t>
  </si>
  <si>
    <t>-</t>
  </si>
  <si>
    <t>ChIP Figure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</si>
</sst>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1"/>
      <name val="Helvetica"/>
      <family val="2"/>
    </font>
    <font>
      <sz val="11"/>
      <color theme="1"/>
      <name val="Helvetica"/>
      <family val="2"/>
    </font>
    <font>
      <b/>
      <sz val="14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 applyProtection="1">
      <alignment vertical="top"/>
      <protection locked="0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right"/>
    </xf>
    <xf numFmtId="2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3426-C2EE-484C-AB3F-AF8A94119F47}">
  <dimension ref="A1:P43"/>
  <sheetViews>
    <sheetView tabSelected="1" topLeftCell="A19" workbookViewId="0">
      <selection activeCell="F29" sqref="F29"/>
    </sheetView>
  </sheetViews>
  <sheetFormatPr baseColWidth="10" defaultRowHeight="16" x14ac:dyDescent="0.2"/>
  <cols>
    <col min="2" max="2" width="13.83203125" customWidth="1"/>
    <col min="3" max="5" width="14.33203125" customWidth="1"/>
    <col min="6" max="6" width="16.5" customWidth="1"/>
    <col min="7" max="7" width="12.33203125" customWidth="1"/>
  </cols>
  <sheetData>
    <row r="1" spans="1:15" ht="19" x14ac:dyDescent="0.25">
      <c r="A1" s="3" t="s">
        <v>17</v>
      </c>
    </row>
    <row r="2" spans="1:15" ht="32" x14ac:dyDescent="0.2">
      <c r="B2" s="6" t="s">
        <v>12</v>
      </c>
      <c r="C2" s="6" t="s">
        <v>5</v>
      </c>
      <c r="D2" s="4" t="s">
        <v>9</v>
      </c>
      <c r="E2" s="6" t="s">
        <v>6</v>
      </c>
      <c r="F2" s="6"/>
      <c r="G2" s="5" t="s">
        <v>7</v>
      </c>
      <c r="H2" s="4" t="s">
        <v>8</v>
      </c>
      <c r="I2" s="4" t="s">
        <v>14</v>
      </c>
      <c r="J2" s="4"/>
      <c r="K2" s="4" t="s">
        <v>15</v>
      </c>
      <c r="L2" s="4" t="s">
        <v>16</v>
      </c>
      <c r="M2" s="6"/>
      <c r="N2" s="6" t="s">
        <v>0</v>
      </c>
      <c r="O2" s="6" t="s">
        <v>1</v>
      </c>
    </row>
    <row r="3" spans="1:15" x14ac:dyDescent="0.2">
      <c r="B3" s="8" t="s">
        <v>2</v>
      </c>
      <c r="C3" s="7" t="s">
        <v>11</v>
      </c>
      <c r="D3" s="1">
        <v>0</v>
      </c>
      <c r="E3" s="7" t="s">
        <v>10</v>
      </c>
      <c r="F3" s="1"/>
      <c r="G3" s="11">
        <v>0.64268759139240728</v>
      </c>
      <c r="H3" s="10">
        <v>0.8032139270750499</v>
      </c>
      <c r="I3" s="10">
        <f>AVERAGE(G3:H3)</f>
        <v>0.72295075923372853</v>
      </c>
      <c r="J3" s="10"/>
      <c r="K3" s="10">
        <f>G3/0.723</f>
        <v>0.88891783041826733</v>
      </c>
      <c r="L3" s="10">
        <f>H3/0.723</f>
        <v>1.1109459572269016</v>
      </c>
      <c r="M3" s="11"/>
      <c r="N3" s="11">
        <f>AVERAGE(K3:L3)</f>
        <v>0.99993189382258452</v>
      </c>
      <c r="O3" s="11">
        <f>_xlfn.STDEV.S(K3:L3)</f>
        <v>0.15699759408053054</v>
      </c>
    </row>
    <row r="4" spans="1:15" x14ac:dyDescent="0.2">
      <c r="B4" s="8" t="s">
        <v>2</v>
      </c>
      <c r="C4" s="7" t="s">
        <v>11</v>
      </c>
      <c r="D4" s="1">
        <v>10</v>
      </c>
      <c r="E4" s="7" t="s">
        <v>10</v>
      </c>
      <c r="F4" s="1"/>
      <c r="G4" s="11">
        <v>0.16595410139426781</v>
      </c>
      <c r="H4" s="10">
        <v>0.13526459649520758</v>
      </c>
      <c r="I4" s="10">
        <f t="shared" ref="I4:I26" si="0">AVERAGE(G4:H4)</f>
        <v>0.15060934894473771</v>
      </c>
      <c r="J4" s="10"/>
      <c r="K4" s="10">
        <f t="shared" ref="K4:L6" si="1">G4/0.723</f>
        <v>0.22953540995057789</v>
      </c>
      <c r="L4" s="10">
        <f t="shared" si="1"/>
        <v>0.18708796195741023</v>
      </c>
      <c r="M4" s="11"/>
      <c r="N4" s="11">
        <f t="shared" ref="N4:N26" si="2">AVERAGE(K4:L4)</f>
        <v>0.20831168595399407</v>
      </c>
      <c r="O4" s="11">
        <f t="shared" ref="O4:O26" si="3">_xlfn.STDEV.S(K4:L4)</f>
        <v>3.0014878320032082E-2</v>
      </c>
    </row>
    <row r="5" spans="1:15" x14ac:dyDescent="0.2">
      <c r="B5" s="8" t="s">
        <v>2</v>
      </c>
      <c r="C5" s="7" t="s">
        <v>11</v>
      </c>
      <c r="D5" s="1">
        <v>30</v>
      </c>
      <c r="E5" s="7" t="s">
        <v>10</v>
      </c>
      <c r="F5" s="1"/>
      <c r="G5" s="11">
        <v>1.9647953428611115E-2</v>
      </c>
      <c r="H5" s="10">
        <v>7.7420325840848098E-2</v>
      </c>
      <c r="I5" s="10">
        <f t="shared" si="0"/>
        <v>4.8534139634729606E-2</v>
      </c>
      <c r="J5" s="10"/>
      <c r="K5" s="10">
        <f t="shared" si="1"/>
        <v>2.7175592570693106E-2</v>
      </c>
      <c r="L5" s="10">
        <f t="shared" si="1"/>
        <v>0.10708205510490747</v>
      </c>
      <c r="M5" s="11"/>
      <c r="N5" s="11">
        <f t="shared" si="2"/>
        <v>6.7128823837800292E-2</v>
      </c>
      <c r="O5" s="11">
        <f t="shared" si="3"/>
        <v>5.6502401518571763E-2</v>
      </c>
    </row>
    <row r="6" spans="1:15" x14ac:dyDescent="0.2">
      <c r="B6" s="8" t="s">
        <v>2</v>
      </c>
      <c r="C6" s="7" t="s">
        <v>11</v>
      </c>
      <c r="D6" s="1">
        <v>60</v>
      </c>
      <c r="E6" s="7" t="s">
        <v>10</v>
      </c>
      <c r="F6" s="1"/>
      <c r="G6" s="11">
        <v>6.9936505588761175E-2</v>
      </c>
      <c r="H6" s="10">
        <v>0</v>
      </c>
      <c r="I6" s="10">
        <f t="shared" si="0"/>
        <v>3.4968252794380587E-2</v>
      </c>
      <c r="J6" s="10"/>
      <c r="K6" s="10">
        <f t="shared" si="1"/>
        <v>9.6730989749323898E-2</v>
      </c>
      <c r="L6" s="10">
        <f t="shared" si="1"/>
        <v>0</v>
      </c>
      <c r="M6" s="11"/>
      <c r="N6" s="11">
        <f t="shared" si="2"/>
        <v>4.8365494874661949E-2</v>
      </c>
      <c r="O6" s="11">
        <f t="shared" si="3"/>
        <v>6.8399138802633347E-2</v>
      </c>
    </row>
    <row r="7" spans="1:15" x14ac:dyDescent="0.2">
      <c r="B7" s="8" t="s">
        <v>2</v>
      </c>
      <c r="C7" s="7" t="s">
        <v>13</v>
      </c>
      <c r="D7" s="1">
        <v>0</v>
      </c>
      <c r="E7" s="7" t="s">
        <v>10</v>
      </c>
      <c r="F7" s="1"/>
      <c r="G7" s="11">
        <v>0.91521939023016974</v>
      </c>
      <c r="H7" s="10">
        <v>0.99575049009317329</v>
      </c>
      <c r="I7" s="10">
        <f t="shared" si="0"/>
        <v>0.95548494016167151</v>
      </c>
      <c r="J7" s="10"/>
      <c r="K7" s="10">
        <f>G7/0.955</f>
        <v>0.95834491123577992</v>
      </c>
      <c r="L7" s="10">
        <f>H7/0.955</f>
        <v>1.0426706702546318</v>
      </c>
      <c r="M7" s="11"/>
      <c r="N7" s="11">
        <f t="shared" si="2"/>
        <v>1.0005077907452058</v>
      </c>
      <c r="O7" s="11">
        <f t="shared" si="3"/>
        <v>5.9627316030932825E-2</v>
      </c>
    </row>
    <row r="8" spans="1:15" x14ac:dyDescent="0.2">
      <c r="B8" s="8" t="s">
        <v>2</v>
      </c>
      <c r="C8" s="7" t="s">
        <v>13</v>
      </c>
      <c r="D8" s="1">
        <v>10</v>
      </c>
      <c r="E8" s="7" t="s">
        <v>10</v>
      </c>
      <c r="F8" s="1"/>
      <c r="G8" s="11">
        <v>0.13573420115647838</v>
      </c>
      <c r="H8" s="10">
        <v>0.2264382404053879</v>
      </c>
      <c r="I8" s="10">
        <f t="shared" si="0"/>
        <v>0.18108622078093314</v>
      </c>
      <c r="J8" s="10"/>
      <c r="K8" s="10">
        <f t="shared" ref="K8:K10" si="4">G8/0.955</f>
        <v>0.14213005356699307</v>
      </c>
      <c r="L8" s="10">
        <f t="shared" ref="L8:L10" si="5">H8/0.955</f>
        <v>0.23710810513653185</v>
      </c>
      <c r="M8" s="11"/>
      <c r="N8" s="11">
        <f t="shared" si="2"/>
        <v>0.18961907935176248</v>
      </c>
      <c r="O8" s="11">
        <f t="shared" si="3"/>
        <v>6.7159624328706369E-2</v>
      </c>
    </row>
    <row r="9" spans="1:15" x14ac:dyDescent="0.2">
      <c r="B9" s="8" t="s">
        <v>2</v>
      </c>
      <c r="C9" s="7" t="s">
        <v>13</v>
      </c>
      <c r="D9" s="1">
        <v>30</v>
      </c>
      <c r="E9" s="7" t="s">
        <v>10</v>
      </c>
      <c r="F9" s="1"/>
      <c r="G9" s="11">
        <v>8.9241352561464954E-2</v>
      </c>
      <c r="H9" s="10">
        <v>0.12708416557050167</v>
      </c>
      <c r="I9" s="10">
        <f t="shared" si="0"/>
        <v>0.10816275906598331</v>
      </c>
      <c r="J9" s="10"/>
      <c r="K9" s="10">
        <f t="shared" si="4"/>
        <v>9.3446442472738173E-2</v>
      </c>
      <c r="L9" s="10">
        <f t="shared" si="5"/>
        <v>0.1330724246811536</v>
      </c>
      <c r="M9" s="11"/>
      <c r="N9" s="11">
        <f t="shared" si="2"/>
        <v>0.11325943357694589</v>
      </c>
      <c r="O9" s="11">
        <f t="shared" si="3"/>
        <v>2.8019800730747956E-2</v>
      </c>
    </row>
    <row r="10" spans="1:15" x14ac:dyDescent="0.2">
      <c r="B10" s="8" t="s">
        <v>2</v>
      </c>
      <c r="C10" s="7" t="s">
        <v>13</v>
      </c>
      <c r="D10" s="1">
        <v>60</v>
      </c>
      <c r="E10" s="7" t="s">
        <v>10</v>
      </c>
      <c r="F10" s="1"/>
      <c r="G10" s="11">
        <v>9.8335502935226721E-2</v>
      </c>
      <c r="H10" s="10">
        <v>4.8828125000000069E-2</v>
      </c>
      <c r="I10" s="10">
        <f t="shared" si="0"/>
        <v>7.3581813967613402E-2</v>
      </c>
      <c r="J10" s="10"/>
      <c r="K10" s="10">
        <f t="shared" si="4"/>
        <v>0.10296911302117982</v>
      </c>
      <c r="L10" s="10">
        <f t="shared" si="5"/>
        <v>5.1128926701570758E-2</v>
      </c>
      <c r="M10" s="11"/>
      <c r="N10" s="11">
        <f t="shared" si="2"/>
        <v>7.7049019861375287E-2</v>
      </c>
      <c r="O10" s="11">
        <f t="shared" si="3"/>
        <v>3.6656547284569678E-2</v>
      </c>
    </row>
    <row r="11" spans="1:15" x14ac:dyDescent="0.2">
      <c r="B11" s="9" t="s">
        <v>3</v>
      </c>
      <c r="C11" s="7" t="s">
        <v>11</v>
      </c>
      <c r="D11" s="1">
        <v>0</v>
      </c>
      <c r="E11" s="7" t="s">
        <v>10</v>
      </c>
      <c r="F11" s="2"/>
      <c r="G11" s="11">
        <v>5.8956074763479166E-3</v>
      </c>
      <c r="H11" s="10">
        <v>6.5718845718232832E-3</v>
      </c>
      <c r="I11" s="10">
        <f>AVERAGE(G11:H11)</f>
        <v>6.2337460240855999E-3</v>
      </c>
      <c r="J11" s="10"/>
      <c r="K11" s="10">
        <f>G11/0.723</f>
        <v>8.1543671872032052E-3</v>
      </c>
      <c r="L11" s="10">
        <f>H11/0.723</f>
        <v>9.0897435294927855E-3</v>
      </c>
      <c r="M11" s="11"/>
      <c r="N11" s="11">
        <f t="shared" si="2"/>
        <v>8.6220553583479954E-3</v>
      </c>
      <c r="O11" s="11">
        <f t="shared" si="3"/>
        <v>6.6141095459443147E-4</v>
      </c>
    </row>
    <row r="12" spans="1:15" x14ac:dyDescent="0.2">
      <c r="B12" s="9" t="s">
        <v>3</v>
      </c>
      <c r="C12" s="7" t="s">
        <v>11</v>
      </c>
      <c r="D12" s="1">
        <v>10</v>
      </c>
      <c r="E12" s="7" t="s">
        <v>10</v>
      </c>
      <c r="F12" s="2"/>
      <c r="G12" s="11">
        <v>3.5497375911140383E-2</v>
      </c>
      <c r="H12" s="10">
        <v>8.291129017075062E-4</v>
      </c>
      <c r="I12" s="10">
        <f t="shared" si="0"/>
        <v>1.8163244406423945E-2</v>
      </c>
      <c r="J12" s="10"/>
      <c r="K12" s="10">
        <f t="shared" ref="K12:L14" si="6">G12/0.723</f>
        <v>4.9097338742932761E-2</v>
      </c>
      <c r="L12" s="10">
        <f t="shared" si="6"/>
        <v>1.1467674989038815E-3</v>
      </c>
      <c r="M12" s="11"/>
      <c r="N12" s="11">
        <f t="shared" si="2"/>
        <v>2.5122053120918322E-2</v>
      </c>
      <c r="O12" s="11">
        <f t="shared" si="3"/>
        <v>3.390617408842149E-2</v>
      </c>
    </row>
    <row r="13" spans="1:15" x14ac:dyDescent="0.2">
      <c r="B13" s="9" t="s">
        <v>3</v>
      </c>
      <c r="C13" s="7" t="s">
        <v>11</v>
      </c>
      <c r="D13" s="1">
        <v>30</v>
      </c>
      <c r="E13" s="7" t="s">
        <v>10</v>
      </c>
      <c r="F13" s="2"/>
      <c r="G13" s="11">
        <v>1.8332188765072886E-2</v>
      </c>
      <c r="H13" s="10">
        <v>1.6639827463764357E-3</v>
      </c>
      <c r="I13" s="10">
        <f t="shared" si="0"/>
        <v>9.9980857557246602E-3</v>
      </c>
      <c r="J13" s="10"/>
      <c r="K13" s="10">
        <f t="shared" si="6"/>
        <v>2.5355724433019207E-2</v>
      </c>
      <c r="L13" s="10">
        <f t="shared" si="6"/>
        <v>2.301497574517892E-3</v>
      </c>
      <c r="M13" s="11"/>
      <c r="N13" s="11">
        <f t="shared" si="2"/>
        <v>1.3828611003768549E-2</v>
      </c>
      <c r="O13" s="11">
        <f t="shared" si="3"/>
        <v>1.6301800146659315E-2</v>
      </c>
    </row>
    <row r="14" spans="1:15" x14ac:dyDescent="0.2">
      <c r="B14" s="9" t="s">
        <v>3</v>
      </c>
      <c r="C14" s="7" t="s">
        <v>11</v>
      </c>
      <c r="D14" s="1">
        <v>60</v>
      </c>
      <c r="E14" s="7" t="s">
        <v>10</v>
      </c>
      <c r="F14" s="2"/>
      <c r="G14" s="11">
        <v>0</v>
      </c>
      <c r="H14" s="10">
        <v>0</v>
      </c>
      <c r="I14" s="10">
        <f t="shared" si="0"/>
        <v>0</v>
      </c>
      <c r="J14" s="10"/>
      <c r="K14" s="10">
        <f t="shared" si="6"/>
        <v>0</v>
      </c>
      <c r="L14" s="10">
        <f t="shared" si="6"/>
        <v>0</v>
      </c>
      <c r="M14" s="11"/>
      <c r="N14" s="11">
        <f t="shared" si="2"/>
        <v>0</v>
      </c>
      <c r="O14" s="11">
        <f t="shared" si="3"/>
        <v>0</v>
      </c>
    </row>
    <row r="15" spans="1:15" x14ac:dyDescent="0.2">
      <c r="B15" s="9" t="s">
        <v>3</v>
      </c>
      <c r="C15" s="7" t="s">
        <v>13</v>
      </c>
      <c r="D15" s="1">
        <v>0</v>
      </c>
      <c r="E15" s="7" t="s">
        <v>10</v>
      </c>
      <c r="F15" s="2"/>
      <c r="G15" s="11">
        <v>2.9643429794800946E-2</v>
      </c>
      <c r="H15" s="10">
        <v>2.8932928978065955E-2</v>
      </c>
      <c r="I15" s="10">
        <f t="shared" si="0"/>
        <v>2.9288179386433452E-2</v>
      </c>
      <c r="J15" s="10"/>
      <c r="K15" s="10">
        <f>G15/0.955</f>
        <v>3.1040240622828216E-2</v>
      </c>
      <c r="L15" s="10">
        <f>H15/0.955</f>
        <v>3.0296260710016707E-2</v>
      </c>
      <c r="M15" s="11"/>
      <c r="N15" s="11">
        <f t="shared" si="2"/>
        <v>3.066825066642246E-2</v>
      </c>
      <c r="O15" s="11">
        <f t="shared" si="3"/>
        <v>5.260732414155946E-4</v>
      </c>
    </row>
    <row r="16" spans="1:15" x14ac:dyDescent="0.2">
      <c r="B16" s="9" t="s">
        <v>3</v>
      </c>
      <c r="C16" s="7" t="s">
        <v>13</v>
      </c>
      <c r="D16" s="1">
        <v>10</v>
      </c>
      <c r="E16" s="7" t="s">
        <v>10</v>
      </c>
      <c r="F16" s="2"/>
      <c r="G16" s="11">
        <v>8.2609468025955334E-3</v>
      </c>
      <c r="H16" s="10">
        <v>1.5451130297488735E-2</v>
      </c>
      <c r="I16" s="10">
        <f t="shared" si="0"/>
        <v>1.1856038550042134E-2</v>
      </c>
      <c r="J16" s="10"/>
      <c r="K16" s="10">
        <f t="shared" ref="K16:L18" si="7">G16/0.955</f>
        <v>8.650206076016265E-3</v>
      </c>
      <c r="L16" s="10">
        <f t="shared" si="7"/>
        <v>1.6179194028784018E-2</v>
      </c>
      <c r="M16" s="11"/>
      <c r="N16" s="11">
        <f t="shared" si="2"/>
        <v>1.2414700052400141E-2</v>
      </c>
      <c r="O16" s="11">
        <f t="shared" si="3"/>
        <v>5.3237984368739097E-3</v>
      </c>
    </row>
    <row r="17" spans="1:16" x14ac:dyDescent="0.2">
      <c r="B17" s="9" t="s">
        <v>3</v>
      </c>
      <c r="C17" s="7" t="s">
        <v>13</v>
      </c>
      <c r="D17" s="1">
        <v>30</v>
      </c>
      <c r="E17" s="7" t="s">
        <v>10</v>
      </c>
      <c r="F17" s="2"/>
      <c r="G17" s="11">
        <v>9.9151903852079722E-3</v>
      </c>
      <c r="H17" s="10">
        <v>4.0830308678775377E-3</v>
      </c>
      <c r="I17" s="10">
        <f t="shared" si="0"/>
        <v>6.9991106265427545E-3</v>
      </c>
      <c r="J17" s="10"/>
      <c r="K17" s="10">
        <f t="shared" si="7"/>
        <v>1.0382398309118296E-2</v>
      </c>
      <c r="L17" s="10">
        <f t="shared" si="7"/>
        <v>4.2754249925419244E-3</v>
      </c>
      <c r="M17" s="11"/>
      <c r="N17" s="11">
        <f t="shared" si="2"/>
        <v>7.3289116508301107E-3</v>
      </c>
      <c r="O17" s="11">
        <f t="shared" si="3"/>
        <v>4.3182822446764498E-3</v>
      </c>
    </row>
    <row r="18" spans="1:16" x14ac:dyDescent="0.2">
      <c r="B18" s="9" t="s">
        <v>3</v>
      </c>
      <c r="C18" s="7" t="s">
        <v>13</v>
      </c>
      <c r="D18" s="1">
        <v>60</v>
      </c>
      <c r="E18" s="7" t="s">
        <v>10</v>
      </c>
      <c r="F18" s="2"/>
      <c r="G18" s="11">
        <v>2.200318512233472E-2</v>
      </c>
      <c r="H18" s="10">
        <v>7.5928445635893033E-3</v>
      </c>
      <c r="I18" s="10">
        <f t="shared" si="0"/>
        <v>1.4798014842962011E-2</v>
      </c>
      <c r="J18" s="10"/>
      <c r="K18" s="10">
        <f t="shared" si="7"/>
        <v>2.3039984421292903E-2</v>
      </c>
      <c r="L18" s="10">
        <f t="shared" si="7"/>
        <v>7.9506225796746634E-3</v>
      </c>
      <c r="M18" s="11"/>
      <c r="N18" s="11">
        <f t="shared" si="2"/>
        <v>1.5495303500483783E-2</v>
      </c>
      <c r="O18" s="11">
        <f t="shared" si="3"/>
        <v>1.0669790081985788E-2</v>
      </c>
    </row>
    <row r="19" spans="1:16" x14ac:dyDescent="0.2">
      <c r="B19" s="9" t="s">
        <v>4</v>
      </c>
      <c r="C19" s="7" t="s">
        <v>11</v>
      </c>
      <c r="D19" s="1">
        <v>0</v>
      </c>
      <c r="E19" s="7" t="s">
        <v>10</v>
      </c>
      <c r="F19" s="2"/>
      <c r="G19" s="11">
        <v>0.11295783045950082</v>
      </c>
      <c r="H19" s="11">
        <v>0.15489805523560229</v>
      </c>
      <c r="I19" s="10">
        <f t="shared" si="0"/>
        <v>0.13392794284755155</v>
      </c>
      <c r="J19" s="10"/>
      <c r="K19" s="11">
        <f>G19/0.134</f>
        <v>0.84296888402612546</v>
      </c>
      <c r="L19" s="11">
        <f>H19/0.134</f>
        <v>1.1559556360865841</v>
      </c>
      <c r="M19" s="11"/>
      <c r="N19" s="11">
        <f t="shared" si="2"/>
        <v>0.99946226005635475</v>
      </c>
      <c r="O19" s="11">
        <f t="shared" si="3"/>
        <v>0.22131505480350314</v>
      </c>
    </row>
    <row r="20" spans="1:16" x14ac:dyDescent="0.2">
      <c r="B20" s="9" t="s">
        <v>4</v>
      </c>
      <c r="C20" s="7" t="s">
        <v>11</v>
      </c>
      <c r="D20" s="1">
        <v>10</v>
      </c>
      <c r="E20" s="7" t="s">
        <v>10</v>
      </c>
      <c r="F20" s="2"/>
      <c r="G20" s="11">
        <v>0.12446881126164684</v>
      </c>
      <c r="H20" s="11">
        <v>0.11299970693599157</v>
      </c>
      <c r="I20" s="10">
        <f t="shared" si="0"/>
        <v>0.11873425909881921</v>
      </c>
      <c r="J20" s="10"/>
      <c r="K20" s="11">
        <f t="shared" ref="K20:L22" si="8">G20/0.134</f>
        <v>0.92887172583318534</v>
      </c>
      <c r="L20" s="11">
        <f t="shared" si="8"/>
        <v>0.84328139504471311</v>
      </c>
      <c r="M20" s="11"/>
      <c r="N20" s="11">
        <f t="shared" si="2"/>
        <v>0.88607656043894922</v>
      </c>
      <c r="O20" s="11">
        <f t="shared" si="3"/>
        <v>6.0521503304528448E-2</v>
      </c>
    </row>
    <row r="21" spans="1:16" x14ac:dyDescent="0.2">
      <c r="B21" s="9" t="s">
        <v>4</v>
      </c>
      <c r="C21" s="7" t="s">
        <v>11</v>
      </c>
      <c r="D21" s="1">
        <v>30</v>
      </c>
      <c r="E21" s="7" t="s">
        <v>10</v>
      </c>
      <c r="F21" s="2"/>
      <c r="G21" s="11">
        <v>3.3196835273751238E-2</v>
      </c>
      <c r="H21" s="11">
        <v>3.8323972857421319E-2</v>
      </c>
      <c r="I21" s="10">
        <f t="shared" si="0"/>
        <v>3.5760404065586282E-2</v>
      </c>
      <c r="J21" s="10"/>
      <c r="K21" s="11">
        <f t="shared" si="8"/>
        <v>0.24773757666978535</v>
      </c>
      <c r="L21" s="11">
        <f t="shared" si="8"/>
        <v>0.28599979744344267</v>
      </c>
      <c r="M21" s="11"/>
      <c r="N21" s="11">
        <f t="shared" si="2"/>
        <v>0.26686868705661404</v>
      </c>
      <c r="O21" s="11">
        <f t="shared" si="3"/>
        <v>2.7055475772309878E-2</v>
      </c>
    </row>
    <row r="22" spans="1:16" x14ac:dyDescent="0.2">
      <c r="B22" s="9" t="s">
        <v>4</v>
      </c>
      <c r="C22" s="7" t="s">
        <v>11</v>
      </c>
      <c r="D22" s="1">
        <v>60</v>
      </c>
      <c r="E22" s="7" t="s">
        <v>10</v>
      </c>
      <c r="F22" s="2"/>
      <c r="G22" s="11">
        <v>6.51777272543963E-2</v>
      </c>
      <c r="H22" s="11">
        <v>3.2226491394086121E-2</v>
      </c>
      <c r="I22" s="10">
        <f t="shared" si="0"/>
        <v>4.8702109324241211E-2</v>
      </c>
      <c r="J22" s="10"/>
      <c r="K22" s="11">
        <f t="shared" si="8"/>
        <v>0.48640094965967384</v>
      </c>
      <c r="L22" s="11">
        <f t="shared" si="8"/>
        <v>0.24049620443347849</v>
      </c>
      <c r="M22" s="11"/>
      <c r="N22" s="11">
        <f t="shared" si="2"/>
        <v>0.36344857704657618</v>
      </c>
      <c r="O22" s="11">
        <f t="shared" si="3"/>
        <v>0.17388091287539292</v>
      </c>
    </row>
    <row r="23" spans="1:16" x14ac:dyDescent="0.2">
      <c r="B23" s="9" t="s">
        <v>4</v>
      </c>
      <c r="C23" s="7" t="s">
        <v>13</v>
      </c>
      <c r="D23" s="1">
        <v>0</v>
      </c>
      <c r="E23" s="7" t="s">
        <v>10</v>
      </c>
      <c r="F23" s="2"/>
      <c r="G23" s="11">
        <v>0.69440834466138401</v>
      </c>
      <c r="H23" s="11">
        <v>0.68352101652106989</v>
      </c>
      <c r="I23" s="10">
        <f t="shared" si="0"/>
        <v>0.68896468059122695</v>
      </c>
      <c r="J23" s="10"/>
      <c r="K23" s="11">
        <f>G23/0.689</f>
        <v>1.007849556838003</v>
      </c>
      <c r="L23" s="11">
        <f>H23/0.689</f>
        <v>0.99204791947905657</v>
      </c>
      <c r="M23" s="11"/>
      <c r="N23" s="11">
        <f t="shared" si="2"/>
        <v>0.9999487381585298</v>
      </c>
      <c r="O23" s="11">
        <f t="shared" si="3"/>
        <v>1.1173444930361731E-2</v>
      </c>
    </row>
    <row r="24" spans="1:16" x14ac:dyDescent="0.2">
      <c r="B24" s="9" t="s">
        <v>4</v>
      </c>
      <c r="C24" s="7" t="s">
        <v>13</v>
      </c>
      <c r="D24" s="1">
        <v>10</v>
      </c>
      <c r="E24" s="7" t="s">
        <v>10</v>
      </c>
      <c r="F24" s="2"/>
      <c r="G24" s="11">
        <v>0.30825357317915647</v>
      </c>
      <c r="H24" s="11">
        <v>0.18807642626981047</v>
      </c>
      <c r="I24" s="10">
        <f t="shared" si="0"/>
        <v>0.24816499972448347</v>
      </c>
      <c r="J24" s="10"/>
      <c r="K24" s="11">
        <f t="shared" ref="K24:L26" si="9">G24/0.689</f>
        <v>0.44739270417874671</v>
      </c>
      <c r="L24" s="11">
        <f t="shared" si="9"/>
        <v>0.27297013972396295</v>
      </c>
      <c r="M24" s="11"/>
      <c r="N24" s="11">
        <f t="shared" si="2"/>
        <v>0.36018142195135483</v>
      </c>
      <c r="O24" s="11">
        <f t="shared" si="3"/>
        <v>0.12333537811792529</v>
      </c>
    </row>
    <row r="25" spans="1:16" x14ac:dyDescent="0.2">
      <c r="B25" s="9" t="s">
        <v>4</v>
      </c>
      <c r="C25" s="7" t="s">
        <v>13</v>
      </c>
      <c r="D25" s="1">
        <v>30</v>
      </c>
      <c r="E25" s="7" t="s">
        <v>10</v>
      </c>
      <c r="F25" s="2"/>
      <c r="G25" s="11">
        <v>6.5328493886040756E-2</v>
      </c>
      <c r="H25" s="11">
        <v>5.0920519075475526E-2</v>
      </c>
      <c r="I25" s="10">
        <f t="shared" si="0"/>
        <v>5.8124506480758141E-2</v>
      </c>
      <c r="J25" s="10"/>
      <c r="K25" s="11">
        <f t="shared" si="9"/>
        <v>9.4816391706880637E-2</v>
      </c>
      <c r="L25" s="11">
        <f t="shared" si="9"/>
        <v>7.3904962373694524E-2</v>
      </c>
      <c r="M25" s="11"/>
      <c r="N25" s="11">
        <f t="shared" si="2"/>
        <v>8.4360677040287574E-2</v>
      </c>
      <c r="O25" s="11">
        <f t="shared" si="3"/>
        <v>1.4786613485799221E-2</v>
      </c>
    </row>
    <row r="26" spans="1:16" x14ac:dyDescent="0.2">
      <c r="B26" s="9" t="s">
        <v>4</v>
      </c>
      <c r="C26" s="7" t="s">
        <v>13</v>
      </c>
      <c r="D26" s="1">
        <v>60</v>
      </c>
      <c r="E26" s="7" t="s">
        <v>10</v>
      </c>
      <c r="F26" s="2"/>
      <c r="G26" s="11">
        <v>9.1116503079766403E-2</v>
      </c>
      <c r="H26" s="11">
        <v>7.0530493092564039E-2</v>
      </c>
      <c r="I26" s="10">
        <f t="shared" si="0"/>
        <v>8.0823498086165221E-2</v>
      </c>
      <c r="J26" s="10"/>
      <c r="K26" s="11">
        <f t="shared" si="9"/>
        <v>0.13224456179937069</v>
      </c>
      <c r="L26" s="11">
        <f t="shared" si="9"/>
        <v>0.10236646312418585</v>
      </c>
      <c r="M26" s="11"/>
      <c r="N26" s="11">
        <f t="shared" si="2"/>
        <v>0.11730551246177827</v>
      </c>
      <c r="O26" s="11">
        <f t="shared" si="3"/>
        <v>2.1127006182183983E-2</v>
      </c>
    </row>
    <row r="29" spans="1:16" ht="19" x14ac:dyDescent="0.25">
      <c r="A29" s="3" t="s">
        <v>18</v>
      </c>
    </row>
    <row r="31" spans="1:16" ht="32" x14ac:dyDescent="0.2">
      <c r="B31" s="6" t="s">
        <v>12</v>
      </c>
      <c r="C31" s="6" t="s">
        <v>5</v>
      </c>
      <c r="D31" s="4" t="s">
        <v>9</v>
      </c>
      <c r="E31" s="6" t="s">
        <v>6</v>
      </c>
      <c r="F31" s="6" t="s">
        <v>19</v>
      </c>
      <c r="G31" s="6"/>
      <c r="H31" s="5" t="s">
        <v>7</v>
      </c>
      <c r="I31" s="4" t="s">
        <v>8</v>
      </c>
      <c r="K31" s="4" t="s">
        <v>14</v>
      </c>
      <c r="L31" s="6" t="s">
        <v>1</v>
      </c>
      <c r="M31" s="4"/>
      <c r="N31" s="6"/>
      <c r="O31" s="6"/>
      <c r="P31" s="6"/>
    </row>
    <row r="32" spans="1:16" x14ac:dyDescent="0.2">
      <c r="B32" s="8" t="s">
        <v>2</v>
      </c>
      <c r="C32" s="7" t="s">
        <v>13</v>
      </c>
      <c r="D32" s="1">
        <v>0</v>
      </c>
      <c r="E32" s="7" t="s">
        <v>10</v>
      </c>
      <c r="F32" s="13" t="s">
        <v>20</v>
      </c>
      <c r="G32" s="13"/>
      <c r="H32" s="12">
        <v>0.75624630999999998</v>
      </c>
      <c r="I32" s="12">
        <v>0.71051061000000004</v>
      </c>
      <c r="K32" s="14">
        <v>0.73337845999999995</v>
      </c>
      <c r="L32" s="14">
        <v>3.2340019999999997E-2</v>
      </c>
    </row>
    <row r="33" spans="2:12" x14ac:dyDescent="0.2">
      <c r="B33" s="8" t="s">
        <v>2</v>
      </c>
      <c r="C33" s="7" t="s">
        <v>13</v>
      </c>
      <c r="D33" s="1">
        <v>10</v>
      </c>
      <c r="E33" s="7" t="s">
        <v>10</v>
      </c>
      <c r="F33" s="13" t="s">
        <v>20</v>
      </c>
      <c r="G33" s="13"/>
      <c r="H33" s="12">
        <v>0.19777447000000001</v>
      </c>
      <c r="I33" s="12">
        <v>0.15250495999999999</v>
      </c>
      <c r="K33" s="14">
        <v>0.17513972</v>
      </c>
      <c r="L33" s="14">
        <v>3.2010370000000003E-2</v>
      </c>
    </row>
    <row r="34" spans="2:12" x14ac:dyDescent="0.2">
      <c r="B34" s="8" t="s">
        <v>2</v>
      </c>
      <c r="C34" s="7" t="s">
        <v>13</v>
      </c>
      <c r="D34" s="1">
        <v>20</v>
      </c>
      <c r="E34" s="7" t="s">
        <v>10</v>
      </c>
      <c r="F34" s="13" t="s">
        <v>20</v>
      </c>
      <c r="G34" s="13"/>
      <c r="H34" s="12">
        <v>0.1167851</v>
      </c>
      <c r="I34" s="12">
        <v>9.3553020000000001E-2</v>
      </c>
      <c r="K34" s="14">
        <v>0.10516905999999999</v>
      </c>
      <c r="L34" s="14">
        <v>1.6427560000000001E-2</v>
      </c>
    </row>
    <row r="35" spans="2:12" x14ac:dyDescent="0.2">
      <c r="B35" s="8" t="s">
        <v>2</v>
      </c>
      <c r="C35" s="7" t="s">
        <v>13</v>
      </c>
      <c r="D35" s="1">
        <v>30</v>
      </c>
      <c r="E35" s="7" t="s">
        <v>10</v>
      </c>
      <c r="F35" s="13" t="s">
        <v>20</v>
      </c>
      <c r="G35" s="13"/>
      <c r="H35" s="12">
        <v>5.5242720000000002E-2</v>
      </c>
      <c r="I35" s="12">
        <v>3.4005880000000002E-2</v>
      </c>
      <c r="K35" s="14">
        <v>4.4624299999999999E-2</v>
      </c>
      <c r="L35" s="14">
        <v>1.5016710000000001E-2</v>
      </c>
    </row>
    <row r="36" spans="2:12" x14ac:dyDescent="0.2">
      <c r="B36" s="9" t="s">
        <v>3</v>
      </c>
      <c r="C36" s="7" t="s">
        <v>13</v>
      </c>
      <c r="D36" s="1">
        <v>0</v>
      </c>
      <c r="E36" s="7" t="s">
        <v>10</v>
      </c>
      <c r="F36" s="13" t="s">
        <v>20</v>
      </c>
      <c r="G36" s="13"/>
      <c r="H36" s="12">
        <v>1.7663660000000001E-2</v>
      </c>
      <c r="I36" s="12">
        <v>1.032244E-2</v>
      </c>
      <c r="K36" s="14">
        <v>1.7663660000000001E-2</v>
      </c>
      <c r="L36" s="14">
        <v>5.1910200000000002E-3</v>
      </c>
    </row>
    <row r="37" spans="2:12" x14ac:dyDescent="0.2">
      <c r="B37" s="9" t="s">
        <v>3</v>
      </c>
      <c r="C37" s="7" t="s">
        <v>13</v>
      </c>
      <c r="D37" s="1">
        <v>10</v>
      </c>
      <c r="E37" s="7" t="s">
        <v>10</v>
      </c>
      <c r="F37" s="13" t="s">
        <v>20</v>
      </c>
      <c r="G37" s="13"/>
      <c r="H37" s="12">
        <v>1.1533130000000001E-2</v>
      </c>
      <c r="I37" s="12">
        <v>3.4526700000000001E-3</v>
      </c>
      <c r="K37" s="14">
        <v>7.4929000000000003E-3</v>
      </c>
      <c r="L37" s="14">
        <v>5.7137500000000001E-3</v>
      </c>
    </row>
    <row r="38" spans="2:12" x14ac:dyDescent="0.2">
      <c r="B38" s="9" t="s">
        <v>3</v>
      </c>
      <c r="C38" s="7" t="s">
        <v>13</v>
      </c>
      <c r="D38" s="1">
        <v>20</v>
      </c>
      <c r="E38" s="7" t="s">
        <v>10</v>
      </c>
      <c r="F38" s="13" t="s">
        <v>20</v>
      </c>
      <c r="G38" s="13"/>
      <c r="H38" s="12">
        <v>4.7164900000000003E-3</v>
      </c>
      <c r="I38" s="12">
        <v>3.4526700000000001E-3</v>
      </c>
      <c r="K38" s="14">
        <v>4.08458E-3</v>
      </c>
      <c r="L38" s="14">
        <v>8.9364999999999996E-4</v>
      </c>
    </row>
    <row r="39" spans="2:12" x14ac:dyDescent="0.2">
      <c r="B39" s="9" t="s">
        <v>3</v>
      </c>
      <c r="C39" s="7" t="s">
        <v>13</v>
      </c>
      <c r="D39" s="1">
        <v>30</v>
      </c>
      <c r="E39" s="7" t="s">
        <v>10</v>
      </c>
      <c r="F39" s="13" t="s">
        <v>20</v>
      </c>
      <c r="G39" s="13"/>
      <c r="H39" s="12">
        <v>2.8534599999999999E-3</v>
      </c>
      <c r="I39" s="12">
        <v>3.3350599999999999E-3</v>
      </c>
      <c r="K39" s="14">
        <v>3.0942600000000002E-3</v>
      </c>
      <c r="L39" s="14">
        <v>3.4054000000000002E-4</v>
      </c>
    </row>
    <row r="40" spans="2:12" x14ac:dyDescent="0.2">
      <c r="B40" s="8" t="s">
        <v>2</v>
      </c>
      <c r="C40" s="7" t="s">
        <v>13</v>
      </c>
      <c r="D40" s="1">
        <v>0</v>
      </c>
      <c r="E40" s="7" t="s">
        <v>10</v>
      </c>
      <c r="F40" s="13" t="s">
        <v>21</v>
      </c>
      <c r="H40" s="12">
        <v>0.90053620000000001</v>
      </c>
      <c r="I40" s="12">
        <v>0.85195917499999996</v>
      </c>
      <c r="K40" s="14">
        <v>0.87624769000000002</v>
      </c>
      <c r="L40" s="14">
        <v>3.4349159999999997E-2</v>
      </c>
    </row>
    <row r="41" spans="2:12" x14ac:dyDescent="0.2">
      <c r="B41" s="8" t="s">
        <v>2</v>
      </c>
      <c r="C41" s="7" t="s">
        <v>13</v>
      </c>
      <c r="D41" s="1">
        <v>10</v>
      </c>
      <c r="E41" s="7" t="s">
        <v>10</v>
      </c>
      <c r="F41" s="13" t="s">
        <v>21</v>
      </c>
      <c r="H41" s="12">
        <v>0.12106520000000001</v>
      </c>
      <c r="I41" s="12">
        <v>0.2282768</v>
      </c>
      <c r="K41" s="14">
        <v>0.17467100999999999</v>
      </c>
      <c r="L41" s="14">
        <v>7.5810050000000004E-2</v>
      </c>
    </row>
    <row r="42" spans="2:12" x14ac:dyDescent="0.2">
      <c r="B42" s="8" t="s">
        <v>2</v>
      </c>
      <c r="C42" s="7" t="s">
        <v>13</v>
      </c>
      <c r="D42" s="1">
        <v>20</v>
      </c>
      <c r="E42" s="7" t="s">
        <v>10</v>
      </c>
      <c r="F42" s="13" t="s">
        <v>21</v>
      </c>
      <c r="H42" s="12">
        <v>6.9293124999999997E-2</v>
      </c>
      <c r="I42" s="12">
        <v>0.100054375</v>
      </c>
      <c r="K42" s="14">
        <v>8.4673750000000006E-2</v>
      </c>
      <c r="L42" s="14">
        <v>2.175148E-2</v>
      </c>
    </row>
    <row r="43" spans="2:12" x14ac:dyDescent="0.2">
      <c r="B43" s="8" t="s">
        <v>2</v>
      </c>
      <c r="C43" s="7" t="s">
        <v>13</v>
      </c>
      <c r="D43" s="1">
        <v>30</v>
      </c>
      <c r="E43" s="7" t="s">
        <v>10</v>
      </c>
      <c r="F43" s="13" t="s">
        <v>21</v>
      </c>
      <c r="H43" s="12">
        <v>2.4245425000000001E-2</v>
      </c>
      <c r="I43" s="12">
        <v>1.8566625E-2</v>
      </c>
      <c r="K43" s="14">
        <v>2.140603E-2</v>
      </c>
      <c r="L43" s="14">
        <v>4.0155099999999999E-3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EE01-6D76-8145-B46B-5525355CAE91}">
  <dimension ref="A1:K26"/>
  <sheetViews>
    <sheetView workbookViewId="0">
      <selection activeCell="A23" sqref="A23:XFD23"/>
    </sheetView>
  </sheetViews>
  <sheetFormatPr baseColWidth="10" defaultRowHeight="16" x14ac:dyDescent="0.2"/>
  <cols>
    <col min="2" max="2" width="13.83203125" customWidth="1"/>
    <col min="3" max="6" width="14.33203125" customWidth="1"/>
    <col min="7" max="7" width="12.33203125" customWidth="1"/>
  </cols>
  <sheetData>
    <row r="1" spans="1:11" ht="19" x14ac:dyDescent="0.25">
      <c r="A1" s="3" t="s">
        <v>22</v>
      </c>
    </row>
    <row r="2" spans="1:11" ht="32" x14ac:dyDescent="0.2">
      <c r="B2" s="6" t="s">
        <v>12</v>
      </c>
      <c r="C2" s="6" t="s">
        <v>5</v>
      </c>
      <c r="D2" s="4" t="s">
        <v>9</v>
      </c>
      <c r="E2" s="6" t="s">
        <v>6</v>
      </c>
      <c r="F2" s="6"/>
      <c r="G2" s="5" t="s">
        <v>7</v>
      </c>
      <c r="H2" s="4" t="s">
        <v>8</v>
      </c>
      <c r="I2" s="6"/>
      <c r="J2" s="6" t="s">
        <v>0</v>
      </c>
      <c r="K2" s="6" t="s">
        <v>1</v>
      </c>
    </row>
    <row r="3" spans="1:11" x14ac:dyDescent="0.2">
      <c r="B3" s="8" t="s">
        <v>2</v>
      </c>
      <c r="C3" s="7" t="s">
        <v>11</v>
      </c>
      <c r="D3" s="1">
        <v>0</v>
      </c>
      <c r="E3" s="7" t="s">
        <v>10</v>
      </c>
      <c r="F3" s="1"/>
      <c r="G3" s="15">
        <v>0.64268759139240728</v>
      </c>
      <c r="H3" s="16">
        <v>0.8032139270750499</v>
      </c>
      <c r="I3" s="15"/>
      <c r="J3" s="15">
        <f>AVERAGE(G3:H3)</f>
        <v>0.72295075923372853</v>
      </c>
      <c r="K3" s="15">
        <f t="shared" ref="K3:K26" si="0">_xlfn.STDEV.S(G3:H3)</f>
        <v>0.11350926052022454</v>
      </c>
    </row>
    <row r="4" spans="1:11" x14ac:dyDescent="0.2">
      <c r="B4" s="8" t="s">
        <v>2</v>
      </c>
      <c r="C4" s="7" t="s">
        <v>11</v>
      </c>
      <c r="D4" s="1">
        <v>10</v>
      </c>
      <c r="E4" s="7" t="s">
        <v>10</v>
      </c>
      <c r="F4" s="1"/>
      <c r="G4" s="15">
        <v>0.16595410139426781</v>
      </c>
      <c r="H4" s="16">
        <v>0.13526459649520758</v>
      </c>
      <c r="I4" s="15"/>
      <c r="J4" s="15">
        <f>AVERAGE(G4:H4)</f>
        <v>0.15060934894473771</v>
      </c>
      <c r="K4" s="15">
        <f t="shared" si="0"/>
        <v>2.170075702538302E-2</v>
      </c>
    </row>
    <row r="5" spans="1:11" x14ac:dyDescent="0.2">
      <c r="B5" s="8" t="s">
        <v>2</v>
      </c>
      <c r="C5" s="7" t="s">
        <v>11</v>
      </c>
      <c r="D5" s="1">
        <v>30</v>
      </c>
      <c r="E5" s="7" t="s">
        <v>10</v>
      </c>
      <c r="F5" s="1"/>
      <c r="G5" s="15">
        <v>1.9647953428611115E-2</v>
      </c>
      <c r="H5" s="16">
        <v>7.7420325840848098E-2</v>
      </c>
      <c r="I5" s="15"/>
      <c r="J5" s="15">
        <f>AVERAGE(G5:H5)</f>
        <v>4.8534139634729606E-2</v>
      </c>
      <c r="K5" s="15">
        <f t="shared" si="0"/>
        <v>4.0851236297927397E-2</v>
      </c>
    </row>
    <row r="6" spans="1:11" x14ac:dyDescent="0.2">
      <c r="B6" s="8" t="s">
        <v>2</v>
      </c>
      <c r="C6" s="7" t="s">
        <v>11</v>
      </c>
      <c r="D6" s="1">
        <v>60</v>
      </c>
      <c r="E6" s="7" t="s">
        <v>10</v>
      </c>
      <c r="F6" s="1"/>
      <c r="G6" s="15">
        <v>6.9936505588761175E-2</v>
      </c>
      <c r="H6" s="16">
        <v>0</v>
      </c>
      <c r="I6" s="15"/>
      <c r="J6" s="15">
        <f>AVERAGE(G6)</f>
        <v>6.9936505588761175E-2</v>
      </c>
      <c r="K6" s="15">
        <f t="shared" si="0"/>
        <v>4.9452577354303903E-2</v>
      </c>
    </row>
    <row r="7" spans="1:11" x14ac:dyDescent="0.2">
      <c r="B7" s="8" t="s">
        <v>2</v>
      </c>
      <c r="C7" s="7" t="s">
        <v>13</v>
      </c>
      <c r="D7" s="1">
        <v>0</v>
      </c>
      <c r="E7" s="7" t="s">
        <v>10</v>
      </c>
      <c r="F7" s="1"/>
      <c r="G7" s="15">
        <v>0.91521939023016974</v>
      </c>
      <c r="H7" s="16">
        <v>0.99575049009317329</v>
      </c>
      <c r="I7" s="15"/>
      <c r="J7" s="15">
        <f t="shared" ref="J7:J26" si="1">AVERAGE(G7:H7)</f>
        <v>0.95548494016167151</v>
      </c>
      <c r="K7" s="15">
        <f t="shared" si="0"/>
        <v>5.6944086809540863E-2</v>
      </c>
    </row>
    <row r="8" spans="1:11" x14ac:dyDescent="0.2">
      <c r="B8" s="8" t="s">
        <v>2</v>
      </c>
      <c r="C8" s="7" t="s">
        <v>13</v>
      </c>
      <c r="D8" s="1">
        <v>10</v>
      </c>
      <c r="E8" s="7" t="s">
        <v>10</v>
      </c>
      <c r="F8" s="1"/>
      <c r="G8" s="15">
        <v>0.13573420115647838</v>
      </c>
      <c r="H8" s="16">
        <v>0.2264382404053879</v>
      </c>
      <c r="I8" s="15"/>
      <c r="J8" s="15">
        <f t="shared" si="1"/>
        <v>0.18108622078093314</v>
      </c>
      <c r="K8" s="15">
        <f t="shared" si="0"/>
        <v>6.4137441233914655E-2</v>
      </c>
    </row>
    <row r="9" spans="1:11" x14ac:dyDescent="0.2">
      <c r="B9" s="8" t="s">
        <v>2</v>
      </c>
      <c r="C9" s="7" t="s">
        <v>13</v>
      </c>
      <c r="D9" s="1">
        <v>30</v>
      </c>
      <c r="E9" s="7" t="s">
        <v>10</v>
      </c>
      <c r="F9" s="1"/>
      <c r="G9" s="15">
        <v>8.9241352561464954E-2</v>
      </c>
      <c r="H9" s="16">
        <v>0.12708416557050167</v>
      </c>
      <c r="I9" s="15"/>
      <c r="J9" s="15">
        <f t="shared" si="1"/>
        <v>0.10816275906598331</v>
      </c>
      <c r="K9" s="15">
        <f t="shared" si="0"/>
        <v>2.6758909697864399E-2</v>
      </c>
    </row>
    <row r="10" spans="1:11" x14ac:dyDescent="0.2">
      <c r="B10" s="8" t="s">
        <v>2</v>
      </c>
      <c r="C10" s="7" t="s">
        <v>13</v>
      </c>
      <c r="D10" s="1">
        <v>60</v>
      </c>
      <c r="E10" s="7" t="s">
        <v>10</v>
      </c>
      <c r="F10" s="1"/>
      <c r="G10" s="15">
        <v>9.8335502935226721E-2</v>
      </c>
      <c r="H10" s="16">
        <v>4.8828125000000069E-2</v>
      </c>
      <c r="I10" s="15"/>
      <c r="J10" s="15">
        <f t="shared" si="1"/>
        <v>7.3581813967613402E-2</v>
      </c>
      <c r="K10" s="15">
        <f t="shared" si="0"/>
        <v>3.5007002656764007E-2</v>
      </c>
    </row>
    <row r="11" spans="1:11" x14ac:dyDescent="0.2">
      <c r="B11" s="9" t="s">
        <v>3</v>
      </c>
      <c r="C11" s="7" t="s">
        <v>11</v>
      </c>
      <c r="D11" s="1">
        <v>0</v>
      </c>
      <c r="E11" s="7" t="s">
        <v>10</v>
      </c>
      <c r="F11" s="2"/>
      <c r="G11" s="15">
        <v>5.8956074763479166E-3</v>
      </c>
      <c r="H11" s="16">
        <v>6.5718845718232832E-3</v>
      </c>
      <c r="I11" s="15"/>
      <c r="J11" s="15">
        <f t="shared" si="1"/>
        <v>6.2337460240855999E-3</v>
      </c>
      <c r="K11" s="15">
        <f t="shared" si="0"/>
        <v>4.7820012017177398E-4</v>
      </c>
    </row>
    <row r="12" spans="1:11" x14ac:dyDescent="0.2">
      <c r="B12" s="9" t="s">
        <v>3</v>
      </c>
      <c r="C12" s="7" t="s">
        <v>11</v>
      </c>
      <c r="D12" s="1">
        <v>10</v>
      </c>
      <c r="E12" s="7" t="s">
        <v>10</v>
      </c>
      <c r="F12" s="2"/>
      <c r="G12" s="15">
        <v>3.5497375911140383E-2</v>
      </c>
      <c r="H12" s="16">
        <v>8.291129017075062E-4</v>
      </c>
      <c r="I12" s="15"/>
      <c r="J12" s="15">
        <f t="shared" si="1"/>
        <v>1.8163244406423945E-2</v>
      </c>
      <c r="K12" s="15">
        <f t="shared" si="0"/>
        <v>2.451416386592873E-2</v>
      </c>
    </row>
    <row r="13" spans="1:11" x14ac:dyDescent="0.2">
      <c r="B13" s="9" t="s">
        <v>3</v>
      </c>
      <c r="C13" s="7" t="s">
        <v>11</v>
      </c>
      <c r="D13" s="1">
        <v>30</v>
      </c>
      <c r="E13" s="7" t="s">
        <v>10</v>
      </c>
      <c r="F13" s="2"/>
      <c r="G13" s="15">
        <v>1.8332188765072886E-2</v>
      </c>
      <c r="H13" s="16">
        <v>1.6639827463764357E-3</v>
      </c>
      <c r="I13" s="15"/>
      <c r="J13" s="15">
        <f t="shared" si="1"/>
        <v>9.9980857557246602E-3</v>
      </c>
      <c r="K13" s="15">
        <f t="shared" si="0"/>
        <v>1.1786201506034686E-2</v>
      </c>
    </row>
    <row r="14" spans="1:11" x14ac:dyDescent="0.2">
      <c r="B14" s="9" t="s">
        <v>3</v>
      </c>
      <c r="C14" s="7" t="s">
        <v>11</v>
      </c>
      <c r="D14" s="1">
        <v>60</v>
      </c>
      <c r="E14" s="7" t="s">
        <v>10</v>
      </c>
      <c r="F14" s="2"/>
      <c r="G14" s="15">
        <v>0</v>
      </c>
      <c r="H14" s="16">
        <v>0</v>
      </c>
      <c r="I14" s="15"/>
      <c r="J14" s="15">
        <f t="shared" si="1"/>
        <v>0</v>
      </c>
      <c r="K14" s="15">
        <f t="shared" si="0"/>
        <v>0</v>
      </c>
    </row>
    <row r="15" spans="1:11" x14ac:dyDescent="0.2">
      <c r="B15" s="9" t="s">
        <v>3</v>
      </c>
      <c r="C15" s="7" t="s">
        <v>13</v>
      </c>
      <c r="D15" s="1">
        <v>0</v>
      </c>
      <c r="E15" s="7" t="s">
        <v>10</v>
      </c>
      <c r="F15" s="2"/>
      <c r="G15" s="15">
        <v>2.9643429794800946E-2</v>
      </c>
      <c r="H15" s="16">
        <v>2.8932928978065955E-2</v>
      </c>
      <c r="I15" s="15"/>
      <c r="J15" s="15">
        <f t="shared" si="1"/>
        <v>2.9288179386433452E-2</v>
      </c>
      <c r="K15" s="15">
        <f t="shared" si="0"/>
        <v>5.0239994555189291E-4</v>
      </c>
    </row>
    <row r="16" spans="1:11" x14ac:dyDescent="0.2">
      <c r="B16" s="9" t="s">
        <v>3</v>
      </c>
      <c r="C16" s="7" t="s">
        <v>13</v>
      </c>
      <c r="D16" s="1">
        <v>10</v>
      </c>
      <c r="E16" s="7" t="s">
        <v>10</v>
      </c>
      <c r="F16" s="2"/>
      <c r="G16" s="15">
        <v>8.2609468025955334E-3</v>
      </c>
      <c r="H16" s="16">
        <v>1.5451130297488735E-2</v>
      </c>
      <c r="I16" s="15"/>
      <c r="J16" s="15">
        <f t="shared" si="1"/>
        <v>1.1856038550042134E-2</v>
      </c>
      <c r="K16" s="15">
        <f t="shared" si="0"/>
        <v>5.0842275072145726E-3</v>
      </c>
    </row>
    <row r="17" spans="2:11" x14ac:dyDescent="0.2">
      <c r="B17" s="9" t="s">
        <v>3</v>
      </c>
      <c r="C17" s="7" t="s">
        <v>13</v>
      </c>
      <c r="D17" s="1">
        <v>30</v>
      </c>
      <c r="E17" s="7" t="s">
        <v>10</v>
      </c>
      <c r="F17" s="2"/>
      <c r="G17" s="15">
        <v>9.9151903852079722E-3</v>
      </c>
      <c r="H17" s="16">
        <v>4.0830308678775377E-3</v>
      </c>
      <c r="I17" s="15"/>
      <c r="J17" s="15">
        <f t="shared" si="1"/>
        <v>6.9991106265427545E-3</v>
      </c>
      <c r="K17" s="15">
        <f t="shared" si="0"/>
        <v>4.1239595436660141E-3</v>
      </c>
    </row>
    <row r="18" spans="2:11" x14ac:dyDescent="0.2">
      <c r="B18" s="9" t="s">
        <v>3</v>
      </c>
      <c r="C18" s="7" t="s">
        <v>13</v>
      </c>
      <c r="D18" s="1">
        <v>60</v>
      </c>
      <c r="E18" s="7" t="s">
        <v>10</v>
      </c>
      <c r="F18" s="2"/>
      <c r="G18" s="15">
        <v>2.200318512233472E-2</v>
      </c>
      <c r="H18" s="16">
        <v>7.5928445635893033E-3</v>
      </c>
      <c r="I18" s="15"/>
      <c r="J18" s="15">
        <f t="shared" si="1"/>
        <v>1.4798014842962011E-2</v>
      </c>
      <c r="K18" s="15">
        <f t="shared" si="0"/>
        <v>1.0189649528296424E-2</v>
      </c>
    </row>
    <row r="19" spans="2:11" x14ac:dyDescent="0.2">
      <c r="B19" s="9" t="s">
        <v>4</v>
      </c>
      <c r="C19" s="7" t="s">
        <v>11</v>
      </c>
      <c r="D19" s="1">
        <v>0</v>
      </c>
      <c r="E19" s="7" t="s">
        <v>10</v>
      </c>
      <c r="F19" s="2"/>
      <c r="G19" s="15">
        <v>0.11295783045950082</v>
      </c>
      <c r="H19" s="15">
        <v>0.15489805523560229</v>
      </c>
      <c r="I19" s="15"/>
      <c r="J19" s="15">
        <f t="shared" si="1"/>
        <v>0.13392794284755155</v>
      </c>
      <c r="K19" s="15">
        <f t="shared" si="0"/>
        <v>2.965621734366955E-2</v>
      </c>
    </row>
    <row r="20" spans="2:11" x14ac:dyDescent="0.2">
      <c r="B20" s="9" t="s">
        <v>4</v>
      </c>
      <c r="C20" s="7" t="s">
        <v>11</v>
      </c>
      <c r="D20" s="1">
        <v>10</v>
      </c>
      <c r="E20" s="7" t="s">
        <v>10</v>
      </c>
      <c r="F20" s="2"/>
      <c r="G20" s="15">
        <v>0.12446881126164684</v>
      </c>
      <c r="H20" s="15">
        <v>0.11299970693599157</v>
      </c>
      <c r="I20" s="15"/>
      <c r="J20" s="15">
        <f t="shared" si="1"/>
        <v>0.11873425909881921</v>
      </c>
      <c r="K20" s="15">
        <f t="shared" si="0"/>
        <v>8.1098814428068097E-3</v>
      </c>
    </row>
    <row r="21" spans="2:11" x14ac:dyDescent="0.2">
      <c r="B21" s="9" t="s">
        <v>4</v>
      </c>
      <c r="C21" s="7" t="s">
        <v>11</v>
      </c>
      <c r="D21" s="1">
        <v>30</v>
      </c>
      <c r="E21" s="7" t="s">
        <v>10</v>
      </c>
      <c r="F21" s="2"/>
      <c r="G21" s="15">
        <v>3.3196835273751238E-2</v>
      </c>
      <c r="H21" s="15">
        <v>3.8323972857421319E-2</v>
      </c>
      <c r="I21" s="15"/>
      <c r="J21" s="15">
        <f t="shared" si="1"/>
        <v>3.5760404065586282E-2</v>
      </c>
      <c r="K21" s="15">
        <f t="shared" si="0"/>
        <v>3.6254337534895242E-3</v>
      </c>
    </row>
    <row r="22" spans="2:11" x14ac:dyDescent="0.2">
      <c r="B22" s="9" t="s">
        <v>4</v>
      </c>
      <c r="C22" s="7" t="s">
        <v>11</v>
      </c>
      <c r="D22" s="1">
        <v>60</v>
      </c>
      <c r="E22" s="7" t="s">
        <v>10</v>
      </c>
      <c r="F22" s="2"/>
      <c r="G22" s="15">
        <v>6.51777272543963E-2</v>
      </c>
      <c r="H22" s="15">
        <v>3.2226491394086121E-2</v>
      </c>
      <c r="I22" s="15"/>
      <c r="J22" s="15">
        <f t="shared" si="1"/>
        <v>4.8702109324241211E-2</v>
      </c>
      <c r="K22" s="15">
        <f t="shared" si="0"/>
        <v>2.3300042325302653E-2</v>
      </c>
    </row>
    <row r="23" spans="2:11" x14ac:dyDescent="0.2">
      <c r="B23" s="9" t="s">
        <v>4</v>
      </c>
      <c r="C23" s="7" t="s">
        <v>13</v>
      </c>
      <c r="D23" s="1">
        <v>0</v>
      </c>
      <c r="E23" s="7" t="s">
        <v>10</v>
      </c>
      <c r="F23" s="2"/>
      <c r="G23" s="15">
        <v>0.69440834466138401</v>
      </c>
      <c r="H23" s="15">
        <v>0.68352101652106989</v>
      </c>
      <c r="I23" s="15"/>
      <c r="J23" s="15">
        <f t="shared" si="1"/>
        <v>0.68896468059122695</v>
      </c>
      <c r="K23" s="15">
        <f t="shared" si="0"/>
        <v>7.6985035570192404E-3</v>
      </c>
    </row>
    <row r="24" spans="2:11" x14ac:dyDescent="0.2">
      <c r="B24" s="9" t="s">
        <v>4</v>
      </c>
      <c r="C24" s="7" t="s">
        <v>13</v>
      </c>
      <c r="D24" s="1">
        <v>10</v>
      </c>
      <c r="E24" s="7" t="s">
        <v>10</v>
      </c>
      <c r="F24" s="2"/>
      <c r="G24" s="15">
        <v>0.30825357317915647</v>
      </c>
      <c r="H24" s="15">
        <v>0.18807642626981047</v>
      </c>
      <c r="I24" s="15"/>
      <c r="J24" s="15">
        <f t="shared" si="1"/>
        <v>0.24816499972448347</v>
      </c>
      <c r="K24" s="15">
        <f t="shared" si="0"/>
        <v>8.4978075523250485E-2</v>
      </c>
    </row>
    <row r="25" spans="2:11" x14ac:dyDescent="0.2">
      <c r="B25" s="9" t="s">
        <v>4</v>
      </c>
      <c r="C25" s="7" t="s">
        <v>13</v>
      </c>
      <c r="D25" s="1">
        <v>30</v>
      </c>
      <c r="E25" s="7" t="s">
        <v>10</v>
      </c>
      <c r="F25" s="2"/>
      <c r="G25" s="15">
        <v>6.5328493886040756E-2</v>
      </c>
      <c r="H25" s="15">
        <v>5.0920519075475526E-2</v>
      </c>
      <c r="I25" s="15"/>
      <c r="J25" s="15">
        <f t="shared" si="1"/>
        <v>5.8124506480758141E-2</v>
      </c>
      <c r="K25" s="15">
        <f t="shared" si="0"/>
        <v>1.0187976691715632E-2</v>
      </c>
    </row>
    <row r="26" spans="2:11" x14ac:dyDescent="0.2">
      <c r="B26" s="9" t="s">
        <v>4</v>
      </c>
      <c r="C26" s="7" t="s">
        <v>13</v>
      </c>
      <c r="D26" s="1">
        <v>60</v>
      </c>
      <c r="E26" s="7" t="s">
        <v>10</v>
      </c>
      <c r="F26" s="2"/>
      <c r="G26" s="15">
        <v>9.1116503079766403E-2</v>
      </c>
      <c r="H26" s="15">
        <v>7.0530493092564039E-2</v>
      </c>
      <c r="I26" s="15"/>
      <c r="J26" s="15">
        <f t="shared" si="1"/>
        <v>8.0823498086165221E-2</v>
      </c>
      <c r="K26" s="15">
        <f t="shared" si="0"/>
        <v>1.455650725952483E-2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Figure 7A &amp; 7B</vt:lpstr>
      <vt:lpstr>Figure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2021-05-31T18:45:25Z</dcterms:created>
  <dcterms:modified xsi:type="dcterms:W3CDTF">2021-06-07T20:27:22Z</dcterms:modified>
</cp:coreProperties>
</file>