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9CA4780-7DC2-4BFD-9C0B-866C3264C3E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Employee Info" sheetId="1" r:id="rId1"/>
    <sheet name="Allownce &amp; Deduction" sheetId="2" r:id="rId2"/>
    <sheet name="Salary Statement" sheetId="3" r:id="rId3"/>
    <sheet name="Tax Calculation She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smNativeData">
      <pm:revision xmlns:pm="smNativeData" day="1734476648" val="1222" rev="124" revOS="4" revMin="124" revMax="0"/>
      <pm:docPrefs xmlns:pm="smNativeData" id="1734476648" fixedDigits="0" showNotice="1" showFrameBounds="1" autoChart="1" recalcOnPrint="1" recalcOnCopy="1" finalRounding="1" compatTextArt="1" tab="567" useDefinedPrintRange="1" printArea="currentSheet"/>
      <pm:compatibility xmlns:pm="smNativeData" id="1734476648" overlapCells="1"/>
      <pm:defCurrency xmlns:pm="smNativeData" id="1734476648"/>
    </ext>
  </extLst>
</workbook>
</file>

<file path=xl/calcChain.xml><?xml version="1.0" encoding="utf-8"?>
<calcChain xmlns="http://schemas.openxmlformats.org/spreadsheetml/2006/main">
  <c r="I9" i="4" l="1"/>
  <c r="I10" i="4"/>
  <c r="I11" i="4"/>
  <c r="I12" i="4"/>
  <c r="I13" i="4"/>
  <c r="I14" i="4"/>
  <c r="I15" i="4"/>
  <c r="I16" i="4"/>
  <c r="I17" i="4"/>
  <c r="I8" i="4"/>
  <c r="H9" i="4"/>
  <c r="H10" i="4"/>
  <c r="H11" i="4"/>
  <c r="H12" i="4"/>
  <c r="H13" i="4"/>
  <c r="H14" i="4"/>
  <c r="H15" i="4"/>
  <c r="H16" i="4"/>
  <c r="H17" i="4"/>
  <c r="H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I15" i="3"/>
  <c r="G15" i="3"/>
  <c r="H15" i="3" s="1"/>
  <c r="F15" i="3"/>
  <c r="E15" i="3"/>
  <c r="I14" i="3"/>
  <c r="G14" i="3"/>
  <c r="F14" i="3"/>
  <c r="E14" i="3"/>
  <c r="H14" i="3" s="1"/>
  <c r="I13" i="3"/>
  <c r="J15" i="4" s="1"/>
  <c r="H13" i="3"/>
  <c r="K13" i="3" s="1"/>
  <c r="G13" i="3"/>
  <c r="F13" i="3"/>
  <c r="E13" i="3"/>
  <c r="I12" i="3"/>
  <c r="G12" i="3"/>
  <c r="F12" i="3"/>
  <c r="E12" i="3"/>
  <c r="H12" i="3" s="1"/>
  <c r="I11" i="3"/>
  <c r="J13" i="4" s="1"/>
  <c r="G11" i="3"/>
  <c r="H11" i="3" s="1"/>
  <c r="F11" i="3"/>
  <c r="E11" i="3"/>
  <c r="I10" i="3"/>
  <c r="G10" i="3"/>
  <c r="F10" i="3"/>
  <c r="E10" i="3"/>
  <c r="H10" i="3" s="1"/>
  <c r="J9" i="3"/>
  <c r="I9" i="3"/>
  <c r="H9" i="3"/>
  <c r="G9" i="3"/>
  <c r="F9" i="3"/>
  <c r="E9" i="3"/>
  <c r="J8" i="3"/>
  <c r="I8" i="3"/>
  <c r="H8" i="3"/>
  <c r="G8" i="3"/>
  <c r="F8" i="3"/>
  <c r="E8" i="3"/>
  <c r="J7" i="3"/>
  <c r="I7" i="3"/>
  <c r="G7" i="3"/>
  <c r="F7" i="3"/>
  <c r="H7" i="3" s="1"/>
  <c r="E7" i="3"/>
  <c r="J6" i="3"/>
  <c r="I6" i="3"/>
  <c r="G6" i="3"/>
  <c r="F6" i="3"/>
  <c r="E6" i="3"/>
  <c r="H6" i="3" s="1"/>
  <c r="J10" i="4" l="1"/>
  <c r="J16" i="4"/>
  <c r="J12" i="4"/>
  <c r="J14" i="4"/>
  <c r="J17" i="4"/>
  <c r="J8" i="4"/>
  <c r="K14" i="3"/>
  <c r="K11" i="3"/>
  <c r="K10" i="4"/>
  <c r="L10" i="4" s="1"/>
  <c r="J9" i="4"/>
  <c r="K7" i="3"/>
  <c r="K12" i="3"/>
  <c r="K11" i="4"/>
  <c r="L11" i="4" s="1"/>
  <c r="K15" i="3"/>
  <c r="K10" i="3"/>
  <c r="K6" i="3"/>
  <c r="J11" i="4"/>
  <c r="K8" i="3"/>
  <c r="K9" i="3"/>
  <c r="Q10" i="4" l="1"/>
  <c r="O10" i="4"/>
  <c r="N10" i="4"/>
  <c r="M10" i="4"/>
  <c r="Q11" i="4"/>
  <c r="O11" i="4"/>
  <c r="N11" i="4"/>
  <c r="M11" i="4"/>
  <c r="K14" i="4"/>
  <c r="L14" i="4" s="1"/>
  <c r="K8" i="4"/>
  <c r="L8" i="4" s="1"/>
  <c r="K12" i="4"/>
  <c r="L12" i="4" s="1"/>
  <c r="K16" i="4"/>
  <c r="L16" i="4" s="1"/>
  <c r="K15" i="4"/>
  <c r="L15" i="4" s="1"/>
  <c r="K9" i="4"/>
  <c r="L9" i="4" s="1"/>
  <c r="K13" i="4"/>
  <c r="L13" i="4"/>
  <c r="K17" i="4"/>
  <c r="L17" i="4" s="1"/>
  <c r="P10" i="4" l="1"/>
  <c r="R10" i="4" s="1"/>
  <c r="T10" i="4" s="1"/>
  <c r="P11" i="4"/>
  <c r="R11" i="4" s="1"/>
  <c r="T11" i="4" s="1"/>
  <c r="O12" i="4"/>
  <c r="N12" i="4"/>
  <c r="M12" i="4"/>
  <c r="P12" i="4" s="1"/>
  <c r="Q12" i="4"/>
  <c r="Q14" i="4"/>
  <c r="O14" i="4"/>
  <c r="N14" i="4"/>
  <c r="M14" i="4"/>
  <c r="P14" i="4" s="1"/>
  <c r="O9" i="4"/>
  <c r="N9" i="4"/>
  <c r="M9" i="4"/>
  <c r="Q9" i="4"/>
  <c r="Q8" i="4"/>
  <c r="O8" i="4"/>
  <c r="N8" i="4"/>
  <c r="M8" i="4"/>
  <c r="P8" i="4" s="1"/>
  <c r="Q17" i="4"/>
  <c r="O17" i="4"/>
  <c r="N17" i="4"/>
  <c r="M17" i="4"/>
  <c r="P17" i="4" s="1"/>
  <c r="O15" i="4"/>
  <c r="M15" i="4"/>
  <c r="N15" i="4"/>
  <c r="Q15" i="4"/>
  <c r="Q13" i="4"/>
  <c r="O13" i="4"/>
  <c r="N13" i="4"/>
  <c r="M13" i="4"/>
  <c r="P13" i="4" s="1"/>
  <c r="R13" i="4" s="1"/>
  <c r="T13" i="4" s="1"/>
  <c r="Q16" i="4"/>
  <c r="O16" i="4"/>
  <c r="N16" i="4"/>
  <c r="M16" i="4"/>
  <c r="R14" i="4" l="1"/>
  <c r="T14" i="4" s="1"/>
  <c r="P16" i="4"/>
  <c r="R16" i="4" s="1"/>
  <c r="T16" i="4" s="1"/>
  <c r="R17" i="4"/>
  <c r="T17" i="4" s="1"/>
  <c r="R8" i="4"/>
  <c r="T8" i="4" s="1"/>
  <c r="P9" i="4"/>
  <c r="R9" i="4" s="1"/>
  <c r="T9" i="4" s="1"/>
  <c r="P15" i="4"/>
  <c r="R15" i="4" s="1"/>
  <c r="T15" i="4" s="1"/>
  <c r="R12" i="4"/>
  <c r="T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6" authorId="0" shapeId="0" xr:uid="{00000000-0006-0000-0300-000001000000}">
      <text>
        <r>
          <rPr>
            <sz val="11"/>
            <color rgb="FF000000"/>
            <rFont val="Calibri"/>
            <family val="2"/>
          </rPr>
          <t>⅓ of Gross Salary or 450,000 whichever is low</t>
        </r>
      </text>
    </comment>
    <comment ref="Q6" authorId="0" shapeId="0" xr:uid="{00000000-0006-0000-0300-000002000000}">
      <text>
        <r>
          <rPr>
            <sz val="11"/>
            <color rgb="FF000000"/>
            <rFont val="Calibri"/>
            <family val="2"/>
          </rPr>
          <t>3% of Taxable income 
or 15% of investment 
or 1,000,000 
whichever is low</t>
        </r>
      </text>
    </comment>
  </commentList>
</comments>
</file>

<file path=xl/sharedStrings.xml><?xml version="1.0" encoding="utf-8"?>
<sst xmlns="http://schemas.openxmlformats.org/spreadsheetml/2006/main" count="125" uniqueCount="70">
  <si>
    <t>Salma Enterprise</t>
  </si>
  <si>
    <t>Employees List</t>
  </si>
  <si>
    <t>Sl.</t>
  </si>
  <si>
    <t>Employee ID</t>
  </si>
  <si>
    <t>Name</t>
  </si>
  <si>
    <t>Designation</t>
  </si>
  <si>
    <t>Department</t>
  </si>
  <si>
    <t>Joining Date</t>
  </si>
  <si>
    <t>Contact No.</t>
  </si>
  <si>
    <t>Basic Salary</t>
  </si>
  <si>
    <t>Rayhan Arsalam</t>
  </si>
  <si>
    <t>Assistant Director</t>
  </si>
  <si>
    <t>Logistics</t>
  </si>
  <si>
    <t>017</t>
  </si>
  <si>
    <t>Abdullah Nabil</t>
  </si>
  <si>
    <t>Marketing</t>
  </si>
  <si>
    <t>018</t>
  </si>
  <si>
    <t>Khalid Ahmed</t>
  </si>
  <si>
    <t>Senior Executive</t>
  </si>
  <si>
    <t>019</t>
  </si>
  <si>
    <t>Nafis Sazid</t>
  </si>
  <si>
    <t>Executive</t>
  </si>
  <si>
    <t>Transport</t>
  </si>
  <si>
    <t>013</t>
  </si>
  <si>
    <t>Asif Reza</t>
  </si>
  <si>
    <t>Supervisor</t>
  </si>
  <si>
    <t>014</t>
  </si>
  <si>
    <t>Imran Hasan</t>
  </si>
  <si>
    <t>015</t>
  </si>
  <si>
    <t>Sourav Kabir</t>
  </si>
  <si>
    <t>Liftman</t>
  </si>
  <si>
    <t>Saymon Bin</t>
  </si>
  <si>
    <t>Electrician</t>
  </si>
  <si>
    <t>Saifan Islam</t>
  </si>
  <si>
    <t>Cleaner</t>
  </si>
  <si>
    <t>Ashfia Khan</t>
  </si>
  <si>
    <t>Item</t>
  </si>
  <si>
    <t>Percentage</t>
  </si>
  <si>
    <t>From</t>
  </si>
  <si>
    <t>House Rent</t>
  </si>
  <si>
    <t>Basic</t>
  </si>
  <si>
    <t>Medical Allowence</t>
  </si>
  <si>
    <t>Transport Allowence</t>
  </si>
  <si>
    <t>Provident Fund</t>
  </si>
  <si>
    <t>Gross Salary</t>
  </si>
  <si>
    <t>Advanced Tax</t>
  </si>
  <si>
    <t xml:space="preserve">Net Pay </t>
  </si>
  <si>
    <t>Tax Calculation (2024-2025)</t>
  </si>
  <si>
    <t>SL</t>
  </si>
  <si>
    <t>Employee Name</t>
  </si>
  <si>
    <t>Gross Salary (Yearly)</t>
  </si>
  <si>
    <t>Provident Fund (Yearly)</t>
  </si>
  <si>
    <t>Tax Free Income</t>
  </si>
  <si>
    <t>Taxable Income</t>
  </si>
  <si>
    <t>Total Tax</t>
  </si>
  <si>
    <t>Tax Rebate</t>
  </si>
  <si>
    <t>Tax Payable</t>
  </si>
  <si>
    <t>Net Tax Payable</t>
  </si>
  <si>
    <t>Note: 1. Tax Free Income= ⅓ of Gross Salary or 450000, whichever is lower</t>
  </si>
  <si>
    <t>Note:2. 3% of Taxable income or 15% of investment, Whichever is lower</t>
  </si>
  <si>
    <t>Sales</t>
  </si>
  <si>
    <t>Allowance &amp; Deduction</t>
  </si>
  <si>
    <t>Salary Statement</t>
  </si>
  <si>
    <t>Upto 350,000 Tax 0%</t>
  </si>
  <si>
    <t>Next 100,000 Tax 5%</t>
  </si>
  <si>
    <t>Next 400,000 Tax 10%</t>
  </si>
  <si>
    <t>6=3-5</t>
  </si>
  <si>
    <t>12=10-11</t>
  </si>
  <si>
    <t>14=12-13</t>
  </si>
  <si>
    <t>Tax Slabs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</si>
</sst>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2" x14ac:knownFonts="1"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1"/>
      <color rgb="FF000000"/>
      <name val="Calibri"/>
      <family val="2"/>
    </font>
    <font>
      <sz val="12"/>
      <color rgb="FF000000"/>
      <name val="Times New Roman"/>
      <family val="1"/>
    </font>
    <font>
      <b/>
      <sz val="16"/>
      <color rgb="FF000000"/>
      <name val="Times New Roman"/>
      <family val="1"/>
    </font>
    <font>
      <sz val="16"/>
      <color rgb="FF000000"/>
      <name val="Calibri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0FFFF"/>
        <bgColor rgb="FFFFFFFF"/>
      </patternFill>
    </fill>
    <fill>
      <patternFill patternType="solid">
        <fgColor rgb="FFFFE0E0"/>
        <bgColor rgb="FFFFFFFF"/>
      </patternFill>
    </fill>
    <fill>
      <patternFill patternType="solid">
        <fgColor rgb="FFE0E0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/>
    <xf numFmtId="4" fontId="0" fillId="0" borderId="0" xfId="0" applyNumberFormat="1"/>
    <xf numFmtId="2" fontId="0" fillId="0" borderId="1" xfId="0" applyNumberFormat="1" applyBorder="1"/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3" fontId="6" fillId="0" borderId="1" xfId="0" applyNumberFormat="1" applyFont="1" applyBorder="1"/>
    <xf numFmtId="3" fontId="4" fillId="0" borderId="1" xfId="0" applyNumberFormat="1" applyFont="1" applyBorder="1"/>
    <xf numFmtId="0" fontId="5" fillId="3" borderId="6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/>
    <xf numFmtId="0" fontId="5" fillId="0" borderId="0" xfId="0" applyFont="1"/>
    <xf numFmtId="0" fontId="4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10" fontId="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/>
    <xf numFmtId="3" fontId="3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8" fillId="0" borderId="2" xfId="0" applyFont="1" applyBorder="1"/>
    <xf numFmtId="0" fontId="8" fillId="0" borderId="7" xfId="0" applyFont="1" applyBorder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34476648" count="1">
        <pm:charStyle name="Normal" fontId="0" Id="1"/>
      </pm:charStyles>
      <pm:colors xmlns:pm="smNativeData" id="1734476648" count="7">
        <pm:color name="Color 24" rgb="305496"/>
        <pm:color name="Color 25" rgb="FF3B3B"/>
        <pm:color name="Color 26" rgb="FF6161"/>
        <pm:color name="Color 27" rgb="8EA9DB"/>
        <pm:color name="Color 28" rgb="D10000"/>
        <pm:color name="Color 29" rgb="E0FFFF"/>
        <pm:color name="Color 30" rgb="E0FFE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5"/>
  <sheetViews>
    <sheetView tabSelected="1" workbookViewId="0">
      <selection activeCell="I6" sqref="I6"/>
    </sheetView>
  </sheetViews>
  <sheetFormatPr defaultRowHeight="15" x14ac:dyDescent="0.25"/>
  <cols>
    <col min="1" max="1" width="4.5703125" customWidth="1"/>
    <col min="2" max="2" width="12.5703125" customWidth="1"/>
    <col min="3" max="3" width="16.42578125" customWidth="1"/>
    <col min="4" max="4" width="16.5703125" customWidth="1"/>
    <col min="5" max="5" width="13.28515625" customWidth="1"/>
    <col min="6" max="6" width="11.140625" customWidth="1"/>
    <col min="7" max="7" width="9.42578125" customWidth="1"/>
    <col min="8" max="8" width="10.140625" customWidth="1"/>
  </cols>
  <sheetData>
    <row r="2" spans="1:8" ht="20.25" x14ac:dyDescent="0.3">
      <c r="A2" s="28" t="s">
        <v>0</v>
      </c>
      <c r="B2" s="28"/>
      <c r="C2" s="28"/>
      <c r="D2" s="28"/>
      <c r="E2" s="28"/>
      <c r="F2" s="28"/>
      <c r="G2" s="28"/>
      <c r="H2" s="28"/>
    </row>
    <row r="3" spans="1:8" ht="15.75" x14ac:dyDescent="0.25">
      <c r="A3" s="29" t="s">
        <v>1</v>
      </c>
      <c r="B3" s="29"/>
      <c r="C3" s="29"/>
      <c r="D3" s="29"/>
      <c r="E3" s="29"/>
      <c r="F3" s="29"/>
      <c r="G3" s="29"/>
      <c r="H3" s="29"/>
    </row>
    <row r="4" spans="1:8" x14ac:dyDescent="0.25">
      <c r="A4" s="30"/>
      <c r="B4" s="30"/>
      <c r="C4" s="30"/>
      <c r="D4" s="30"/>
      <c r="E4" s="30"/>
      <c r="F4" s="30"/>
      <c r="G4" s="30"/>
      <c r="H4" s="30"/>
    </row>
    <row r="5" spans="1:8" ht="42" customHeight="1" x14ac:dyDescent="0.25">
      <c r="A5" s="18" t="s">
        <v>2</v>
      </c>
      <c r="B5" s="19" t="s">
        <v>3</v>
      </c>
      <c r="C5" s="18" t="s">
        <v>4</v>
      </c>
      <c r="D5" s="18" t="s">
        <v>5</v>
      </c>
      <c r="E5" s="18" t="s">
        <v>6</v>
      </c>
      <c r="F5" s="19" t="s">
        <v>7</v>
      </c>
      <c r="G5" s="19" t="s">
        <v>8</v>
      </c>
      <c r="H5" s="19" t="s">
        <v>9</v>
      </c>
    </row>
    <row r="6" spans="1:8" ht="21" customHeight="1" x14ac:dyDescent="0.25">
      <c r="A6" s="13">
        <v>1</v>
      </c>
      <c r="B6" s="1">
        <v>4046121</v>
      </c>
      <c r="C6" s="2" t="s">
        <v>10</v>
      </c>
      <c r="D6" s="2" t="s">
        <v>11</v>
      </c>
      <c r="E6" s="3" t="s">
        <v>12</v>
      </c>
      <c r="F6" s="15">
        <v>38718</v>
      </c>
      <c r="G6" s="4" t="s">
        <v>13</v>
      </c>
      <c r="H6" s="16">
        <v>42000</v>
      </c>
    </row>
    <row r="7" spans="1:8" ht="21" customHeight="1" x14ac:dyDescent="0.25">
      <c r="A7" s="13">
        <v>2</v>
      </c>
      <c r="B7" s="1">
        <v>4046124</v>
      </c>
      <c r="C7" s="2" t="s">
        <v>14</v>
      </c>
      <c r="D7" s="2" t="s">
        <v>11</v>
      </c>
      <c r="E7" s="3" t="s">
        <v>15</v>
      </c>
      <c r="F7" s="15">
        <v>39816</v>
      </c>
      <c r="G7" s="4" t="s">
        <v>16</v>
      </c>
      <c r="H7" s="16">
        <v>39000</v>
      </c>
    </row>
    <row r="8" spans="1:8" ht="21" customHeight="1" x14ac:dyDescent="0.25">
      <c r="A8" s="13">
        <v>3</v>
      </c>
      <c r="B8" s="1">
        <v>4046127</v>
      </c>
      <c r="C8" s="2" t="s">
        <v>17</v>
      </c>
      <c r="D8" s="2" t="s">
        <v>18</v>
      </c>
      <c r="E8" s="3" t="s">
        <v>60</v>
      </c>
      <c r="F8" s="15">
        <v>38356</v>
      </c>
      <c r="G8" s="4" t="s">
        <v>19</v>
      </c>
      <c r="H8" s="16">
        <v>36000</v>
      </c>
    </row>
    <row r="9" spans="1:8" ht="21" customHeight="1" x14ac:dyDescent="0.25">
      <c r="A9" s="13">
        <v>4</v>
      </c>
      <c r="B9" s="1">
        <v>4046130</v>
      </c>
      <c r="C9" s="2" t="s">
        <v>20</v>
      </c>
      <c r="D9" s="2" t="s">
        <v>21</v>
      </c>
      <c r="E9" s="3" t="s">
        <v>22</v>
      </c>
      <c r="F9" s="15">
        <v>39455</v>
      </c>
      <c r="G9" s="4" t="s">
        <v>23</v>
      </c>
      <c r="H9" s="16">
        <v>33000</v>
      </c>
    </row>
    <row r="10" spans="1:8" ht="21" customHeight="1" x14ac:dyDescent="0.25">
      <c r="A10" s="13">
        <v>5</v>
      </c>
      <c r="B10" s="1">
        <v>4046133</v>
      </c>
      <c r="C10" s="2" t="s">
        <v>24</v>
      </c>
      <c r="D10" s="2" t="s">
        <v>25</v>
      </c>
      <c r="E10" s="3" t="s">
        <v>60</v>
      </c>
      <c r="F10" s="15">
        <v>37993</v>
      </c>
      <c r="G10" s="4" t="s">
        <v>26</v>
      </c>
      <c r="H10" s="16">
        <v>30000</v>
      </c>
    </row>
    <row r="11" spans="1:8" ht="21" customHeight="1" x14ac:dyDescent="0.25">
      <c r="A11" s="13">
        <v>6</v>
      </c>
      <c r="B11" s="1">
        <v>4046136</v>
      </c>
      <c r="C11" s="2" t="s">
        <v>27</v>
      </c>
      <c r="D11" s="2" t="s">
        <v>25</v>
      </c>
      <c r="E11" s="3" t="s">
        <v>15</v>
      </c>
      <c r="F11" s="15">
        <v>39087</v>
      </c>
      <c r="G11" s="4" t="s">
        <v>28</v>
      </c>
      <c r="H11" s="16">
        <v>27000</v>
      </c>
    </row>
    <row r="12" spans="1:8" ht="21" customHeight="1" x14ac:dyDescent="0.25">
      <c r="A12" s="13">
        <v>7</v>
      </c>
      <c r="B12" s="1">
        <v>4046139</v>
      </c>
      <c r="C12" s="2" t="s">
        <v>29</v>
      </c>
      <c r="D12" s="2" t="s">
        <v>30</v>
      </c>
      <c r="E12" s="3" t="s">
        <v>12</v>
      </c>
      <c r="F12" s="15">
        <v>40189</v>
      </c>
      <c r="G12" s="4" t="s">
        <v>13</v>
      </c>
      <c r="H12" s="16">
        <v>24000</v>
      </c>
    </row>
    <row r="13" spans="1:8" ht="21" customHeight="1" x14ac:dyDescent="0.25">
      <c r="A13" s="13">
        <v>8</v>
      </c>
      <c r="B13" s="1">
        <v>4046142</v>
      </c>
      <c r="C13" s="2" t="s">
        <v>31</v>
      </c>
      <c r="D13" s="2" t="s">
        <v>32</v>
      </c>
      <c r="E13" s="3" t="s">
        <v>12</v>
      </c>
      <c r="F13" s="15">
        <v>40917</v>
      </c>
      <c r="G13" s="4" t="s">
        <v>13</v>
      </c>
      <c r="H13" s="16">
        <v>21000</v>
      </c>
    </row>
    <row r="14" spans="1:8" ht="21" customHeight="1" x14ac:dyDescent="0.25">
      <c r="A14" s="13">
        <v>9</v>
      </c>
      <c r="B14" s="1">
        <v>4046145</v>
      </c>
      <c r="C14" s="2" t="s">
        <v>33</v>
      </c>
      <c r="D14" s="2" t="s">
        <v>34</v>
      </c>
      <c r="E14" s="3" t="s">
        <v>12</v>
      </c>
      <c r="F14" s="15">
        <v>40547</v>
      </c>
      <c r="G14" s="4" t="s">
        <v>16</v>
      </c>
      <c r="H14" s="16">
        <v>18000</v>
      </c>
    </row>
    <row r="15" spans="1:8" ht="21" customHeight="1" x14ac:dyDescent="0.25">
      <c r="A15" s="13">
        <v>10</v>
      </c>
      <c r="B15" s="1">
        <v>4046148</v>
      </c>
      <c r="C15" s="2" t="s">
        <v>35</v>
      </c>
      <c r="D15" s="2" t="s">
        <v>34</v>
      </c>
      <c r="E15" s="3" t="s">
        <v>12</v>
      </c>
      <c r="F15" s="15">
        <v>40910</v>
      </c>
      <c r="G15" s="4" t="s">
        <v>19</v>
      </c>
      <c r="H15" s="16">
        <v>15000</v>
      </c>
    </row>
  </sheetData>
  <mergeCells count="3">
    <mergeCell ref="A2:H2"/>
    <mergeCell ref="A3:H3"/>
    <mergeCell ref="A4:H4"/>
  </mergeCells>
  <pageMargins left="0.7" right="0.7" top="0.75" bottom="0.75" header="0.3" footer="0.3"/>
  <pageSetup paperSize="9" fitToWidth="0" orientation="landscape"/>
  <ignoredErrors>
    <ignoredError sqref="G6:G11 G12:G15" numberStoredAsText="1"/>
  </ignoredErrors>
  <extLst>
    <ext uri="smNativeData">
      <pm:sheetPrefs xmlns:pm="smNativeData" day="17344766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9"/>
  <sheetViews>
    <sheetView workbookViewId="0">
      <selection activeCell="H7" sqref="H7"/>
    </sheetView>
  </sheetViews>
  <sheetFormatPr defaultRowHeight="15" x14ac:dyDescent="0.25"/>
  <cols>
    <col min="1" max="1" width="5" customWidth="1"/>
    <col min="2" max="2" width="19.85546875" customWidth="1"/>
    <col min="3" max="3" width="12.5703125" customWidth="1"/>
    <col min="4" max="4" width="8.42578125" customWidth="1"/>
    <col min="5" max="5" width="9.140625" customWidth="1"/>
  </cols>
  <sheetData>
    <row r="2" spans="1:4" ht="20.25" x14ac:dyDescent="0.3">
      <c r="A2" s="31" t="s">
        <v>0</v>
      </c>
      <c r="B2" s="28"/>
      <c r="C2" s="28"/>
      <c r="D2" s="28"/>
    </row>
    <row r="3" spans="1:4" ht="15.75" x14ac:dyDescent="0.25">
      <c r="A3" s="32" t="s">
        <v>61</v>
      </c>
      <c r="B3" s="29"/>
      <c r="C3" s="29"/>
      <c r="D3" s="29"/>
    </row>
    <row r="5" spans="1:4" ht="15.75" x14ac:dyDescent="0.25">
      <c r="A5" s="18" t="s">
        <v>2</v>
      </c>
      <c r="B5" s="18" t="s">
        <v>36</v>
      </c>
      <c r="C5" s="18" t="s">
        <v>37</v>
      </c>
      <c r="D5" s="18" t="s">
        <v>38</v>
      </c>
    </row>
    <row r="6" spans="1:4" ht="25.9" customHeight="1" x14ac:dyDescent="0.25">
      <c r="A6" s="26">
        <v>1</v>
      </c>
      <c r="B6" s="3" t="s">
        <v>39</v>
      </c>
      <c r="C6" s="23">
        <v>0.3</v>
      </c>
      <c r="D6" s="1" t="s">
        <v>40</v>
      </c>
    </row>
    <row r="7" spans="1:4" ht="25.9" customHeight="1" x14ac:dyDescent="0.25">
      <c r="A7" s="26">
        <v>2</v>
      </c>
      <c r="B7" s="3" t="s">
        <v>41</v>
      </c>
      <c r="C7" s="23">
        <v>0.06</v>
      </c>
      <c r="D7" s="1" t="s">
        <v>40</v>
      </c>
    </row>
    <row r="8" spans="1:4" ht="25.9" customHeight="1" x14ac:dyDescent="0.25">
      <c r="A8" s="26">
        <v>3</v>
      </c>
      <c r="B8" s="3" t="s">
        <v>42</v>
      </c>
      <c r="C8" s="23">
        <v>0.03</v>
      </c>
      <c r="D8" s="1" t="s">
        <v>40</v>
      </c>
    </row>
    <row r="9" spans="1:4" ht="25.9" customHeight="1" x14ac:dyDescent="0.25">
      <c r="A9" s="26">
        <v>4</v>
      </c>
      <c r="B9" s="3" t="s">
        <v>43</v>
      </c>
      <c r="C9" s="23">
        <v>0.05</v>
      </c>
      <c r="D9" s="1" t="s">
        <v>40</v>
      </c>
    </row>
  </sheetData>
  <mergeCells count="2">
    <mergeCell ref="A2:D2"/>
    <mergeCell ref="A3:D3"/>
  </mergeCells>
  <pageMargins left="0.7" right="0.7" top="0.75" bottom="0.75" header="0.3" footer="0.3"/>
  <pageSetup fitToWidth="0" pageOrder="overThenDown"/>
  <extLst>
    <ext uri="smNativeData">
      <pm:sheetPrefs xmlns:pm="smNativeData" day="17344766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workbookViewId="0">
      <selection activeCell="J21" sqref="J21"/>
    </sheetView>
  </sheetViews>
  <sheetFormatPr defaultRowHeight="15" x14ac:dyDescent="0.25"/>
  <cols>
    <col min="1" max="1" width="4.7109375" customWidth="1"/>
    <col min="2" max="2" width="10.7109375" customWidth="1"/>
    <col min="3" max="3" width="16" customWidth="1"/>
    <col min="4" max="4" width="8.5703125" customWidth="1"/>
    <col min="5" max="5" width="9" customWidth="1"/>
    <col min="6" max="6" width="11.7109375" customWidth="1"/>
    <col min="7" max="7" width="12.42578125" customWidth="1"/>
    <col min="8" max="8" width="9.28515625" customWidth="1"/>
    <col min="9" max="9" width="10.7109375" customWidth="1"/>
    <col min="10" max="10" width="11.85546875" customWidth="1"/>
    <col min="11" max="11" width="9.85546875" customWidth="1"/>
  </cols>
  <sheetData>
    <row r="1" spans="1:17" x14ac:dyDescent="0.25">
      <c r="C1" s="17"/>
    </row>
    <row r="2" spans="1:17" ht="20.25" x14ac:dyDescent="0.3">
      <c r="A2" s="28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17" ht="15.75" x14ac:dyDescent="0.25">
      <c r="A3" s="29" t="s">
        <v>62</v>
      </c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1:17" x14ac:dyDescent="0.25">
      <c r="M4" s="30"/>
      <c r="N4" s="30"/>
      <c r="O4" s="30"/>
      <c r="P4" s="30"/>
      <c r="Q4" s="30"/>
    </row>
    <row r="5" spans="1:17" ht="36.75" customHeight="1" x14ac:dyDescent="0.25">
      <c r="A5" s="18" t="s">
        <v>2</v>
      </c>
      <c r="B5" s="19" t="s">
        <v>3</v>
      </c>
      <c r="C5" s="18" t="s">
        <v>4</v>
      </c>
      <c r="D5" s="18" t="s">
        <v>40</v>
      </c>
      <c r="E5" s="19" t="s">
        <v>39</v>
      </c>
      <c r="F5" s="19" t="s">
        <v>41</v>
      </c>
      <c r="G5" s="19" t="s">
        <v>42</v>
      </c>
      <c r="H5" s="19" t="s">
        <v>44</v>
      </c>
      <c r="I5" s="19" t="s">
        <v>43</v>
      </c>
      <c r="J5" s="19" t="s">
        <v>45</v>
      </c>
      <c r="K5" s="18" t="s">
        <v>46</v>
      </c>
    </row>
    <row r="6" spans="1:17" ht="29.45" customHeight="1" x14ac:dyDescent="0.25">
      <c r="A6" s="26">
        <v>1</v>
      </c>
      <c r="B6" s="1">
        <v>4046121</v>
      </c>
      <c r="C6" s="3" t="s">
        <v>10</v>
      </c>
      <c r="D6" s="11">
        <v>42000</v>
      </c>
      <c r="E6" s="24">
        <f t="shared" ref="E6:E15" si="0">D6*30%</f>
        <v>12600</v>
      </c>
      <c r="F6" s="24">
        <f t="shared" ref="F6:F15" si="1">D6*6%</f>
        <v>2520</v>
      </c>
      <c r="G6" s="24">
        <f t="shared" ref="G6:G15" si="2">D6*3%</f>
        <v>1260</v>
      </c>
      <c r="H6" s="25">
        <f t="shared" ref="H6:H15" si="3">SUM(D6:G6)</f>
        <v>58380</v>
      </c>
      <c r="I6" s="25">
        <f t="shared" ref="I6:I15" si="4">D6*5%</f>
        <v>2100</v>
      </c>
      <c r="J6" s="25">
        <f>D6*5%</f>
        <v>2100</v>
      </c>
      <c r="K6" s="24">
        <f t="shared" ref="K6:K15" si="5">H6-I6-J6</f>
        <v>54180</v>
      </c>
    </row>
    <row r="7" spans="1:17" ht="29.45" customHeight="1" x14ac:dyDescent="0.25">
      <c r="A7" s="26">
        <v>2</v>
      </c>
      <c r="B7" s="1">
        <v>4046124</v>
      </c>
      <c r="C7" s="3" t="s">
        <v>14</v>
      </c>
      <c r="D7" s="11">
        <v>39000</v>
      </c>
      <c r="E7" s="24">
        <f t="shared" si="0"/>
        <v>11700</v>
      </c>
      <c r="F7" s="24">
        <f t="shared" si="1"/>
        <v>2340</v>
      </c>
      <c r="G7" s="24">
        <f t="shared" si="2"/>
        <v>1170</v>
      </c>
      <c r="H7" s="25">
        <f t="shared" si="3"/>
        <v>54210</v>
      </c>
      <c r="I7" s="25">
        <f t="shared" si="4"/>
        <v>1950</v>
      </c>
      <c r="J7" s="25">
        <f>D7*5%</f>
        <v>1950</v>
      </c>
      <c r="K7" s="24">
        <f t="shared" si="5"/>
        <v>50310</v>
      </c>
    </row>
    <row r="8" spans="1:17" ht="29.45" customHeight="1" x14ac:dyDescent="0.25">
      <c r="A8" s="26">
        <v>3</v>
      </c>
      <c r="B8" s="1">
        <v>4046127</v>
      </c>
      <c r="C8" s="3" t="s">
        <v>17</v>
      </c>
      <c r="D8" s="11">
        <v>36000</v>
      </c>
      <c r="E8" s="24">
        <f t="shared" si="0"/>
        <v>10800</v>
      </c>
      <c r="F8" s="24">
        <f t="shared" si="1"/>
        <v>2160</v>
      </c>
      <c r="G8" s="24">
        <f t="shared" si="2"/>
        <v>1080</v>
      </c>
      <c r="H8" s="25">
        <f t="shared" si="3"/>
        <v>50040</v>
      </c>
      <c r="I8" s="25">
        <f t="shared" si="4"/>
        <v>1800</v>
      </c>
      <c r="J8" s="25">
        <f>D8*5%</f>
        <v>1800</v>
      </c>
      <c r="K8" s="24">
        <f t="shared" si="5"/>
        <v>46440</v>
      </c>
    </row>
    <row r="9" spans="1:17" ht="29.45" customHeight="1" x14ac:dyDescent="0.25">
      <c r="A9" s="26">
        <v>4</v>
      </c>
      <c r="B9" s="1">
        <v>4046130</v>
      </c>
      <c r="C9" s="3" t="s">
        <v>20</v>
      </c>
      <c r="D9" s="11">
        <v>33000</v>
      </c>
      <c r="E9" s="24">
        <f t="shared" si="0"/>
        <v>9900</v>
      </c>
      <c r="F9" s="24">
        <f t="shared" si="1"/>
        <v>1980</v>
      </c>
      <c r="G9" s="24">
        <f t="shared" si="2"/>
        <v>990</v>
      </c>
      <c r="H9" s="25">
        <f t="shared" si="3"/>
        <v>45870</v>
      </c>
      <c r="I9" s="25">
        <f t="shared" si="4"/>
        <v>1650</v>
      </c>
      <c r="J9" s="25">
        <f>D9*5%</f>
        <v>1650</v>
      </c>
      <c r="K9" s="24">
        <f t="shared" si="5"/>
        <v>42570</v>
      </c>
    </row>
    <row r="10" spans="1:17" ht="29.45" customHeight="1" x14ac:dyDescent="0.25">
      <c r="A10" s="26">
        <v>5</v>
      </c>
      <c r="B10" s="1">
        <v>4046133</v>
      </c>
      <c r="C10" s="3" t="s">
        <v>24</v>
      </c>
      <c r="D10" s="11">
        <v>30000</v>
      </c>
      <c r="E10" s="24">
        <f t="shared" si="0"/>
        <v>9000</v>
      </c>
      <c r="F10" s="24">
        <f t="shared" si="1"/>
        <v>1800</v>
      </c>
      <c r="G10" s="24">
        <f t="shared" si="2"/>
        <v>900</v>
      </c>
      <c r="H10" s="25">
        <f t="shared" si="3"/>
        <v>41700</v>
      </c>
      <c r="I10" s="25">
        <f t="shared" si="4"/>
        <v>1500</v>
      </c>
      <c r="J10" s="25">
        <v>450</v>
      </c>
      <c r="K10" s="24">
        <f t="shared" si="5"/>
        <v>39750</v>
      </c>
    </row>
    <row r="11" spans="1:17" ht="29.45" customHeight="1" x14ac:dyDescent="0.25">
      <c r="A11" s="26">
        <v>6</v>
      </c>
      <c r="B11" s="1">
        <v>4046136</v>
      </c>
      <c r="C11" s="3" t="s">
        <v>27</v>
      </c>
      <c r="D11" s="11">
        <v>27000</v>
      </c>
      <c r="E11" s="24">
        <f t="shared" si="0"/>
        <v>8100</v>
      </c>
      <c r="F11" s="24">
        <f t="shared" si="1"/>
        <v>1620</v>
      </c>
      <c r="G11" s="24">
        <f t="shared" si="2"/>
        <v>810</v>
      </c>
      <c r="H11" s="25">
        <f t="shared" si="3"/>
        <v>37530</v>
      </c>
      <c r="I11" s="25">
        <f t="shared" si="4"/>
        <v>1350</v>
      </c>
      <c r="J11" s="25">
        <v>450</v>
      </c>
      <c r="K11" s="24">
        <f t="shared" si="5"/>
        <v>35730</v>
      </c>
    </row>
    <row r="12" spans="1:17" ht="29.45" customHeight="1" x14ac:dyDescent="0.25">
      <c r="A12" s="26">
        <v>7</v>
      </c>
      <c r="B12" s="1">
        <v>4046139</v>
      </c>
      <c r="C12" s="3" t="s">
        <v>29</v>
      </c>
      <c r="D12" s="11">
        <v>24000</v>
      </c>
      <c r="E12" s="24">
        <f t="shared" si="0"/>
        <v>7200</v>
      </c>
      <c r="F12" s="24">
        <f t="shared" si="1"/>
        <v>1440</v>
      </c>
      <c r="G12" s="24">
        <f t="shared" si="2"/>
        <v>720</v>
      </c>
      <c r="H12" s="25">
        <f t="shared" si="3"/>
        <v>33360</v>
      </c>
      <c r="I12" s="25">
        <f t="shared" si="4"/>
        <v>1200</v>
      </c>
      <c r="J12" s="25">
        <v>450</v>
      </c>
      <c r="K12" s="24">
        <f t="shared" si="5"/>
        <v>31710</v>
      </c>
    </row>
    <row r="13" spans="1:17" ht="29.45" customHeight="1" x14ac:dyDescent="0.25">
      <c r="A13" s="26">
        <v>8</v>
      </c>
      <c r="B13" s="1">
        <v>4046142</v>
      </c>
      <c r="C13" s="3" t="s">
        <v>31</v>
      </c>
      <c r="D13" s="11">
        <v>21000</v>
      </c>
      <c r="E13" s="24">
        <f t="shared" si="0"/>
        <v>6300</v>
      </c>
      <c r="F13" s="24">
        <f t="shared" si="1"/>
        <v>1260</v>
      </c>
      <c r="G13" s="24">
        <f t="shared" si="2"/>
        <v>630</v>
      </c>
      <c r="H13" s="25">
        <f t="shared" si="3"/>
        <v>29190</v>
      </c>
      <c r="I13" s="25">
        <f t="shared" si="4"/>
        <v>1050</v>
      </c>
      <c r="J13" s="25">
        <v>450</v>
      </c>
      <c r="K13" s="24">
        <f t="shared" si="5"/>
        <v>27690</v>
      </c>
    </row>
    <row r="14" spans="1:17" ht="29.45" customHeight="1" x14ac:dyDescent="0.25">
      <c r="A14" s="26">
        <v>9</v>
      </c>
      <c r="B14" s="1">
        <v>4046145</v>
      </c>
      <c r="C14" s="3" t="s">
        <v>33</v>
      </c>
      <c r="D14" s="11">
        <v>18000</v>
      </c>
      <c r="E14" s="24">
        <f t="shared" si="0"/>
        <v>5400</v>
      </c>
      <c r="F14" s="24">
        <f t="shared" si="1"/>
        <v>1080</v>
      </c>
      <c r="G14" s="24">
        <f t="shared" si="2"/>
        <v>540</v>
      </c>
      <c r="H14" s="25">
        <f t="shared" si="3"/>
        <v>25020</v>
      </c>
      <c r="I14" s="25">
        <f t="shared" si="4"/>
        <v>900</v>
      </c>
      <c r="J14" s="25">
        <v>450</v>
      </c>
      <c r="K14" s="24">
        <f t="shared" si="5"/>
        <v>23670</v>
      </c>
    </row>
    <row r="15" spans="1:17" ht="29.45" customHeight="1" x14ac:dyDescent="0.25">
      <c r="A15" s="26">
        <v>10</v>
      </c>
      <c r="B15" s="1">
        <v>4046148</v>
      </c>
      <c r="C15" s="3" t="s">
        <v>35</v>
      </c>
      <c r="D15" s="11">
        <v>15000</v>
      </c>
      <c r="E15" s="24">
        <f t="shared" si="0"/>
        <v>4500</v>
      </c>
      <c r="F15" s="24">
        <f t="shared" si="1"/>
        <v>900</v>
      </c>
      <c r="G15" s="24">
        <f t="shared" si="2"/>
        <v>450</v>
      </c>
      <c r="H15" s="25">
        <f t="shared" si="3"/>
        <v>20850</v>
      </c>
      <c r="I15" s="25">
        <f t="shared" si="4"/>
        <v>750</v>
      </c>
      <c r="J15" s="25">
        <v>450</v>
      </c>
      <c r="K15" s="24">
        <f t="shared" si="5"/>
        <v>19650</v>
      </c>
    </row>
  </sheetData>
  <mergeCells count="3">
    <mergeCell ref="A2:K2"/>
    <mergeCell ref="A3:K3"/>
    <mergeCell ref="M4:Q4"/>
  </mergeCells>
  <pageMargins left="0.7" right="0.7" top="0.75" bottom="0.75" header="0.3" footer="0.3"/>
  <pageSetup fitToWidth="0" pageOrder="overThenDown"/>
  <extLst>
    <ext uri="smNativeData">
      <pm:sheetPrefs xmlns:pm="smNativeData" day="17344766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21"/>
  <sheetViews>
    <sheetView zoomScale="102" workbookViewId="0">
      <selection activeCell="W13" sqref="W13"/>
    </sheetView>
  </sheetViews>
  <sheetFormatPr defaultRowHeight="15" x14ac:dyDescent="0.25"/>
  <cols>
    <col min="1" max="1" width="4.85546875" customWidth="1"/>
    <col min="2" max="2" width="60" hidden="1" customWidth="1"/>
    <col min="3" max="3" width="15.5703125" customWidth="1"/>
    <col min="4" max="4" width="8.140625" hidden="1" customWidth="1"/>
    <col min="5" max="5" width="11.42578125" hidden="1" customWidth="1"/>
    <col min="6" max="7" width="9.28515625" hidden="1" customWidth="1"/>
    <col min="8" max="8" width="9.7109375" customWidth="1"/>
    <col min="9" max="9" width="10.85546875" customWidth="1"/>
    <col min="10" max="10" width="8.5703125" hidden="1" customWidth="1"/>
    <col min="11" max="11" width="10.7109375" customWidth="1"/>
    <col min="12" max="12" width="11.140625" customWidth="1"/>
    <col min="13" max="13" width="9.28515625" customWidth="1"/>
    <col min="14" max="14" width="9.140625" customWidth="1"/>
    <col min="15" max="15" width="10.28515625" customWidth="1"/>
    <col min="17" max="17" width="8.42578125" customWidth="1"/>
    <col min="18" max="19" width="10.140625" customWidth="1"/>
    <col min="20" max="20" width="10.28515625" customWidth="1"/>
  </cols>
  <sheetData>
    <row r="2" spans="1:20" ht="21" x14ac:dyDescent="0.35">
      <c r="A2" s="28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33"/>
      <c r="L2" s="33"/>
      <c r="M2" s="33"/>
      <c r="N2" s="33"/>
      <c r="O2" s="33"/>
      <c r="P2" s="33"/>
      <c r="Q2" s="33"/>
      <c r="R2" s="33"/>
      <c r="S2" s="34"/>
      <c r="T2" s="33"/>
    </row>
    <row r="3" spans="1:20" x14ac:dyDescent="0.25">
      <c r="A3" s="35" t="s">
        <v>47</v>
      </c>
      <c r="B3" s="35"/>
      <c r="C3" s="35"/>
      <c r="D3" s="35"/>
      <c r="E3" s="35"/>
      <c r="F3" s="35"/>
      <c r="G3" s="35"/>
      <c r="H3" s="35"/>
      <c r="I3" s="35"/>
      <c r="J3" s="35"/>
      <c r="K3" s="36"/>
      <c r="L3" s="36"/>
      <c r="M3" s="36"/>
      <c r="N3" s="36"/>
      <c r="O3" s="36"/>
      <c r="P3" s="36"/>
      <c r="Q3" s="36"/>
      <c r="R3" s="36"/>
      <c r="S3" s="37"/>
      <c r="T3" s="36"/>
    </row>
    <row r="4" spans="1:20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2"/>
      <c r="L4" s="22"/>
      <c r="M4" s="22"/>
      <c r="N4" s="22"/>
      <c r="O4" s="22"/>
      <c r="P4" s="22"/>
      <c r="Q4" s="22"/>
      <c r="R4" s="22"/>
      <c r="S4" s="22"/>
      <c r="T4" s="22"/>
    </row>
    <row r="5" spans="1:20" x14ac:dyDescent="0.25">
      <c r="A5" s="12">
        <v>1</v>
      </c>
      <c r="B5" s="12">
        <v>2</v>
      </c>
      <c r="C5" s="27">
        <v>2</v>
      </c>
      <c r="D5" s="27"/>
      <c r="E5" s="27"/>
      <c r="F5" s="27"/>
      <c r="G5" s="27"/>
      <c r="H5" s="27">
        <v>3</v>
      </c>
      <c r="I5" s="27">
        <v>4</v>
      </c>
      <c r="J5" s="27"/>
      <c r="K5" s="27">
        <v>5</v>
      </c>
      <c r="L5" s="27" t="s">
        <v>66</v>
      </c>
      <c r="M5" s="27">
        <v>7</v>
      </c>
      <c r="N5" s="27">
        <v>8</v>
      </c>
      <c r="O5" s="27">
        <v>9</v>
      </c>
      <c r="P5" s="27">
        <v>10</v>
      </c>
      <c r="Q5" s="27">
        <v>11</v>
      </c>
      <c r="R5" s="27" t="s">
        <v>67</v>
      </c>
      <c r="S5" s="27">
        <v>13</v>
      </c>
      <c r="T5" s="27" t="s">
        <v>68</v>
      </c>
    </row>
    <row r="6" spans="1:20" x14ac:dyDescent="0.25">
      <c r="A6" s="38" t="s">
        <v>48</v>
      </c>
      <c r="B6" s="20"/>
      <c r="C6" s="40" t="s">
        <v>49</v>
      </c>
      <c r="D6" s="20"/>
      <c r="E6" s="20"/>
      <c r="F6" s="20"/>
      <c r="G6" s="20"/>
      <c r="H6" s="40" t="s">
        <v>50</v>
      </c>
      <c r="I6" s="40" t="s">
        <v>51</v>
      </c>
      <c r="J6" s="20"/>
      <c r="K6" s="40" t="s">
        <v>52</v>
      </c>
      <c r="L6" s="40" t="s">
        <v>53</v>
      </c>
      <c r="M6" s="38" t="s">
        <v>69</v>
      </c>
      <c r="N6" s="38"/>
      <c r="O6" s="38"/>
      <c r="P6" s="40" t="s">
        <v>54</v>
      </c>
      <c r="Q6" s="40" t="s">
        <v>55</v>
      </c>
      <c r="R6" s="40" t="s">
        <v>56</v>
      </c>
      <c r="S6" s="40" t="s">
        <v>45</v>
      </c>
      <c r="T6" s="40" t="s">
        <v>57</v>
      </c>
    </row>
    <row r="7" spans="1:20" ht="63" x14ac:dyDescent="0.25">
      <c r="A7" s="39"/>
      <c r="B7" s="9" t="s">
        <v>3</v>
      </c>
      <c r="C7" s="41"/>
      <c r="D7" s="8" t="s">
        <v>40</v>
      </c>
      <c r="E7" s="8" t="s">
        <v>39</v>
      </c>
      <c r="F7" s="9" t="s">
        <v>41</v>
      </c>
      <c r="G7" s="9" t="s">
        <v>42</v>
      </c>
      <c r="H7" s="41"/>
      <c r="I7" s="41"/>
      <c r="J7" s="8" t="s">
        <v>46</v>
      </c>
      <c r="K7" s="41"/>
      <c r="L7" s="41"/>
      <c r="M7" s="9" t="s">
        <v>63</v>
      </c>
      <c r="N7" s="9" t="s">
        <v>64</v>
      </c>
      <c r="O7" s="9" t="s">
        <v>65</v>
      </c>
      <c r="P7" s="41"/>
      <c r="Q7" s="41"/>
      <c r="R7" s="41"/>
      <c r="S7" s="41"/>
      <c r="T7" s="41"/>
    </row>
    <row r="8" spans="1:20" ht="22.35" customHeight="1" x14ac:dyDescent="0.25">
      <c r="A8" s="13">
        <v>1</v>
      </c>
      <c r="B8" s="1">
        <v>4046121</v>
      </c>
      <c r="C8" s="14" t="s">
        <v>10</v>
      </c>
      <c r="D8" s="5">
        <v>42000</v>
      </c>
      <c r="E8" s="7">
        <f t="shared" ref="E8:E17" si="0">D8*30%</f>
        <v>12600</v>
      </c>
      <c r="F8" s="7">
        <f t="shared" ref="F8:F17" si="1">D8*6%</f>
        <v>2520</v>
      </c>
      <c r="G8" s="7">
        <f t="shared" ref="G8:G17" si="2">D8*3%</f>
        <v>1260</v>
      </c>
      <c r="H8" s="10">
        <f>'Salary Statement'!H6*12</f>
        <v>700560</v>
      </c>
      <c r="I8" s="10">
        <f>'Salary Statement'!I6*12</f>
        <v>25200</v>
      </c>
      <c r="J8" s="10" t="e">
        <f>#REF!-I8-S8</f>
        <v>#REF!</v>
      </c>
      <c r="K8" s="10">
        <f t="shared" ref="K8:K17" si="3">IF((H8/3)&lt;450000,H8/3,450000)</f>
        <v>233520</v>
      </c>
      <c r="L8" s="11">
        <f t="shared" ref="L8:L17" si="4">H8-K8</f>
        <v>467040</v>
      </c>
      <c r="M8" s="10">
        <f t="shared" ref="M8:M17" si="5">MIN(L8,350000)*0%</f>
        <v>0</v>
      </c>
      <c r="N8" s="10">
        <f t="shared" ref="N8:N17" si="6">MIN(MAX(L8-350000,0),100000)*5%</f>
        <v>5000</v>
      </c>
      <c r="O8" s="10">
        <f t="shared" ref="O8:O17" si="7">MIN(MAX(L8-450000,0),400000)*10%</f>
        <v>1704</v>
      </c>
      <c r="P8" s="11">
        <f t="shared" ref="P8:P17" si="8">SUM(M8:O8)</f>
        <v>6704</v>
      </c>
      <c r="Q8" s="10">
        <f t="shared" ref="Q8:Q17" si="9">MIN(0.03*L8,0.15*I8,1000000)</f>
        <v>3780</v>
      </c>
      <c r="R8" s="10">
        <f t="shared" ref="R8:R17" si="10">MAX(P8-Q8,0)</f>
        <v>2924</v>
      </c>
      <c r="S8" s="10">
        <v>2100</v>
      </c>
      <c r="T8" s="11">
        <f t="shared" ref="T8:T17" si="11">MAX(R8-S8,0)</f>
        <v>824</v>
      </c>
    </row>
    <row r="9" spans="1:20" ht="22.35" customHeight="1" x14ac:dyDescent="0.25">
      <c r="A9" s="13">
        <v>2</v>
      </c>
      <c r="B9" s="1">
        <v>4046124</v>
      </c>
      <c r="C9" s="14" t="s">
        <v>14</v>
      </c>
      <c r="D9" s="5">
        <v>39000</v>
      </c>
      <c r="E9" s="7">
        <f t="shared" si="0"/>
        <v>11700</v>
      </c>
      <c r="F9" s="7">
        <f t="shared" si="1"/>
        <v>2340</v>
      </c>
      <c r="G9" s="7">
        <f t="shared" si="2"/>
        <v>1170</v>
      </c>
      <c r="H9" s="10">
        <f>'Salary Statement'!H7*12</f>
        <v>650520</v>
      </c>
      <c r="I9" s="10">
        <f>'Salary Statement'!I7*12</f>
        <v>23400</v>
      </c>
      <c r="J9" s="10" t="e">
        <f>#REF!-I9-S9</f>
        <v>#REF!</v>
      </c>
      <c r="K9" s="10">
        <f t="shared" si="3"/>
        <v>216840</v>
      </c>
      <c r="L9" s="11">
        <f t="shared" si="4"/>
        <v>433680</v>
      </c>
      <c r="M9" s="10">
        <f t="shared" si="5"/>
        <v>0</v>
      </c>
      <c r="N9" s="10">
        <f t="shared" si="6"/>
        <v>4184</v>
      </c>
      <c r="O9" s="10">
        <f t="shared" si="7"/>
        <v>0</v>
      </c>
      <c r="P9" s="11">
        <f t="shared" si="8"/>
        <v>4184</v>
      </c>
      <c r="Q9" s="10">
        <f t="shared" si="9"/>
        <v>3510</v>
      </c>
      <c r="R9" s="10">
        <f t="shared" si="10"/>
        <v>674</v>
      </c>
      <c r="S9" s="10">
        <v>1950</v>
      </c>
      <c r="T9" s="11">
        <f t="shared" si="11"/>
        <v>0</v>
      </c>
    </row>
    <row r="10" spans="1:20" ht="22.35" customHeight="1" x14ac:dyDescent="0.25">
      <c r="A10" s="13">
        <v>3</v>
      </c>
      <c r="B10" s="1">
        <v>4046127</v>
      </c>
      <c r="C10" s="14" t="s">
        <v>17</v>
      </c>
      <c r="D10" s="5">
        <v>36000</v>
      </c>
      <c r="E10" s="7">
        <f t="shared" si="0"/>
        <v>10800</v>
      </c>
      <c r="F10" s="7">
        <f t="shared" si="1"/>
        <v>2160</v>
      </c>
      <c r="G10" s="7">
        <f t="shared" si="2"/>
        <v>1080</v>
      </c>
      <c r="H10" s="10">
        <f>'Salary Statement'!H8*12</f>
        <v>600480</v>
      </c>
      <c r="I10" s="10">
        <f>'Salary Statement'!I8*12</f>
        <v>21600</v>
      </c>
      <c r="J10" s="10" t="e">
        <f>#REF!-I10-S10</f>
        <v>#REF!</v>
      </c>
      <c r="K10" s="10">
        <f t="shared" si="3"/>
        <v>200160</v>
      </c>
      <c r="L10" s="11">
        <f t="shared" si="4"/>
        <v>400320</v>
      </c>
      <c r="M10" s="10">
        <f t="shared" si="5"/>
        <v>0</v>
      </c>
      <c r="N10" s="10">
        <f t="shared" si="6"/>
        <v>2516</v>
      </c>
      <c r="O10" s="10">
        <f t="shared" si="7"/>
        <v>0</v>
      </c>
      <c r="P10" s="11">
        <f t="shared" si="8"/>
        <v>2516</v>
      </c>
      <c r="Q10" s="10">
        <f t="shared" si="9"/>
        <v>3240</v>
      </c>
      <c r="R10" s="10">
        <f t="shared" si="10"/>
        <v>0</v>
      </c>
      <c r="S10" s="10">
        <v>1800</v>
      </c>
      <c r="T10" s="11">
        <f t="shared" si="11"/>
        <v>0</v>
      </c>
    </row>
    <row r="11" spans="1:20" ht="22.35" customHeight="1" x14ac:dyDescent="0.25">
      <c r="A11" s="13">
        <v>4</v>
      </c>
      <c r="B11" s="1">
        <v>4046130</v>
      </c>
      <c r="C11" s="14" t="s">
        <v>20</v>
      </c>
      <c r="D11" s="5">
        <v>33000</v>
      </c>
      <c r="E11" s="7">
        <f t="shared" si="0"/>
        <v>9900</v>
      </c>
      <c r="F11" s="7">
        <f t="shared" si="1"/>
        <v>1980</v>
      </c>
      <c r="G11" s="7">
        <f t="shared" si="2"/>
        <v>990</v>
      </c>
      <c r="H11" s="10">
        <f>'Salary Statement'!H9*12</f>
        <v>550440</v>
      </c>
      <c r="I11" s="10">
        <f>'Salary Statement'!I9*12</f>
        <v>19800</v>
      </c>
      <c r="J11" s="10" t="e">
        <f>#REF!-I11-S11</f>
        <v>#REF!</v>
      </c>
      <c r="K11" s="10">
        <f t="shared" si="3"/>
        <v>183480</v>
      </c>
      <c r="L11" s="11">
        <f t="shared" si="4"/>
        <v>366960</v>
      </c>
      <c r="M11" s="10">
        <f t="shared" si="5"/>
        <v>0</v>
      </c>
      <c r="N11" s="10">
        <f t="shared" si="6"/>
        <v>848</v>
      </c>
      <c r="O11" s="10">
        <f t="shared" si="7"/>
        <v>0</v>
      </c>
      <c r="P11" s="11">
        <f t="shared" si="8"/>
        <v>848</v>
      </c>
      <c r="Q11" s="10">
        <f t="shared" si="9"/>
        <v>2970</v>
      </c>
      <c r="R11" s="10">
        <f t="shared" si="10"/>
        <v>0</v>
      </c>
      <c r="S11" s="10">
        <v>1650</v>
      </c>
      <c r="T11" s="11">
        <f t="shared" si="11"/>
        <v>0</v>
      </c>
    </row>
    <row r="12" spans="1:20" ht="22.35" customHeight="1" x14ac:dyDescent="0.25">
      <c r="A12" s="13">
        <v>5</v>
      </c>
      <c r="B12" s="1">
        <v>4046133</v>
      </c>
      <c r="C12" s="14" t="s">
        <v>24</v>
      </c>
      <c r="D12" s="5">
        <v>30000</v>
      </c>
      <c r="E12" s="7">
        <f t="shared" si="0"/>
        <v>9000</v>
      </c>
      <c r="F12" s="7">
        <f t="shared" si="1"/>
        <v>1800</v>
      </c>
      <c r="G12" s="7">
        <f t="shared" si="2"/>
        <v>900</v>
      </c>
      <c r="H12" s="10">
        <f>'Salary Statement'!H10*12</f>
        <v>500400</v>
      </c>
      <c r="I12" s="10">
        <f>'Salary Statement'!I10*12</f>
        <v>18000</v>
      </c>
      <c r="J12" s="10" t="e">
        <f>#REF!-I12-S12</f>
        <v>#REF!</v>
      </c>
      <c r="K12" s="10">
        <f t="shared" si="3"/>
        <v>166800</v>
      </c>
      <c r="L12" s="11">
        <f t="shared" si="4"/>
        <v>333600</v>
      </c>
      <c r="M12" s="10">
        <f t="shared" si="5"/>
        <v>0</v>
      </c>
      <c r="N12" s="10">
        <f t="shared" si="6"/>
        <v>0</v>
      </c>
      <c r="O12" s="10">
        <f t="shared" si="7"/>
        <v>0</v>
      </c>
      <c r="P12" s="11">
        <f t="shared" si="8"/>
        <v>0</v>
      </c>
      <c r="Q12" s="10">
        <f t="shared" si="9"/>
        <v>2700</v>
      </c>
      <c r="R12" s="10">
        <f t="shared" si="10"/>
        <v>0</v>
      </c>
      <c r="S12" s="10">
        <v>450</v>
      </c>
      <c r="T12" s="11">
        <f t="shared" si="11"/>
        <v>0</v>
      </c>
    </row>
    <row r="13" spans="1:20" ht="22.35" customHeight="1" x14ac:dyDescent="0.25">
      <c r="A13" s="13">
        <v>6</v>
      </c>
      <c r="B13" s="1">
        <v>4046136</v>
      </c>
      <c r="C13" s="14" t="s">
        <v>27</v>
      </c>
      <c r="D13" s="5">
        <v>27000</v>
      </c>
      <c r="E13" s="7">
        <f t="shared" si="0"/>
        <v>8100</v>
      </c>
      <c r="F13" s="7">
        <f t="shared" si="1"/>
        <v>1620</v>
      </c>
      <c r="G13" s="7">
        <f t="shared" si="2"/>
        <v>810</v>
      </c>
      <c r="H13" s="10">
        <f>'Salary Statement'!H11*12</f>
        <v>450360</v>
      </c>
      <c r="I13" s="10">
        <f>'Salary Statement'!I11*12</f>
        <v>16200</v>
      </c>
      <c r="J13" s="10" t="e">
        <f>#REF!-I13-S13</f>
        <v>#REF!</v>
      </c>
      <c r="K13" s="10">
        <f t="shared" si="3"/>
        <v>150120</v>
      </c>
      <c r="L13" s="11">
        <f t="shared" si="4"/>
        <v>300240</v>
      </c>
      <c r="M13" s="10">
        <f t="shared" si="5"/>
        <v>0</v>
      </c>
      <c r="N13" s="10">
        <f t="shared" si="6"/>
        <v>0</v>
      </c>
      <c r="O13" s="10">
        <f t="shared" si="7"/>
        <v>0</v>
      </c>
      <c r="P13" s="11">
        <f t="shared" si="8"/>
        <v>0</v>
      </c>
      <c r="Q13" s="10">
        <f t="shared" si="9"/>
        <v>2430</v>
      </c>
      <c r="R13" s="10">
        <f t="shared" si="10"/>
        <v>0</v>
      </c>
      <c r="S13" s="10">
        <v>450</v>
      </c>
      <c r="T13" s="11">
        <f t="shared" si="11"/>
        <v>0</v>
      </c>
    </row>
    <row r="14" spans="1:20" ht="22.35" customHeight="1" x14ac:dyDescent="0.25">
      <c r="A14" s="13">
        <v>7</v>
      </c>
      <c r="B14" s="1">
        <v>4046139</v>
      </c>
      <c r="C14" s="14" t="s">
        <v>29</v>
      </c>
      <c r="D14" s="5">
        <v>24000</v>
      </c>
      <c r="E14" s="7">
        <f t="shared" si="0"/>
        <v>7200</v>
      </c>
      <c r="F14" s="7">
        <f t="shared" si="1"/>
        <v>1440</v>
      </c>
      <c r="G14" s="7">
        <f t="shared" si="2"/>
        <v>720</v>
      </c>
      <c r="H14" s="10">
        <f>'Salary Statement'!H12*12</f>
        <v>400320</v>
      </c>
      <c r="I14" s="10">
        <f>'Salary Statement'!I12*12</f>
        <v>14400</v>
      </c>
      <c r="J14" s="10" t="e">
        <f>#REF!-I14-S14</f>
        <v>#REF!</v>
      </c>
      <c r="K14" s="10">
        <f t="shared" si="3"/>
        <v>133440</v>
      </c>
      <c r="L14" s="11">
        <f t="shared" si="4"/>
        <v>266880</v>
      </c>
      <c r="M14" s="10">
        <f t="shared" si="5"/>
        <v>0</v>
      </c>
      <c r="N14" s="10">
        <f t="shared" si="6"/>
        <v>0</v>
      </c>
      <c r="O14" s="10">
        <f t="shared" si="7"/>
        <v>0</v>
      </c>
      <c r="P14" s="11">
        <f t="shared" si="8"/>
        <v>0</v>
      </c>
      <c r="Q14" s="10">
        <f t="shared" si="9"/>
        <v>2160</v>
      </c>
      <c r="R14" s="10">
        <f t="shared" si="10"/>
        <v>0</v>
      </c>
      <c r="S14" s="10">
        <v>450</v>
      </c>
      <c r="T14" s="11">
        <f t="shared" si="11"/>
        <v>0</v>
      </c>
    </row>
    <row r="15" spans="1:20" ht="22.35" customHeight="1" x14ac:dyDescent="0.25">
      <c r="A15" s="13">
        <v>8</v>
      </c>
      <c r="B15" s="1">
        <v>4046142</v>
      </c>
      <c r="C15" s="14" t="s">
        <v>31</v>
      </c>
      <c r="D15" s="5">
        <v>21000</v>
      </c>
      <c r="E15" s="7">
        <f t="shared" si="0"/>
        <v>6300</v>
      </c>
      <c r="F15" s="7">
        <f t="shared" si="1"/>
        <v>1260</v>
      </c>
      <c r="G15" s="7">
        <f t="shared" si="2"/>
        <v>630</v>
      </c>
      <c r="H15" s="10">
        <f>'Salary Statement'!H13*12</f>
        <v>350280</v>
      </c>
      <c r="I15" s="10">
        <f>'Salary Statement'!I13*12</f>
        <v>12600</v>
      </c>
      <c r="J15" s="10" t="e">
        <f>#REF!-I15-S15</f>
        <v>#REF!</v>
      </c>
      <c r="K15" s="10">
        <f t="shared" si="3"/>
        <v>116760</v>
      </c>
      <c r="L15" s="11">
        <f t="shared" si="4"/>
        <v>233520</v>
      </c>
      <c r="M15" s="10">
        <f t="shared" si="5"/>
        <v>0</v>
      </c>
      <c r="N15" s="10">
        <f t="shared" si="6"/>
        <v>0</v>
      </c>
      <c r="O15" s="10">
        <f t="shared" si="7"/>
        <v>0</v>
      </c>
      <c r="P15" s="11">
        <f t="shared" si="8"/>
        <v>0</v>
      </c>
      <c r="Q15" s="10">
        <f t="shared" si="9"/>
        <v>1890</v>
      </c>
      <c r="R15" s="10">
        <f t="shared" si="10"/>
        <v>0</v>
      </c>
      <c r="S15" s="10">
        <v>450</v>
      </c>
      <c r="T15" s="11">
        <f t="shared" si="11"/>
        <v>0</v>
      </c>
    </row>
    <row r="16" spans="1:20" ht="22.35" customHeight="1" x14ac:dyDescent="0.25">
      <c r="A16" s="13">
        <v>9</v>
      </c>
      <c r="B16" s="1">
        <v>4046145</v>
      </c>
      <c r="C16" s="14" t="s">
        <v>33</v>
      </c>
      <c r="D16" s="5">
        <v>18000</v>
      </c>
      <c r="E16" s="7">
        <f t="shared" si="0"/>
        <v>5400</v>
      </c>
      <c r="F16" s="7">
        <f t="shared" si="1"/>
        <v>1080</v>
      </c>
      <c r="G16" s="7">
        <f t="shared" si="2"/>
        <v>540</v>
      </c>
      <c r="H16" s="10">
        <f>'Salary Statement'!H14*12</f>
        <v>300240</v>
      </c>
      <c r="I16" s="10">
        <f>'Salary Statement'!I14*12</f>
        <v>10800</v>
      </c>
      <c r="J16" s="10" t="e">
        <f>#REF!-I16-S16</f>
        <v>#REF!</v>
      </c>
      <c r="K16" s="10">
        <f t="shared" si="3"/>
        <v>100080</v>
      </c>
      <c r="L16" s="11">
        <f t="shared" si="4"/>
        <v>200160</v>
      </c>
      <c r="M16" s="10">
        <f t="shared" si="5"/>
        <v>0</v>
      </c>
      <c r="N16" s="10">
        <f t="shared" si="6"/>
        <v>0</v>
      </c>
      <c r="O16" s="10">
        <f t="shared" si="7"/>
        <v>0</v>
      </c>
      <c r="P16" s="11">
        <f t="shared" si="8"/>
        <v>0</v>
      </c>
      <c r="Q16" s="10">
        <f t="shared" si="9"/>
        <v>1620</v>
      </c>
      <c r="R16" s="10">
        <f t="shared" si="10"/>
        <v>0</v>
      </c>
      <c r="S16" s="10">
        <v>450</v>
      </c>
      <c r="T16" s="11">
        <f t="shared" si="11"/>
        <v>0</v>
      </c>
    </row>
    <row r="17" spans="1:20" ht="22.35" customHeight="1" x14ac:dyDescent="0.25">
      <c r="A17" s="13">
        <v>10</v>
      </c>
      <c r="B17" s="1">
        <v>4046148</v>
      </c>
      <c r="C17" s="14" t="s">
        <v>35</v>
      </c>
      <c r="D17" s="5">
        <v>15000</v>
      </c>
      <c r="E17" s="7">
        <f t="shared" si="0"/>
        <v>4500</v>
      </c>
      <c r="F17" s="7">
        <f t="shared" si="1"/>
        <v>900</v>
      </c>
      <c r="G17" s="7">
        <f t="shared" si="2"/>
        <v>450</v>
      </c>
      <c r="H17" s="10">
        <f>'Salary Statement'!H15*12</f>
        <v>250200</v>
      </c>
      <c r="I17" s="10">
        <f>'Salary Statement'!I15*12</f>
        <v>9000</v>
      </c>
      <c r="J17" s="10" t="e">
        <f>#REF!-I17-S17</f>
        <v>#REF!</v>
      </c>
      <c r="K17" s="10">
        <f t="shared" si="3"/>
        <v>83400</v>
      </c>
      <c r="L17" s="11">
        <f t="shared" si="4"/>
        <v>166800</v>
      </c>
      <c r="M17" s="10">
        <f t="shared" si="5"/>
        <v>0</v>
      </c>
      <c r="N17" s="10">
        <f t="shared" si="6"/>
        <v>0</v>
      </c>
      <c r="O17" s="10">
        <f t="shared" si="7"/>
        <v>0</v>
      </c>
      <c r="P17" s="11">
        <f t="shared" si="8"/>
        <v>0</v>
      </c>
      <c r="Q17" s="10">
        <f t="shared" si="9"/>
        <v>1350</v>
      </c>
      <c r="R17" s="10">
        <f t="shared" si="10"/>
        <v>0</v>
      </c>
      <c r="S17" s="10">
        <v>450</v>
      </c>
      <c r="T17" s="11">
        <f t="shared" si="11"/>
        <v>0</v>
      </c>
    </row>
    <row r="19" spans="1:20" x14ac:dyDescent="0.25">
      <c r="B19" t="s">
        <v>58</v>
      </c>
    </row>
    <row r="20" spans="1:20" x14ac:dyDescent="0.25">
      <c r="B20" t="s">
        <v>59</v>
      </c>
    </row>
    <row r="21" spans="1:20" x14ac:dyDescent="0.25">
      <c r="K21" s="6"/>
    </row>
  </sheetData>
  <mergeCells count="14">
    <mergeCell ref="A2:T2"/>
    <mergeCell ref="A3:T3"/>
    <mergeCell ref="M6:O6"/>
    <mergeCell ref="A6:A7"/>
    <mergeCell ref="C6:C7"/>
    <mergeCell ref="H6:H7"/>
    <mergeCell ref="I6:I7"/>
    <mergeCell ref="S6:S7"/>
    <mergeCell ref="K6:K7"/>
    <mergeCell ref="L6:L7"/>
    <mergeCell ref="P6:P7"/>
    <mergeCell ref="Q6:Q7"/>
    <mergeCell ref="R6:R7"/>
    <mergeCell ref="T6:T7"/>
  </mergeCells>
  <pageMargins left="0.7" right="0.7" top="0.75" bottom="0.75" header="0.3" footer="0.3"/>
  <pageSetup paperSize="9" fitToWidth="0" pageOrder="overThenDown" orientation="landscape"/>
  <legacyDrawing r:id="rId1"/>
  <extLst>
    <ext uri="smNativeData">
      <pm:sheetPrefs xmlns:pm="smNativeData" day="17344766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Info</vt:lpstr>
      <vt:lpstr>Allownce &amp; Deduction</vt:lpstr>
      <vt:lpstr>Salary Statement</vt:lpstr>
      <vt:lpstr>Tax Calculation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 Sadman Rafid</dc:creator>
  <cp:keywords/>
  <dc:description/>
  <cp:lastModifiedBy>Khandoker Ashik Mohammad</cp:lastModifiedBy>
  <cp:revision>0</cp:revision>
  <cp:lastPrinted>2024-12-17T23:04:42Z</cp:lastPrinted>
  <dcterms:created xsi:type="dcterms:W3CDTF">2024-12-15T11:39:44Z</dcterms:created>
  <dcterms:modified xsi:type="dcterms:W3CDTF">2024-12-18T09:00:16Z</dcterms:modified>
</cp:coreProperties>
</file>