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8_{0293CE96-4841-4AD9-AC1C-ED53A97AB76B}" xr6:coauthVersionLast="47" xr6:coauthVersionMax="47" xr10:uidLastSave="{00000000-0000-0000-0000-000000000000}"/>
  <bookViews>
    <workbookView xWindow="-108" yWindow="-108" windowWidth="23256" windowHeight="12456" activeTab="5" xr2:uid="{E9707A72-8BF9-4048-98CC-B5A2CC384176}"/>
  </bookViews>
  <sheets>
    <sheet name="Sheet2" sheetId="2" r:id="rId1"/>
    <sheet name="Sheet3" sheetId="3" r:id="rId2"/>
    <sheet name="question 1" sheetId="1" r:id="rId3"/>
    <sheet name="question 2" sheetId="4" r:id="rId4"/>
    <sheet name="question no 2" sheetId="5" r:id="rId5"/>
    <sheet name="question 3 " sheetId="8" r:id="rId6"/>
    <sheet name="question no 4" sheetId="7" r:id="rId7"/>
    <sheet name="Sheet9" sheetId="9" r:id="rId8"/>
  </sheets>
  <definedNames>
    <definedName name="_xlnm._FilterDatabase" localSheetId="2" hidden="1">'question 1'!$B$94:$AC$170</definedName>
    <definedName name="_xlnm._FilterDatabase" localSheetId="3" hidden="1">'question 2'!$C$5:$I$81</definedName>
    <definedName name="_xlnm._FilterDatabase" localSheetId="5" hidden="1">'question 3 '!$D$148:$T$224</definedName>
    <definedName name="_xlnm._FilterDatabase" localSheetId="4" hidden="1">'question no 2'!$C$5:$U$81</definedName>
    <definedName name="ExternalData_1" localSheetId="6" hidden="1">'question no 4'!$A$1:$A$2</definedName>
  </definedNames>
  <calcPr calcId="181029"/>
  <pivotCaches>
    <pivotCache cacheId="0" r:id="rId9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3" i="5" l="1"/>
  <c r="K138" i="8"/>
  <c r="H98" i="5"/>
  <c r="G98" i="5"/>
  <c r="M56" i="5"/>
  <c r="L14" i="5"/>
  <c r="K14" i="5"/>
  <c r="N14" i="5"/>
  <c r="P111" i="8"/>
  <c r="P76" i="8"/>
  <c r="P124" i="8"/>
  <c r="S19" i="9"/>
  <c r="T19" i="9" s="1"/>
  <c r="U19" i="9" s="1"/>
  <c r="S18" i="9"/>
  <c r="T18" i="9" s="1"/>
  <c r="U18" i="9" s="1"/>
  <c r="S17" i="9"/>
  <c r="T17" i="9" s="1"/>
  <c r="U17" i="9" s="1"/>
  <c r="S16" i="9"/>
  <c r="T16" i="9" s="1"/>
  <c r="U16" i="9" s="1"/>
  <c r="S15" i="9"/>
  <c r="T15" i="9" s="1"/>
  <c r="U15" i="9" s="1"/>
  <c r="S14" i="9"/>
  <c r="T14" i="9" s="1"/>
  <c r="U14" i="9" s="1"/>
  <c r="H91" i="8"/>
  <c r="K139" i="8"/>
  <c r="H138" i="8"/>
  <c r="H139" i="8"/>
  <c r="G139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G138" i="8" s="1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23" i="8"/>
  <c r="I123" i="8"/>
  <c r="G118" i="8"/>
  <c r="I118" i="8" s="1"/>
  <c r="G117" i="8"/>
  <c r="I117" i="8" s="1"/>
  <c r="G116" i="8"/>
  <c r="I116" i="8" s="1"/>
  <c r="G115" i="8"/>
  <c r="I115" i="8" s="1"/>
  <c r="O94" i="8"/>
  <c r="Q94" i="8" s="1"/>
  <c r="O93" i="8"/>
  <c r="Q93" i="8" s="1"/>
  <c r="O91" i="8"/>
  <c r="Q91" i="8" s="1"/>
  <c r="O92" i="8"/>
  <c r="Q92" i="8" s="1"/>
  <c r="Q99" i="8"/>
  <c r="H99" i="8"/>
  <c r="F93" i="8"/>
  <c r="H93" i="8" s="1"/>
  <c r="F94" i="8"/>
  <c r="H94" i="8" s="1"/>
  <c r="F92" i="8"/>
  <c r="H92" i="8" s="1"/>
  <c r="F91" i="8"/>
  <c r="J82" i="8"/>
  <c r="J81" i="8"/>
  <c r="J80" i="8"/>
  <c r="J79" i="8"/>
  <c r="J78" i="8"/>
  <c r="J77" i="8"/>
  <c r="J76" i="8"/>
  <c r="J75" i="8"/>
  <c r="J74" i="8"/>
  <c r="J73" i="8"/>
  <c r="J72" i="8"/>
  <c r="J71" i="8"/>
  <c r="J70" i="8"/>
  <c r="J69" i="8"/>
  <c r="J68" i="8"/>
  <c r="J67" i="8"/>
  <c r="J66" i="8"/>
  <c r="J65" i="8"/>
  <c r="J64" i="8"/>
  <c r="J63" i="8"/>
  <c r="J62" i="8"/>
  <c r="J61" i="8"/>
  <c r="J60" i="8"/>
  <c r="J59" i="8"/>
  <c r="J58" i="8"/>
  <c r="J57" i="8"/>
  <c r="J56" i="8"/>
  <c r="J55" i="8"/>
  <c r="J54" i="8"/>
  <c r="J53" i="8"/>
  <c r="J52" i="8"/>
  <c r="J51" i="8"/>
  <c r="J50" i="8"/>
  <c r="J49" i="8"/>
  <c r="J48" i="8"/>
  <c r="J47" i="8"/>
  <c r="J46" i="8"/>
  <c r="J45" i="8"/>
  <c r="J44" i="8"/>
  <c r="J43" i="8"/>
  <c r="J42" i="8"/>
  <c r="J41" i="8"/>
  <c r="J40" i="8"/>
  <c r="J39" i="8"/>
  <c r="J38" i="8"/>
  <c r="J37" i="8"/>
  <c r="J36" i="8"/>
  <c r="J35" i="8"/>
  <c r="J34" i="8"/>
  <c r="J33" i="8"/>
  <c r="J32" i="8"/>
  <c r="J31" i="8"/>
  <c r="J30" i="8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9" i="8"/>
  <c r="J8" i="8"/>
  <c r="J7" i="8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82" i="5" s="1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82" i="4" s="1"/>
  <c r="I1048576" i="4" s="1"/>
  <c r="I6" i="4"/>
  <c r="G171" i="1"/>
  <c r="J94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7" i="1"/>
  <c r="I8" i="1"/>
  <c r="R11" i="1" s="1"/>
  <c r="I9" i="1"/>
  <c r="I10" i="1"/>
  <c r="I11" i="1"/>
  <c r="I12" i="1"/>
  <c r="I13" i="1"/>
  <c r="I14" i="1"/>
  <c r="I15" i="1"/>
  <c r="I16" i="1"/>
  <c r="I17" i="1"/>
  <c r="R15" i="1" s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R10" i="1" s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M7" i="5" l="1"/>
  <c r="G103" i="5"/>
  <c r="H103" i="5" s="1"/>
  <c r="I103" i="5" s="1"/>
  <c r="G100" i="5"/>
  <c r="H100" i="5" s="1"/>
  <c r="I100" i="5" s="1"/>
  <c r="G102" i="5"/>
  <c r="H102" i="5" s="1"/>
  <c r="I102" i="5" s="1"/>
  <c r="G101" i="5"/>
  <c r="H101" i="5" s="1"/>
  <c r="I101" i="5" s="1"/>
  <c r="G99" i="5"/>
  <c r="H99" i="5" s="1"/>
  <c r="I99" i="5" s="1"/>
  <c r="H105" i="8"/>
  <c r="G137" i="8"/>
  <c r="Q105" i="8"/>
  <c r="K115" i="8"/>
  <c r="F137" i="8"/>
  <c r="F138" i="8"/>
  <c r="K118" i="8"/>
  <c r="K117" i="8"/>
  <c r="K116" i="8"/>
  <c r="R14" i="1"/>
  <c r="R13" i="1"/>
  <c r="I83" i="1"/>
  <c r="R12" i="1"/>
  <c r="I98" i="5" l="1"/>
  <c r="K137" i="8"/>
  <c r="H137" i="8"/>
  <c r="F139" i="8"/>
  <c r="K129" i="8"/>
  <c r="K98" i="5" l="1"/>
  <c r="J10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3B64D0-78F5-4FEB-848E-E3DB8663A3D8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<sst xmlns="http://schemas.openxmlformats.org/spreadsheetml/2006/main" count="1917" uniqueCount="111">
  <si>
    <t>Sales report of XYZ company</t>
  </si>
  <si>
    <t>Date</t>
  </si>
  <si>
    <t>Region</t>
  </si>
  <si>
    <t>Sales Rep</t>
  </si>
  <si>
    <t>Product</t>
  </si>
  <si>
    <t>Quantity</t>
  </si>
  <si>
    <t>Unit Price (BDT)</t>
  </si>
  <si>
    <t>Total Sales (BDT)</t>
  </si>
  <si>
    <t>Barishal</t>
  </si>
  <si>
    <t>Arif Hossain</t>
  </si>
  <si>
    <t>Laptop</t>
  </si>
  <si>
    <t>Chittagong</t>
  </si>
  <si>
    <t>Oishi Das</t>
  </si>
  <si>
    <t>Desktop</t>
  </si>
  <si>
    <t>Khulna</t>
  </si>
  <si>
    <t>Parvez Hasan</t>
  </si>
  <si>
    <t>Tablet</t>
  </si>
  <si>
    <t>Rajshahi</t>
  </si>
  <si>
    <t>Nabila Sultana</t>
  </si>
  <si>
    <t>Smartphone</t>
  </si>
  <si>
    <t>Sylhet</t>
  </si>
  <si>
    <t>Eva Karim</t>
  </si>
  <si>
    <t>Dhaka</t>
  </si>
  <si>
    <t>Farhan Islam</t>
  </si>
  <si>
    <t xml:space="preserve">Total sale for three month </t>
  </si>
  <si>
    <t>c) Calculate total sales in every region and make a table with region and its corresponding total sales and visualize with a pie chart.</t>
  </si>
  <si>
    <t xml:space="preserve">Barishal </t>
  </si>
  <si>
    <t xml:space="preserve">     khulna </t>
  </si>
  <si>
    <t xml:space="preserve">Rajshahi </t>
  </si>
  <si>
    <t xml:space="preserve">Sylhet </t>
  </si>
  <si>
    <t xml:space="preserve">Dhaka </t>
  </si>
  <si>
    <t xml:space="preserve">Total sales in every region and make the table </t>
  </si>
  <si>
    <t xml:space="preserve">Total sales </t>
  </si>
  <si>
    <t xml:space="preserve">pie chart </t>
  </si>
  <si>
    <t>Make pivot table and pivot chart with Product and Total sales.</t>
  </si>
  <si>
    <t xml:space="preserve">Total </t>
  </si>
  <si>
    <t>Row Labels</t>
  </si>
  <si>
    <t>Grand Total</t>
  </si>
  <si>
    <t>Sum of Total Sales (BDT)</t>
  </si>
  <si>
    <t>The total number of smartphones sold by “Arif Hossain”.</t>
  </si>
  <si>
    <t>sum</t>
  </si>
  <si>
    <t>Total Sales of Arif</t>
  </si>
  <si>
    <t xml:space="preserve">Arif Hossain </t>
  </si>
  <si>
    <t xml:space="preserve">Oishi Das </t>
  </si>
  <si>
    <t xml:space="preserve">Parvez Hasan </t>
  </si>
  <si>
    <t xml:space="preserve">Nabila Sultana </t>
  </si>
  <si>
    <t xml:space="preserve">Eva Karim </t>
  </si>
  <si>
    <t xml:space="preserve">Farhan Islam </t>
  </si>
  <si>
    <t>Column1</t>
  </si>
  <si>
    <t>4. Visualize these data with appropriate chart (Use at least 2 charts)</t>
  </si>
  <si>
    <t xml:space="preserve"> </t>
  </si>
  <si>
    <t>Yearly report</t>
  </si>
  <si>
    <t xml:space="preserve">Month </t>
  </si>
  <si>
    <t xml:space="preserve">Expenses </t>
  </si>
  <si>
    <t xml:space="preserve">Sales </t>
  </si>
  <si>
    <t>Profit</t>
  </si>
  <si>
    <t xml:space="preserve">January </t>
  </si>
  <si>
    <t xml:space="preserve">February </t>
  </si>
  <si>
    <t xml:space="preserve">March </t>
  </si>
  <si>
    <t xml:space="preserve">April </t>
  </si>
  <si>
    <t>May</t>
  </si>
  <si>
    <t>June</t>
  </si>
  <si>
    <t xml:space="preserve">July </t>
  </si>
  <si>
    <t>August</t>
  </si>
  <si>
    <t>September</t>
  </si>
  <si>
    <t>October</t>
  </si>
  <si>
    <t xml:space="preserve">November </t>
  </si>
  <si>
    <t>December</t>
  </si>
  <si>
    <t xml:space="preserve">Statistics of  sales represantative </t>
  </si>
  <si>
    <t>Id</t>
  </si>
  <si>
    <t xml:space="preserve">Name </t>
  </si>
  <si>
    <t>Salary</t>
  </si>
  <si>
    <t xml:space="preserve">Bonus </t>
  </si>
  <si>
    <t xml:space="preserve">Toatal </t>
  </si>
  <si>
    <t xml:space="preserve">Maximum salary </t>
  </si>
  <si>
    <t xml:space="preserve">Average </t>
  </si>
  <si>
    <t xml:space="preserve">Average salary </t>
  </si>
  <si>
    <t>Item</t>
  </si>
  <si>
    <t xml:space="preserve">Category </t>
  </si>
  <si>
    <t xml:space="preserve">Quantity </t>
  </si>
  <si>
    <t xml:space="preserve">Unite price </t>
  </si>
  <si>
    <t xml:space="preserve">Office rent </t>
  </si>
  <si>
    <t xml:space="preserve">rent expenses </t>
  </si>
  <si>
    <t>Marketing expenses</t>
  </si>
  <si>
    <t xml:space="preserve">Advertisement </t>
  </si>
  <si>
    <t xml:space="preserve">Warehouse rent </t>
  </si>
  <si>
    <t xml:space="preserve">Internet </t>
  </si>
  <si>
    <t>Office expenses</t>
  </si>
  <si>
    <t xml:space="preserve">Operetion expeses </t>
  </si>
  <si>
    <t xml:space="preserve">Staf salary </t>
  </si>
  <si>
    <t xml:space="preserve">Administration </t>
  </si>
  <si>
    <t>Computer bill</t>
  </si>
  <si>
    <t xml:space="preserve">Voucher </t>
  </si>
  <si>
    <t xml:space="preserve">Printing materials </t>
  </si>
  <si>
    <t>Additional cost</t>
  </si>
  <si>
    <t>Total cost</t>
  </si>
  <si>
    <t>Expenses</t>
  </si>
  <si>
    <t>Sales</t>
  </si>
  <si>
    <t xml:space="preserve">Retail Profit </t>
  </si>
  <si>
    <t>Profit/Loss</t>
  </si>
  <si>
    <t>January</t>
  </si>
  <si>
    <t>February</t>
  </si>
  <si>
    <t xml:space="preserve">Martch </t>
  </si>
  <si>
    <t>a) Calculate total expenses from every month and compare it with the total of sales from that particular month and check if the company gained profit of loss.</t>
  </si>
  <si>
    <t>Particulars</t>
  </si>
  <si>
    <t>Cost of Goods sold</t>
  </si>
  <si>
    <t>Average Inventories</t>
  </si>
  <si>
    <t>Inventory Turnover Ratio</t>
  </si>
  <si>
    <t>total</t>
  </si>
  <si>
    <t>Total</t>
  </si>
  <si>
    <t>Minimum saalary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</si>
</sst>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indexed="8"/>
      <name val="Calibri"/>
      <family val="2"/>
    </font>
    <font>
      <b/>
      <sz val="14"/>
      <color indexed="8"/>
      <name val="Calibri"/>
      <family val="2"/>
    </font>
    <font>
      <sz val="11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9BC2E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wrapText="1"/>
    </xf>
    <xf numFmtId="0" fontId="3" fillId="3" borderId="0" xfId="0" applyFont="1" applyFill="1" applyAlignment="1">
      <alignment horizontal="center" vertical="center" wrapText="1"/>
    </xf>
    <xf numFmtId="0" fontId="2" fillId="0" borderId="0" xfId="0" applyFont="1"/>
    <xf numFmtId="0" fontId="5" fillId="3" borderId="0" xfId="0" applyFont="1" applyFill="1"/>
    <xf numFmtId="0" fontId="5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8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wrapText="1"/>
    </xf>
    <xf numFmtId="0" fontId="0" fillId="0" borderId="1" xfId="0" pivotButton="1" applyBorder="1"/>
    <xf numFmtId="0" fontId="0" fillId="0" borderId="1" xfId="0" applyBorder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3" xfId="0" applyFont="1" applyBorder="1"/>
    <xf numFmtId="0" fontId="12" fillId="0" borderId="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6" fillId="4" borderId="2" xfId="0" applyFont="1" applyFill="1" applyBorder="1" applyAlignment="1">
      <alignment horizontal="center" vertical="top"/>
    </xf>
    <xf numFmtId="0" fontId="6" fillId="4" borderId="3" xfId="0" applyFont="1" applyFill="1" applyBorder="1" applyAlignment="1">
      <alignment horizontal="center" vertical="top"/>
    </xf>
    <xf numFmtId="0" fontId="6" fillId="4" borderId="4" xfId="0" applyFont="1" applyFill="1" applyBorder="1" applyAlignment="1">
      <alignment horizontal="center" vertical="top"/>
    </xf>
    <xf numFmtId="0" fontId="6" fillId="4" borderId="7" xfId="0" applyFont="1" applyFill="1" applyBorder="1" applyAlignment="1">
      <alignment horizontal="center" vertical="top"/>
    </xf>
    <xf numFmtId="0" fontId="6" fillId="4" borderId="8" xfId="0" applyFont="1" applyFill="1" applyBorder="1" applyAlignment="1">
      <alignment horizontal="center" vertical="top"/>
    </xf>
    <xf numFmtId="0" fontId="6" fillId="4" borderId="9" xfId="0" applyFont="1" applyFill="1" applyBorder="1" applyAlignment="1">
      <alignment horizontal="center" vertical="top"/>
    </xf>
    <xf numFmtId="0" fontId="5" fillId="5" borderId="10" xfId="0" applyFont="1" applyFill="1" applyBorder="1" applyAlignment="1">
      <alignment horizontal="center"/>
    </xf>
    <xf numFmtId="0" fontId="5" fillId="5" borderId="11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14" fillId="0" borderId="15" xfId="0" applyNumberFormat="1" applyFont="1" applyBorder="1" applyAlignment="1">
      <alignment horizontal="center" vertical="center" wrapText="1"/>
    </xf>
    <xf numFmtId="3" fontId="14" fillId="0" borderId="16" xfId="0" applyNumberFormat="1" applyFont="1" applyBorder="1" applyAlignment="1">
      <alignment horizontal="center" vertical="center" wrapText="1"/>
    </xf>
    <xf numFmtId="3" fontId="14" fillId="0" borderId="14" xfId="0" applyNumberFormat="1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" xfId="0" applyFont="1" applyFill="1" applyBorder="1" applyAlignment="1">
      <alignment vertical="center" wrapText="1"/>
    </xf>
  </cellXfs>
  <cellStyles count="1">
    <cellStyle name="Normal" xfId="0" builtinId="0"/>
  </cellStyles>
  <dxfs count="10"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FF0000"/>
        </patternFill>
      </fill>
    </dxf>
    <dxf>
      <numFmt numFmtId="0" formatCode="General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in percent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'question 1'!$R$9</c:f>
              <c:strCache>
                <c:ptCount val="1"/>
                <c:pt idx="0">
                  <c:v>Total sales 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23A-47DD-B5FD-D1F04518DE7D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23A-47DD-B5FD-D1F04518DE7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23A-47DD-B5FD-D1F04518DE7D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23A-47DD-B5FD-D1F04518DE7D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23A-47DD-B5FD-D1F04518DE7D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23A-47DD-B5FD-D1F04518DE7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'question 1'!$Q$10:$Q$15</c:f>
              <c:strCache>
                <c:ptCount val="6"/>
                <c:pt idx="0">
                  <c:v>Barishal </c:v>
                </c:pt>
                <c:pt idx="1">
                  <c:v>Chittagong</c:v>
                </c:pt>
                <c:pt idx="2">
                  <c:v>     khulna </c:v>
                </c:pt>
                <c:pt idx="3">
                  <c:v>Rajshahi </c:v>
                </c:pt>
                <c:pt idx="4">
                  <c:v>Sylhet </c:v>
                </c:pt>
                <c:pt idx="5">
                  <c:v>Dhaka </c:v>
                </c:pt>
              </c:strCache>
            </c:strRef>
          </c:cat>
          <c:val>
            <c:numRef>
              <c:f>'question 1'!$R$10:$R$15</c:f>
              <c:numCache>
                <c:formatCode>General</c:formatCode>
                <c:ptCount val="6"/>
                <c:pt idx="0">
                  <c:v>5010000</c:v>
                </c:pt>
                <c:pt idx="1">
                  <c:v>4340000</c:v>
                </c:pt>
                <c:pt idx="2">
                  <c:v>4110000</c:v>
                </c:pt>
                <c:pt idx="3">
                  <c:v>4760000</c:v>
                </c:pt>
                <c:pt idx="4">
                  <c:v>4600000</c:v>
                </c:pt>
                <c:pt idx="5">
                  <c:v>5850000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6-4C8B-BB81-A5C8483466D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[question 3.xlsx]question 1!PivotTable16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1'!$R$39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1'!$Q$40:$Q$44</c:f>
              <c:strCache>
                <c:ptCount val="4"/>
                <c:pt idx="0">
                  <c:v>Desktop</c:v>
                </c:pt>
                <c:pt idx="1">
                  <c:v>Laptop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'question 1'!$R$40:$R$44</c:f>
              <c:numCache>
                <c:formatCode>General</c:formatCode>
                <c:ptCount val="4"/>
                <c:pt idx="0">
                  <c:v>6950000</c:v>
                </c:pt>
                <c:pt idx="1">
                  <c:v>12250000</c:v>
                </c:pt>
                <c:pt idx="2">
                  <c:v>6150000</c:v>
                </c:pt>
                <c:pt idx="3">
                  <c:v>3320000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5D-4947-A583-0435C7366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41823"/>
        <c:axId val="864925983"/>
      </c:barChart>
      <c:catAx>
        <c:axId val="86494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25983"/>
        <c:crosses val="autoZero"/>
        <c:auto val="1"/>
        <c:lblAlgn val="ctr"/>
        <c:lblOffset val="100"/>
        <c:noMultiLvlLbl val="0"/>
      </c:catAx>
      <c:valAx>
        <c:axId val="86492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4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Toatal Salary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3"/>
          <c:order val="3"/>
          <c:tx>
            <c:strRef>
              <c:f>'question no 2'!$I$97</c:f>
              <c:strCache>
                <c:ptCount val="1"/>
                <c:pt idx="0">
                  <c:v>Toatal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'question no 2'!$E$98:$E$103</c:f>
              <c:strCache>
                <c:ptCount val="6"/>
                <c:pt idx="0">
                  <c:v>Arif Hossain </c:v>
                </c:pt>
                <c:pt idx="1">
                  <c:v>Oishi Das </c:v>
                </c:pt>
                <c:pt idx="2">
                  <c:v>Parvez Hasan </c:v>
                </c:pt>
                <c:pt idx="3">
                  <c:v>Nabila Sultana </c:v>
                </c:pt>
                <c:pt idx="4">
                  <c:v>Eva Karim </c:v>
                </c:pt>
                <c:pt idx="5">
                  <c:v>Farhan Islam </c:v>
                </c:pt>
              </c:strCache>
            </c:strRef>
          </c:cat>
          <c:val>
            <c:numRef>
              <c:f>'question no 2'!$I$98:$I$103</c:f>
              <c:numCache>
                <c:formatCode>General</c:formatCode>
                <c:ptCount val="6"/>
                <c:pt idx="0">
                  <c:v>206000</c:v>
                </c:pt>
                <c:pt idx="1">
                  <c:v>97200</c:v>
                </c:pt>
                <c:pt idx="2">
                  <c:v>122000</c:v>
                </c:pt>
                <c:pt idx="3">
                  <c:v>364000</c:v>
                </c:pt>
                <c:pt idx="4">
                  <c:v>106800</c:v>
                </c:pt>
                <c:pt idx="5">
                  <c:v>86000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4-4685-9EDD-6F2581C59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8603887"/>
        <c:axId val="188604367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'question no 2'!$F$97</c15:sqref>
                        </c15:formulaRef>
                      </c:ext>
                    </c:extLst>
                    <c:strCache>
                      <c:ptCount val="1"/>
                      <c:pt idx="0">
                        <c:v>Salary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'question no 2'!$E$98:$E$103</c15:sqref>
                        </c15:formulaRef>
                      </c:ext>
                    </c:extLst>
                    <c:strCache>
                      <c:ptCount val="6"/>
                      <c:pt idx="0">
                        <c:v>Arif Hossain </c:v>
                      </c:pt>
                      <c:pt idx="1">
                        <c:v>Oishi Das </c:v>
                      </c:pt>
                      <c:pt idx="2">
                        <c:v>Parvez Hasan </c:v>
                      </c:pt>
                      <c:pt idx="3">
                        <c:v>Nabila Sultana </c:v>
                      </c:pt>
                      <c:pt idx="4">
                        <c:v>Eva Karim 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'question no 2'!$F$98:$F$103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30000</c:v>
                      </c:pt>
                      <c:pt idx="1">
                        <c:v>30000</c:v>
                      </c:pt>
                      <c:pt idx="2">
                        <c:v>30000</c:v>
                      </c:pt>
                      <c:pt idx="3">
                        <c:v>30000</c:v>
                      </c:pt>
                      <c:pt idx="4">
                        <c:v>30000</c:v>
                      </c:pt>
                      <c:pt idx="5">
                        <c:v>30000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D44-4685-9EDD-6F2581C597E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2'!$G$97</c15:sqref>
                        </c15:formulaRef>
                      </c:ext>
                    </c:extLst>
                    <c:strCache>
                      <c:ptCount val="1"/>
                      <c:pt idx="0">
                        <c:v>Sales 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2'!$E$98:$E$103</c15:sqref>
                        </c15:formulaRef>
                      </c:ext>
                    </c:extLst>
                    <c:strCache>
                      <c:ptCount val="6"/>
                      <c:pt idx="0">
                        <c:v>Arif Hossain </c:v>
                      </c:pt>
                      <c:pt idx="1">
                        <c:v>Oishi Das </c:v>
                      </c:pt>
                      <c:pt idx="2">
                        <c:v>Parvez Hasan </c:v>
                      </c:pt>
                      <c:pt idx="3">
                        <c:v>Nabila Sultana </c:v>
                      </c:pt>
                      <c:pt idx="4">
                        <c:v>Eva Karim 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2'!$G$98:$G$103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1760000</c:v>
                      </c:pt>
                      <c:pt idx="1">
                        <c:v>840000</c:v>
                      </c:pt>
                      <c:pt idx="2">
                        <c:v>1150000</c:v>
                      </c:pt>
                      <c:pt idx="3">
                        <c:v>3340000</c:v>
                      </c:pt>
                      <c:pt idx="4">
                        <c:v>960000</c:v>
                      </c:pt>
                      <c:pt idx="5">
                        <c:v>700000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D44-4685-9EDD-6F2581C597E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2'!$H$97</c15:sqref>
                        </c15:formulaRef>
                      </c:ext>
                    </c:extLst>
                    <c:strCache>
                      <c:ptCount val="1"/>
                      <c:pt idx="0">
                        <c:v>Bonus 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2'!$E$98:$E$103</c15:sqref>
                        </c15:formulaRef>
                      </c:ext>
                    </c:extLst>
                    <c:strCache>
                      <c:ptCount val="6"/>
                      <c:pt idx="0">
                        <c:v>Arif Hossain </c:v>
                      </c:pt>
                      <c:pt idx="1">
                        <c:v>Oishi Das </c:v>
                      </c:pt>
                      <c:pt idx="2">
                        <c:v>Parvez Hasan </c:v>
                      </c:pt>
                      <c:pt idx="3">
                        <c:v>Nabila Sultana </c:v>
                      </c:pt>
                      <c:pt idx="4">
                        <c:v>Eva Karim </c:v>
                      </c:pt>
                      <c:pt idx="5">
                        <c:v>Farhan Islam 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'question no 2'!$H$98:$H$103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176000</c:v>
                      </c:pt>
                      <c:pt idx="1">
                        <c:v>67200</c:v>
                      </c:pt>
                      <c:pt idx="2">
                        <c:v>92000</c:v>
                      </c:pt>
                      <c:pt idx="3">
                        <c:v>334000</c:v>
                      </c:pt>
                      <c:pt idx="4">
                        <c:v>76800</c:v>
                      </c:pt>
                      <c:pt idx="5">
                        <c:v>56000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44-4685-9EDD-6F2581C597ED}"/>
                  </c:ext>
                </c:extLst>
              </c15:ser>
            </c15:filteredBarSeries>
          </c:ext>
        </c:extLst>
      </c:bar3DChart>
      <c:catAx>
        <c:axId val="18860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4367"/>
        <c:crosses val="autoZero"/>
        <c:auto val="1"/>
        <c:lblAlgn val="ctr"/>
        <c:lblOffset val="100"/>
        <c:noMultiLvlLbl val="0"/>
      </c:catAx>
      <c:valAx>
        <c:axId val="18860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pct5">
      <a:fgClr>
        <a:schemeClr val="accent1"/>
      </a:fgClr>
      <a:bgClr>
        <a:schemeClr val="bg1"/>
      </a:bgClr>
    </a:patt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SG"/>
              <a:t>Chart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no 4'!$G$7:$G$8</c:f>
              <c:strCache>
                <c:ptCount val="2"/>
                <c:pt idx="0">
                  <c:v>Yearly report</c:v>
                </c:pt>
                <c:pt idx="1">
                  <c:v>Expenses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4'!$G$9:$G$20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E9-4259-9E9E-5DB2F163DC7E}"/>
            </c:ext>
          </c:extLst>
        </c:ser>
        <c:ser>
          <c:idx val="1"/>
          <c:order val="1"/>
          <c:tx>
            <c:strRef>
              <c:f>'question no 4'!$H$7:$H$8</c:f>
              <c:strCache>
                <c:ptCount val="2"/>
                <c:pt idx="0">
                  <c:v>Yearly report</c:v>
                </c:pt>
                <c:pt idx="1">
                  <c:v>Sales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4'!$H$9:$H$20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E9-4259-9E9E-5DB2F163DC7E}"/>
            </c:ext>
          </c:extLst>
        </c:ser>
        <c:ser>
          <c:idx val="2"/>
          <c:order val="2"/>
          <c:tx>
            <c:strRef>
              <c:f>'question no 4'!$I$7:$I$8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4'!$I$9:$I$20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E9-4259-9E9E-5DB2F163D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82802623"/>
        <c:axId val="182807423"/>
      </c:barChart>
      <c:catAx>
        <c:axId val="18280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7423"/>
        <c:crosses val="autoZero"/>
        <c:auto val="1"/>
        <c:lblAlgn val="ctr"/>
        <c:lblOffset val="100"/>
        <c:noMultiLvlLbl val="0"/>
      </c:catAx>
      <c:valAx>
        <c:axId val="18280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2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SG"/>
              <a:t>Chart 2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'question no 4'!$G$7:$G$8</c:f>
              <c:strCache>
                <c:ptCount val="2"/>
                <c:pt idx="0">
                  <c:v>Yearly report</c:v>
                </c:pt>
                <c:pt idx="1">
                  <c:v>Expenses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4'!$G$9:$G$20</c:f>
              <c:numCache>
                <c:formatCode>General</c:formatCode>
                <c:ptCount val="12"/>
                <c:pt idx="0">
                  <c:v>9288500</c:v>
                </c:pt>
                <c:pt idx="1">
                  <c:v>9744300</c:v>
                </c:pt>
                <c:pt idx="2">
                  <c:v>8904700</c:v>
                </c:pt>
                <c:pt idx="3">
                  <c:v>7345200</c:v>
                </c:pt>
                <c:pt idx="4">
                  <c:v>8987000</c:v>
                </c:pt>
                <c:pt idx="5">
                  <c:v>5215400</c:v>
                </c:pt>
                <c:pt idx="6">
                  <c:v>9976500</c:v>
                </c:pt>
                <c:pt idx="7">
                  <c:v>7976700</c:v>
                </c:pt>
                <c:pt idx="8">
                  <c:v>9879000</c:v>
                </c:pt>
                <c:pt idx="9">
                  <c:v>6234800</c:v>
                </c:pt>
                <c:pt idx="10">
                  <c:v>4534800</c:v>
                </c:pt>
                <c:pt idx="11">
                  <c:v>8348700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C-4B91-8F4B-A89F20847764}"/>
            </c:ext>
          </c:extLst>
        </c:ser>
        <c:ser>
          <c:idx val="1"/>
          <c:order val="1"/>
          <c:tx>
            <c:strRef>
              <c:f>'question no 4'!$H$7:$H$8</c:f>
              <c:strCache>
                <c:ptCount val="2"/>
                <c:pt idx="0">
                  <c:v>Yearly report</c:v>
                </c:pt>
                <c:pt idx="1">
                  <c:v>Sales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4'!$H$9:$H$20</c:f>
              <c:numCache>
                <c:formatCode>General</c:formatCode>
                <c:ptCount val="12"/>
                <c:pt idx="0">
                  <c:v>8750000</c:v>
                </c:pt>
                <c:pt idx="1">
                  <c:v>9920000</c:v>
                </c:pt>
                <c:pt idx="2">
                  <c:v>10000000</c:v>
                </c:pt>
                <c:pt idx="3">
                  <c:v>7957400</c:v>
                </c:pt>
                <c:pt idx="4">
                  <c:v>9876500</c:v>
                </c:pt>
                <c:pt idx="5">
                  <c:v>5164500</c:v>
                </c:pt>
                <c:pt idx="6">
                  <c:v>11543600</c:v>
                </c:pt>
                <c:pt idx="7">
                  <c:v>8087900</c:v>
                </c:pt>
                <c:pt idx="8">
                  <c:v>9969800</c:v>
                </c:pt>
                <c:pt idx="9">
                  <c:v>7024000</c:v>
                </c:pt>
                <c:pt idx="10">
                  <c:v>4809300</c:v>
                </c:pt>
                <c:pt idx="11">
                  <c:v>8834800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1C-4B91-8F4B-A89F20847764}"/>
            </c:ext>
          </c:extLst>
        </c:ser>
        <c:ser>
          <c:idx val="2"/>
          <c:order val="2"/>
          <c:tx>
            <c:strRef>
              <c:f>'question no 4'!$I$7:$I$8</c:f>
              <c:strCache>
                <c:ptCount val="2"/>
                <c:pt idx="0">
                  <c:v>Yearly report</c:v>
                </c:pt>
                <c:pt idx="1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'question no 4'!$F$9:$F$20</c:f>
              <c:strCache>
                <c:ptCount val="12"/>
                <c:pt idx="0">
                  <c:v>January </c:v>
                </c:pt>
                <c:pt idx="1">
                  <c:v>February 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  <c:pt idx="6">
                  <c:v>July 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 </c:v>
                </c:pt>
                <c:pt idx="11">
                  <c:v>December</c:v>
                </c:pt>
              </c:strCache>
            </c:strRef>
          </c:cat>
          <c:val>
            <c:numRef>
              <c:f>'question no 4'!$I$9:$I$20</c:f>
              <c:numCache>
                <c:formatCode>General</c:formatCode>
                <c:ptCount val="12"/>
                <c:pt idx="0">
                  <c:v>-538500</c:v>
                </c:pt>
                <c:pt idx="1">
                  <c:v>175700</c:v>
                </c:pt>
                <c:pt idx="2">
                  <c:v>1095300</c:v>
                </c:pt>
                <c:pt idx="3">
                  <c:v>612200</c:v>
                </c:pt>
                <c:pt idx="4">
                  <c:v>889500</c:v>
                </c:pt>
                <c:pt idx="5">
                  <c:v>-50900</c:v>
                </c:pt>
                <c:pt idx="6">
                  <c:v>1567100</c:v>
                </c:pt>
                <c:pt idx="7">
                  <c:v>111200</c:v>
                </c:pt>
                <c:pt idx="8">
                  <c:v>90800</c:v>
                </c:pt>
                <c:pt idx="9">
                  <c:v>789200</c:v>
                </c:pt>
                <c:pt idx="10">
                  <c:v>274500</c:v>
                </c:pt>
                <c:pt idx="11">
                  <c:v>486100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1C-4B91-8F4B-A89F20847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35008527"/>
        <c:axId val="1635011407"/>
      </c:barChart>
      <c:catAx>
        <c:axId val="163500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11407"/>
        <c:crosses val="autoZero"/>
        <c:auto val="1"/>
        <c:lblAlgn val="ctr"/>
        <c:lblOffset val="100"/>
        <c:noMultiLvlLbl val="0"/>
      </c:catAx>
      <c:valAx>
        <c:axId val="163501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00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3">
            <a:lumMod val="5000"/>
            <a:lumOff val="95000"/>
          </a:schemeClr>
        </a:gs>
        <a:gs pos="74000">
          <a:schemeClr val="accent3">
            <a:lumMod val="45000"/>
            <a:lumOff val="55000"/>
          </a:schemeClr>
        </a:gs>
        <a:gs pos="83000">
          <a:schemeClr val="accent3">
            <a:lumMod val="45000"/>
            <a:lumOff val="55000"/>
          </a:schemeClr>
        </a:gs>
        <a:gs pos="100000">
          <a:schemeClr val="accent3">
            <a:lumMod val="30000"/>
            <a:lumOff val="70000"/>
          </a:schemeClr>
        </a:gs>
      </a:gsLst>
      <a:lin ang="5400000" scaled="1"/>
      <a:tileRect/>
    </a:gra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Sheet9!$F$10</c:f>
              <c:strCache>
                <c:ptCount val="1"/>
                <c:pt idx="0">
                  <c:v>Cost of Goods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Sheet9!$G$8:$J$8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Sheet9!$G$10:$J$10</c:f>
              <c:numCache>
                <c:formatCode>#,##0</c:formatCode>
                <c:ptCount val="4"/>
                <c:pt idx="0">
                  <c:v>9502875643</c:v>
                </c:pt>
                <c:pt idx="1">
                  <c:v>7845674020</c:v>
                </c:pt>
                <c:pt idx="2">
                  <c:v>10689087341</c:v>
                </c:pt>
                <c:pt idx="3">
                  <c:v>11155820768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B-4058-A951-138D0B28DBA2}"/>
            </c:ext>
          </c:extLst>
        </c:ser>
        <c:ser>
          <c:idx val="3"/>
          <c:order val="3"/>
          <c:tx>
            <c:strRef>
              <c:f>Sheet9!$F$12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Sheet9!$G$8:$J$8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Sheet9!$G$12:$J$12</c:f>
              <c:numCache>
                <c:formatCode>#,##0</c:formatCode>
                <c:ptCount val="4"/>
                <c:pt idx="0">
                  <c:v>2786767051</c:v>
                </c:pt>
                <c:pt idx="1">
                  <c:v>2399288691</c:v>
                </c:pt>
                <c:pt idx="2">
                  <c:v>3415043879</c:v>
                </c:pt>
                <c:pt idx="3">
                  <c:v>3900636632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6B-4058-A951-138D0B28DBA2}"/>
            </c:ext>
          </c:extLst>
        </c:ser>
        <c:ser>
          <c:idx val="4"/>
          <c:order val="4"/>
          <c:tx>
            <c:strRef>
              <c:f>Sheet9!$F$13</c:f>
              <c:strCache>
                <c:ptCount val="1"/>
                <c:pt idx="0">
                  <c:v>Average Inventories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Sheet9!$G$8:$J$8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Sheet9!$G$13:$J$13</c:f>
              <c:numCache>
                <c:formatCode>#,##0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706B-4058-A951-138D0B28DBA2}"/>
            </c:ext>
          </c:extLst>
        </c:ser>
        <c:ser>
          <c:idx val="6"/>
          <c:order val="6"/>
          <c:tx>
            <c:strRef>
              <c:f>Sheet9!$F$15</c:f>
              <c:strCache>
                <c:ptCount val="1"/>
                <c:pt idx="0">
                  <c:v>Inventory Turnover Ratio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Sheet9!$G$8:$J$8</c:f>
              <c:numCache>
                <c:formatCode>General</c:formatCode>
                <c:ptCount val="4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</c:numCache>
            </c:numRef>
          </c:cat>
          <c:val>
            <c:numRef>
              <c:f>Sheet9!$G$15:$J$15</c:f>
              <c:numCache>
                <c:formatCode>General</c:formatCode>
                <c:ptCount val="4"/>
                <c:pt idx="0">
                  <c:v>3.41</c:v>
                </c:pt>
                <c:pt idx="1">
                  <c:v>3.27</c:v>
                </c:pt>
                <c:pt idx="2">
                  <c:v>3.13</c:v>
                </c:pt>
                <c:pt idx="3">
                  <c:v>2.86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06B-4058-A951-138D0B28D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1294719"/>
        <c:axId val="341281759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Sheet9!$F$9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Sheet9!$G$8:$J$8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Sheet9!$G$9:$J$9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06B-4058-A951-138D0B28DBA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Sheet9!$F$11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Sheet9!$G$8:$J$8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Sheet9!$G$11:$J$11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06B-4058-A951-138D0B28DBA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Sheet9!$F$14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Sheet9!$G$8:$J$8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Sheet9!$G$14:$J$14</c15:sqref>
                        </c15:formulaRef>
                      </c:ext>
                    </c:extLst>
                    <c:numCache>
                      <c:formatCode>#,##0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06B-4058-A951-138D0B28DBA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Sheet9!$F$16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Sheet9!$G$8:$J$8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2018</c:v>
                      </c:pt>
                      <c:pt idx="1">
                        <c:v>2019</c:v>
                      </c:pt>
                      <c:pt idx="2">
                        <c:v>2020</c:v>
                      </c:pt>
                      <c:pt idx="3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Sheet9!$G$16:$J$16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06B-4058-A951-138D0B28DBA2}"/>
                  </c:ext>
                </c:extLst>
              </c15:ser>
            </c15:filteredBarSeries>
          </c:ext>
        </c:extLst>
      </c:barChart>
      <c:catAx>
        <c:axId val="341294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81759"/>
        <c:crosses val="autoZero"/>
        <c:auto val="1"/>
        <c:lblAlgn val="ctr"/>
        <c:lblOffset val="100"/>
        <c:noMultiLvlLbl val="0"/>
      </c:catAx>
      <c:valAx>
        <c:axId val="3412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29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693420</xdr:colOff>
      <xdr:row>19</xdr:row>
      <xdr:rowOff>91440</xdr:rowOff>
    </xdr:from>
    <xdr:to>
      <xdr:col>23</xdr:col>
      <xdr:colOff>342900</xdr:colOff>
      <xdr:row>27</xdr:row>
      <xdr:rowOff>304800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1AA2D40-0E0D-DB63-2241-512232330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548640</xdr:colOff>
      <xdr:row>35</xdr:row>
      <xdr:rowOff>160020</xdr:rowOff>
    </xdr:from>
    <xdr:to>
      <xdr:col>27</xdr:col>
      <xdr:colOff>243840</xdr:colOff>
      <xdr:row>44</xdr:row>
      <xdr:rowOff>342900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DCC6FE1-BFBB-78EB-C14E-8817665D1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105</xdr:row>
      <xdr:rowOff>0</xdr:rowOff>
    </xdr:from>
    <xdr:to>
      <xdr:col>12</xdr:col>
      <xdr:colOff>533400</xdr:colOff>
      <xdr:row>122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7DB8AC-73A4-4364-8956-E381BC7A6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6</xdr:row>
      <xdr:rowOff>60960</xdr:rowOff>
    </xdr:from>
    <xdr:to>
      <xdr:col>22</xdr:col>
      <xdr:colOff>30480</xdr:colOff>
      <xdr:row>25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0D712C-EE5D-7705-9335-BD1EC0A91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251460</xdr:colOff>
      <xdr:row>27</xdr:row>
      <xdr:rowOff>7620</xdr:rowOff>
    </xdr:from>
    <xdr:to>
      <xdr:col>13</xdr:col>
      <xdr:colOff>495300</xdr:colOff>
      <xdr:row>50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F9DB8E-2F71-9750-5C15-290AD5F24A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121920</xdr:colOff>
      <xdr:row>17</xdr:row>
      <xdr:rowOff>53340</xdr:rowOff>
    </xdr:from>
    <xdr:to>
      <xdr:col>9</xdr:col>
      <xdr:colOff>617220</xdr:colOff>
      <xdr:row>32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816FFE-3A5B-3CAA-DEF5-CD0DE912D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43.473165740739" createdVersion="8" refreshedVersion="8" minRefreshableVersion="3" recordCount="76" xr:uid="{4B54226E-769C-402F-8E6A-785DB15956DE}">
  <cacheSource type="worksheet">
    <worksheetSource ref="C6:I82" sheet="question 1"/>
  </cacheSource>
  <cacheFields count="7">
    <cacheField name="Date" numFmtId="14">
      <sharedItems containsSemiMixedTypes="0" containsNonDate="0" containsDate="1" containsString="0" minDate="2024-01-05T00:00:00" maxDate="2024-03-31T00:00:00"/>
    </cacheField>
    <cacheField name="Region" numFmtId="0">
      <sharedItems/>
    </cacheField>
    <cacheField name="Sales Rep" numFmtId="0">
      <sharedItems/>
    </cacheField>
    <cacheField name="Product" numFmtId="0">
      <sharedItems count="4">
        <s v="Laptop"/>
        <s v="Desktop"/>
        <s v="Tablet"/>
        <s v="Smartphone"/>
      </sharedItems>
    </cacheField>
    <cacheField name="Quantity" numFmtId="0">
      <sharedItems containsSemiMixedTypes="0" containsString="0" containsNumber="1" containsInteger="1" minValue="3" maxValue="20"/>
    </cacheField>
    <cacheField name="Unit Price (BDT)" numFmtId="0">
      <sharedItems containsSemiMixedTypes="0" containsString="0" containsNumber="1" containsInteger="1" minValue="20000" maxValue="70000"/>
    </cacheField>
    <cacheField name="Total Sales (BDT)" numFmtId="0">
      <sharedItems containsSemiMixedTypes="0" containsString="0" containsNumber="1" containsInteger="1" minValue="80000" maxValue="8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">
  <r>
    <d v="2024-01-05T00:00:00"/>
    <s v="Barishal"/>
    <s v="Arif Hossain"/>
    <x v="0"/>
    <n v="5"/>
    <n v="70000"/>
    <n v="350000"/>
  </r>
  <r>
    <d v="2024-01-06T00:00:00"/>
    <s v="Chittagong"/>
    <s v="Oishi Das"/>
    <x v="1"/>
    <n v="10"/>
    <n v="50000"/>
    <n v="500000"/>
  </r>
  <r>
    <d v="2024-01-07T00:00:00"/>
    <s v="Khulna"/>
    <s v="Parvez Hasan"/>
    <x v="2"/>
    <n v="7"/>
    <n v="20000"/>
    <n v="140000"/>
  </r>
  <r>
    <d v="2024-01-08T00:00:00"/>
    <s v="Rajshahi"/>
    <s v="Nabila Sultana"/>
    <x v="3"/>
    <n v="15"/>
    <n v="30000"/>
    <n v="450000"/>
  </r>
  <r>
    <d v="2024-01-09T00:00:00"/>
    <s v="Sylhet"/>
    <s v="Eva Karim"/>
    <x v="0"/>
    <n v="3"/>
    <n v="70000"/>
    <n v="210000"/>
  </r>
  <r>
    <d v="2024-01-10T00:00:00"/>
    <s v="Dhaka"/>
    <s v="Farhan Islam"/>
    <x v="1"/>
    <n v="6"/>
    <n v="50000"/>
    <n v="300000"/>
  </r>
  <r>
    <d v="2024-01-11T00:00:00"/>
    <s v="Chittagong"/>
    <s v="Parvez Hasan"/>
    <x v="2"/>
    <n v="4"/>
    <n v="20000"/>
    <n v="80000"/>
  </r>
  <r>
    <d v="2024-01-12T00:00:00"/>
    <s v="Khulna"/>
    <s v="Nabila Sultana"/>
    <x v="3"/>
    <n v="10"/>
    <n v="30000"/>
    <n v="300000"/>
  </r>
  <r>
    <d v="2024-01-13T00:00:00"/>
    <s v="Barishal"/>
    <s v="Arif Hossain"/>
    <x v="0"/>
    <n v="8"/>
    <n v="70000"/>
    <n v="560000"/>
  </r>
  <r>
    <d v="2024-01-14T00:00:00"/>
    <s v="Sylhet"/>
    <s v="Arif Hossain"/>
    <x v="1"/>
    <n v="12"/>
    <n v="50000"/>
    <n v="600000"/>
  </r>
  <r>
    <d v="2024-01-15T00:00:00"/>
    <s v="Dhaka"/>
    <s v="Oishi Das"/>
    <x v="2"/>
    <n v="9"/>
    <n v="20000"/>
    <n v="180000"/>
  </r>
  <r>
    <d v="2024-01-16T00:00:00"/>
    <s v="Chittagong"/>
    <s v="Parvez Hasan"/>
    <x v="3"/>
    <n v="5"/>
    <n v="30000"/>
    <n v="150000"/>
  </r>
  <r>
    <d v="2024-01-17T00:00:00"/>
    <s v="Khulna"/>
    <s v="Nabila Sultana"/>
    <x v="0"/>
    <n v="11"/>
    <n v="70000"/>
    <n v="770000"/>
  </r>
  <r>
    <d v="2024-01-18T00:00:00"/>
    <s v="Rajshahi"/>
    <s v="Eva Karim"/>
    <x v="1"/>
    <n v="7"/>
    <n v="50000"/>
    <n v="350000"/>
  </r>
  <r>
    <d v="2024-01-19T00:00:00"/>
    <s v="Sylhet"/>
    <s v="Farhan Islam"/>
    <x v="2"/>
    <n v="6"/>
    <n v="20000"/>
    <n v="120000"/>
  </r>
  <r>
    <d v="2024-01-20T00:00:00"/>
    <s v="Dhaka"/>
    <s v="Parvez Hasan"/>
    <x v="3"/>
    <n v="13"/>
    <n v="30000"/>
    <n v="390000"/>
  </r>
  <r>
    <d v="2024-01-21T00:00:00"/>
    <s v="Barishal"/>
    <s v="Nabila Sultana"/>
    <x v="0"/>
    <n v="9"/>
    <n v="70000"/>
    <n v="630000"/>
  </r>
  <r>
    <d v="2024-01-22T00:00:00"/>
    <s v="Khulna"/>
    <s v="Eva Karim"/>
    <x v="1"/>
    <n v="8"/>
    <n v="50000"/>
    <n v="400000"/>
  </r>
  <r>
    <d v="2024-01-23T00:00:00"/>
    <s v="Rajshahi"/>
    <s v="Farhan Islam"/>
    <x v="2"/>
    <n v="14"/>
    <n v="20000"/>
    <n v="280000"/>
  </r>
  <r>
    <d v="2024-01-24T00:00:00"/>
    <s v="Sylhet"/>
    <s v="Parvez Hasan"/>
    <x v="3"/>
    <n v="7"/>
    <n v="30000"/>
    <n v="210000"/>
  </r>
  <r>
    <d v="2024-01-25T00:00:00"/>
    <s v="Dhaka"/>
    <s v="Nabila Sultana"/>
    <x v="0"/>
    <n v="10"/>
    <n v="70000"/>
    <n v="700000"/>
  </r>
  <r>
    <d v="2024-01-26T00:00:00"/>
    <s v="Chittagong"/>
    <s v="Arif Hossain"/>
    <x v="1"/>
    <n v="5"/>
    <n v="50000"/>
    <n v="250000"/>
  </r>
  <r>
    <d v="2024-01-27T00:00:00"/>
    <s v="Barishal"/>
    <s v="Oishi Das"/>
    <x v="2"/>
    <n v="8"/>
    <n v="20000"/>
    <n v="160000"/>
  </r>
  <r>
    <d v="2024-01-28T00:00:00"/>
    <s v="Rajshahi"/>
    <s v="Parvez Hasan"/>
    <x v="3"/>
    <n v="6"/>
    <n v="30000"/>
    <n v="180000"/>
  </r>
  <r>
    <d v="2024-01-29T00:00:00"/>
    <s v="Sylhet"/>
    <s v="Nabila Sultana"/>
    <x v="0"/>
    <n v="7"/>
    <n v="70000"/>
    <n v="490000"/>
  </r>
  <r>
    <d v="2024-02-01T00:00:00"/>
    <s v="Dhaka"/>
    <s v="Eva Karim"/>
    <x v="0"/>
    <n v="8"/>
    <n v="70000"/>
    <n v="560000"/>
  </r>
  <r>
    <d v="2024-02-02T00:00:00"/>
    <s v="Chittagong"/>
    <s v="Farhan Islam"/>
    <x v="1"/>
    <n v="6"/>
    <n v="50000"/>
    <n v="300000"/>
  </r>
  <r>
    <d v="2024-02-03T00:00:00"/>
    <s v="Khulna"/>
    <s v="Parvez Hasan"/>
    <x v="2"/>
    <n v="10"/>
    <n v="20000"/>
    <n v="200000"/>
  </r>
  <r>
    <d v="2024-02-04T00:00:00"/>
    <s v="Rajshahi"/>
    <s v="Arif Hossain"/>
    <x v="3"/>
    <n v="20"/>
    <n v="30000"/>
    <n v="600000"/>
  </r>
  <r>
    <d v="2024-02-05T00:00:00"/>
    <s v="Barishal"/>
    <s v="Eva Karim"/>
    <x v="0"/>
    <n v="4"/>
    <n v="70000"/>
    <n v="280000"/>
  </r>
  <r>
    <d v="2024-02-06T00:00:00"/>
    <s v="Dhaka"/>
    <s v="Farhan Islam"/>
    <x v="1"/>
    <n v="9"/>
    <n v="50000"/>
    <n v="450000"/>
  </r>
  <r>
    <d v="2024-02-07T00:00:00"/>
    <s v="Chittagong"/>
    <s v="Eva Karim"/>
    <x v="2"/>
    <n v="5"/>
    <n v="20000"/>
    <n v="100000"/>
  </r>
  <r>
    <d v="2024-02-08T00:00:00"/>
    <s v="Barishal"/>
    <s v="Farhan Islam"/>
    <x v="3"/>
    <n v="15"/>
    <n v="30000"/>
    <n v="450000"/>
  </r>
  <r>
    <d v="2024-02-09T00:00:00"/>
    <s v="Rajshahi"/>
    <s v="Parvez Hasan"/>
    <x v="0"/>
    <n v="7"/>
    <n v="70000"/>
    <n v="490000"/>
  </r>
  <r>
    <d v="2024-02-10T00:00:00"/>
    <s v="Sylhet"/>
    <s v="Nabila Sultana"/>
    <x v="1"/>
    <n v="11"/>
    <n v="50000"/>
    <n v="550000"/>
  </r>
  <r>
    <d v="2024-02-11T00:00:00"/>
    <s v="Dhaka"/>
    <s v="Arif Hossain"/>
    <x v="2"/>
    <n v="12"/>
    <n v="20000"/>
    <n v="240000"/>
  </r>
  <r>
    <d v="2024-02-12T00:00:00"/>
    <s v="Chittagong"/>
    <s v="Arif Hossain"/>
    <x v="3"/>
    <n v="10"/>
    <n v="30000"/>
    <n v="300000"/>
  </r>
  <r>
    <d v="2024-02-13T00:00:00"/>
    <s v="Khulna"/>
    <s v="Oishi Das"/>
    <x v="0"/>
    <n v="9"/>
    <n v="70000"/>
    <n v="630000"/>
  </r>
  <r>
    <d v="2024-02-14T00:00:00"/>
    <s v="Rajshahi"/>
    <s v="Parvez Hasan"/>
    <x v="1"/>
    <n v="8"/>
    <n v="50000"/>
    <n v="400000"/>
  </r>
  <r>
    <d v="2024-02-15T00:00:00"/>
    <s v="Sylhet"/>
    <s v="Nabila Sultana"/>
    <x v="2"/>
    <n v="11"/>
    <n v="20000"/>
    <n v="220000"/>
  </r>
  <r>
    <d v="2024-02-16T00:00:00"/>
    <s v="Barishal"/>
    <s v="Eva Karim"/>
    <x v="3"/>
    <n v="14"/>
    <n v="30000"/>
    <n v="420000"/>
  </r>
  <r>
    <d v="2024-02-17T00:00:00"/>
    <s v="Chittagong"/>
    <s v="Farhan Islam"/>
    <x v="0"/>
    <n v="10"/>
    <n v="70000"/>
    <n v="700000"/>
  </r>
  <r>
    <d v="2024-02-18T00:00:00"/>
    <s v="Khulna"/>
    <s v="Parvez Hasan"/>
    <x v="1"/>
    <n v="9"/>
    <n v="50000"/>
    <n v="450000"/>
  </r>
  <r>
    <d v="2024-02-19T00:00:00"/>
    <s v="Rajshahi"/>
    <s v="Nabila Sultana"/>
    <x v="2"/>
    <n v="13"/>
    <n v="20000"/>
    <n v="260000"/>
  </r>
  <r>
    <d v="2024-02-20T00:00:00"/>
    <s v="Sylhet"/>
    <s v="Eva Karim"/>
    <x v="3"/>
    <n v="8"/>
    <n v="30000"/>
    <n v="240000"/>
  </r>
  <r>
    <d v="2024-02-21T00:00:00"/>
    <s v="Dhaka"/>
    <s v="Farhan Islam"/>
    <x v="0"/>
    <n v="12"/>
    <n v="70000"/>
    <n v="840000"/>
  </r>
  <r>
    <d v="2024-02-22T00:00:00"/>
    <s v="Chittagong"/>
    <s v="Parvez Hasan"/>
    <x v="1"/>
    <n v="7"/>
    <n v="50000"/>
    <n v="350000"/>
  </r>
  <r>
    <d v="2024-02-23T00:00:00"/>
    <s v="Khulna"/>
    <s v="Nabila Sultana"/>
    <x v="2"/>
    <n v="9"/>
    <n v="20000"/>
    <n v="180000"/>
  </r>
  <r>
    <d v="2024-02-24T00:00:00"/>
    <s v="Barishal"/>
    <s v="Arif Hossain"/>
    <x v="3"/>
    <n v="12"/>
    <n v="30000"/>
    <n v="360000"/>
  </r>
  <r>
    <d v="2024-02-25T00:00:00"/>
    <s v="Sylhet"/>
    <s v="Oishi Das"/>
    <x v="0"/>
    <n v="5"/>
    <n v="70000"/>
    <n v="350000"/>
  </r>
  <r>
    <d v="2024-03-01T00:00:00"/>
    <s v="Dhaka"/>
    <s v="Arif Hossain"/>
    <x v="0"/>
    <n v="12"/>
    <n v="70000"/>
    <n v="840000"/>
  </r>
  <r>
    <d v="2024-03-02T00:00:00"/>
    <s v="Chittagong"/>
    <s v="Arif Hossain"/>
    <x v="1"/>
    <n v="8"/>
    <n v="50000"/>
    <n v="400000"/>
  </r>
  <r>
    <d v="2024-03-03T00:00:00"/>
    <s v="Khulna"/>
    <s v="Eva Karim"/>
    <x v="2"/>
    <n v="7"/>
    <n v="20000"/>
    <n v="140000"/>
  </r>
  <r>
    <d v="2024-03-04T00:00:00"/>
    <s v="Rajshahi"/>
    <s v="Farhan Islam"/>
    <x v="3"/>
    <n v="9"/>
    <n v="30000"/>
    <n v="270000"/>
  </r>
  <r>
    <d v="2024-03-05T00:00:00"/>
    <s v="Sylhet"/>
    <s v="Eva Karim"/>
    <x v="0"/>
    <n v="6"/>
    <n v="70000"/>
    <n v="420000"/>
  </r>
  <r>
    <d v="2024-03-06T00:00:00"/>
    <s v="Barishal"/>
    <s v="Farhan Islam"/>
    <x v="1"/>
    <n v="10"/>
    <n v="50000"/>
    <n v="500000"/>
  </r>
  <r>
    <d v="2024-03-07T00:00:00"/>
    <s v="Chittagong"/>
    <s v="Parvez Hasan"/>
    <x v="2"/>
    <n v="8"/>
    <n v="20000"/>
    <n v="160000"/>
  </r>
  <r>
    <d v="2024-03-08T00:00:00"/>
    <s v="Barishal"/>
    <s v="Nabila Sultana"/>
    <x v="3"/>
    <n v="13"/>
    <n v="30000"/>
    <n v="390000"/>
  </r>
  <r>
    <d v="2024-03-09T00:00:00"/>
    <s v="Rajshahi"/>
    <s v="Arif Hossain"/>
    <x v="0"/>
    <n v="9"/>
    <n v="70000"/>
    <n v="630000"/>
  </r>
  <r>
    <d v="2024-03-10T00:00:00"/>
    <s v="Sylhet"/>
    <s v="Parvez Hasan"/>
    <x v="1"/>
    <n v="5"/>
    <n v="50000"/>
    <n v="250000"/>
  </r>
  <r>
    <d v="2024-03-11T00:00:00"/>
    <s v="Dhaka"/>
    <s v="Oishi Das"/>
    <x v="2"/>
    <n v="11"/>
    <n v="20000"/>
    <n v="220000"/>
  </r>
  <r>
    <d v="2024-03-12T00:00:00"/>
    <s v="Chittagong"/>
    <s v="Parvez Hasan"/>
    <x v="3"/>
    <n v="14"/>
    <n v="30000"/>
    <n v="420000"/>
  </r>
  <r>
    <d v="2024-03-13T00:00:00"/>
    <s v="Khulna"/>
    <s v="Nabila Sultana"/>
    <x v="0"/>
    <n v="10"/>
    <n v="70000"/>
    <n v="700000"/>
  </r>
  <r>
    <d v="2024-03-14T00:00:00"/>
    <s v="Rajshahi"/>
    <s v="Eva Karim"/>
    <x v="1"/>
    <n v="6"/>
    <n v="50000"/>
    <n v="300000"/>
  </r>
  <r>
    <d v="2024-03-15T00:00:00"/>
    <s v="Barishal"/>
    <s v="Farhan Islam"/>
    <x v="2"/>
    <n v="8"/>
    <n v="20000"/>
    <n v="160000"/>
  </r>
  <r>
    <d v="2024-03-16T00:00:00"/>
    <s v="Dhaka"/>
    <s v="Parvez Hasan"/>
    <x v="3"/>
    <n v="12"/>
    <n v="30000"/>
    <n v="360000"/>
  </r>
  <r>
    <d v="2024-03-17T00:00:00"/>
    <s v="Chittagong"/>
    <s v="Nabila Sultana"/>
    <x v="0"/>
    <n v="9"/>
    <n v="70000"/>
    <n v="630000"/>
  </r>
  <r>
    <d v="2024-03-18T00:00:00"/>
    <s v="Barishal"/>
    <s v="Oishi Das"/>
    <x v="1"/>
    <n v="7"/>
    <n v="50000"/>
    <n v="350000"/>
  </r>
  <r>
    <d v="2024-03-19T00:00:00"/>
    <s v="Rajshahi"/>
    <s v="Parvez Hasan"/>
    <x v="2"/>
    <n v="14"/>
    <n v="20000"/>
    <n v="280000"/>
  </r>
  <r>
    <d v="2024-03-20T00:00:00"/>
    <s v="Sylhet"/>
    <s v="Nabila Sultana"/>
    <x v="3"/>
    <n v="8"/>
    <n v="30000"/>
    <n v="240000"/>
  </r>
  <r>
    <d v="2024-03-21T00:00:00"/>
    <s v="Dhaka"/>
    <s v="Eva Karim"/>
    <x v="0"/>
    <n v="11"/>
    <n v="70000"/>
    <n v="770000"/>
  </r>
  <r>
    <d v="2024-03-22T00:00:00"/>
    <s v="Barishal"/>
    <s v="Farhan Islam"/>
    <x v="1"/>
    <n v="5"/>
    <n v="50000"/>
    <n v="250000"/>
  </r>
  <r>
    <d v="2024-03-23T00:00:00"/>
    <s v="Khulna"/>
    <s v="Parvez Hasan"/>
    <x v="2"/>
    <n v="10"/>
    <n v="20000"/>
    <n v="200000"/>
  </r>
  <r>
    <d v="2024-03-24T00:00:00"/>
    <s v="Rajshahi"/>
    <s v="Nabila Sultana"/>
    <x v="3"/>
    <n v="9"/>
    <n v="30000"/>
    <n v="270000"/>
  </r>
  <r>
    <d v="2024-03-25T00:00:00"/>
    <s v="Sylhet"/>
    <s v="Farhan Islam"/>
    <x v="0"/>
    <n v="10"/>
    <n v="70000"/>
    <n v="700000"/>
  </r>
  <r>
    <d v="2024-03-30T00:00:00"/>
    <s v="Barishal"/>
    <s v="Nabila Sultana"/>
    <x v="3"/>
    <n v="5"/>
    <n v="30000"/>
    <n v="15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116061-9859-41FB-AF0B-9AE88E634E21}" name="PivotTable1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5:H20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71929-FA05-4EE7-A015-F68EA3595929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602E3-6F33-47BD-83B7-5C8B03B979DB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599289-096A-4893-B74A-9B7257AE3FD4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Q39:R44" firstHeaderRow="1" firstDataRow="1" firstDataCol="1"/>
  <pivotFields count="7">
    <pivotField numFmtId="14"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 Sales (BDT)" fld="6" baseField="0" baseItem="0"/>
  </dataFields>
  <formats count="6">
    <format dxfId="9">
      <pivotArea type="all" dataOnly="0" outline="0" fieldPosition="0"/>
    </format>
    <format dxfId="8">
      <pivotArea outline="0" collapsedLevelsAreSubtotals="1" fieldPosition="0"/>
    </format>
    <format dxfId="7">
      <pivotArea field="3" type="button" dataOnly="0" labelOnly="1" outline="0" axis="axisRow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grandRow="1" outline="0" fieldPosition="0"/>
    </format>
    <format dxfId="4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F06989F-97AD-4DFB-B762-15FD48612FF1}" autoFormatId="16" applyNumberFormats="0" applyBorderFormats="0" applyFontFormats="0" applyPatternFormats="0" applyAlignmentFormats="0" applyWidthHeightFormats="0">
  <queryTableRefresh nextId="2">
    <queryTableFields count="1">
      <queryTableField id="1" name="Column1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7BD1E7-FF9C-4EA7-A970-6D8B8A150922}" name="Table1_2" displayName="Table1_2" ref="A1:A2" tableType="queryTable" totalsRowShown="0">
  <autoFilter ref="A1:A2" xr:uid="{2B7BD1E7-FF9C-4EA7-A970-6D8B8A150922}"/>
  <tableColumns count="1">
    <tableColumn id="2" xr3:uid="{B17EF68D-F952-4248-AB17-5C093B5EBBA5}" uniqueName="2" name="Column1" queryTableFieldId="1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11957-6612-4562-BB34-A9AFF36D7A3D}">
  <dimension ref="A3:H20"/>
  <sheetViews>
    <sheetView workbookViewId="0">
      <selection activeCell="I9" sqref="I9"/>
    </sheetView>
  </sheetViews>
  <sheetFormatPr defaultRowHeight="14.4"/>
  <cols>
    <col min="1" max="1" width="12.5546875" bestFit="1" customWidth="1"/>
    <col min="2" max="2" width="21.77734375" bestFit="1" customWidth="1"/>
  </cols>
  <sheetData>
    <row r="3" spans="1:8">
      <c r="A3" s="17" t="s">
        <v>36</v>
      </c>
      <c r="B3" t="s">
        <v>38</v>
      </c>
    </row>
    <row r="4" spans="1:8">
      <c r="A4" s="18" t="s">
        <v>13</v>
      </c>
      <c r="B4">
        <v>6950000</v>
      </c>
    </row>
    <row r="5" spans="1:8">
      <c r="A5" s="18" t="s">
        <v>10</v>
      </c>
      <c r="B5">
        <v>12250000</v>
      </c>
    </row>
    <row r="6" spans="1:8">
      <c r="A6" s="18" t="s">
        <v>19</v>
      </c>
      <c r="B6">
        <v>6150000</v>
      </c>
    </row>
    <row r="7" spans="1:8">
      <c r="A7" s="18" t="s">
        <v>16</v>
      </c>
      <c r="B7">
        <v>3320000</v>
      </c>
    </row>
    <row r="8" spans="1:8">
      <c r="A8" s="18" t="s">
        <v>37</v>
      </c>
      <c r="B8">
        <v>28670000</v>
      </c>
    </row>
    <row r="15" spans="1:8">
      <c r="G15" s="17" t="s">
        <v>36</v>
      </c>
      <c r="H15" t="s">
        <v>38</v>
      </c>
    </row>
    <row r="16" spans="1:8">
      <c r="G16" s="18" t="s">
        <v>13</v>
      </c>
      <c r="H16">
        <v>6950000</v>
      </c>
    </row>
    <row r="17" spans="7:8">
      <c r="G17" s="18" t="s">
        <v>10</v>
      </c>
      <c r="H17">
        <v>12250000</v>
      </c>
    </row>
    <row r="18" spans="7:8">
      <c r="G18" s="18" t="s">
        <v>19</v>
      </c>
      <c r="H18">
        <v>6150000</v>
      </c>
    </row>
    <row r="19" spans="7:8">
      <c r="G19" s="18" t="s">
        <v>16</v>
      </c>
      <c r="H19">
        <v>3320000</v>
      </c>
    </row>
    <row r="20" spans="7:8">
      <c r="G20" s="18" t="s">
        <v>37</v>
      </c>
      <c r="H20">
        <v>28670000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8D33-D29C-4293-A9BB-10FF5B71E780}">
  <dimension ref="A3:B8"/>
  <sheetViews>
    <sheetView workbookViewId="0">
      <selection activeCell="C8" sqref="A3:C8"/>
    </sheetView>
  </sheetViews>
  <sheetFormatPr defaultRowHeight="14.4"/>
  <cols>
    <col min="1" max="1" width="12.5546875" bestFit="1" customWidth="1"/>
    <col min="2" max="2" width="21.77734375" bestFit="1" customWidth="1"/>
  </cols>
  <sheetData>
    <row r="3" spans="1:2">
      <c r="A3" s="17" t="s">
        <v>36</v>
      </c>
      <c r="B3" t="s">
        <v>38</v>
      </c>
    </row>
    <row r="4" spans="1:2">
      <c r="A4" s="18" t="s">
        <v>13</v>
      </c>
      <c r="B4">
        <v>6950000</v>
      </c>
    </row>
    <row r="5" spans="1:2">
      <c r="A5" s="18" t="s">
        <v>10</v>
      </c>
      <c r="B5">
        <v>12250000</v>
      </c>
    </row>
    <row r="6" spans="1:2">
      <c r="A6" s="18" t="s">
        <v>19</v>
      </c>
      <c r="B6">
        <v>6150000</v>
      </c>
    </row>
    <row r="7" spans="1:2">
      <c r="A7" s="18" t="s">
        <v>16</v>
      </c>
      <c r="B7">
        <v>3320000</v>
      </c>
    </row>
    <row r="8" spans="1:2">
      <c r="A8" s="18" t="s">
        <v>37</v>
      </c>
      <c r="B8">
        <v>28670000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6AA3D-9F4E-4315-805F-2C1A3DACA803}">
  <sheetPr filterMode="1"/>
  <dimension ref="B4:AC171"/>
  <sheetViews>
    <sheetView topLeftCell="J19" workbookViewId="0">
      <selection activeCell="O36" sqref="O36:O37"/>
    </sheetView>
  </sheetViews>
  <sheetFormatPr defaultRowHeight="14.4"/>
  <cols>
    <col min="3" max="3" width="13.5546875" customWidth="1"/>
    <col min="4" max="4" width="13" customWidth="1"/>
    <col min="5" max="5" width="11.33203125" customWidth="1"/>
    <col min="14" max="14" width="13.109375" customWidth="1"/>
    <col min="16" max="16" width="12.109375" customWidth="1"/>
    <col min="17" max="17" width="10.5546875" customWidth="1"/>
    <col min="18" max="18" width="10.109375" bestFit="1" customWidth="1"/>
    <col min="19" max="19" width="10.77734375" customWidth="1"/>
  </cols>
  <sheetData>
    <row r="4" spans="3:29" ht="18">
      <c r="C4" s="36" t="s">
        <v>0</v>
      </c>
      <c r="D4" s="36"/>
      <c r="E4" s="36"/>
      <c r="F4" s="36"/>
      <c r="G4" s="36"/>
      <c r="H4" s="36"/>
      <c r="I4" s="36"/>
      <c r="J4" s="1"/>
      <c r="N4" s="10" t="s">
        <v>25</v>
      </c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6"/>
      <c r="AA4" s="6"/>
      <c r="AB4" s="6"/>
      <c r="AC4" s="6"/>
    </row>
    <row r="5" spans="3:29">
      <c r="C5" s="36"/>
      <c r="D5" s="36"/>
      <c r="E5" s="36"/>
      <c r="F5" s="36"/>
      <c r="G5" s="36"/>
      <c r="H5" s="36"/>
      <c r="I5" s="36"/>
      <c r="J5" s="1"/>
    </row>
    <row r="6" spans="3:29" ht="43.2">
      <c r="C6" s="2" t="s">
        <v>1</v>
      </c>
      <c r="D6" s="2" t="s">
        <v>2</v>
      </c>
      <c r="E6" s="2" t="s">
        <v>3</v>
      </c>
      <c r="F6" s="2" t="s">
        <v>4</v>
      </c>
      <c r="G6" s="2" t="s">
        <v>5</v>
      </c>
      <c r="H6" s="2" t="s">
        <v>6</v>
      </c>
      <c r="I6" s="2" t="s">
        <v>7</v>
      </c>
      <c r="J6" s="1"/>
    </row>
    <row r="7" spans="3:29">
      <c r="C7" s="3">
        <v>45296</v>
      </c>
      <c r="D7" s="4" t="s">
        <v>8</v>
      </c>
      <c r="E7" s="4" t="s">
        <v>9</v>
      </c>
      <c r="F7" s="4" t="s">
        <v>10</v>
      </c>
      <c r="G7" s="4">
        <v>5</v>
      </c>
      <c r="H7" s="4">
        <v>70000</v>
      </c>
      <c r="I7" s="4">
        <f t="shared" ref="I7:I38" si="0">G7*H7</f>
        <v>350000</v>
      </c>
      <c r="J7" s="1"/>
    </row>
    <row r="8" spans="3:29" ht="18">
      <c r="C8" s="3">
        <v>45297</v>
      </c>
      <c r="D8" s="4" t="s">
        <v>11</v>
      </c>
      <c r="E8" s="4" t="s">
        <v>12</v>
      </c>
      <c r="F8" s="4" t="s">
        <v>13</v>
      </c>
      <c r="G8" s="4">
        <v>10</v>
      </c>
      <c r="H8" s="4">
        <v>50000</v>
      </c>
      <c r="I8" s="4">
        <f t="shared" si="0"/>
        <v>500000</v>
      </c>
      <c r="J8" s="1"/>
      <c r="P8" s="37" t="s">
        <v>31</v>
      </c>
      <c r="Q8" s="37"/>
      <c r="R8" s="37"/>
      <c r="S8" s="37"/>
      <c r="T8" s="37"/>
      <c r="U8" s="37"/>
      <c r="V8" s="11"/>
    </row>
    <row r="9" spans="3:29" ht="28.8">
      <c r="C9" s="3">
        <v>45298</v>
      </c>
      <c r="D9" s="4" t="s">
        <v>14</v>
      </c>
      <c r="E9" s="4" t="s">
        <v>15</v>
      </c>
      <c r="F9" s="4" t="s">
        <v>16</v>
      </c>
      <c r="G9" s="4">
        <v>7</v>
      </c>
      <c r="H9" s="4">
        <v>20000</v>
      </c>
      <c r="I9" s="4">
        <f t="shared" si="0"/>
        <v>140000</v>
      </c>
      <c r="J9" s="1"/>
      <c r="Q9" s="12" t="s">
        <v>2</v>
      </c>
      <c r="R9" s="12" t="s">
        <v>32</v>
      </c>
      <c r="T9" s="9"/>
    </row>
    <row r="10" spans="3:29" ht="28.8">
      <c r="C10" s="3">
        <v>45299</v>
      </c>
      <c r="D10" s="4" t="s">
        <v>17</v>
      </c>
      <c r="E10" s="4" t="s">
        <v>18</v>
      </c>
      <c r="F10" s="4" t="s">
        <v>19</v>
      </c>
      <c r="G10" s="4">
        <v>15</v>
      </c>
      <c r="H10" s="4">
        <v>30000</v>
      </c>
      <c r="I10" s="4">
        <f t="shared" si="0"/>
        <v>450000</v>
      </c>
      <c r="J10" s="1"/>
      <c r="Q10" s="13" t="s">
        <v>26</v>
      </c>
      <c r="R10" s="12">
        <f>SUMIF(D7:D82,"barishal",I7:I82)</f>
        <v>5010000</v>
      </c>
    </row>
    <row r="11" spans="3:29" ht="24" customHeight="1">
      <c r="C11" s="3">
        <v>45300</v>
      </c>
      <c r="D11" s="4" t="s">
        <v>20</v>
      </c>
      <c r="E11" s="4" t="s">
        <v>21</v>
      </c>
      <c r="F11" s="4" t="s">
        <v>10</v>
      </c>
      <c r="G11" s="4">
        <v>3</v>
      </c>
      <c r="H11" s="4">
        <v>70000</v>
      </c>
      <c r="I11" s="4">
        <f t="shared" si="0"/>
        <v>210000</v>
      </c>
      <c r="J11" s="1"/>
      <c r="Q11" s="14" t="s">
        <v>11</v>
      </c>
      <c r="R11" s="12">
        <f>SUMIF(D7:D82,"chittagong",I7:I82)</f>
        <v>4340000</v>
      </c>
    </row>
    <row r="12" spans="3:29">
      <c r="C12" s="3">
        <v>45301</v>
      </c>
      <c r="D12" s="4" t="s">
        <v>22</v>
      </c>
      <c r="E12" s="4" t="s">
        <v>23</v>
      </c>
      <c r="F12" s="4" t="s">
        <v>13</v>
      </c>
      <c r="G12" s="4">
        <v>6</v>
      </c>
      <c r="H12" s="4">
        <v>50000</v>
      </c>
      <c r="I12" s="4">
        <f t="shared" si="0"/>
        <v>300000</v>
      </c>
      <c r="J12" s="1"/>
      <c r="Q12" s="13" t="s">
        <v>27</v>
      </c>
      <c r="R12" s="12">
        <f>SUMIF(D7:D82,"khulna",I7:I82)</f>
        <v>4110000</v>
      </c>
    </row>
    <row r="13" spans="3:29" ht="28.8">
      <c r="C13" s="3">
        <v>45302</v>
      </c>
      <c r="D13" s="4" t="s">
        <v>11</v>
      </c>
      <c r="E13" s="4" t="s">
        <v>15</v>
      </c>
      <c r="F13" s="4" t="s">
        <v>16</v>
      </c>
      <c r="G13" s="4">
        <v>4</v>
      </c>
      <c r="H13" s="4">
        <v>20000</v>
      </c>
      <c r="I13" s="4">
        <f t="shared" si="0"/>
        <v>80000</v>
      </c>
      <c r="J13" s="1"/>
      <c r="Q13" s="13" t="s">
        <v>28</v>
      </c>
      <c r="R13" s="12">
        <f>SUMIF(D7:D82,"rajshahi",I7:I82)</f>
        <v>4760000</v>
      </c>
      <c r="X13">
        <v>6</v>
      </c>
    </row>
    <row r="14" spans="3:29" ht="28.8">
      <c r="C14" s="3">
        <v>45303</v>
      </c>
      <c r="D14" s="4" t="s">
        <v>14</v>
      </c>
      <c r="E14" s="4" t="s">
        <v>18</v>
      </c>
      <c r="F14" s="4" t="s">
        <v>19</v>
      </c>
      <c r="G14" s="4">
        <v>10</v>
      </c>
      <c r="H14" s="4">
        <v>30000</v>
      </c>
      <c r="I14" s="4">
        <f t="shared" si="0"/>
        <v>300000</v>
      </c>
      <c r="J14" s="1"/>
      <c r="Q14" s="13" t="s">
        <v>29</v>
      </c>
      <c r="R14" s="12">
        <f>SUMIF(D7:D82,"sylhet",I7:I82)</f>
        <v>4600000</v>
      </c>
    </row>
    <row r="15" spans="3:29">
      <c r="C15" s="3">
        <v>45304</v>
      </c>
      <c r="D15" s="4" t="s">
        <v>8</v>
      </c>
      <c r="E15" s="4" t="s">
        <v>9</v>
      </c>
      <c r="F15" s="4" t="s">
        <v>10</v>
      </c>
      <c r="G15" s="4">
        <v>8</v>
      </c>
      <c r="H15" s="4">
        <v>70000</v>
      </c>
      <c r="I15" s="4">
        <f t="shared" si="0"/>
        <v>560000</v>
      </c>
      <c r="J15" s="1"/>
      <c r="Q15" s="13" t="s">
        <v>30</v>
      </c>
      <c r="R15" s="12">
        <f>SUMIF(D7:D82,"dhaka",I7:I82)</f>
        <v>5850000</v>
      </c>
    </row>
    <row r="16" spans="3:29">
      <c r="C16" s="3">
        <v>45305</v>
      </c>
      <c r="D16" s="4" t="s">
        <v>20</v>
      </c>
      <c r="E16" s="4" t="s">
        <v>9</v>
      </c>
      <c r="F16" s="4" t="s">
        <v>13</v>
      </c>
      <c r="G16" s="4">
        <v>12</v>
      </c>
      <c r="H16" s="4">
        <v>50000</v>
      </c>
      <c r="I16" s="4">
        <f t="shared" si="0"/>
        <v>600000</v>
      </c>
      <c r="J16" s="1"/>
    </row>
    <row r="17" spans="3:25">
      <c r="C17" s="3">
        <v>45306</v>
      </c>
      <c r="D17" s="4" t="s">
        <v>22</v>
      </c>
      <c r="E17" s="4" t="s">
        <v>12</v>
      </c>
      <c r="F17" s="4" t="s">
        <v>16</v>
      </c>
      <c r="G17" s="4">
        <v>9</v>
      </c>
      <c r="H17" s="4">
        <v>20000</v>
      </c>
      <c r="I17" s="4">
        <f t="shared" si="0"/>
        <v>180000</v>
      </c>
      <c r="J17" s="1"/>
    </row>
    <row r="18" spans="3:25" ht="28.8">
      <c r="C18" s="3">
        <v>45307</v>
      </c>
      <c r="D18" s="4" t="s">
        <v>11</v>
      </c>
      <c r="E18" s="4" t="s">
        <v>15</v>
      </c>
      <c r="F18" s="4" t="s">
        <v>19</v>
      </c>
      <c r="G18" s="4">
        <v>5</v>
      </c>
      <c r="H18" s="4">
        <v>30000</v>
      </c>
      <c r="I18" s="4">
        <f t="shared" si="0"/>
        <v>150000</v>
      </c>
      <c r="J18" s="1"/>
    </row>
    <row r="19" spans="3:25" ht="28.8">
      <c r="C19" s="3">
        <v>45308</v>
      </c>
      <c r="D19" s="4" t="s">
        <v>14</v>
      </c>
      <c r="E19" s="4" t="s">
        <v>18</v>
      </c>
      <c r="F19" s="4" t="s">
        <v>10</v>
      </c>
      <c r="G19" s="4">
        <v>11</v>
      </c>
      <c r="H19" s="4">
        <v>70000</v>
      </c>
      <c r="I19" s="4">
        <f t="shared" si="0"/>
        <v>770000</v>
      </c>
      <c r="J19" s="1"/>
      <c r="S19" s="38" t="s">
        <v>33</v>
      </c>
      <c r="T19" s="38"/>
    </row>
    <row r="20" spans="3:25">
      <c r="C20" s="3">
        <v>45309</v>
      </c>
      <c r="D20" s="4" t="s">
        <v>17</v>
      </c>
      <c r="E20" s="4" t="s">
        <v>21</v>
      </c>
      <c r="F20" s="4" t="s">
        <v>13</v>
      </c>
      <c r="G20" s="4">
        <v>7</v>
      </c>
      <c r="H20" s="4">
        <v>50000</v>
      </c>
      <c r="I20" s="4">
        <f t="shared" si="0"/>
        <v>350000</v>
      </c>
      <c r="J20" s="1"/>
    </row>
    <row r="21" spans="3:25">
      <c r="C21" s="3">
        <v>45310</v>
      </c>
      <c r="D21" s="4" t="s">
        <v>20</v>
      </c>
      <c r="E21" s="4" t="s">
        <v>23</v>
      </c>
      <c r="F21" s="4" t="s">
        <v>16</v>
      </c>
      <c r="G21" s="4">
        <v>6</v>
      </c>
      <c r="H21" s="4">
        <v>20000</v>
      </c>
      <c r="I21" s="4">
        <f t="shared" si="0"/>
        <v>120000</v>
      </c>
      <c r="J21" s="1"/>
    </row>
    <row r="22" spans="3:25" ht="28.8">
      <c r="C22" s="3">
        <v>45311</v>
      </c>
      <c r="D22" s="4" t="s">
        <v>22</v>
      </c>
      <c r="E22" s="4" t="s">
        <v>15</v>
      </c>
      <c r="F22" s="4" t="s">
        <v>19</v>
      </c>
      <c r="G22" s="4">
        <v>13</v>
      </c>
      <c r="H22" s="4">
        <v>30000</v>
      </c>
      <c r="I22" s="4">
        <f t="shared" si="0"/>
        <v>390000</v>
      </c>
      <c r="J22" s="1"/>
    </row>
    <row r="23" spans="3:25" ht="28.8">
      <c r="C23" s="3">
        <v>45312</v>
      </c>
      <c r="D23" s="4" t="s">
        <v>8</v>
      </c>
      <c r="E23" s="4" t="s">
        <v>18</v>
      </c>
      <c r="F23" s="4" t="s">
        <v>10</v>
      </c>
      <c r="G23" s="4">
        <v>9</v>
      </c>
      <c r="H23" s="4">
        <v>70000</v>
      </c>
      <c r="I23" s="4">
        <f t="shared" si="0"/>
        <v>630000</v>
      </c>
      <c r="J23" s="1"/>
    </row>
    <row r="24" spans="3:25">
      <c r="C24" s="3">
        <v>45313</v>
      </c>
      <c r="D24" s="4" t="s">
        <v>14</v>
      </c>
      <c r="E24" s="4" t="s">
        <v>21</v>
      </c>
      <c r="F24" s="4" t="s">
        <v>13</v>
      </c>
      <c r="G24" s="4">
        <v>8</v>
      </c>
      <c r="H24" s="4">
        <v>50000</v>
      </c>
      <c r="I24" s="4">
        <f t="shared" si="0"/>
        <v>400000</v>
      </c>
      <c r="J24" s="1"/>
    </row>
    <row r="25" spans="3:25">
      <c r="C25" s="3">
        <v>45314</v>
      </c>
      <c r="D25" s="4" t="s">
        <v>17</v>
      </c>
      <c r="E25" s="4" t="s">
        <v>23</v>
      </c>
      <c r="F25" s="4" t="s">
        <v>16</v>
      </c>
      <c r="G25" s="4">
        <v>14</v>
      </c>
      <c r="H25" s="4">
        <v>20000</v>
      </c>
      <c r="I25" s="4">
        <f t="shared" si="0"/>
        <v>280000</v>
      </c>
      <c r="J25" s="1"/>
    </row>
    <row r="26" spans="3:25" ht="28.8">
      <c r="C26" s="3">
        <v>45315</v>
      </c>
      <c r="D26" s="4" t="s">
        <v>20</v>
      </c>
      <c r="E26" s="4" t="s">
        <v>15</v>
      </c>
      <c r="F26" s="4" t="s">
        <v>19</v>
      </c>
      <c r="G26" s="4">
        <v>7</v>
      </c>
      <c r="H26" s="4">
        <v>30000</v>
      </c>
      <c r="I26" s="4">
        <f t="shared" si="0"/>
        <v>210000</v>
      </c>
      <c r="J26" s="1"/>
    </row>
    <row r="27" spans="3:25" ht="28.8">
      <c r="C27" s="3">
        <v>45316</v>
      </c>
      <c r="D27" s="4" t="s">
        <v>22</v>
      </c>
      <c r="E27" s="4" t="s">
        <v>18</v>
      </c>
      <c r="F27" s="4" t="s">
        <v>10</v>
      </c>
      <c r="G27" s="4">
        <v>10</v>
      </c>
      <c r="H27" s="4">
        <v>70000</v>
      </c>
      <c r="I27" s="4">
        <f t="shared" si="0"/>
        <v>700000</v>
      </c>
      <c r="J27" s="1"/>
    </row>
    <row r="28" spans="3:25">
      <c r="C28" s="3">
        <v>45317</v>
      </c>
      <c r="D28" s="4" t="s">
        <v>11</v>
      </c>
      <c r="E28" s="4" t="s">
        <v>9</v>
      </c>
      <c r="F28" s="4" t="s">
        <v>13</v>
      </c>
      <c r="G28" s="4">
        <v>5</v>
      </c>
      <c r="H28" s="4">
        <v>50000</v>
      </c>
      <c r="I28" s="4">
        <f t="shared" si="0"/>
        <v>250000</v>
      </c>
      <c r="J28" s="1"/>
    </row>
    <row r="29" spans="3:25">
      <c r="C29" s="3">
        <v>45318</v>
      </c>
      <c r="D29" s="4" t="s">
        <v>8</v>
      </c>
      <c r="E29" s="4" t="s">
        <v>12</v>
      </c>
      <c r="F29" s="4" t="s">
        <v>16</v>
      </c>
      <c r="G29" s="4">
        <v>8</v>
      </c>
      <c r="H29" s="4">
        <v>20000</v>
      </c>
      <c r="I29" s="4">
        <f t="shared" si="0"/>
        <v>160000</v>
      </c>
      <c r="J29" s="1"/>
    </row>
    <row r="30" spans="3:25" ht="28.8">
      <c r="C30" s="3">
        <v>45319</v>
      </c>
      <c r="D30" s="4" t="s">
        <v>17</v>
      </c>
      <c r="E30" s="4" t="s">
        <v>15</v>
      </c>
      <c r="F30" s="4" t="s">
        <v>19</v>
      </c>
      <c r="G30" s="4">
        <v>6</v>
      </c>
      <c r="H30" s="4">
        <v>30000</v>
      </c>
      <c r="I30" s="4">
        <f t="shared" si="0"/>
        <v>180000</v>
      </c>
      <c r="J30" s="1"/>
    </row>
    <row r="31" spans="3:25" ht="28.8">
      <c r="C31" s="3">
        <v>45320</v>
      </c>
      <c r="D31" s="4" t="s">
        <v>20</v>
      </c>
      <c r="E31" s="4" t="s">
        <v>18</v>
      </c>
      <c r="F31" s="4" t="s">
        <v>10</v>
      </c>
      <c r="G31" s="4">
        <v>7</v>
      </c>
      <c r="H31" s="4">
        <v>70000</v>
      </c>
      <c r="I31" s="4">
        <f t="shared" si="0"/>
        <v>490000</v>
      </c>
      <c r="J31" s="1"/>
      <c r="Q31" s="15" t="s">
        <v>34</v>
      </c>
      <c r="R31" s="15"/>
      <c r="S31" s="15"/>
      <c r="T31" s="15"/>
      <c r="U31" s="15"/>
      <c r="V31" s="15"/>
      <c r="W31" s="16"/>
      <c r="X31" s="16"/>
      <c r="Y31" s="16"/>
    </row>
    <row r="32" spans="3:25">
      <c r="C32" s="3">
        <v>45323</v>
      </c>
      <c r="D32" s="4" t="s">
        <v>22</v>
      </c>
      <c r="E32" s="4" t="s">
        <v>21</v>
      </c>
      <c r="F32" s="4" t="s">
        <v>10</v>
      </c>
      <c r="G32" s="4">
        <v>8</v>
      </c>
      <c r="H32" s="4">
        <v>70000</v>
      </c>
      <c r="I32" s="4">
        <f t="shared" si="0"/>
        <v>560000</v>
      </c>
      <c r="J32" s="1"/>
    </row>
    <row r="33" spans="3:19">
      <c r="C33" s="3">
        <v>45324</v>
      </c>
      <c r="D33" s="4" t="s">
        <v>11</v>
      </c>
      <c r="E33" s="4" t="s">
        <v>23</v>
      </c>
      <c r="F33" s="4" t="s">
        <v>13</v>
      </c>
      <c r="G33" s="4">
        <v>6</v>
      </c>
      <c r="H33" s="4">
        <v>50000</v>
      </c>
      <c r="I33" s="4">
        <f t="shared" si="0"/>
        <v>300000</v>
      </c>
      <c r="J33" s="1"/>
      <c r="R33" s="39"/>
      <c r="S33" s="39"/>
    </row>
    <row r="34" spans="3:19" ht="28.8">
      <c r="C34" s="3">
        <v>45325</v>
      </c>
      <c r="D34" s="4" t="s">
        <v>14</v>
      </c>
      <c r="E34" s="4" t="s">
        <v>15</v>
      </c>
      <c r="F34" s="4" t="s">
        <v>16</v>
      </c>
      <c r="G34" s="4">
        <v>10</v>
      </c>
      <c r="H34" s="4">
        <v>20000</v>
      </c>
      <c r="I34" s="4">
        <f t="shared" si="0"/>
        <v>200000</v>
      </c>
      <c r="J34" s="1"/>
    </row>
    <row r="35" spans="3:19" ht="28.8">
      <c r="C35" s="3">
        <v>45326</v>
      </c>
      <c r="D35" s="4" t="s">
        <v>17</v>
      </c>
      <c r="E35" s="4" t="s">
        <v>9</v>
      </c>
      <c r="F35" s="4" t="s">
        <v>19</v>
      </c>
      <c r="G35" s="4">
        <v>20</v>
      </c>
      <c r="H35" s="4">
        <v>30000</v>
      </c>
      <c r="I35" s="4">
        <f t="shared" si="0"/>
        <v>600000</v>
      </c>
      <c r="J35" s="1"/>
    </row>
    <row r="36" spans="3:19">
      <c r="C36" s="3">
        <v>45327</v>
      </c>
      <c r="D36" s="4" t="s">
        <v>8</v>
      </c>
      <c r="E36" s="4" t="s">
        <v>21</v>
      </c>
      <c r="F36" s="4" t="s">
        <v>10</v>
      </c>
      <c r="G36" s="4">
        <v>4</v>
      </c>
      <c r="H36" s="4">
        <v>70000</v>
      </c>
      <c r="I36" s="4">
        <f t="shared" si="0"/>
        <v>280000</v>
      </c>
      <c r="J36" s="1"/>
    </row>
    <row r="37" spans="3:19">
      <c r="C37" s="3">
        <v>45328</v>
      </c>
      <c r="D37" s="4" t="s">
        <v>22</v>
      </c>
      <c r="E37" s="4" t="s">
        <v>23</v>
      </c>
      <c r="F37" s="4" t="s">
        <v>13</v>
      </c>
      <c r="G37" s="4">
        <v>9</v>
      </c>
      <c r="H37" s="4">
        <v>50000</v>
      </c>
      <c r="I37" s="4">
        <f t="shared" si="0"/>
        <v>450000</v>
      </c>
      <c r="J37" s="1"/>
    </row>
    <row r="38" spans="3:19">
      <c r="C38" s="3">
        <v>45329</v>
      </c>
      <c r="D38" s="4" t="s">
        <v>11</v>
      </c>
      <c r="E38" s="4" t="s">
        <v>21</v>
      </c>
      <c r="F38" s="4" t="s">
        <v>16</v>
      </c>
      <c r="G38" s="4">
        <v>5</v>
      </c>
      <c r="H38" s="4">
        <v>20000</v>
      </c>
      <c r="I38" s="4">
        <f t="shared" si="0"/>
        <v>100000</v>
      </c>
      <c r="J38" s="1"/>
      <c r="R38" s="5"/>
    </row>
    <row r="39" spans="3:19" ht="28.8">
      <c r="C39" s="3">
        <v>45330</v>
      </c>
      <c r="D39" s="4" t="s">
        <v>8</v>
      </c>
      <c r="E39" s="4" t="s">
        <v>23</v>
      </c>
      <c r="F39" s="4" t="s">
        <v>19</v>
      </c>
      <c r="G39" s="4">
        <v>15</v>
      </c>
      <c r="H39" s="4">
        <v>30000</v>
      </c>
      <c r="I39" s="4">
        <f t="shared" ref="I39:I70" si="1">G39*H39</f>
        <v>450000</v>
      </c>
      <c r="J39" s="1"/>
      <c r="Q39" s="20" t="s">
        <v>36</v>
      </c>
      <c r="R39" s="12" t="s">
        <v>38</v>
      </c>
      <c r="S39" s="12"/>
    </row>
    <row r="40" spans="3:19" ht="28.8">
      <c r="C40" s="3">
        <v>45331</v>
      </c>
      <c r="D40" s="4" t="s">
        <v>17</v>
      </c>
      <c r="E40" s="4" t="s">
        <v>15</v>
      </c>
      <c r="F40" s="4" t="s">
        <v>10</v>
      </c>
      <c r="G40" s="4">
        <v>7</v>
      </c>
      <c r="H40" s="4">
        <v>70000</v>
      </c>
      <c r="I40" s="4">
        <f t="shared" si="1"/>
        <v>490000</v>
      </c>
      <c r="J40" s="1"/>
      <c r="Q40" s="21" t="s">
        <v>13</v>
      </c>
      <c r="R40" s="12">
        <v>6950000</v>
      </c>
      <c r="S40" s="12"/>
    </row>
    <row r="41" spans="3:19" ht="28.8">
      <c r="C41" s="3">
        <v>45332</v>
      </c>
      <c r="D41" s="4" t="s">
        <v>20</v>
      </c>
      <c r="E41" s="4" t="s">
        <v>18</v>
      </c>
      <c r="F41" s="4" t="s">
        <v>13</v>
      </c>
      <c r="G41" s="4">
        <v>11</v>
      </c>
      <c r="H41" s="4">
        <v>50000</v>
      </c>
      <c r="I41" s="4">
        <f t="shared" si="1"/>
        <v>550000</v>
      </c>
      <c r="J41" s="1"/>
      <c r="Q41" s="21" t="s">
        <v>10</v>
      </c>
      <c r="R41" s="12">
        <v>12250000</v>
      </c>
      <c r="S41" s="12"/>
    </row>
    <row r="42" spans="3:19">
      <c r="C42" s="3">
        <v>45333</v>
      </c>
      <c r="D42" s="4" t="s">
        <v>22</v>
      </c>
      <c r="E42" s="4" t="s">
        <v>9</v>
      </c>
      <c r="F42" s="4" t="s">
        <v>16</v>
      </c>
      <c r="G42" s="4">
        <v>12</v>
      </c>
      <c r="H42" s="4">
        <v>20000</v>
      </c>
      <c r="I42" s="4">
        <f t="shared" si="1"/>
        <v>240000</v>
      </c>
      <c r="J42" s="1"/>
      <c r="Q42" s="21" t="s">
        <v>19</v>
      </c>
      <c r="R42" s="12">
        <v>6150000</v>
      </c>
      <c r="S42" s="12"/>
    </row>
    <row r="43" spans="3:19" ht="28.8">
      <c r="C43" s="3">
        <v>45334</v>
      </c>
      <c r="D43" s="4" t="s">
        <v>11</v>
      </c>
      <c r="E43" s="4" t="s">
        <v>9</v>
      </c>
      <c r="F43" s="4" t="s">
        <v>19</v>
      </c>
      <c r="G43" s="4">
        <v>10</v>
      </c>
      <c r="H43" s="4">
        <v>30000</v>
      </c>
      <c r="I43" s="4">
        <f t="shared" si="1"/>
        <v>300000</v>
      </c>
      <c r="J43" s="1"/>
      <c r="Q43" s="21" t="s">
        <v>16</v>
      </c>
      <c r="R43" s="12">
        <v>3320000</v>
      </c>
      <c r="S43" s="12"/>
    </row>
    <row r="44" spans="3:19">
      <c r="C44" s="3">
        <v>45335</v>
      </c>
      <c r="D44" s="4" t="s">
        <v>14</v>
      </c>
      <c r="E44" s="4" t="s">
        <v>12</v>
      </c>
      <c r="F44" s="4" t="s">
        <v>10</v>
      </c>
      <c r="G44" s="4">
        <v>9</v>
      </c>
      <c r="H44" s="4">
        <v>70000</v>
      </c>
      <c r="I44" s="4">
        <f t="shared" si="1"/>
        <v>630000</v>
      </c>
      <c r="J44" s="1"/>
      <c r="Q44" s="21" t="s">
        <v>37</v>
      </c>
      <c r="R44" s="12">
        <v>28670000</v>
      </c>
      <c r="S44" s="12"/>
    </row>
    <row r="45" spans="3:19" ht="28.8">
      <c r="C45" s="3">
        <v>45336</v>
      </c>
      <c r="D45" s="4" t="s">
        <v>17</v>
      </c>
      <c r="E45" s="4" t="s">
        <v>15</v>
      </c>
      <c r="F45" s="4" t="s">
        <v>13</v>
      </c>
      <c r="G45" s="4">
        <v>8</v>
      </c>
      <c r="H45" s="4">
        <v>50000</v>
      </c>
      <c r="I45" s="4">
        <f t="shared" si="1"/>
        <v>400000</v>
      </c>
      <c r="J45" s="1"/>
    </row>
    <row r="46" spans="3:19" ht="28.8">
      <c r="C46" s="3">
        <v>45337</v>
      </c>
      <c r="D46" s="4" t="s">
        <v>20</v>
      </c>
      <c r="E46" s="4" t="s">
        <v>18</v>
      </c>
      <c r="F46" s="4" t="s">
        <v>16</v>
      </c>
      <c r="G46" s="4">
        <v>11</v>
      </c>
      <c r="H46" s="4">
        <v>20000</v>
      </c>
      <c r="I46" s="4">
        <f t="shared" si="1"/>
        <v>220000</v>
      </c>
      <c r="J46" s="1"/>
    </row>
    <row r="47" spans="3:19" ht="28.8">
      <c r="C47" s="3">
        <v>45338</v>
      </c>
      <c r="D47" s="4" t="s">
        <v>8</v>
      </c>
      <c r="E47" s="4" t="s">
        <v>21</v>
      </c>
      <c r="F47" s="4" t="s">
        <v>19</v>
      </c>
      <c r="G47" s="4">
        <v>14</v>
      </c>
      <c r="H47" s="4">
        <v>30000</v>
      </c>
      <c r="I47" s="4">
        <f t="shared" si="1"/>
        <v>420000</v>
      </c>
      <c r="J47" s="1"/>
    </row>
    <row r="48" spans="3:19">
      <c r="C48" s="3">
        <v>45339</v>
      </c>
      <c r="D48" s="4" t="s">
        <v>11</v>
      </c>
      <c r="E48" s="4" t="s">
        <v>23</v>
      </c>
      <c r="F48" s="4" t="s">
        <v>10</v>
      </c>
      <c r="G48" s="4">
        <v>10</v>
      </c>
      <c r="H48" s="4">
        <v>70000</v>
      </c>
      <c r="I48" s="4">
        <f t="shared" si="1"/>
        <v>700000</v>
      </c>
      <c r="J48" s="1"/>
    </row>
    <row r="49" spans="3:10" ht="28.8">
      <c r="C49" s="3">
        <v>45340</v>
      </c>
      <c r="D49" s="4" t="s">
        <v>14</v>
      </c>
      <c r="E49" s="4" t="s">
        <v>15</v>
      </c>
      <c r="F49" s="4" t="s">
        <v>13</v>
      </c>
      <c r="G49" s="4">
        <v>9</v>
      </c>
      <c r="H49" s="4">
        <v>50000</v>
      </c>
      <c r="I49" s="4">
        <f t="shared" si="1"/>
        <v>450000</v>
      </c>
      <c r="J49" s="1"/>
    </row>
    <row r="50" spans="3:10" ht="28.8">
      <c r="C50" s="3">
        <v>45341</v>
      </c>
      <c r="D50" s="4" t="s">
        <v>17</v>
      </c>
      <c r="E50" s="4" t="s">
        <v>18</v>
      </c>
      <c r="F50" s="4" t="s">
        <v>16</v>
      </c>
      <c r="G50" s="4">
        <v>13</v>
      </c>
      <c r="H50" s="4">
        <v>20000</v>
      </c>
      <c r="I50" s="4">
        <f t="shared" si="1"/>
        <v>260000</v>
      </c>
      <c r="J50" s="1"/>
    </row>
    <row r="51" spans="3:10" ht="28.8">
      <c r="C51" s="3">
        <v>45342</v>
      </c>
      <c r="D51" s="4" t="s">
        <v>20</v>
      </c>
      <c r="E51" s="4" t="s">
        <v>21</v>
      </c>
      <c r="F51" s="4" t="s">
        <v>19</v>
      </c>
      <c r="G51" s="4">
        <v>8</v>
      </c>
      <c r="H51" s="4">
        <v>30000</v>
      </c>
      <c r="I51" s="4">
        <f t="shared" si="1"/>
        <v>240000</v>
      </c>
      <c r="J51" s="1"/>
    </row>
    <row r="52" spans="3:10">
      <c r="C52" s="3">
        <v>45343</v>
      </c>
      <c r="D52" s="4" t="s">
        <v>22</v>
      </c>
      <c r="E52" s="4" t="s">
        <v>23</v>
      </c>
      <c r="F52" s="4" t="s">
        <v>10</v>
      </c>
      <c r="G52" s="4">
        <v>12</v>
      </c>
      <c r="H52" s="4">
        <v>70000</v>
      </c>
      <c r="I52" s="4">
        <f t="shared" si="1"/>
        <v>840000</v>
      </c>
      <c r="J52" s="1"/>
    </row>
    <row r="53" spans="3:10" ht="28.8">
      <c r="C53" s="3">
        <v>45344</v>
      </c>
      <c r="D53" s="4" t="s">
        <v>11</v>
      </c>
      <c r="E53" s="4" t="s">
        <v>15</v>
      </c>
      <c r="F53" s="4" t="s">
        <v>13</v>
      </c>
      <c r="G53" s="4">
        <v>7</v>
      </c>
      <c r="H53" s="4">
        <v>50000</v>
      </c>
      <c r="I53" s="4">
        <f t="shared" si="1"/>
        <v>350000</v>
      </c>
      <c r="J53" s="1"/>
    </row>
    <row r="54" spans="3:10" ht="28.8">
      <c r="C54" s="3">
        <v>45345</v>
      </c>
      <c r="D54" s="4" t="s">
        <v>14</v>
      </c>
      <c r="E54" s="4" t="s">
        <v>18</v>
      </c>
      <c r="F54" s="4" t="s">
        <v>16</v>
      </c>
      <c r="G54" s="4">
        <v>9</v>
      </c>
      <c r="H54" s="4">
        <v>20000</v>
      </c>
      <c r="I54" s="4">
        <f t="shared" si="1"/>
        <v>180000</v>
      </c>
      <c r="J54" s="1"/>
    </row>
    <row r="55" spans="3:10" ht="28.8">
      <c r="C55" s="3">
        <v>45346</v>
      </c>
      <c r="D55" s="4" t="s">
        <v>8</v>
      </c>
      <c r="E55" s="4" t="s">
        <v>9</v>
      </c>
      <c r="F55" s="4" t="s">
        <v>19</v>
      </c>
      <c r="G55" s="4">
        <v>12</v>
      </c>
      <c r="H55" s="4">
        <v>30000</v>
      </c>
      <c r="I55" s="4">
        <f t="shared" si="1"/>
        <v>360000</v>
      </c>
      <c r="J55" s="1"/>
    </row>
    <row r="56" spans="3:10">
      <c r="C56" s="3">
        <v>45347</v>
      </c>
      <c r="D56" s="4" t="s">
        <v>20</v>
      </c>
      <c r="E56" s="4" t="s">
        <v>12</v>
      </c>
      <c r="F56" s="4" t="s">
        <v>10</v>
      </c>
      <c r="G56" s="4">
        <v>5</v>
      </c>
      <c r="H56" s="4">
        <v>70000</v>
      </c>
      <c r="I56" s="4">
        <f t="shared" si="1"/>
        <v>350000</v>
      </c>
      <c r="J56" s="1"/>
    </row>
    <row r="57" spans="3:10">
      <c r="C57" s="3">
        <v>45352</v>
      </c>
      <c r="D57" s="4" t="s">
        <v>22</v>
      </c>
      <c r="E57" s="4" t="s">
        <v>9</v>
      </c>
      <c r="F57" s="4" t="s">
        <v>10</v>
      </c>
      <c r="G57" s="4">
        <v>12</v>
      </c>
      <c r="H57" s="4">
        <v>70000</v>
      </c>
      <c r="I57" s="4">
        <f t="shared" si="1"/>
        <v>840000</v>
      </c>
      <c r="J57" s="1"/>
    </row>
    <row r="58" spans="3:10">
      <c r="C58" s="3">
        <v>45353</v>
      </c>
      <c r="D58" s="4" t="s">
        <v>11</v>
      </c>
      <c r="E58" s="4" t="s">
        <v>9</v>
      </c>
      <c r="F58" s="4" t="s">
        <v>13</v>
      </c>
      <c r="G58" s="4">
        <v>8</v>
      </c>
      <c r="H58" s="4">
        <v>50000</v>
      </c>
      <c r="I58" s="4">
        <f t="shared" si="1"/>
        <v>400000</v>
      </c>
      <c r="J58" s="1"/>
    </row>
    <row r="59" spans="3:10">
      <c r="C59" s="3">
        <v>45354</v>
      </c>
      <c r="D59" s="4" t="s">
        <v>14</v>
      </c>
      <c r="E59" s="4" t="s">
        <v>21</v>
      </c>
      <c r="F59" s="4" t="s">
        <v>16</v>
      </c>
      <c r="G59" s="4">
        <v>7</v>
      </c>
      <c r="H59" s="4">
        <v>20000</v>
      </c>
      <c r="I59" s="4">
        <f t="shared" si="1"/>
        <v>140000</v>
      </c>
      <c r="J59" s="1"/>
    </row>
    <row r="60" spans="3:10" ht="28.8">
      <c r="C60" s="3">
        <v>45355</v>
      </c>
      <c r="D60" s="4" t="s">
        <v>17</v>
      </c>
      <c r="E60" s="4" t="s">
        <v>23</v>
      </c>
      <c r="F60" s="4" t="s">
        <v>19</v>
      </c>
      <c r="G60" s="4">
        <v>9</v>
      </c>
      <c r="H60" s="4">
        <v>30000</v>
      </c>
      <c r="I60" s="4">
        <f t="shared" si="1"/>
        <v>270000</v>
      </c>
      <c r="J60" s="1"/>
    </row>
    <row r="61" spans="3:10">
      <c r="C61" s="3">
        <v>45356</v>
      </c>
      <c r="D61" s="4" t="s">
        <v>20</v>
      </c>
      <c r="E61" s="4" t="s">
        <v>21</v>
      </c>
      <c r="F61" s="4" t="s">
        <v>10</v>
      </c>
      <c r="G61" s="4">
        <v>6</v>
      </c>
      <c r="H61" s="4">
        <v>70000</v>
      </c>
      <c r="I61" s="4">
        <f t="shared" si="1"/>
        <v>420000</v>
      </c>
      <c r="J61" s="1"/>
    </row>
    <row r="62" spans="3:10">
      <c r="C62" s="3">
        <v>45357</v>
      </c>
      <c r="D62" s="4" t="s">
        <v>8</v>
      </c>
      <c r="E62" s="4" t="s">
        <v>23</v>
      </c>
      <c r="F62" s="4" t="s">
        <v>13</v>
      </c>
      <c r="G62" s="4">
        <v>10</v>
      </c>
      <c r="H62" s="4">
        <v>50000</v>
      </c>
      <c r="I62" s="4">
        <f t="shared" si="1"/>
        <v>500000</v>
      </c>
      <c r="J62" s="1"/>
    </row>
    <row r="63" spans="3:10" ht="28.8">
      <c r="C63" s="3">
        <v>45358</v>
      </c>
      <c r="D63" s="4" t="s">
        <v>11</v>
      </c>
      <c r="E63" s="4" t="s">
        <v>15</v>
      </c>
      <c r="F63" s="4" t="s">
        <v>16</v>
      </c>
      <c r="G63" s="4">
        <v>8</v>
      </c>
      <c r="H63" s="4">
        <v>20000</v>
      </c>
      <c r="I63" s="4">
        <f t="shared" si="1"/>
        <v>160000</v>
      </c>
      <c r="J63" s="1"/>
    </row>
    <row r="64" spans="3:10" ht="28.8">
      <c r="C64" s="3">
        <v>45359</v>
      </c>
      <c r="D64" s="4" t="s">
        <v>8</v>
      </c>
      <c r="E64" s="4" t="s">
        <v>18</v>
      </c>
      <c r="F64" s="4" t="s">
        <v>19</v>
      </c>
      <c r="G64" s="4">
        <v>13</v>
      </c>
      <c r="H64" s="4">
        <v>30000</v>
      </c>
      <c r="I64" s="4">
        <f t="shared" si="1"/>
        <v>390000</v>
      </c>
      <c r="J64" s="1"/>
    </row>
    <row r="65" spans="3:10">
      <c r="C65" s="3">
        <v>45360</v>
      </c>
      <c r="D65" s="4" t="s">
        <v>17</v>
      </c>
      <c r="E65" s="4" t="s">
        <v>9</v>
      </c>
      <c r="F65" s="4" t="s">
        <v>10</v>
      </c>
      <c r="G65" s="4">
        <v>9</v>
      </c>
      <c r="H65" s="4">
        <v>70000</v>
      </c>
      <c r="I65" s="4">
        <f t="shared" si="1"/>
        <v>630000</v>
      </c>
      <c r="J65" s="1"/>
    </row>
    <row r="66" spans="3:10" ht="28.8">
      <c r="C66" s="3">
        <v>45361</v>
      </c>
      <c r="D66" s="4" t="s">
        <v>20</v>
      </c>
      <c r="E66" s="4" t="s">
        <v>15</v>
      </c>
      <c r="F66" s="4" t="s">
        <v>13</v>
      </c>
      <c r="G66" s="4">
        <v>5</v>
      </c>
      <c r="H66" s="4">
        <v>50000</v>
      </c>
      <c r="I66" s="4">
        <f t="shared" si="1"/>
        <v>250000</v>
      </c>
      <c r="J66" s="1"/>
    </row>
    <row r="67" spans="3:10">
      <c r="C67" s="3">
        <v>45362</v>
      </c>
      <c r="D67" s="4" t="s">
        <v>22</v>
      </c>
      <c r="E67" s="4" t="s">
        <v>12</v>
      </c>
      <c r="F67" s="4" t="s">
        <v>16</v>
      </c>
      <c r="G67" s="4">
        <v>11</v>
      </c>
      <c r="H67" s="4">
        <v>20000</v>
      </c>
      <c r="I67" s="4">
        <f t="shared" si="1"/>
        <v>220000</v>
      </c>
      <c r="J67" s="1"/>
    </row>
    <row r="68" spans="3:10" ht="28.8">
      <c r="C68" s="3">
        <v>45363</v>
      </c>
      <c r="D68" s="4" t="s">
        <v>11</v>
      </c>
      <c r="E68" s="4" t="s">
        <v>15</v>
      </c>
      <c r="F68" s="4" t="s">
        <v>19</v>
      </c>
      <c r="G68" s="4">
        <v>14</v>
      </c>
      <c r="H68" s="4">
        <v>30000</v>
      </c>
      <c r="I68" s="4">
        <f t="shared" si="1"/>
        <v>420000</v>
      </c>
      <c r="J68" s="1"/>
    </row>
    <row r="69" spans="3:10" ht="28.8">
      <c r="C69" s="3">
        <v>45364</v>
      </c>
      <c r="D69" s="4" t="s">
        <v>14</v>
      </c>
      <c r="E69" s="4" t="s">
        <v>18</v>
      </c>
      <c r="F69" s="4" t="s">
        <v>10</v>
      </c>
      <c r="G69" s="4">
        <v>10</v>
      </c>
      <c r="H69" s="4">
        <v>70000</v>
      </c>
      <c r="I69" s="4">
        <f t="shared" si="1"/>
        <v>700000</v>
      </c>
      <c r="J69" s="1"/>
    </row>
    <row r="70" spans="3:10">
      <c r="C70" s="3">
        <v>45365</v>
      </c>
      <c r="D70" s="4" t="s">
        <v>17</v>
      </c>
      <c r="E70" s="4" t="s">
        <v>21</v>
      </c>
      <c r="F70" s="4" t="s">
        <v>13</v>
      </c>
      <c r="G70" s="4">
        <v>6</v>
      </c>
      <c r="H70" s="4">
        <v>50000</v>
      </c>
      <c r="I70" s="4">
        <f t="shared" si="1"/>
        <v>300000</v>
      </c>
      <c r="J70" s="1"/>
    </row>
    <row r="71" spans="3:10">
      <c r="C71" s="3">
        <v>45366</v>
      </c>
      <c r="D71" s="4" t="s">
        <v>8</v>
      </c>
      <c r="E71" s="4" t="s">
        <v>23</v>
      </c>
      <c r="F71" s="4" t="s">
        <v>16</v>
      </c>
      <c r="G71" s="4">
        <v>8</v>
      </c>
      <c r="H71" s="4">
        <v>20000</v>
      </c>
      <c r="I71" s="4">
        <f t="shared" ref="I71:I102" si="2">G71*H71</f>
        <v>160000</v>
      </c>
      <c r="J71" s="1"/>
    </row>
    <row r="72" spans="3:10" ht="28.8">
      <c r="C72" s="3">
        <v>45367</v>
      </c>
      <c r="D72" s="4" t="s">
        <v>22</v>
      </c>
      <c r="E72" s="4" t="s">
        <v>15</v>
      </c>
      <c r="F72" s="4" t="s">
        <v>19</v>
      </c>
      <c r="G72" s="4">
        <v>12</v>
      </c>
      <c r="H72" s="4">
        <v>30000</v>
      </c>
      <c r="I72" s="4">
        <f t="shared" si="2"/>
        <v>360000</v>
      </c>
      <c r="J72" s="1"/>
    </row>
    <row r="73" spans="3:10" ht="28.8">
      <c r="C73" s="3">
        <v>45368</v>
      </c>
      <c r="D73" s="4" t="s">
        <v>11</v>
      </c>
      <c r="E73" s="4" t="s">
        <v>18</v>
      </c>
      <c r="F73" s="4" t="s">
        <v>10</v>
      </c>
      <c r="G73" s="4">
        <v>9</v>
      </c>
      <c r="H73" s="4">
        <v>70000</v>
      </c>
      <c r="I73" s="4">
        <f t="shared" si="2"/>
        <v>630000</v>
      </c>
      <c r="J73" s="1"/>
    </row>
    <row r="74" spans="3:10">
      <c r="C74" s="3">
        <v>45369</v>
      </c>
      <c r="D74" s="4" t="s">
        <v>8</v>
      </c>
      <c r="E74" s="4" t="s">
        <v>12</v>
      </c>
      <c r="F74" s="4" t="s">
        <v>13</v>
      </c>
      <c r="G74" s="4">
        <v>7</v>
      </c>
      <c r="H74" s="4">
        <v>50000</v>
      </c>
      <c r="I74" s="4">
        <f t="shared" si="2"/>
        <v>350000</v>
      </c>
      <c r="J74" s="1"/>
    </row>
    <row r="75" spans="3:10" ht="28.8">
      <c r="C75" s="3">
        <v>45370</v>
      </c>
      <c r="D75" s="4" t="s">
        <v>17</v>
      </c>
      <c r="E75" s="4" t="s">
        <v>15</v>
      </c>
      <c r="F75" s="4" t="s">
        <v>16</v>
      </c>
      <c r="G75" s="4">
        <v>14</v>
      </c>
      <c r="H75" s="4">
        <v>20000</v>
      </c>
      <c r="I75" s="4">
        <f t="shared" si="2"/>
        <v>280000</v>
      </c>
      <c r="J75" s="1"/>
    </row>
    <row r="76" spans="3:10" ht="28.8">
      <c r="C76" s="3">
        <v>45371</v>
      </c>
      <c r="D76" s="4" t="s">
        <v>20</v>
      </c>
      <c r="E76" s="4" t="s">
        <v>18</v>
      </c>
      <c r="F76" s="4" t="s">
        <v>19</v>
      </c>
      <c r="G76" s="4">
        <v>8</v>
      </c>
      <c r="H76" s="4">
        <v>30000</v>
      </c>
      <c r="I76" s="4">
        <f t="shared" si="2"/>
        <v>240000</v>
      </c>
      <c r="J76" s="1"/>
    </row>
    <row r="77" spans="3:10">
      <c r="C77" s="3">
        <v>45372</v>
      </c>
      <c r="D77" s="4" t="s">
        <v>22</v>
      </c>
      <c r="E77" s="4" t="s">
        <v>21</v>
      </c>
      <c r="F77" s="4" t="s">
        <v>10</v>
      </c>
      <c r="G77" s="4">
        <v>11</v>
      </c>
      <c r="H77" s="4">
        <v>70000</v>
      </c>
      <c r="I77" s="4">
        <f t="shared" si="2"/>
        <v>770000</v>
      </c>
      <c r="J77" s="1"/>
    </row>
    <row r="78" spans="3:10">
      <c r="C78" s="3">
        <v>45373</v>
      </c>
      <c r="D78" s="4" t="s">
        <v>8</v>
      </c>
      <c r="E78" s="4" t="s">
        <v>23</v>
      </c>
      <c r="F78" s="4" t="s">
        <v>13</v>
      </c>
      <c r="G78" s="4">
        <v>5</v>
      </c>
      <c r="H78" s="4">
        <v>50000</v>
      </c>
      <c r="I78" s="4">
        <f t="shared" si="2"/>
        <v>250000</v>
      </c>
      <c r="J78" s="1"/>
    </row>
    <row r="79" spans="3:10" ht="28.8">
      <c r="C79" s="3">
        <v>45374</v>
      </c>
      <c r="D79" s="4" t="s">
        <v>14</v>
      </c>
      <c r="E79" s="4" t="s">
        <v>15</v>
      </c>
      <c r="F79" s="4" t="s">
        <v>16</v>
      </c>
      <c r="G79" s="4">
        <v>10</v>
      </c>
      <c r="H79" s="4">
        <v>20000</v>
      </c>
      <c r="I79" s="4">
        <f t="shared" si="2"/>
        <v>200000</v>
      </c>
      <c r="J79" s="1"/>
    </row>
    <row r="80" spans="3:10" ht="28.8">
      <c r="C80" s="3">
        <v>45375</v>
      </c>
      <c r="D80" s="4" t="s">
        <v>17</v>
      </c>
      <c r="E80" s="4" t="s">
        <v>18</v>
      </c>
      <c r="F80" s="4" t="s">
        <v>19</v>
      </c>
      <c r="G80" s="4">
        <v>9</v>
      </c>
      <c r="H80" s="4">
        <v>30000</v>
      </c>
      <c r="I80" s="4">
        <f t="shared" si="2"/>
        <v>270000</v>
      </c>
      <c r="J80" s="1"/>
    </row>
    <row r="81" spans="2:10">
      <c r="C81" s="3">
        <v>45376</v>
      </c>
      <c r="D81" s="4" t="s">
        <v>20</v>
      </c>
      <c r="E81" s="4" t="s">
        <v>23</v>
      </c>
      <c r="F81" s="4" t="s">
        <v>10</v>
      </c>
      <c r="G81" s="4">
        <v>10</v>
      </c>
      <c r="H81" s="4">
        <v>70000</v>
      </c>
      <c r="I81" s="4">
        <f t="shared" si="2"/>
        <v>700000</v>
      </c>
      <c r="J81" s="1"/>
    </row>
    <row r="82" spans="2:10" ht="28.8">
      <c r="C82" s="3">
        <v>45381</v>
      </c>
      <c r="D82" s="4" t="s">
        <v>8</v>
      </c>
      <c r="E82" s="4" t="s">
        <v>18</v>
      </c>
      <c r="F82" s="4" t="s">
        <v>19</v>
      </c>
      <c r="G82" s="4">
        <v>5</v>
      </c>
      <c r="H82" s="4">
        <v>30000</v>
      </c>
      <c r="I82" s="4">
        <f t="shared" si="2"/>
        <v>150000</v>
      </c>
      <c r="J82" s="1"/>
    </row>
    <row r="83" spans="2:10" ht="28.8">
      <c r="B83" s="6"/>
      <c r="C83" s="7" t="s">
        <v>24</v>
      </c>
      <c r="D83" s="6"/>
      <c r="E83" s="6"/>
      <c r="F83" s="6"/>
      <c r="G83" s="6"/>
      <c r="H83" s="6"/>
      <c r="I83" s="8">
        <f>SUM(I6:I82)</f>
        <v>28670000</v>
      </c>
    </row>
    <row r="89" spans="2:10" ht="21">
      <c r="C89" s="15" t="s">
        <v>39</v>
      </c>
    </row>
    <row r="92" spans="2:10">
      <c r="C92" s="36" t="s">
        <v>0</v>
      </c>
      <c r="D92" s="36"/>
      <c r="E92" s="36"/>
      <c r="F92" s="36"/>
      <c r="G92" s="36"/>
      <c r="H92" s="36"/>
      <c r="I92" s="36"/>
    </row>
    <row r="93" spans="2:10">
      <c r="C93" s="36"/>
      <c r="D93" s="36"/>
      <c r="E93" s="36"/>
      <c r="F93" s="36"/>
      <c r="G93" s="36"/>
      <c r="H93" s="36"/>
      <c r="I93" s="36"/>
    </row>
    <row r="94" spans="2:10" ht="43.2">
      <c r="C94" s="2" t="s">
        <v>1</v>
      </c>
      <c r="D94" s="2" t="s">
        <v>2</v>
      </c>
      <c r="E94" s="2" t="s">
        <v>3</v>
      </c>
      <c r="F94" s="2" t="s">
        <v>4</v>
      </c>
      <c r="G94" s="2" t="s">
        <v>5</v>
      </c>
      <c r="H94" s="2" t="s">
        <v>6</v>
      </c>
      <c r="I94" s="2" t="s">
        <v>7</v>
      </c>
      <c r="J94">
        <f>N86</f>
        <v>0</v>
      </c>
    </row>
    <row r="95" spans="2:10" hidden="1">
      <c r="C95" s="3">
        <v>45296</v>
      </c>
      <c r="D95" s="4" t="s">
        <v>8</v>
      </c>
      <c r="E95" s="4" t="s">
        <v>9</v>
      </c>
      <c r="F95" s="4" t="s">
        <v>10</v>
      </c>
      <c r="G95" s="4">
        <v>5</v>
      </c>
      <c r="H95" s="4">
        <v>70000</v>
      </c>
      <c r="I95" s="4">
        <f t="shared" ref="I95:I126" si="3">G95*H95</f>
        <v>350000</v>
      </c>
    </row>
    <row r="96" spans="2:10" hidden="1">
      <c r="C96" s="3">
        <v>45297</v>
      </c>
      <c r="D96" s="4" t="s">
        <v>11</v>
      </c>
      <c r="E96" s="4" t="s">
        <v>12</v>
      </c>
      <c r="F96" s="4" t="s">
        <v>13</v>
      </c>
      <c r="G96" s="4">
        <v>10</v>
      </c>
      <c r="H96" s="4">
        <v>50000</v>
      </c>
      <c r="I96" s="4">
        <f t="shared" si="3"/>
        <v>500000</v>
      </c>
    </row>
    <row r="97" spans="3:9" ht="28.8" hidden="1">
      <c r="C97" s="3">
        <v>45298</v>
      </c>
      <c r="D97" s="4" t="s">
        <v>14</v>
      </c>
      <c r="E97" s="4" t="s">
        <v>15</v>
      </c>
      <c r="F97" s="4" t="s">
        <v>16</v>
      </c>
      <c r="G97" s="4">
        <v>7</v>
      </c>
      <c r="H97" s="4">
        <v>20000</v>
      </c>
      <c r="I97" s="4">
        <f t="shared" si="3"/>
        <v>140000</v>
      </c>
    </row>
    <row r="98" spans="3:9" ht="28.8" hidden="1">
      <c r="C98" s="3">
        <v>45299</v>
      </c>
      <c r="D98" s="4" t="s">
        <v>17</v>
      </c>
      <c r="E98" s="4" t="s">
        <v>18</v>
      </c>
      <c r="F98" s="4" t="s">
        <v>19</v>
      </c>
      <c r="G98" s="4">
        <v>15</v>
      </c>
      <c r="H98" s="4">
        <v>30000</v>
      </c>
      <c r="I98" s="4">
        <f t="shared" si="3"/>
        <v>450000</v>
      </c>
    </row>
    <row r="99" spans="3:9" hidden="1">
      <c r="C99" s="3">
        <v>45300</v>
      </c>
      <c r="D99" s="4" t="s">
        <v>20</v>
      </c>
      <c r="E99" s="4" t="s">
        <v>21</v>
      </c>
      <c r="F99" s="4" t="s">
        <v>10</v>
      </c>
      <c r="G99" s="4">
        <v>3</v>
      </c>
      <c r="H99" s="4">
        <v>70000</v>
      </c>
      <c r="I99" s="4">
        <f t="shared" si="3"/>
        <v>210000</v>
      </c>
    </row>
    <row r="100" spans="3:9" hidden="1">
      <c r="C100" s="3">
        <v>45301</v>
      </c>
      <c r="D100" s="4" t="s">
        <v>22</v>
      </c>
      <c r="E100" s="4" t="s">
        <v>23</v>
      </c>
      <c r="F100" s="4" t="s">
        <v>13</v>
      </c>
      <c r="G100" s="4">
        <v>6</v>
      </c>
      <c r="H100" s="4">
        <v>50000</v>
      </c>
      <c r="I100" s="4">
        <f t="shared" si="3"/>
        <v>300000</v>
      </c>
    </row>
    <row r="101" spans="3:9" ht="28.8" hidden="1">
      <c r="C101" s="3">
        <v>45302</v>
      </c>
      <c r="D101" s="4" t="s">
        <v>11</v>
      </c>
      <c r="E101" s="4" t="s">
        <v>15</v>
      </c>
      <c r="F101" s="4" t="s">
        <v>16</v>
      </c>
      <c r="G101" s="4">
        <v>4</v>
      </c>
      <c r="H101" s="4">
        <v>20000</v>
      </c>
      <c r="I101" s="4">
        <f t="shared" si="3"/>
        <v>80000</v>
      </c>
    </row>
    <row r="102" spans="3:9" ht="28.8" hidden="1">
      <c r="C102" s="3">
        <v>45303</v>
      </c>
      <c r="D102" s="4" t="s">
        <v>14</v>
      </c>
      <c r="E102" s="4" t="s">
        <v>18</v>
      </c>
      <c r="F102" s="4" t="s">
        <v>19</v>
      </c>
      <c r="G102" s="4">
        <v>10</v>
      </c>
      <c r="H102" s="4">
        <v>30000</v>
      </c>
      <c r="I102" s="4">
        <f t="shared" si="3"/>
        <v>300000</v>
      </c>
    </row>
    <row r="103" spans="3:9" hidden="1">
      <c r="C103" s="3">
        <v>45304</v>
      </c>
      <c r="D103" s="4" t="s">
        <v>8</v>
      </c>
      <c r="E103" s="4" t="s">
        <v>9</v>
      </c>
      <c r="F103" s="4" t="s">
        <v>10</v>
      </c>
      <c r="G103" s="4">
        <v>8</v>
      </c>
      <c r="H103" s="4">
        <v>70000</v>
      </c>
      <c r="I103" s="4">
        <f t="shared" si="3"/>
        <v>560000</v>
      </c>
    </row>
    <row r="104" spans="3:9" hidden="1">
      <c r="C104" s="3">
        <v>45305</v>
      </c>
      <c r="D104" s="4" t="s">
        <v>20</v>
      </c>
      <c r="E104" s="4" t="s">
        <v>9</v>
      </c>
      <c r="F104" s="4" t="s">
        <v>13</v>
      </c>
      <c r="G104" s="4">
        <v>12</v>
      </c>
      <c r="H104" s="4">
        <v>50000</v>
      </c>
      <c r="I104" s="4">
        <f t="shared" si="3"/>
        <v>600000</v>
      </c>
    </row>
    <row r="105" spans="3:9" hidden="1">
      <c r="C105" s="3">
        <v>45306</v>
      </c>
      <c r="D105" s="4" t="s">
        <v>22</v>
      </c>
      <c r="E105" s="4" t="s">
        <v>12</v>
      </c>
      <c r="F105" s="4" t="s">
        <v>16</v>
      </c>
      <c r="G105" s="4">
        <v>9</v>
      </c>
      <c r="H105" s="4">
        <v>20000</v>
      </c>
      <c r="I105" s="4">
        <f t="shared" si="3"/>
        <v>180000</v>
      </c>
    </row>
    <row r="106" spans="3:9" ht="28.8" hidden="1">
      <c r="C106" s="3">
        <v>45307</v>
      </c>
      <c r="D106" s="4" t="s">
        <v>11</v>
      </c>
      <c r="E106" s="4" t="s">
        <v>15</v>
      </c>
      <c r="F106" s="4" t="s">
        <v>19</v>
      </c>
      <c r="G106" s="4">
        <v>5</v>
      </c>
      <c r="H106" s="4">
        <v>30000</v>
      </c>
      <c r="I106" s="4">
        <f t="shared" si="3"/>
        <v>150000</v>
      </c>
    </row>
    <row r="107" spans="3:9" ht="28.8" hidden="1">
      <c r="C107" s="3">
        <v>45308</v>
      </c>
      <c r="D107" s="4" t="s">
        <v>14</v>
      </c>
      <c r="E107" s="4" t="s">
        <v>18</v>
      </c>
      <c r="F107" s="4" t="s">
        <v>10</v>
      </c>
      <c r="G107" s="4">
        <v>11</v>
      </c>
      <c r="H107" s="4">
        <v>70000</v>
      </c>
      <c r="I107" s="4">
        <f t="shared" si="3"/>
        <v>770000</v>
      </c>
    </row>
    <row r="108" spans="3:9" hidden="1">
      <c r="C108" s="3">
        <v>45309</v>
      </c>
      <c r="D108" s="4" t="s">
        <v>17</v>
      </c>
      <c r="E108" s="4" t="s">
        <v>21</v>
      </c>
      <c r="F108" s="4" t="s">
        <v>13</v>
      </c>
      <c r="G108" s="4">
        <v>7</v>
      </c>
      <c r="H108" s="4">
        <v>50000</v>
      </c>
      <c r="I108" s="4">
        <f t="shared" si="3"/>
        <v>350000</v>
      </c>
    </row>
    <row r="109" spans="3:9" hidden="1">
      <c r="C109" s="3">
        <v>45310</v>
      </c>
      <c r="D109" s="4" t="s">
        <v>20</v>
      </c>
      <c r="E109" s="4" t="s">
        <v>23</v>
      </c>
      <c r="F109" s="4" t="s">
        <v>16</v>
      </c>
      <c r="G109" s="4">
        <v>6</v>
      </c>
      <c r="H109" s="4">
        <v>20000</v>
      </c>
      <c r="I109" s="4">
        <f t="shared" si="3"/>
        <v>120000</v>
      </c>
    </row>
    <row r="110" spans="3:9" ht="28.8" hidden="1">
      <c r="C110" s="3">
        <v>45311</v>
      </c>
      <c r="D110" s="4" t="s">
        <v>22</v>
      </c>
      <c r="E110" s="4" t="s">
        <v>15</v>
      </c>
      <c r="F110" s="4" t="s">
        <v>19</v>
      </c>
      <c r="G110" s="4">
        <v>13</v>
      </c>
      <c r="H110" s="4">
        <v>30000</v>
      </c>
      <c r="I110" s="4">
        <f t="shared" si="3"/>
        <v>390000</v>
      </c>
    </row>
    <row r="111" spans="3:9" ht="28.8" hidden="1">
      <c r="C111" s="3">
        <v>45312</v>
      </c>
      <c r="D111" s="4" t="s">
        <v>8</v>
      </c>
      <c r="E111" s="4" t="s">
        <v>18</v>
      </c>
      <c r="F111" s="4" t="s">
        <v>10</v>
      </c>
      <c r="G111" s="4">
        <v>9</v>
      </c>
      <c r="H111" s="4">
        <v>70000</v>
      </c>
      <c r="I111" s="4">
        <f t="shared" si="3"/>
        <v>630000</v>
      </c>
    </row>
    <row r="112" spans="3:9" hidden="1">
      <c r="C112" s="3">
        <v>45313</v>
      </c>
      <c r="D112" s="4" t="s">
        <v>14</v>
      </c>
      <c r="E112" s="4" t="s">
        <v>21</v>
      </c>
      <c r="F112" s="4" t="s">
        <v>13</v>
      </c>
      <c r="G112" s="4">
        <v>8</v>
      </c>
      <c r="H112" s="4">
        <v>50000</v>
      </c>
      <c r="I112" s="4">
        <f t="shared" si="3"/>
        <v>400000</v>
      </c>
    </row>
    <row r="113" spans="3:9" hidden="1">
      <c r="C113" s="3">
        <v>45314</v>
      </c>
      <c r="D113" s="4" t="s">
        <v>17</v>
      </c>
      <c r="E113" s="4" t="s">
        <v>23</v>
      </c>
      <c r="F113" s="4" t="s">
        <v>16</v>
      </c>
      <c r="G113" s="4">
        <v>14</v>
      </c>
      <c r="H113" s="4">
        <v>20000</v>
      </c>
      <c r="I113" s="4">
        <f t="shared" si="3"/>
        <v>280000</v>
      </c>
    </row>
    <row r="114" spans="3:9" ht="28.8" hidden="1">
      <c r="C114" s="3">
        <v>45315</v>
      </c>
      <c r="D114" s="4" t="s">
        <v>20</v>
      </c>
      <c r="E114" s="4" t="s">
        <v>15</v>
      </c>
      <c r="F114" s="4" t="s">
        <v>19</v>
      </c>
      <c r="G114" s="4">
        <v>7</v>
      </c>
      <c r="H114" s="4">
        <v>30000</v>
      </c>
      <c r="I114" s="4">
        <f t="shared" si="3"/>
        <v>210000</v>
      </c>
    </row>
    <row r="115" spans="3:9" ht="28.8" hidden="1">
      <c r="C115" s="3">
        <v>45316</v>
      </c>
      <c r="D115" s="4" t="s">
        <v>22</v>
      </c>
      <c r="E115" s="4" t="s">
        <v>18</v>
      </c>
      <c r="F115" s="4" t="s">
        <v>10</v>
      </c>
      <c r="G115" s="4">
        <v>10</v>
      </c>
      <c r="H115" s="4">
        <v>70000</v>
      </c>
      <c r="I115" s="4">
        <f t="shared" si="3"/>
        <v>700000</v>
      </c>
    </row>
    <row r="116" spans="3:9" hidden="1">
      <c r="C116" s="3">
        <v>45317</v>
      </c>
      <c r="D116" s="4" t="s">
        <v>11</v>
      </c>
      <c r="E116" s="4" t="s">
        <v>9</v>
      </c>
      <c r="F116" s="4" t="s">
        <v>13</v>
      </c>
      <c r="G116" s="4">
        <v>5</v>
      </c>
      <c r="H116" s="4">
        <v>50000</v>
      </c>
      <c r="I116" s="4">
        <f t="shared" si="3"/>
        <v>250000</v>
      </c>
    </row>
    <row r="117" spans="3:9" hidden="1">
      <c r="C117" s="3">
        <v>45318</v>
      </c>
      <c r="D117" s="4" t="s">
        <v>8</v>
      </c>
      <c r="E117" s="4" t="s">
        <v>12</v>
      </c>
      <c r="F117" s="4" t="s">
        <v>16</v>
      </c>
      <c r="G117" s="4">
        <v>8</v>
      </c>
      <c r="H117" s="4">
        <v>20000</v>
      </c>
      <c r="I117" s="4">
        <f t="shared" si="3"/>
        <v>160000</v>
      </c>
    </row>
    <row r="118" spans="3:9" ht="28.8" hidden="1">
      <c r="C118" s="3">
        <v>45319</v>
      </c>
      <c r="D118" s="4" t="s">
        <v>17</v>
      </c>
      <c r="E118" s="4" t="s">
        <v>15</v>
      </c>
      <c r="F118" s="4" t="s">
        <v>19</v>
      </c>
      <c r="G118" s="4">
        <v>6</v>
      </c>
      <c r="H118" s="4">
        <v>30000</v>
      </c>
      <c r="I118" s="4">
        <f t="shared" si="3"/>
        <v>180000</v>
      </c>
    </row>
    <row r="119" spans="3:9" ht="28.8" hidden="1">
      <c r="C119" s="3">
        <v>45320</v>
      </c>
      <c r="D119" s="4" t="s">
        <v>20</v>
      </c>
      <c r="E119" s="4" t="s">
        <v>18</v>
      </c>
      <c r="F119" s="4" t="s">
        <v>10</v>
      </c>
      <c r="G119" s="4">
        <v>7</v>
      </c>
      <c r="H119" s="4">
        <v>70000</v>
      </c>
      <c r="I119" s="4">
        <f t="shared" si="3"/>
        <v>490000</v>
      </c>
    </row>
    <row r="120" spans="3:9" hidden="1">
      <c r="C120" s="3">
        <v>45323</v>
      </c>
      <c r="D120" s="4" t="s">
        <v>22</v>
      </c>
      <c r="E120" s="4" t="s">
        <v>21</v>
      </c>
      <c r="F120" s="4" t="s">
        <v>10</v>
      </c>
      <c r="G120" s="4">
        <v>8</v>
      </c>
      <c r="H120" s="4">
        <v>70000</v>
      </c>
      <c r="I120" s="4">
        <f t="shared" si="3"/>
        <v>560000</v>
      </c>
    </row>
    <row r="121" spans="3:9" hidden="1">
      <c r="C121" s="3">
        <v>45324</v>
      </c>
      <c r="D121" s="4" t="s">
        <v>11</v>
      </c>
      <c r="E121" s="4" t="s">
        <v>23</v>
      </c>
      <c r="F121" s="4" t="s">
        <v>13</v>
      </c>
      <c r="G121" s="4">
        <v>6</v>
      </c>
      <c r="H121" s="4">
        <v>50000</v>
      </c>
      <c r="I121" s="4">
        <f t="shared" si="3"/>
        <v>300000</v>
      </c>
    </row>
    <row r="122" spans="3:9" ht="28.8" hidden="1">
      <c r="C122" s="3">
        <v>45325</v>
      </c>
      <c r="D122" s="4" t="s">
        <v>14</v>
      </c>
      <c r="E122" s="4" t="s">
        <v>15</v>
      </c>
      <c r="F122" s="4" t="s">
        <v>16</v>
      </c>
      <c r="G122" s="4">
        <v>10</v>
      </c>
      <c r="H122" s="4">
        <v>20000</v>
      </c>
      <c r="I122" s="4">
        <f t="shared" si="3"/>
        <v>200000</v>
      </c>
    </row>
    <row r="123" spans="3:9" ht="28.8">
      <c r="C123" s="3">
        <v>45326</v>
      </c>
      <c r="D123" s="4" t="s">
        <v>17</v>
      </c>
      <c r="E123" s="4" t="s">
        <v>9</v>
      </c>
      <c r="F123" s="4" t="s">
        <v>19</v>
      </c>
      <c r="G123" s="4">
        <v>20</v>
      </c>
      <c r="H123" s="4">
        <v>30000</v>
      </c>
      <c r="I123" s="4">
        <f t="shared" si="3"/>
        <v>600000</v>
      </c>
    </row>
    <row r="124" spans="3:9" hidden="1">
      <c r="C124" s="3">
        <v>45327</v>
      </c>
      <c r="D124" s="4" t="s">
        <v>8</v>
      </c>
      <c r="E124" s="4" t="s">
        <v>21</v>
      </c>
      <c r="F124" s="4" t="s">
        <v>10</v>
      </c>
      <c r="G124" s="4">
        <v>4</v>
      </c>
      <c r="H124" s="4">
        <v>70000</v>
      </c>
      <c r="I124" s="4">
        <f t="shared" si="3"/>
        <v>280000</v>
      </c>
    </row>
    <row r="125" spans="3:9" hidden="1">
      <c r="C125" s="3">
        <v>45328</v>
      </c>
      <c r="D125" s="4" t="s">
        <v>22</v>
      </c>
      <c r="E125" s="4" t="s">
        <v>23</v>
      </c>
      <c r="F125" s="4" t="s">
        <v>13</v>
      </c>
      <c r="G125" s="4">
        <v>9</v>
      </c>
      <c r="H125" s="4">
        <v>50000</v>
      </c>
      <c r="I125" s="4">
        <f t="shared" si="3"/>
        <v>450000</v>
      </c>
    </row>
    <row r="126" spans="3:9" hidden="1">
      <c r="C126" s="3">
        <v>45329</v>
      </c>
      <c r="D126" s="4" t="s">
        <v>11</v>
      </c>
      <c r="E126" s="4" t="s">
        <v>21</v>
      </c>
      <c r="F126" s="4" t="s">
        <v>16</v>
      </c>
      <c r="G126" s="4">
        <v>5</v>
      </c>
      <c r="H126" s="4">
        <v>20000</v>
      </c>
      <c r="I126" s="4">
        <f t="shared" si="3"/>
        <v>100000</v>
      </c>
    </row>
    <row r="127" spans="3:9" ht="28.8" hidden="1">
      <c r="C127" s="3">
        <v>45330</v>
      </c>
      <c r="D127" s="4" t="s">
        <v>8</v>
      </c>
      <c r="E127" s="4" t="s">
        <v>23</v>
      </c>
      <c r="F127" s="4" t="s">
        <v>19</v>
      </c>
      <c r="G127" s="4">
        <v>15</v>
      </c>
      <c r="H127" s="4">
        <v>30000</v>
      </c>
      <c r="I127" s="4">
        <f t="shared" ref="I127:I158" si="4">G127*H127</f>
        <v>450000</v>
      </c>
    </row>
    <row r="128" spans="3:9" ht="28.8" hidden="1">
      <c r="C128" s="3">
        <v>45331</v>
      </c>
      <c r="D128" s="4" t="s">
        <v>17</v>
      </c>
      <c r="E128" s="4" t="s">
        <v>15</v>
      </c>
      <c r="F128" s="4" t="s">
        <v>10</v>
      </c>
      <c r="G128" s="4">
        <v>7</v>
      </c>
      <c r="H128" s="4">
        <v>70000</v>
      </c>
      <c r="I128" s="4">
        <f t="shared" si="4"/>
        <v>490000</v>
      </c>
    </row>
    <row r="129" spans="3:9" ht="28.8" hidden="1">
      <c r="C129" s="3">
        <v>45332</v>
      </c>
      <c r="D129" s="4" t="s">
        <v>20</v>
      </c>
      <c r="E129" s="4" t="s">
        <v>18</v>
      </c>
      <c r="F129" s="4" t="s">
        <v>13</v>
      </c>
      <c r="G129" s="4">
        <v>11</v>
      </c>
      <c r="H129" s="4">
        <v>50000</v>
      </c>
      <c r="I129" s="4">
        <f t="shared" si="4"/>
        <v>550000</v>
      </c>
    </row>
    <row r="130" spans="3:9" hidden="1">
      <c r="C130" s="3">
        <v>45333</v>
      </c>
      <c r="D130" s="4" t="s">
        <v>22</v>
      </c>
      <c r="E130" s="4" t="s">
        <v>9</v>
      </c>
      <c r="F130" s="4" t="s">
        <v>16</v>
      </c>
      <c r="G130" s="4">
        <v>12</v>
      </c>
      <c r="H130" s="4">
        <v>20000</v>
      </c>
      <c r="I130" s="4">
        <f t="shared" si="4"/>
        <v>240000</v>
      </c>
    </row>
    <row r="131" spans="3:9" ht="28.8">
      <c r="C131" s="3">
        <v>45334</v>
      </c>
      <c r="D131" s="4" t="s">
        <v>11</v>
      </c>
      <c r="E131" s="4" t="s">
        <v>9</v>
      </c>
      <c r="F131" s="4" t="s">
        <v>19</v>
      </c>
      <c r="G131" s="4">
        <v>10</v>
      </c>
      <c r="H131" s="4">
        <v>30000</v>
      </c>
      <c r="I131" s="4">
        <f t="shared" si="4"/>
        <v>300000</v>
      </c>
    </row>
    <row r="132" spans="3:9" hidden="1">
      <c r="C132" s="3">
        <v>45335</v>
      </c>
      <c r="D132" s="4" t="s">
        <v>14</v>
      </c>
      <c r="E132" s="4" t="s">
        <v>12</v>
      </c>
      <c r="F132" s="4" t="s">
        <v>10</v>
      </c>
      <c r="G132" s="4">
        <v>9</v>
      </c>
      <c r="H132" s="4">
        <v>70000</v>
      </c>
      <c r="I132" s="4">
        <f t="shared" si="4"/>
        <v>630000</v>
      </c>
    </row>
    <row r="133" spans="3:9" ht="28.8" hidden="1">
      <c r="C133" s="3">
        <v>45336</v>
      </c>
      <c r="D133" s="4" t="s">
        <v>17</v>
      </c>
      <c r="E133" s="4" t="s">
        <v>15</v>
      </c>
      <c r="F133" s="4" t="s">
        <v>13</v>
      </c>
      <c r="G133" s="4">
        <v>8</v>
      </c>
      <c r="H133" s="4">
        <v>50000</v>
      </c>
      <c r="I133" s="4">
        <f t="shared" si="4"/>
        <v>400000</v>
      </c>
    </row>
    <row r="134" spans="3:9" ht="28.8" hidden="1">
      <c r="C134" s="3">
        <v>45337</v>
      </c>
      <c r="D134" s="4" t="s">
        <v>20</v>
      </c>
      <c r="E134" s="4" t="s">
        <v>18</v>
      </c>
      <c r="F134" s="4" t="s">
        <v>16</v>
      </c>
      <c r="G134" s="4">
        <v>11</v>
      </c>
      <c r="H134" s="4">
        <v>20000</v>
      </c>
      <c r="I134" s="4">
        <f t="shared" si="4"/>
        <v>220000</v>
      </c>
    </row>
    <row r="135" spans="3:9" ht="28.8" hidden="1">
      <c r="C135" s="3">
        <v>45338</v>
      </c>
      <c r="D135" s="4" t="s">
        <v>8</v>
      </c>
      <c r="E135" s="4" t="s">
        <v>21</v>
      </c>
      <c r="F135" s="4" t="s">
        <v>19</v>
      </c>
      <c r="G135" s="4">
        <v>14</v>
      </c>
      <c r="H135" s="4">
        <v>30000</v>
      </c>
      <c r="I135" s="4">
        <f t="shared" si="4"/>
        <v>420000</v>
      </c>
    </row>
    <row r="136" spans="3:9" hidden="1">
      <c r="C136" s="3">
        <v>45339</v>
      </c>
      <c r="D136" s="4" t="s">
        <v>11</v>
      </c>
      <c r="E136" s="4" t="s">
        <v>23</v>
      </c>
      <c r="F136" s="4" t="s">
        <v>10</v>
      </c>
      <c r="G136" s="4">
        <v>10</v>
      </c>
      <c r="H136" s="4">
        <v>70000</v>
      </c>
      <c r="I136" s="4">
        <f t="shared" si="4"/>
        <v>700000</v>
      </c>
    </row>
    <row r="137" spans="3:9" ht="28.8" hidden="1">
      <c r="C137" s="3">
        <v>45340</v>
      </c>
      <c r="D137" s="4" t="s">
        <v>14</v>
      </c>
      <c r="E137" s="4" t="s">
        <v>15</v>
      </c>
      <c r="F137" s="4" t="s">
        <v>13</v>
      </c>
      <c r="G137" s="4">
        <v>9</v>
      </c>
      <c r="H137" s="4">
        <v>50000</v>
      </c>
      <c r="I137" s="4">
        <f t="shared" si="4"/>
        <v>450000</v>
      </c>
    </row>
    <row r="138" spans="3:9" ht="28.8" hidden="1">
      <c r="C138" s="3">
        <v>45341</v>
      </c>
      <c r="D138" s="4" t="s">
        <v>17</v>
      </c>
      <c r="E138" s="4" t="s">
        <v>18</v>
      </c>
      <c r="F138" s="4" t="s">
        <v>16</v>
      </c>
      <c r="G138" s="4">
        <v>13</v>
      </c>
      <c r="H138" s="4">
        <v>20000</v>
      </c>
      <c r="I138" s="4">
        <f t="shared" si="4"/>
        <v>260000</v>
      </c>
    </row>
    <row r="139" spans="3:9" ht="28.8" hidden="1">
      <c r="C139" s="3">
        <v>45342</v>
      </c>
      <c r="D139" s="4" t="s">
        <v>20</v>
      </c>
      <c r="E139" s="4" t="s">
        <v>21</v>
      </c>
      <c r="F139" s="4" t="s">
        <v>19</v>
      </c>
      <c r="G139" s="4">
        <v>8</v>
      </c>
      <c r="H139" s="4">
        <v>30000</v>
      </c>
      <c r="I139" s="4">
        <f t="shared" si="4"/>
        <v>240000</v>
      </c>
    </row>
    <row r="140" spans="3:9" hidden="1">
      <c r="C140" s="3">
        <v>45343</v>
      </c>
      <c r="D140" s="4" t="s">
        <v>22</v>
      </c>
      <c r="E140" s="4" t="s">
        <v>23</v>
      </c>
      <c r="F140" s="4" t="s">
        <v>10</v>
      </c>
      <c r="G140" s="4">
        <v>12</v>
      </c>
      <c r="H140" s="4">
        <v>70000</v>
      </c>
      <c r="I140" s="4">
        <f t="shared" si="4"/>
        <v>840000</v>
      </c>
    </row>
    <row r="141" spans="3:9" ht="28.8" hidden="1">
      <c r="C141" s="3">
        <v>45344</v>
      </c>
      <c r="D141" s="4" t="s">
        <v>11</v>
      </c>
      <c r="E141" s="4" t="s">
        <v>15</v>
      </c>
      <c r="F141" s="4" t="s">
        <v>13</v>
      </c>
      <c r="G141" s="4">
        <v>7</v>
      </c>
      <c r="H141" s="4">
        <v>50000</v>
      </c>
      <c r="I141" s="4">
        <f t="shared" si="4"/>
        <v>350000</v>
      </c>
    </row>
    <row r="142" spans="3:9" ht="28.8" hidden="1">
      <c r="C142" s="3">
        <v>45345</v>
      </c>
      <c r="D142" s="4" t="s">
        <v>14</v>
      </c>
      <c r="E142" s="4" t="s">
        <v>18</v>
      </c>
      <c r="F142" s="4" t="s">
        <v>16</v>
      </c>
      <c r="G142" s="4">
        <v>9</v>
      </c>
      <c r="H142" s="4">
        <v>20000</v>
      </c>
      <c r="I142" s="4">
        <f t="shared" si="4"/>
        <v>180000</v>
      </c>
    </row>
    <row r="143" spans="3:9" ht="28.8">
      <c r="C143" s="3">
        <v>45346</v>
      </c>
      <c r="D143" s="4" t="s">
        <v>8</v>
      </c>
      <c r="E143" s="4" t="s">
        <v>9</v>
      </c>
      <c r="F143" s="4" t="s">
        <v>19</v>
      </c>
      <c r="G143" s="4">
        <v>12</v>
      </c>
      <c r="H143" s="4">
        <v>30000</v>
      </c>
      <c r="I143" s="4">
        <f t="shared" si="4"/>
        <v>360000</v>
      </c>
    </row>
    <row r="144" spans="3:9" hidden="1">
      <c r="C144" s="3">
        <v>45347</v>
      </c>
      <c r="D144" s="4" t="s">
        <v>20</v>
      </c>
      <c r="E144" s="4" t="s">
        <v>12</v>
      </c>
      <c r="F144" s="4" t="s">
        <v>10</v>
      </c>
      <c r="G144" s="4">
        <v>5</v>
      </c>
      <c r="H144" s="4">
        <v>70000</v>
      </c>
      <c r="I144" s="4">
        <f t="shared" si="4"/>
        <v>350000</v>
      </c>
    </row>
    <row r="145" spans="3:9" hidden="1">
      <c r="C145" s="3">
        <v>45352</v>
      </c>
      <c r="D145" s="4" t="s">
        <v>22</v>
      </c>
      <c r="E145" s="4" t="s">
        <v>9</v>
      </c>
      <c r="F145" s="4" t="s">
        <v>10</v>
      </c>
      <c r="G145" s="4">
        <v>12</v>
      </c>
      <c r="H145" s="4">
        <v>70000</v>
      </c>
      <c r="I145" s="4">
        <f t="shared" si="4"/>
        <v>840000</v>
      </c>
    </row>
    <row r="146" spans="3:9" hidden="1">
      <c r="C146" s="3">
        <v>45353</v>
      </c>
      <c r="D146" s="4" t="s">
        <v>11</v>
      </c>
      <c r="E146" s="4" t="s">
        <v>9</v>
      </c>
      <c r="F146" s="4" t="s">
        <v>13</v>
      </c>
      <c r="G146" s="4">
        <v>8</v>
      </c>
      <c r="H146" s="4">
        <v>50000</v>
      </c>
      <c r="I146" s="4">
        <f t="shared" si="4"/>
        <v>400000</v>
      </c>
    </row>
    <row r="147" spans="3:9" hidden="1">
      <c r="C147" s="3">
        <v>45354</v>
      </c>
      <c r="D147" s="4" t="s">
        <v>14</v>
      </c>
      <c r="E147" s="4" t="s">
        <v>21</v>
      </c>
      <c r="F147" s="4" t="s">
        <v>16</v>
      </c>
      <c r="G147" s="4">
        <v>7</v>
      </c>
      <c r="H147" s="4">
        <v>20000</v>
      </c>
      <c r="I147" s="4">
        <f t="shared" si="4"/>
        <v>140000</v>
      </c>
    </row>
    <row r="148" spans="3:9" ht="28.8" hidden="1">
      <c r="C148" s="3">
        <v>45355</v>
      </c>
      <c r="D148" s="4" t="s">
        <v>17</v>
      </c>
      <c r="E148" s="4" t="s">
        <v>23</v>
      </c>
      <c r="F148" s="4" t="s">
        <v>19</v>
      </c>
      <c r="G148" s="4">
        <v>9</v>
      </c>
      <c r="H148" s="4">
        <v>30000</v>
      </c>
      <c r="I148" s="4">
        <f t="shared" si="4"/>
        <v>270000</v>
      </c>
    </row>
    <row r="149" spans="3:9" hidden="1">
      <c r="C149" s="3">
        <v>45356</v>
      </c>
      <c r="D149" s="4" t="s">
        <v>20</v>
      </c>
      <c r="E149" s="4" t="s">
        <v>21</v>
      </c>
      <c r="F149" s="4" t="s">
        <v>10</v>
      </c>
      <c r="G149" s="4">
        <v>6</v>
      </c>
      <c r="H149" s="4">
        <v>70000</v>
      </c>
      <c r="I149" s="4">
        <f t="shared" si="4"/>
        <v>420000</v>
      </c>
    </row>
    <row r="150" spans="3:9" hidden="1">
      <c r="C150" s="3">
        <v>45357</v>
      </c>
      <c r="D150" s="4" t="s">
        <v>8</v>
      </c>
      <c r="E150" s="4" t="s">
        <v>23</v>
      </c>
      <c r="F150" s="4" t="s">
        <v>13</v>
      </c>
      <c r="G150" s="4">
        <v>10</v>
      </c>
      <c r="H150" s="4">
        <v>50000</v>
      </c>
      <c r="I150" s="4">
        <f t="shared" si="4"/>
        <v>500000</v>
      </c>
    </row>
    <row r="151" spans="3:9" ht="28.8" hidden="1">
      <c r="C151" s="3">
        <v>45358</v>
      </c>
      <c r="D151" s="4" t="s">
        <v>11</v>
      </c>
      <c r="E151" s="4" t="s">
        <v>15</v>
      </c>
      <c r="F151" s="4" t="s">
        <v>16</v>
      </c>
      <c r="G151" s="4">
        <v>8</v>
      </c>
      <c r="H151" s="4">
        <v>20000</v>
      </c>
      <c r="I151" s="4">
        <f t="shared" si="4"/>
        <v>160000</v>
      </c>
    </row>
    <row r="152" spans="3:9" ht="28.8" hidden="1">
      <c r="C152" s="3">
        <v>45359</v>
      </c>
      <c r="D152" s="4" t="s">
        <v>8</v>
      </c>
      <c r="E152" s="4" t="s">
        <v>18</v>
      </c>
      <c r="F152" s="4" t="s">
        <v>19</v>
      </c>
      <c r="G152" s="4">
        <v>13</v>
      </c>
      <c r="H152" s="4">
        <v>30000</v>
      </c>
      <c r="I152" s="4">
        <f t="shared" si="4"/>
        <v>390000</v>
      </c>
    </row>
    <row r="153" spans="3:9" hidden="1">
      <c r="C153" s="3">
        <v>45360</v>
      </c>
      <c r="D153" s="4" t="s">
        <v>17</v>
      </c>
      <c r="E153" s="4" t="s">
        <v>9</v>
      </c>
      <c r="F153" s="4" t="s">
        <v>10</v>
      </c>
      <c r="G153" s="4">
        <v>9</v>
      </c>
      <c r="H153" s="4">
        <v>70000</v>
      </c>
      <c r="I153" s="4">
        <f t="shared" si="4"/>
        <v>630000</v>
      </c>
    </row>
    <row r="154" spans="3:9" ht="28.8" hidden="1">
      <c r="C154" s="3">
        <v>45361</v>
      </c>
      <c r="D154" s="4" t="s">
        <v>20</v>
      </c>
      <c r="E154" s="4" t="s">
        <v>15</v>
      </c>
      <c r="F154" s="4" t="s">
        <v>13</v>
      </c>
      <c r="G154" s="4">
        <v>5</v>
      </c>
      <c r="H154" s="4">
        <v>50000</v>
      </c>
      <c r="I154" s="4">
        <f t="shared" si="4"/>
        <v>250000</v>
      </c>
    </row>
    <row r="155" spans="3:9" hidden="1">
      <c r="C155" s="3">
        <v>45362</v>
      </c>
      <c r="D155" s="4" t="s">
        <v>22</v>
      </c>
      <c r="E155" s="4" t="s">
        <v>12</v>
      </c>
      <c r="F155" s="4" t="s">
        <v>16</v>
      </c>
      <c r="G155" s="4">
        <v>11</v>
      </c>
      <c r="H155" s="4">
        <v>20000</v>
      </c>
      <c r="I155" s="4">
        <f t="shared" si="4"/>
        <v>220000</v>
      </c>
    </row>
    <row r="156" spans="3:9" ht="28.8" hidden="1">
      <c r="C156" s="3">
        <v>45363</v>
      </c>
      <c r="D156" s="4" t="s">
        <v>11</v>
      </c>
      <c r="E156" s="4" t="s">
        <v>15</v>
      </c>
      <c r="F156" s="4" t="s">
        <v>19</v>
      </c>
      <c r="G156" s="4">
        <v>14</v>
      </c>
      <c r="H156" s="4">
        <v>30000</v>
      </c>
      <c r="I156" s="4">
        <f t="shared" si="4"/>
        <v>420000</v>
      </c>
    </row>
    <row r="157" spans="3:9" ht="28.8" hidden="1">
      <c r="C157" s="3">
        <v>45364</v>
      </c>
      <c r="D157" s="4" t="s">
        <v>14</v>
      </c>
      <c r="E157" s="4" t="s">
        <v>18</v>
      </c>
      <c r="F157" s="4" t="s">
        <v>10</v>
      </c>
      <c r="G157" s="4">
        <v>10</v>
      </c>
      <c r="H157" s="4">
        <v>70000</v>
      </c>
      <c r="I157" s="4">
        <f t="shared" si="4"/>
        <v>700000</v>
      </c>
    </row>
    <row r="158" spans="3:9" hidden="1">
      <c r="C158" s="3">
        <v>45365</v>
      </c>
      <c r="D158" s="4" t="s">
        <v>17</v>
      </c>
      <c r="E158" s="4" t="s">
        <v>21</v>
      </c>
      <c r="F158" s="4" t="s">
        <v>13</v>
      </c>
      <c r="G158" s="4">
        <v>6</v>
      </c>
      <c r="H158" s="4">
        <v>50000</v>
      </c>
      <c r="I158" s="4">
        <f t="shared" si="4"/>
        <v>300000</v>
      </c>
    </row>
    <row r="159" spans="3:9" hidden="1">
      <c r="C159" s="3">
        <v>45366</v>
      </c>
      <c r="D159" s="4" t="s">
        <v>8</v>
      </c>
      <c r="E159" s="4" t="s">
        <v>23</v>
      </c>
      <c r="F159" s="4" t="s">
        <v>16</v>
      </c>
      <c r="G159" s="4">
        <v>8</v>
      </c>
      <c r="H159" s="4">
        <v>20000</v>
      </c>
      <c r="I159" s="4">
        <f t="shared" ref="I159:I190" si="5">G159*H159</f>
        <v>160000</v>
      </c>
    </row>
    <row r="160" spans="3:9" ht="28.8" hidden="1">
      <c r="C160" s="3">
        <v>45367</v>
      </c>
      <c r="D160" s="4" t="s">
        <v>22</v>
      </c>
      <c r="E160" s="4" t="s">
        <v>15</v>
      </c>
      <c r="F160" s="4" t="s">
        <v>19</v>
      </c>
      <c r="G160" s="4">
        <v>12</v>
      </c>
      <c r="H160" s="4">
        <v>30000</v>
      </c>
      <c r="I160" s="4">
        <f t="shared" si="5"/>
        <v>360000</v>
      </c>
    </row>
    <row r="161" spans="3:9" ht="28.8" hidden="1">
      <c r="C161" s="3">
        <v>45368</v>
      </c>
      <c r="D161" s="4" t="s">
        <v>11</v>
      </c>
      <c r="E161" s="4" t="s">
        <v>18</v>
      </c>
      <c r="F161" s="4" t="s">
        <v>10</v>
      </c>
      <c r="G161" s="4">
        <v>9</v>
      </c>
      <c r="H161" s="4">
        <v>70000</v>
      </c>
      <c r="I161" s="4">
        <f t="shared" si="5"/>
        <v>630000</v>
      </c>
    </row>
    <row r="162" spans="3:9" hidden="1">
      <c r="C162" s="3">
        <v>45369</v>
      </c>
      <c r="D162" s="4" t="s">
        <v>8</v>
      </c>
      <c r="E162" s="4" t="s">
        <v>12</v>
      </c>
      <c r="F162" s="4" t="s">
        <v>13</v>
      </c>
      <c r="G162" s="4">
        <v>7</v>
      </c>
      <c r="H162" s="4">
        <v>50000</v>
      </c>
      <c r="I162" s="4">
        <f t="shared" si="5"/>
        <v>350000</v>
      </c>
    </row>
    <row r="163" spans="3:9" ht="28.8" hidden="1">
      <c r="C163" s="3">
        <v>45370</v>
      </c>
      <c r="D163" s="4" t="s">
        <v>17</v>
      </c>
      <c r="E163" s="4" t="s">
        <v>15</v>
      </c>
      <c r="F163" s="4" t="s">
        <v>16</v>
      </c>
      <c r="G163" s="4">
        <v>14</v>
      </c>
      <c r="H163" s="4">
        <v>20000</v>
      </c>
      <c r="I163" s="4">
        <f t="shared" si="5"/>
        <v>280000</v>
      </c>
    </row>
    <row r="164" spans="3:9" ht="28.8" hidden="1">
      <c r="C164" s="3">
        <v>45371</v>
      </c>
      <c r="D164" s="4" t="s">
        <v>20</v>
      </c>
      <c r="E164" s="4" t="s">
        <v>18</v>
      </c>
      <c r="F164" s="4" t="s">
        <v>19</v>
      </c>
      <c r="G164" s="4">
        <v>8</v>
      </c>
      <c r="H164" s="4">
        <v>30000</v>
      </c>
      <c r="I164" s="4">
        <f t="shared" si="5"/>
        <v>240000</v>
      </c>
    </row>
    <row r="165" spans="3:9" hidden="1">
      <c r="C165" s="3">
        <v>45372</v>
      </c>
      <c r="D165" s="4" t="s">
        <v>22</v>
      </c>
      <c r="E165" s="4" t="s">
        <v>21</v>
      </c>
      <c r="F165" s="4" t="s">
        <v>10</v>
      </c>
      <c r="G165" s="4">
        <v>11</v>
      </c>
      <c r="H165" s="4">
        <v>70000</v>
      </c>
      <c r="I165" s="4">
        <f t="shared" si="5"/>
        <v>770000</v>
      </c>
    </row>
    <row r="166" spans="3:9" hidden="1">
      <c r="C166" s="3">
        <v>45373</v>
      </c>
      <c r="D166" s="4" t="s">
        <v>8</v>
      </c>
      <c r="E166" s="4" t="s">
        <v>23</v>
      </c>
      <c r="F166" s="4" t="s">
        <v>13</v>
      </c>
      <c r="G166" s="4">
        <v>5</v>
      </c>
      <c r="H166" s="4">
        <v>50000</v>
      </c>
      <c r="I166" s="4">
        <f t="shared" si="5"/>
        <v>250000</v>
      </c>
    </row>
    <row r="167" spans="3:9" ht="28.8" hidden="1">
      <c r="C167" s="3">
        <v>45374</v>
      </c>
      <c r="D167" s="4" t="s">
        <v>14</v>
      </c>
      <c r="E167" s="4" t="s">
        <v>15</v>
      </c>
      <c r="F167" s="4" t="s">
        <v>16</v>
      </c>
      <c r="G167" s="4">
        <v>10</v>
      </c>
      <c r="H167" s="4">
        <v>20000</v>
      </c>
      <c r="I167" s="4">
        <f t="shared" si="5"/>
        <v>200000</v>
      </c>
    </row>
    <row r="168" spans="3:9" ht="28.8" hidden="1">
      <c r="C168" s="3">
        <v>45375</v>
      </c>
      <c r="D168" s="4" t="s">
        <v>17</v>
      </c>
      <c r="E168" s="4" t="s">
        <v>18</v>
      </c>
      <c r="F168" s="4" t="s">
        <v>19</v>
      </c>
      <c r="G168" s="4">
        <v>9</v>
      </c>
      <c r="H168" s="4">
        <v>30000</v>
      </c>
      <c r="I168" s="4">
        <f t="shared" si="5"/>
        <v>270000</v>
      </c>
    </row>
    <row r="169" spans="3:9" hidden="1">
      <c r="C169" s="3">
        <v>45376</v>
      </c>
      <c r="D169" s="4" t="s">
        <v>20</v>
      </c>
      <c r="E169" s="4" t="s">
        <v>23</v>
      </c>
      <c r="F169" s="4" t="s">
        <v>10</v>
      </c>
      <c r="G169" s="4">
        <v>10</v>
      </c>
      <c r="H169" s="4">
        <v>70000</v>
      </c>
      <c r="I169" s="4">
        <f t="shared" si="5"/>
        <v>700000</v>
      </c>
    </row>
    <row r="170" spans="3:9" ht="28.8" hidden="1">
      <c r="C170" s="3">
        <v>45381</v>
      </c>
      <c r="D170" s="4" t="s">
        <v>8</v>
      </c>
      <c r="E170" s="4" t="s">
        <v>18</v>
      </c>
      <c r="F170" s="4" t="s">
        <v>19</v>
      </c>
      <c r="G170" s="4">
        <v>5</v>
      </c>
      <c r="H170" s="4">
        <v>30000</v>
      </c>
      <c r="I170" s="4">
        <f t="shared" si="5"/>
        <v>150000</v>
      </c>
    </row>
    <row r="171" spans="3:9" ht="21">
      <c r="C171" s="15" t="s">
        <v>40</v>
      </c>
      <c r="G171" s="22">
        <f>SUBTOTAL(9,G95:G170)</f>
        <v>42</v>
      </c>
    </row>
  </sheetData>
  <autoFilter ref="B94:AC170" xr:uid="{1066AA3D-9F4E-4315-805F-2C1A3DACA803}">
    <filterColumn colId="3">
      <filters>
        <filter val="Arif Hossain"/>
      </filters>
    </filterColumn>
    <filterColumn colId="4">
      <filters>
        <filter val="Smartphone"/>
      </filters>
    </filterColumn>
  </autoFilter>
  <mergeCells count="5">
    <mergeCell ref="C92:I93"/>
    <mergeCell ref="C4:I5"/>
    <mergeCell ref="P8:U8"/>
    <mergeCell ref="S19:T19"/>
    <mergeCell ref="R33:S33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B0FD8-EA4F-4484-8B4D-6B99D66F4220}">
  <sheetPr filterMode="1"/>
  <dimension ref="B2:M1048576"/>
  <sheetViews>
    <sheetView topLeftCell="A57" workbookViewId="0">
      <selection activeCell="B89" sqref="B89:H167"/>
    </sheetView>
  </sheetViews>
  <sheetFormatPr defaultRowHeight="14.4"/>
  <cols>
    <col min="2" max="2" width="5.21875" customWidth="1"/>
    <col min="3" max="3" width="13.44140625" customWidth="1"/>
    <col min="13" max="13" width="8.88671875" customWidth="1"/>
  </cols>
  <sheetData>
    <row r="2" spans="3:13" ht="21">
      <c r="C2" s="40" t="s">
        <v>41</v>
      </c>
      <c r="D2" s="39"/>
      <c r="E2" s="39"/>
      <c r="F2" s="39"/>
      <c r="G2" s="39"/>
      <c r="H2" s="39"/>
      <c r="I2" s="39"/>
    </row>
    <row r="3" spans="3:13">
      <c r="C3" s="36" t="s">
        <v>0</v>
      </c>
      <c r="D3" s="36"/>
      <c r="E3" s="36"/>
      <c r="F3" s="36"/>
      <c r="G3" s="36"/>
      <c r="H3" s="36"/>
      <c r="I3" s="36"/>
      <c r="M3" s="9"/>
    </row>
    <row r="4" spans="3:13">
      <c r="C4" s="36"/>
      <c r="D4" s="36"/>
      <c r="E4" s="36"/>
      <c r="F4" s="36"/>
      <c r="G4" s="36"/>
      <c r="H4" s="36"/>
      <c r="I4" s="36"/>
    </row>
    <row r="5" spans="3:13" ht="43.2"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</row>
    <row r="6" spans="3:13" ht="28.8">
      <c r="C6" s="3">
        <v>45296</v>
      </c>
      <c r="D6" s="4" t="s">
        <v>8</v>
      </c>
      <c r="E6" s="4" t="s">
        <v>9</v>
      </c>
      <c r="F6" s="4" t="s">
        <v>10</v>
      </c>
      <c r="G6" s="4">
        <v>5</v>
      </c>
      <c r="H6" s="4">
        <v>70000</v>
      </c>
      <c r="I6" s="4">
        <f t="shared" ref="I6:I37" si="0">G6*H6</f>
        <v>350000</v>
      </c>
    </row>
    <row r="7" spans="3:13" ht="28.8" hidden="1" customHeight="1">
      <c r="C7" s="3">
        <v>45297</v>
      </c>
      <c r="D7" s="4" t="s">
        <v>11</v>
      </c>
      <c r="E7" s="4" t="s">
        <v>12</v>
      </c>
      <c r="F7" s="4" t="s">
        <v>13</v>
      </c>
      <c r="G7" s="4">
        <v>10</v>
      </c>
      <c r="H7" s="4">
        <v>50000</v>
      </c>
      <c r="I7" s="4">
        <f t="shared" si="0"/>
        <v>500000</v>
      </c>
    </row>
    <row r="8" spans="3:13" ht="28.8" hidden="1" customHeight="1">
      <c r="C8" s="3">
        <v>45298</v>
      </c>
      <c r="D8" s="4" t="s">
        <v>14</v>
      </c>
      <c r="E8" s="4" t="s">
        <v>15</v>
      </c>
      <c r="F8" s="4" t="s">
        <v>16</v>
      </c>
      <c r="G8" s="4">
        <v>7</v>
      </c>
      <c r="H8" s="4">
        <v>20000</v>
      </c>
      <c r="I8" s="4">
        <f t="shared" si="0"/>
        <v>140000</v>
      </c>
    </row>
    <row r="9" spans="3:13" ht="28.8" hidden="1" customHeight="1">
      <c r="C9" s="3">
        <v>45299</v>
      </c>
      <c r="D9" s="4" t="s">
        <v>17</v>
      </c>
      <c r="E9" s="4" t="s">
        <v>18</v>
      </c>
      <c r="F9" s="4" t="s">
        <v>19</v>
      </c>
      <c r="G9" s="4">
        <v>15</v>
      </c>
      <c r="H9" s="4">
        <v>30000</v>
      </c>
      <c r="I9" s="4">
        <f t="shared" si="0"/>
        <v>450000</v>
      </c>
    </row>
    <row r="10" spans="3:13" ht="28.8" hidden="1" customHeight="1">
      <c r="C10" s="3">
        <v>45300</v>
      </c>
      <c r="D10" s="4" t="s">
        <v>20</v>
      </c>
      <c r="E10" s="4" t="s">
        <v>21</v>
      </c>
      <c r="F10" s="4" t="s">
        <v>10</v>
      </c>
      <c r="G10" s="4">
        <v>3</v>
      </c>
      <c r="H10" s="4">
        <v>70000</v>
      </c>
      <c r="I10" s="4">
        <f t="shared" si="0"/>
        <v>210000</v>
      </c>
    </row>
    <row r="11" spans="3:13" ht="28.8" hidden="1" customHeight="1">
      <c r="C11" s="3">
        <v>45301</v>
      </c>
      <c r="D11" s="4" t="s">
        <v>22</v>
      </c>
      <c r="E11" s="4" t="s">
        <v>23</v>
      </c>
      <c r="F11" s="4" t="s">
        <v>13</v>
      </c>
      <c r="G11" s="4">
        <v>6</v>
      </c>
      <c r="H11" s="4">
        <v>50000</v>
      </c>
      <c r="I11" s="4">
        <f t="shared" si="0"/>
        <v>300000</v>
      </c>
    </row>
    <row r="12" spans="3:13" ht="28.8" hidden="1" customHeight="1">
      <c r="C12" s="3">
        <v>45302</v>
      </c>
      <c r="D12" s="4" t="s">
        <v>11</v>
      </c>
      <c r="E12" s="4" t="s">
        <v>15</v>
      </c>
      <c r="F12" s="4" t="s">
        <v>16</v>
      </c>
      <c r="G12" s="4">
        <v>4</v>
      </c>
      <c r="H12" s="4">
        <v>20000</v>
      </c>
      <c r="I12" s="4">
        <f t="shared" si="0"/>
        <v>80000</v>
      </c>
    </row>
    <row r="13" spans="3:13" ht="28.8" hidden="1" customHeight="1">
      <c r="C13" s="3">
        <v>45303</v>
      </c>
      <c r="D13" s="4" t="s">
        <v>14</v>
      </c>
      <c r="E13" s="4" t="s">
        <v>18</v>
      </c>
      <c r="F13" s="4" t="s">
        <v>19</v>
      </c>
      <c r="G13" s="4">
        <v>10</v>
      </c>
      <c r="H13" s="4">
        <v>30000</v>
      </c>
      <c r="I13" s="4">
        <f t="shared" si="0"/>
        <v>300000</v>
      </c>
    </row>
    <row r="14" spans="3:13" ht="28.8">
      <c r="C14" s="3">
        <v>45304</v>
      </c>
      <c r="D14" s="4" t="s">
        <v>8</v>
      </c>
      <c r="E14" s="4" t="s">
        <v>9</v>
      </c>
      <c r="F14" s="4" t="s">
        <v>10</v>
      </c>
      <c r="G14" s="4">
        <v>8</v>
      </c>
      <c r="H14" s="4">
        <v>70000</v>
      </c>
      <c r="I14" s="4">
        <f t="shared" si="0"/>
        <v>560000</v>
      </c>
    </row>
    <row r="15" spans="3:13" ht="28.8">
      <c r="C15" s="3">
        <v>45305</v>
      </c>
      <c r="D15" s="4" t="s">
        <v>20</v>
      </c>
      <c r="E15" s="4" t="s">
        <v>9</v>
      </c>
      <c r="F15" s="4" t="s">
        <v>13</v>
      </c>
      <c r="G15" s="4">
        <v>12</v>
      </c>
      <c r="H15" s="4">
        <v>50000</v>
      </c>
      <c r="I15" s="4">
        <f t="shared" si="0"/>
        <v>600000</v>
      </c>
    </row>
    <row r="16" spans="3:13" ht="14.4" hidden="1" customHeight="1">
      <c r="C16" s="3">
        <v>45306</v>
      </c>
      <c r="D16" s="4" t="s">
        <v>22</v>
      </c>
      <c r="E16" s="4" t="s">
        <v>12</v>
      </c>
      <c r="F16" s="4" t="s">
        <v>16</v>
      </c>
      <c r="G16" s="4">
        <v>9</v>
      </c>
      <c r="H16" s="4">
        <v>20000</v>
      </c>
      <c r="I16" s="4">
        <f t="shared" si="0"/>
        <v>180000</v>
      </c>
    </row>
    <row r="17" spans="3:9" ht="28.8" hidden="1" customHeight="1">
      <c r="C17" s="3">
        <v>45307</v>
      </c>
      <c r="D17" s="4" t="s">
        <v>11</v>
      </c>
      <c r="E17" s="4" t="s">
        <v>15</v>
      </c>
      <c r="F17" s="4" t="s">
        <v>19</v>
      </c>
      <c r="G17" s="4">
        <v>5</v>
      </c>
      <c r="H17" s="4">
        <v>30000</v>
      </c>
      <c r="I17" s="4">
        <f t="shared" si="0"/>
        <v>150000</v>
      </c>
    </row>
    <row r="18" spans="3:9" ht="28.8" hidden="1" customHeight="1">
      <c r="C18" s="3">
        <v>45308</v>
      </c>
      <c r="D18" s="4" t="s">
        <v>14</v>
      </c>
      <c r="E18" s="4" t="s">
        <v>18</v>
      </c>
      <c r="F18" s="4" t="s">
        <v>10</v>
      </c>
      <c r="G18" s="4">
        <v>11</v>
      </c>
      <c r="H18" s="4">
        <v>70000</v>
      </c>
      <c r="I18" s="4">
        <f t="shared" si="0"/>
        <v>770000</v>
      </c>
    </row>
    <row r="19" spans="3:9" ht="28.8" hidden="1" customHeight="1">
      <c r="C19" s="3">
        <v>45309</v>
      </c>
      <c r="D19" s="4" t="s">
        <v>17</v>
      </c>
      <c r="E19" s="4" t="s">
        <v>21</v>
      </c>
      <c r="F19" s="4" t="s">
        <v>13</v>
      </c>
      <c r="G19" s="4">
        <v>7</v>
      </c>
      <c r="H19" s="4">
        <v>50000</v>
      </c>
      <c r="I19" s="4">
        <f t="shared" si="0"/>
        <v>350000</v>
      </c>
    </row>
    <row r="20" spans="3:9" ht="28.8" hidden="1" customHeight="1">
      <c r="C20" s="3">
        <v>45310</v>
      </c>
      <c r="D20" s="4" t="s">
        <v>20</v>
      </c>
      <c r="E20" s="4" t="s">
        <v>23</v>
      </c>
      <c r="F20" s="4" t="s">
        <v>16</v>
      </c>
      <c r="G20" s="4">
        <v>6</v>
      </c>
      <c r="H20" s="4">
        <v>20000</v>
      </c>
      <c r="I20" s="4">
        <f t="shared" si="0"/>
        <v>120000</v>
      </c>
    </row>
    <row r="21" spans="3:9" ht="28.8" hidden="1" customHeight="1">
      <c r="C21" s="3">
        <v>45311</v>
      </c>
      <c r="D21" s="4" t="s">
        <v>22</v>
      </c>
      <c r="E21" s="4" t="s">
        <v>15</v>
      </c>
      <c r="F21" s="4" t="s">
        <v>19</v>
      </c>
      <c r="G21" s="4">
        <v>13</v>
      </c>
      <c r="H21" s="4">
        <v>30000</v>
      </c>
      <c r="I21" s="4">
        <f t="shared" si="0"/>
        <v>390000</v>
      </c>
    </row>
    <row r="22" spans="3:9" ht="28.8" hidden="1" customHeight="1">
      <c r="C22" s="3">
        <v>45312</v>
      </c>
      <c r="D22" s="4" t="s">
        <v>8</v>
      </c>
      <c r="E22" s="4" t="s">
        <v>18</v>
      </c>
      <c r="F22" s="4" t="s">
        <v>10</v>
      </c>
      <c r="G22" s="4">
        <v>9</v>
      </c>
      <c r="H22" s="4">
        <v>70000</v>
      </c>
      <c r="I22" s="4">
        <f t="shared" si="0"/>
        <v>630000</v>
      </c>
    </row>
    <row r="23" spans="3:9" ht="28.8" hidden="1" customHeight="1">
      <c r="C23" s="3">
        <v>45313</v>
      </c>
      <c r="D23" s="4" t="s">
        <v>14</v>
      </c>
      <c r="E23" s="4" t="s">
        <v>21</v>
      </c>
      <c r="F23" s="4" t="s">
        <v>13</v>
      </c>
      <c r="G23" s="4">
        <v>8</v>
      </c>
      <c r="H23" s="4">
        <v>50000</v>
      </c>
      <c r="I23" s="4">
        <f t="shared" si="0"/>
        <v>400000</v>
      </c>
    </row>
    <row r="24" spans="3:9" ht="28.8" hidden="1" customHeight="1">
      <c r="C24" s="3">
        <v>45314</v>
      </c>
      <c r="D24" s="4" t="s">
        <v>17</v>
      </c>
      <c r="E24" s="4" t="s">
        <v>23</v>
      </c>
      <c r="F24" s="4" t="s">
        <v>16</v>
      </c>
      <c r="G24" s="4">
        <v>14</v>
      </c>
      <c r="H24" s="4">
        <v>20000</v>
      </c>
      <c r="I24" s="4">
        <f t="shared" si="0"/>
        <v>280000</v>
      </c>
    </row>
    <row r="25" spans="3:9" ht="28.8" hidden="1" customHeight="1">
      <c r="C25" s="3">
        <v>45315</v>
      </c>
      <c r="D25" s="4" t="s">
        <v>20</v>
      </c>
      <c r="E25" s="4" t="s">
        <v>15</v>
      </c>
      <c r="F25" s="4" t="s">
        <v>19</v>
      </c>
      <c r="G25" s="4">
        <v>7</v>
      </c>
      <c r="H25" s="4">
        <v>30000</v>
      </c>
      <c r="I25" s="4">
        <f t="shared" si="0"/>
        <v>210000</v>
      </c>
    </row>
    <row r="26" spans="3:9" ht="28.8" hidden="1" customHeight="1">
      <c r="C26" s="3">
        <v>45316</v>
      </c>
      <c r="D26" s="4" t="s">
        <v>22</v>
      </c>
      <c r="E26" s="4" t="s">
        <v>18</v>
      </c>
      <c r="F26" s="4" t="s">
        <v>10</v>
      </c>
      <c r="G26" s="4">
        <v>10</v>
      </c>
      <c r="H26" s="4">
        <v>70000</v>
      </c>
      <c r="I26" s="4">
        <f t="shared" si="0"/>
        <v>700000</v>
      </c>
    </row>
    <row r="27" spans="3:9" ht="28.8">
      <c r="C27" s="3">
        <v>45317</v>
      </c>
      <c r="D27" s="4" t="s">
        <v>11</v>
      </c>
      <c r="E27" s="4" t="s">
        <v>9</v>
      </c>
      <c r="F27" s="4" t="s">
        <v>13</v>
      </c>
      <c r="G27" s="4">
        <v>5</v>
      </c>
      <c r="H27" s="4">
        <v>50000</v>
      </c>
      <c r="I27" s="4">
        <f t="shared" si="0"/>
        <v>250000</v>
      </c>
    </row>
    <row r="28" spans="3:9" ht="14.4" hidden="1" customHeight="1">
      <c r="C28" s="3">
        <v>45318</v>
      </c>
      <c r="D28" s="4" t="s">
        <v>8</v>
      </c>
      <c r="E28" s="4" t="s">
        <v>12</v>
      </c>
      <c r="F28" s="4" t="s">
        <v>16</v>
      </c>
      <c r="G28" s="4">
        <v>8</v>
      </c>
      <c r="H28" s="4">
        <v>20000</v>
      </c>
      <c r="I28" s="4">
        <f t="shared" si="0"/>
        <v>160000</v>
      </c>
    </row>
    <row r="29" spans="3:9" ht="28.8" hidden="1" customHeight="1">
      <c r="C29" s="3">
        <v>45319</v>
      </c>
      <c r="D29" s="4" t="s">
        <v>17</v>
      </c>
      <c r="E29" s="4" t="s">
        <v>15</v>
      </c>
      <c r="F29" s="4" t="s">
        <v>19</v>
      </c>
      <c r="G29" s="4">
        <v>6</v>
      </c>
      <c r="H29" s="4">
        <v>30000</v>
      </c>
      <c r="I29" s="4">
        <f t="shared" si="0"/>
        <v>180000</v>
      </c>
    </row>
    <row r="30" spans="3:9" ht="28.8" hidden="1" customHeight="1">
      <c r="C30" s="3">
        <v>45320</v>
      </c>
      <c r="D30" s="4" t="s">
        <v>20</v>
      </c>
      <c r="E30" s="4" t="s">
        <v>18</v>
      </c>
      <c r="F30" s="4" t="s">
        <v>10</v>
      </c>
      <c r="G30" s="4">
        <v>7</v>
      </c>
      <c r="H30" s="4">
        <v>70000</v>
      </c>
      <c r="I30" s="4">
        <f t="shared" si="0"/>
        <v>490000</v>
      </c>
    </row>
    <row r="31" spans="3:9" ht="28.8" hidden="1" customHeight="1">
      <c r="C31" s="3">
        <v>45323</v>
      </c>
      <c r="D31" s="4" t="s">
        <v>22</v>
      </c>
      <c r="E31" s="4" t="s">
        <v>21</v>
      </c>
      <c r="F31" s="4" t="s">
        <v>10</v>
      </c>
      <c r="G31" s="4">
        <v>8</v>
      </c>
      <c r="H31" s="4">
        <v>70000</v>
      </c>
      <c r="I31" s="4">
        <f t="shared" si="0"/>
        <v>560000</v>
      </c>
    </row>
    <row r="32" spans="3:9" ht="28.8" hidden="1" customHeight="1">
      <c r="C32" s="3">
        <v>45324</v>
      </c>
      <c r="D32" s="4" t="s">
        <v>11</v>
      </c>
      <c r="E32" s="4" t="s">
        <v>23</v>
      </c>
      <c r="F32" s="4" t="s">
        <v>13</v>
      </c>
      <c r="G32" s="4">
        <v>6</v>
      </c>
      <c r="H32" s="4">
        <v>50000</v>
      </c>
      <c r="I32" s="4">
        <f t="shared" si="0"/>
        <v>300000</v>
      </c>
    </row>
    <row r="33" spans="3:9" ht="28.8" hidden="1" customHeight="1">
      <c r="C33" s="3">
        <v>45325</v>
      </c>
      <c r="D33" s="4" t="s">
        <v>14</v>
      </c>
      <c r="E33" s="4" t="s">
        <v>15</v>
      </c>
      <c r="F33" s="4" t="s">
        <v>16</v>
      </c>
      <c r="G33" s="4">
        <v>10</v>
      </c>
      <c r="H33" s="4">
        <v>20000</v>
      </c>
      <c r="I33" s="4">
        <f t="shared" si="0"/>
        <v>200000</v>
      </c>
    </row>
    <row r="34" spans="3:9" ht="28.8">
      <c r="C34" s="3">
        <v>45326</v>
      </c>
      <c r="D34" s="4" t="s">
        <v>17</v>
      </c>
      <c r="E34" s="4" t="s">
        <v>9</v>
      </c>
      <c r="F34" s="4" t="s">
        <v>19</v>
      </c>
      <c r="G34" s="4">
        <v>20</v>
      </c>
      <c r="H34" s="4">
        <v>30000</v>
      </c>
      <c r="I34" s="4">
        <f t="shared" si="0"/>
        <v>600000</v>
      </c>
    </row>
    <row r="35" spans="3:9" ht="28.8" hidden="1" customHeight="1">
      <c r="C35" s="3">
        <v>45327</v>
      </c>
      <c r="D35" s="4" t="s">
        <v>8</v>
      </c>
      <c r="E35" s="4" t="s">
        <v>21</v>
      </c>
      <c r="F35" s="4" t="s">
        <v>10</v>
      </c>
      <c r="G35" s="4">
        <v>4</v>
      </c>
      <c r="H35" s="4">
        <v>70000</v>
      </c>
      <c r="I35" s="4">
        <f t="shared" si="0"/>
        <v>280000</v>
      </c>
    </row>
    <row r="36" spans="3:9" ht="28.8" hidden="1" customHeight="1">
      <c r="C36" s="3">
        <v>45328</v>
      </c>
      <c r="D36" s="4" t="s">
        <v>22</v>
      </c>
      <c r="E36" s="4" t="s">
        <v>23</v>
      </c>
      <c r="F36" s="4" t="s">
        <v>13</v>
      </c>
      <c r="G36" s="4">
        <v>9</v>
      </c>
      <c r="H36" s="4">
        <v>50000</v>
      </c>
      <c r="I36" s="4">
        <f t="shared" si="0"/>
        <v>450000</v>
      </c>
    </row>
    <row r="37" spans="3:9" ht="28.8" hidden="1" customHeight="1">
      <c r="C37" s="3">
        <v>45329</v>
      </c>
      <c r="D37" s="4" t="s">
        <v>11</v>
      </c>
      <c r="E37" s="4" t="s">
        <v>21</v>
      </c>
      <c r="F37" s="4" t="s">
        <v>16</v>
      </c>
      <c r="G37" s="4">
        <v>5</v>
      </c>
      <c r="H37" s="4">
        <v>20000</v>
      </c>
      <c r="I37" s="4">
        <f t="shared" si="0"/>
        <v>100000</v>
      </c>
    </row>
    <row r="38" spans="3:9" ht="28.8" hidden="1" customHeight="1">
      <c r="C38" s="3">
        <v>45330</v>
      </c>
      <c r="D38" s="4" t="s">
        <v>8</v>
      </c>
      <c r="E38" s="4" t="s">
        <v>23</v>
      </c>
      <c r="F38" s="4" t="s">
        <v>19</v>
      </c>
      <c r="G38" s="4">
        <v>15</v>
      </c>
      <c r="H38" s="4">
        <v>30000</v>
      </c>
      <c r="I38" s="4">
        <f t="shared" ref="I38:I69" si="1">G38*H38</f>
        <v>450000</v>
      </c>
    </row>
    <row r="39" spans="3:9" ht="28.8" hidden="1" customHeight="1">
      <c r="C39" s="3">
        <v>45331</v>
      </c>
      <c r="D39" s="4" t="s">
        <v>17</v>
      </c>
      <c r="E39" s="4" t="s">
        <v>15</v>
      </c>
      <c r="F39" s="4" t="s">
        <v>10</v>
      </c>
      <c r="G39" s="4">
        <v>7</v>
      </c>
      <c r="H39" s="4">
        <v>70000</v>
      </c>
      <c r="I39" s="4">
        <f t="shared" si="1"/>
        <v>490000</v>
      </c>
    </row>
    <row r="40" spans="3:9" ht="28.8" hidden="1" customHeight="1">
      <c r="C40" s="3">
        <v>45332</v>
      </c>
      <c r="D40" s="4" t="s">
        <v>20</v>
      </c>
      <c r="E40" s="4" t="s">
        <v>18</v>
      </c>
      <c r="F40" s="4" t="s">
        <v>13</v>
      </c>
      <c r="G40" s="4">
        <v>11</v>
      </c>
      <c r="H40" s="4">
        <v>50000</v>
      </c>
      <c r="I40" s="4">
        <f t="shared" si="1"/>
        <v>550000</v>
      </c>
    </row>
    <row r="41" spans="3:9" ht="28.8">
      <c r="C41" s="3">
        <v>45333</v>
      </c>
      <c r="D41" s="4" t="s">
        <v>22</v>
      </c>
      <c r="E41" s="4" t="s">
        <v>9</v>
      </c>
      <c r="F41" s="4" t="s">
        <v>16</v>
      </c>
      <c r="G41" s="4">
        <v>12</v>
      </c>
      <c r="H41" s="4">
        <v>20000</v>
      </c>
      <c r="I41" s="4">
        <f t="shared" si="1"/>
        <v>240000</v>
      </c>
    </row>
    <row r="42" spans="3:9" ht="28.8">
      <c r="C42" s="3">
        <v>45334</v>
      </c>
      <c r="D42" s="4" t="s">
        <v>11</v>
      </c>
      <c r="E42" s="4" t="s">
        <v>9</v>
      </c>
      <c r="F42" s="4" t="s">
        <v>19</v>
      </c>
      <c r="G42" s="4">
        <v>10</v>
      </c>
      <c r="H42" s="4">
        <v>30000</v>
      </c>
      <c r="I42" s="4">
        <f t="shared" si="1"/>
        <v>300000</v>
      </c>
    </row>
    <row r="43" spans="3:9" ht="14.4" hidden="1" customHeight="1">
      <c r="C43" s="3">
        <v>45335</v>
      </c>
      <c r="D43" s="4" t="s">
        <v>14</v>
      </c>
      <c r="E43" s="4" t="s">
        <v>12</v>
      </c>
      <c r="F43" s="4" t="s">
        <v>10</v>
      </c>
      <c r="G43" s="4">
        <v>9</v>
      </c>
      <c r="H43" s="4">
        <v>70000</v>
      </c>
      <c r="I43" s="4">
        <f t="shared" si="1"/>
        <v>630000</v>
      </c>
    </row>
    <row r="44" spans="3:9" ht="28.8" hidden="1" customHeight="1">
      <c r="C44" s="3">
        <v>45336</v>
      </c>
      <c r="D44" s="4" t="s">
        <v>17</v>
      </c>
      <c r="E44" s="4" t="s">
        <v>15</v>
      </c>
      <c r="F44" s="4" t="s">
        <v>13</v>
      </c>
      <c r="G44" s="4">
        <v>8</v>
      </c>
      <c r="H44" s="4">
        <v>50000</v>
      </c>
      <c r="I44" s="4">
        <f t="shared" si="1"/>
        <v>400000</v>
      </c>
    </row>
    <row r="45" spans="3:9" ht="28.8" hidden="1" customHeight="1">
      <c r="C45" s="3">
        <v>45337</v>
      </c>
      <c r="D45" s="4" t="s">
        <v>20</v>
      </c>
      <c r="E45" s="4" t="s">
        <v>18</v>
      </c>
      <c r="F45" s="4" t="s">
        <v>16</v>
      </c>
      <c r="G45" s="4">
        <v>11</v>
      </c>
      <c r="H45" s="4">
        <v>20000</v>
      </c>
      <c r="I45" s="4">
        <f t="shared" si="1"/>
        <v>220000</v>
      </c>
    </row>
    <row r="46" spans="3:9" ht="28.8" hidden="1" customHeight="1">
      <c r="C46" s="3">
        <v>45338</v>
      </c>
      <c r="D46" s="4" t="s">
        <v>8</v>
      </c>
      <c r="E46" s="4" t="s">
        <v>21</v>
      </c>
      <c r="F46" s="4" t="s">
        <v>19</v>
      </c>
      <c r="G46" s="4">
        <v>14</v>
      </c>
      <c r="H46" s="4">
        <v>30000</v>
      </c>
      <c r="I46" s="4">
        <f t="shared" si="1"/>
        <v>420000</v>
      </c>
    </row>
    <row r="47" spans="3:9" ht="28.8" hidden="1" customHeight="1">
      <c r="C47" s="3">
        <v>45339</v>
      </c>
      <c r="D47" s="4" t="s">
        <v>11</v>
      </c>
      <c r="E47" s="4" t="s">
        <v>23</v>
      </c>
      <c r="F47" s="4" t="s">
        <v>10</v>
      </c>
      <c r="G47" s="4">
        <v>10</v>
      </c>
      <c r="H47" s="4">
        <v>70000</v>
      </c>
      <c r="I47" s="4">
        <f t="shared" si="1"/>
        <v>700000</v>
      </c>
    </row>
    <row r="48" spans="3:9" ht="28.8" hidden="1" customHeight="1">
      <c r="C48" s="3">
        <v>45340</v>
      </c>
      <c r="D48" s="4" t="s">
        <v>14</v>
      </c>
      <c r="E48" s="4" t="s">
        <v>15</v>
      </c>
      <c r="F48" s="4" t="s">
        <v>13</v>
      </c>
      <c r="G48" s="4">
        <v>9</v>
      </c>
      <c r="H48" s="4">
        <v>50000</v>
      </c>
      <c r="I48" s="4">
        <f t="shared" si="1"/>
        <v>450000</v>
      </c>
    </row>
    <row r="49" spans="3:9" ht="28.8" hidden="1" customHeight="1">
      <c r="C49" s="3">
        <v>45341</v>
      </c>
      <c r="D49" s="4" t="s">
        <v>17</v>
      </c>
      <c r="E49" s="4" t="s">
        <v>18</v>
      </c>
      <c r="F49" s="4" t="s">
        <v>16</v>
      </c>
      <c r="G49" s="4">
        <v>13</v>
      </c>
      <c r="H49" s="4">
        <v>20000</v>
      </c>
      <c r="I49" s="4">
        <f t="shared" si="1"/>
        <v>260000</v>
      </c>
    </row>
    <row r="50" spans="3:9" ht="28.8" hidden="1" customHeight="1">
      <c r="C50" s="3">
        <v>45342</v>
      </c>
      <c r="D50" s="4" t="s">
        <v>20</v>
      </c>
      <c r="E50" s="4" t="s">
        <v>21</v>
      </c>
      <c r="F50" s="4" t="s">
        <v>19</v>
      </c>
      <c r="G50" s="4">
        <v>8</v>
      </c>
      <c r="H50" s="4">
        <v>30000</v>
      </c>
      <c r="I50" s="4">
        <f t="shared" si="1"/>
        <v>240000</v>
      </c>
    </row>
    <row r="51" spans="3:9" ht="28.8" hidden="1" customHeight="1">
      <c r="C51" s="3">
        <v>45343</v>
      </c>
      <c r="D51" s="4" t="s">
        <v>22</v>
      </c>
      <c r="E51" s="4" t="s">
        <v>23</v>
      </c>
      <c r="F51" s="4" t="s">
        <v>10</v>
      </c>
      <c r="G51" s="4">
        <v>12</v>
      </c>
      <c r="H51" s="4">
        <v>70000</v>
      </c>
      <c r="I51" s="4">
        <f t="shared" si="1"/>
        <v>840000</v>
      </c>
    </row>
    <row r="52" spans="3:9" ht="28.8" hidden="1" customHeight="1">
      <c r="C52" s="3">
        <v>45344</v>
      </c>
      <c r="D52" s="4" t="s">
        <v>11</v>
      </c>
      <c r="E52" s="4" t="s">
        <v>15</v>
      </c>
      <c r="F52" s="4" t="s">
        <v>13</v>
      </c>
      <c r="G52" s="4">
        <v>7</v>
      </c>
      <c r="H52" s="4">
        <v>50000</v>
      </c>
      <c r="I52" s="4">
        <f t="shared" si="1"/>
        <v>350000</v>
      </c>
    </row>
    <row r="53" spans="3:9" ht="28.8" hidden="1" customHeight="1">
      <c r="C53" s="3">
        <v>45345</v>
      </c>
      <c r="D53" s="4" t="s">
        <v>14</v>
      </c>
      <c r="E53" s="4" t="s">
        <v>18</v>
      </c>
      <c r="F53" s="4" t="s">
        <v>16</v>
      </c>
      <c r="G53" s="4">
        <v>9</v>
      </c>
      <c r="H53" s="4">
        <v>20000</v>
      </c>
      <c r="I53" s="4">
        <f t="shared" si="1"/>
        <v>180000</v>
      </c>
    </row>
    <row r="54" spans="3:9" ht="28.8">
      <c r="C54" s="3">
        <v>45346</v>
      </c>
      <c r="D54" s="4" t="s">
        <v>8</v>
      </c>
      <c r="E54" s="4" t="s">
        <v>9</v>
      </c>
      <c r="F54" s="4" t="s">
        <v>19</v>
      </c>
      <c r="G54" s="4">
        <v>12</v>
      </c>
      <c r="H54" s="4">
        <v>30000</v>
      </c>
      <c r="I54" s="4">
        <f t="shared" si="1"/>
        <v>360000</v>
      </c>
    </row>
    <row r="55" spans="3:9" ht="14.4" hidden="1" customHeight="1">
      <c r="C55" s="3">
        <v>45347</v>
      </c>
      <c r="D55" s="4" t="s">
        <v>20</v>
      </c>
      <c r="E55" s="4" t="s">
        <v>12</v>
      </c>
      <c r="F55" s="4" t="s">
        <v>10</v>
      </c>
      <c r="G55" s="4">
        <v>5</v>
      </c>
      <c r="H55" s="4">
        <v>70000</v>
      </c>
      <c r="I55" s="4">
        <f t="shared" si="1"/>
        <v>350000</v>
      </c>
    </row>
    <row r="56" spans="3:9" ht="28.8">
      <c r="C56" s="3">
        <v>45352</v>
      </c>
      <c r="D56" s="4" t="s">
        <v>22</v>
      </c>
      <c r="E56" s="4" t="s">
        <v>9</v>
      </c>
      <c r="F56" s="4" t="s">
        <v>10</v>
      </c>
      <c r="G56" s="4">
        <v>12</v>
      </c>
      <c r="H56" s="4">
        <v>70000</v>
      </c>
      <c r="I56" s="4">
        <f t="shared" si="1"/>
        <v>840000</v>
      </c>
    </row>
    <row r="57" spans="3:9" ht="28.8">
      <c r="C57" s="3">
        <v>45353</v>
      </c>
      <c r="D57" s="4" t="s">
        <v>11</v>
      </c>
      <c r="E57" s="4" t="s">
        <v>9</v>
      </c>
      <c r="F57" s="4" t="s">
        <v>13</v>
      </c>
      <c r="G57" s="4">
        <v>8</v>
      </c>
      <c r="H57" s="4">
        <v>50000</v>
      </c>
      <c r="I57" s="4">
        <f t="shared" si="1"/>
        <v>400000</v>
      </c>
    </row>
    <row r="58" spans="3:9" ht="28.8" hidden="1" customHeight="1">
      <c r="C58" s="3">
        <v>45354</v>
      </c>
      <c r="D58" s="4" t="s">
        <v>14</v>
      </c>
      <c r="E58" s="4" t="s">
        <v>21</v>
      </c>
      <c r="F58" s="4" t="s">
        <v>16</v>
      </c>
      <c r="G58" s="4">
        <v>7</v>
      </c>
      <c r="H58" s="4">
        <v>20000</v>
      </c>
      <c r="I58" s="4">
        <f t="shared" si="1"/>
        <v>140000</v>
      </c>
    </row>
    <row r="59" spans="3:9" ht="28.8" hidden="1" customHeight="1">
      <c r="C59" s="3">
        <v>45355</v>
      </c>
      <c r="D59" s="4" t="s">
        <v>17</v>
      </c>
      <c r="E59" s="4" t="s">
        <v>23</v>
      </c>
      <c r="F59" s="4" t="s">
        <v>19</v>
      </c>
      <c r="G59" s="4">
        <v>9</v>
      </c>
      <c r="H59" s="4">
        <v>30000</v>
      </c>
      <c r="I59" s="4">
        <f t="shared" si="1"/>
        <v>270000</v>
      </c>
    </row>
    <row r="60" spans="3:9" ht="28.8" hidden="1" customHeight="1">
      <c r="C60" s="3">
        <v>45356</v>
      </c>
      <c r="D60" s="4" t="s">
        <v>20</v>
      </c>
      <c r="E60" s="4" t="s">
        <v>21</v>
      </c>
      <c r="F60" s="4" t="s">
        <v>10</v>
      </c>
      <c r="G60" s="4">
        <v>6</v>
      </c>
      <c r="H60" s="4">
        <v>70000</v>
      </c>
      <c r="I60" s="4">
        <f t="shared" si="1"/>
        <v>420000</v>
      </c>
    </row>
    <row r="61" spans="3:9" ht="28.8" hidden="1" customHeight="1">
      <c r="C61" s="3">
        <v>45357</v>
      </c>
      <c r="D61" s="4" t="s">
        <v>8</v>
      </c>
      <c r="E61" s="4" t="s">
        <v>23</v>
      </c>
      <c r="F61" s="4" t="s">
        <v>13</v>
      </c>
      <c r="G61" s="4">
        <v>10</v>
      </c>
      <c r="H61" s="4">
        <v>50000</v>
      </c>
      <c r="I61" s="4">
        <f t="shared" si="1"/>
        <v>500000</v>
      </c>
    </row>
    <row r="62" spans="3:9" ht="28.8" hidden="1" customHeight="1">
      <c r="C62" s="3">
        <v>45358</v>
      </c>
      <c r="D62" s="4" t="s">
        <v>11</v>
      </c>
      <c r="E62" s="4" t="s">
        <v>15</v>
      </c>
      <c r="F62" s="4" t="s">
        <v>16</v>
      </c>
      <c r="G62" s="4">
        <v>8</v>
      </c>
      <c r="H62" s="4">
        <v>20000</v>
      </c>
      <c r="I62" s="4">
        <f t="shared" si="1"/>
        <v>160000</v>
      </c>
    </row>
    <row r="63" spans="3:9" ht="28.8" hidden="1" customHeight="1">
      <c r="C63" s="3">
        <v>45359</v>
      </c>
      <c r="D63" s="4" t="s">
        <v>8</v>
      </c>
      <c r="E63" s="4" t="s">
        <v>18</v>
      </c>
      <c r="F63" s="4" t="s">
        <v>19</v>
      </c>
      <c r="G63" s="4">
        <v>13</v>
      </c>
      <c r="H63" s="4">
        <v>30000</v>
      </c>
      <c r="I63" s="4">
        <f t="shared" si="1"/>
        <v>390000</v>
      </c>
    </row>
    <row r="64" spans="3:9" ht="28.8">
      <c r="C64" s="3">
        <v>45360</v>
      </c>
      <c r="D64" s="4" t="s">
        <v>17</v>
      </c>
      <c r="E64" s="4" t="s">
        <v>9</v>
      </c>
      <c r="F64" s="4" t="s">
        <v>10</v>
      </c>
      <c r="G64" s="4">
        <v>9</v>
      </c>
      <c r="H64" s="4">
        <v>70000</v>
      </c>
      <c r="I64" s="4">
        <f t="shared" si="1"/>
        <v>630000</v>
      </c>
    </row>
    <row r="65" spans="3:9" ht="28.8" hidden="1" customHeight="1">
      <c r="C65" s="3">
        <v>45361</v>
      </c>
      <c r="D65" s="4" t="s">
        <v>20</v>
      </c>
      <c r="E65" s="4" t="s">
        <v>15</v>
      </c>
      <c r="F65" s="4" t="s">
        <v>13</v>
      </c>
      <c r="G65" s="4">
        <v>5</v>
      </c>
      <c r="H65" s="4">
        <v>50000</v>
      </c>
      <c r="I65" s="4">
        <f t="shared" si="1"/>
        <v>250000</v>
      </c>
    </row>
    <row r="66" spans="3:9" ht="14.4" hidden="1" customHeight="1">
      <c r="C66" s="3">
        <v>45362</v>
      </c>
      <c r="D66" s="4" t="s">
        <v>22</v>
      </c>
      <c r="E66" s="4" t="s">
        <v>12</v>
      </c>
      <c r="F66" s="4" t="s">
        <v>16</v>
      </c>
      <c r="G66" s="4">
        <v>11</v>
      </c>
      <c r="H66" s="4">
        <v>20000</v>
      </c>
      <c r="I66" s="4">
        <f t="shared" si="1"/>
        <v>220000</v>
      </c>
    </row>
    <row r="67" spans="3:9" ht="28.8" hidden="1" customHeight="1">
      <c r="C67" s="3">
        <v>45363</v>
      </c>
      <c r="D67" s="4" t="s">
        <v>11</v>
      </c>
      <c r="E67" s="4" t="s">
        <v>15</v>
      </c>
      <c r="F67" s="4" t="s">
        <v>19</v>
      </c>
      <c r="G67" s="4">
        <v>14</v>
      </c>
      <c r="H67" s="4">
        <v>30000</v>
      </c>
      <c r="I67" s="4">
        <f t="shared" si="1"/>
        <v>420000</v>
      </c>
    </row>
    <row r="68" spans="3:9" ht="28.8" hidden="1" customHeight="1">
      <c r="C68" s="3">
        <v>45364</v>
      </c>
      <c r="D68" s="4" t="s">
        <v>14</v>
      </c>
      <c r="E68" s="4" t="s">
        <v>18</v>
      </c>
      <c r="F68" s="4" t="s">
        <v>10</v>
      </c>
      <c r="G68" s="4">
        <v>10</v>
      </c>
      <c r="H68" s="4">
        <v>70000</v>
      </c>
      <c r="I68" s="4">
        <f t="shared" si="1"/>
        <v>700000</v>
      </c>
    </row>
    <row r="69" spans="3:9" ht="28.8" hidden="1" customHeight="1">
      <c r="C69" s="3">
        <v>45365</v>
      </c>
      <c r="D69" s="4" t="s">
        <v>17</v>
      </c>
      <c r="E69" s="4" t="s">
        <v>21</v>
      </c>
      <c r="F69" s="4" t="s">
        <v>13</v>
      </c>
      <c r="G69" s="4">
        <v>6</v>
      </c>
      <c r="H69" s="4">
        <v>50000</v>
      </c>
      <c r="I69" s="4">
        <f t="shared" si="1"/>
        <v>300000</v>
      </c>
    </row>
    <row r="70" spans="3:9" ht="28.8" hidden="1" customHeight="1">
      <c r="C70" s="3">
        <v>45366</v>
      </c>
      <c r="D70" s="4" t="s">
        <v>8</v>
      </c>
      <c r="E70" s="4" t="s">
        <v>23</v>
      </c>
      <c r="F70" s="4" t="s">
        <v>16</v>
      </c>
      <c r="G70" s="4">
        <v>8</v>
      </c>
      <c r="H70" s="4">
        <v>20000</v>
      </c>
      <c r="I70" s="4">
        <f t="shared" ref="I70:I101" si="2">G70*H70</f>
        <v>160000</v>
      </c>
    </row>
    <row r="71" spans="3:9" ht="28.8" hidden="1" customHeight="1">
      <c r="C71" s="3">
        <v>45367</v>
      </c>
      <c r="D71" s="4" t="s">
        <v>22</v>
      </c>
      <c r="E71" s="4" t="s">
        <v>15</v>
      </c>
      <c r="F71" s="4" t="s">
        <v>19</v>
      </c>
      <c r="G71" s="4">
        <v>12</v>
      </c>
      <c r="H71" s="4">
        <v>30000</v>
      </c>
      <c r="I71" s="4">
        <f t="shared" si="2"/>
        <v>360000</v>
      </c>
    </row>
    <row r="72" spans="3:9" ht="28.8" hidden="1" customHeight="1">
      <c r="C72" s="3">
        <v>45368</v>
      </c>
      <c r="D72" s="4" t="s">
        <v>11</v>
      </c>
      <c r="E72" s="4" t="s">
        <v>18</v>
      </c>
      <c r="F72" s="4" t="s">
        <v>10</v>
      </c>
      <c r="G72" s="4">
        <v>9</v>
      </c>
      <c r="H72" s="4">
        <v>70000</v>
      </c>
      <c r="I72" s="4">
        <f t="shared" si="2"/>
        <v>630000</v>
      </c>
    </row>
    <row r="73" spans="3:9" ht="14.4" hidden="1" customHeight="1">
      <c r="C73" s="3">
        <v>45369</v>
      </c>
      <c r="D73" s="4" t="s">
        <v>8</v>
      </c>
      <c r="E73" s="4" t="s">
        <v>12</v>
      </c>
      <c r="F73" s="4" t="s">
        <v>13</v>
      </c>
      <c r="G73" s="4">
        <v>7</v>
      </c>
      <c r="H73" s="4">
        <v>50000</v>
      </c>
      <c r="I73" s="4">
        <f t="shared" si="2"/>
        <v>350000</v>
      </c>
    </row>
    <row r="74" spans="3:9" ht="28.8" hidden="1" customHeight="1">
      <c r="C74" s="3">
        <v>45370</v>
      </c>
      <c r="D74" s="4" t="s">
        <v>17</v>
      </c>
      <c r="E74" s="4" t="s">
        <v>15</v>
      </c>
      <c r="F74" s="4" t="s">
        <v>16</v>
      </c>
      <c r="G74" s="4">
        <v>14</v>
      </c>
      <c r="H74" s="4">
        <v>20000</v>
      </c>
      <c r="I74" s="4">
        <f t="shared" si="2"/>
        <v>280000</v>
      </c>
    </row>
    <row r="75" spans="3:9" ht="28.8" hidden="1" customHeight="1">
      <c r="C75" s="3">
        <v>45371</v>
      </c>
      <c r="D75" s="4" t="s">
        <v>20</v>
      </c>
      <c r="E75" s="4" t="s">
        <v>18</v>
      </c>
      <c r="F75" s="4" t="s">
        <v>19</v>
      </c>
      <c r="G75" s="4">
        <v>8</v>
      </c>
      <c r="H75" s="4">
        <v>30000</v>
      </c>
      <c r="I75" s="4">
        <f t="shared" si="2"/>
        <v>240000</v>
      </c>
    </row>
    <row r="76" spans="3:9" ht="28.8" hidden="1" customHeight="1">
      <c r="C76" s="3">
        <v>45372</v>
      </c>
      <c r="D76" s="4" t="s">
        <v>22</v>
      </c>
      <c r="E76" s="4" t="s">
        <v>21</v>
      </c>
      <c r="F76" s="4" t="s">
        <v>10</v>
      </c>
      <c r="G76" s="4">
        <v>11</v>
      </c>
      <c r="H76" s="4">
        <v>70000</v>
      </c>
      <c r="I76" s="4">
        <f t="shared" si="2"/>
        <v>770000</v>
      </c>
    </row>
    <row r="77" spans="3:9" ht="28.8" hidden="1" customHeight="1">
      <c r="C77" s="3">
        <v>45373</v>
      </c>
      <c r="D77" s="4" t="s">
        <v>8</v>
      </c>
      <c r="E77" s="4" t="s">
        <v>23</v>
      </c>
      <c r="F77" s="4" t="s">
        <v>13</v>
      </c>
      <c r="G77" s="4">
        <v>5</v>
      </c>
      <c r="H77" s="4">
        <v>50000</v>
      </c>
      <c r="I77" s="4">
        <f t="shared" si="2"/>
        <v>250000</v>
      </c>
    </row>
    <row r="78" spans="3:9" ht="28.8" hidden="1" customHeight="1">
      <c r="C78" s="3">
        <v>45374</v>
      </c>
      <c r="D78" s="4" t="s">
        <v>14</v>
      </c>
      <c r="E78" s="4" t="s">
        <v>15</v>
      </c>
      <c r="F78" s="4" t="s">
        <v>16</v>
      </c>
      <c r="G78" s="4">
        <v>10</v>
      </c>
      <c r="H78" s="4">
        <v>20000</v>
      </c>
      <c r="I78" s="4">
        <f t="shared" si="2"/>
        <v>200000</v>
      </c>
    </row>
    <row r="79" spans="3:9" ht="28.8" hidden="1" customHeight="1">
      <c r="C79" s="3">
        <v>45375</v>
      </c>
      <c r="D79" s="4" t="s">
        <v>17</v>
      </c>
      <c r="E79" s="4" t="s">
        <v>18</v>
      </c>
      <c r="F79" s="4" t="s">
        <v>19</v>
      </c>
      <c r="G79" s="4">
        <v>9</v>
      </c>
      <c r="H79" s="4">
        <v>30000</v>
      </c>
      <c r="I79" s="4">
        <f t="shared" si="2"/>
        <v>270000</v>
      </c>
    </row>
    <row r="80" spans="3:9" ht="28.8" hidden="1" customHeight="1">
      <c r="C80" s="3">
        <v>45376</v>
      </c>
      <c r="D80" s="4" t="s">
        <v>20</v>
      </c>
      <c r="E80" s="4" t="s">
        <v>23</v>
      </c>
      <c r="F80" s="4" t="s">
        <v>10</v>
      </c>
      <c r="G80" s="4">
        <v>10</v>
      </c>
      <c r="H80" s="4">
        <v>70000</v>
      </c>
      <c r="I80" s="4">
        <f t="shared" si="2"/>
        <v>700000</v>
      </c>
    </row>
    <row r="81" spans="2:9" ht="28.8" hidden="1" customHeight="1">
      <c r="C81" s="3">
        <v>45381</v>
      </c>
      <c r="D81" s="4" t="s">
        <v>8</v>
      </c>
      <c r="E81" s="4" t="s">
        <v>18</v>
      </c>
      <c r="F81" s="4" t="s">
        <v>19</v>
      </c>
      <c r="G81" s="4">
        <v>5</v>
      </c>
      <c r="H81" s="4">
        <v>30000</v>
      </c>
      <c r="I81" s="4">
        <f t="shared" si="2"/>
        <v>150000</v>
      </c>
    </row>
    <row r="82" spans="2:9">
      <c r="I82" s="23">
        <f>SUBTOTAL(9,I6:I81)</f>
        <v>5130000</v>
      </c>
    </row>
    <row r="89" spans="2:9">
      <c r="B89" s="36" t="s">
        <v>0</v>
      </c>
      <c r="C89" s="36"/>
      <c r="D89" s="36"/>
      <c r="E89" s="36"/>
      <c r="F89" s="36"/>
      <c r="G89" s="36"/>
      <c r="H89" s="36"/>
    </row>
    <row r="90" spans="2:9">
      <c r="B90" s="36"/>
      <c r="C90" s="36"/>
      <c r="D90" s="36"/>
      <c r="E90" s="36"/>
      <c r="F90" s="36"/>
      <c r="G90" s="36"/>
      <c r="H90" s="36"/>
    </row>
    <row r="91" spans="2:9" ht="43.2">
      <c r="B91" s="2" t="s">
        <v>1</v>
      </c>
      <c r="C91" s="2" t="s">
        <v>2</v>
      </c>
      <c r="D91" s="2" t="s">
        <v>3</v>
      </c>
      <c r="E91" s="2" t="s">
        <v>4</v>
      </c>
      <c r="F91" s="2" t="s">
        <v>5</v>
      </c>
      <c r="G91" s="2" t="s">
        <v>6</v>
      </c>
      <c r="H91" s="2" t="s">
        <v>7</v>
      </c>
    </row>
    <row r="92" spans="2:9" ht="28.8">
      <c r="B92" s="3">
        <v>45296</v>
      </c>
      <c r="C92" s="4" t="s">
        <v>8</v>
      </c>
      <c r="D92" s="4" t="s">
        <v>9</v>
      </c>
      <c r="E92" s="4" t="s">
        <v>10</v>
      </c>
      <c r="F92" s="4">
        <v>5</v>
      </c>
      <c r="G92" s="4">
        <v>70000</v>
      </c>
      <c r="H92" s="4">
        <f t="shared" ref="H92:H123" si="3">F92*G92</f>
        <v>350000</v>
      </c>
    </row>
    <row r="93" spans="2:9">
      <c r="B93" s="3">
        <v>45297</v>
      </c>
      <c r="C93" s="4" t="s">
        <v>11</v>
      </c>
      <c r="D93" s="4" t="s">
        <v>12</v>
      </c>
      <c r="E93" s="4" t="s">
        <v>13</v>
      </c>
      <c r="F93" s="4">
        <v>10</v>
      </c>
      <c r="G93" s="4">
        <v>50000</v>
      </c>
      <c r="H93" s="4">
        <f t="shared" si="3"/>
        <v>500000</v>
      </c>
    </row>
    <row r="94" spans="2:9" ht="28.8">
      <c r="B94" s="3">
        <v>45298</v>
      </c>
      <c r="C94" s="4" t="s">
        <v>14</v>
      </c>
      <c r="D94" s="4" t="s">
        <v>15</v>
      </c>
      <c r="E94" s="4" t="s">
        <v>16</v>
      </c>
      <c r="F94" s="4">
        <v>7</v>
      </c>
      <c r="G94" s="4">
        <v>20000</v>
      </c>
      <c r="H94" s="4">
        <f t="shared" si="3"/>
        <v>140000</v>
      </c>
    </row>
    <row r="95" spans="2:9" ht="28.8">
      <c r="B95" s="3">
        <v>45299</v>
      </c>
      <c r="C95" s="4" t="s">
        <v>17</v>
      </c>
      <c r="D95" s="4" t="s">
        <v>18</v>
      </c>
      <c r="E95" s="4" t="s">
        <v>19</v>
      </c>
      <c r="F95" s="4">
        <v>15</v>
      </c>
      <c r="G95" s="4">
        <v>30000</v>
      </c>
      <c r="H95" s="4">
        <f t="shared" si="3"/>
        <v>450000</v>
      </c>
    </row>
    <row r="96" spans="2:9" ht="28.8">
      <c r="B96" s="3">
        <v>45300</v>
      </c>
      <c r="C96" s="4" t="s">
        <v>20</v>
      </c>
      <c r="D96" s="4" t="s">
        <v>21</v>
      </c>
      <c r="E96" s="4" t="s">
        <v>10</v>
      </c>
      <c r="F96" s="4">
        <v>3</v>
      </c>
      <c r="G96" s="4">
        <v>70000</v>
      </c>
      <c r="H96" s="4">
        <f t="shared" si="3"/>
        <v>210000</v>
      </c>
    </row>
    <row r="97" spans="2:8" ht="28.8">
      <c r="B97" s="3">
        <v>45301</v>
      </c>
      <c r="C97" s="4" t="s">
        <v>22</v>
      </c>
      <c r="D97" s="4" t="s">
        <v>23</v>
      </c>
      <c r="E97" s="4" t="s">
        <v>13</v>
      </c>
      <c r="F97" s="4">
        <v>6</v>
      </c>
      <c r="G97" s="4">
        <v>50000</v>
      </c>
      <c r="H97" s="4">
        <f t="shared" si="3"/>
        <v>300000</v>
      </c>
    </row>
    <row r="98" spans="2:8" ht="28.8">
      <c r="B98" s="3">
        <v>45302</v>
      </c>
      <c r="C98" s="4" t="s">
        <v>11</v>
      </c>
      <c r="D98" s="4" t="s">
        <v>15</v>
      </c>
      <c r="E98" s="4" t="s">
        <v>16</v>
      </c>
      <c r="F98" s="4">
        <v>4</v>
      </c>
      <c r="G98" s="4">
        <v>20000</v>
      </c>
      <c r="H98" s="4">
        <f t="shared" si="3"/>
        <v>80000</v>
      </c>
    </row>
    <row r="99" spans="2:8" ht="28.8">
      <c r="B99" s="3">
        <v>45303</v>
      </c>
      <c r="C99" s="4" t="s">
        <v>14</v>
      </c>
      <c r="D99" s="4" t="s">
        <v>18</v>
      </c>
      <c r="E99" s="4" t="s">
        <v>19</v>
      </c>
      <c r="F99" s="4">
        <v>10</v>
      </c>
      <c r="G99" s="4">
        <v>30000</v>
      </c>
      <c r="H99" s="4">
        <f t="shared" si="3"/>
        <v>300000</v>
      </c>
    </row>
    <row r="100" spans="2:8" ht="28.8">
      <c r="B100" s="3">
        <v>45304</v>
      </c>
      <c r="C100" s="4" t="s">
        <v>8</v>
      </c>
      <c r="D100" s="4" t="s">
        <v>9</v>
      </c>
      <c r="E100" s="4" t="s">
        <v>10</v>
      </c>
      <c r="F100" s="4">
        <v>8</v>
      </c>
      <c r="G100" s="4">
        <v>70000</v>
      </c>
      <c r="H100" s="4">
        <f t="shared" si="3"/>
        <v>560000</v>
      </c>
    </row>
    <row r="101" spans="2:8" ht="28.8">
      <c r="B101" s="3">
        <v>45305</v>
      </c>
      <c r="C101" s="4" t="s">
        <v>20</v>
      </c>
      <c r="D101" s="4" t="s">
        <v>9</v>
      </c>
      <c r="E101" s="4" t="s">
        <v>13</v>
      </c>
      <c r="F101" s="4">
        <v>12</v>
      </c>
      <c r="G101" s="4">
        <v>50000</v>
      </c>
      <c r="H101" s="4">
        <f t="shared" si="3"/>
        <v>600000</v>
      </c>
    </row>
    <row r="102" spans="2:8">
      <c r="B102" s="3">
        <v>45306</v>
      </c>
      <c r="C102" s="4" t="s">
        <v>22</v>
      </c>
      <c r="D102" s="4" t="s">
        <v>12</v>
      </c>
      <c r="E102" s="4" t="s">
        <v>16</v>
      </c>
      <c r="F102" s="4">
        <v>9</v>
      </c>
      <c r="G102" s="4">
        <v>20000</v>
      </c>
      <c r="H102" s="4">
        <f t="shared" si="3"/>
        <v>180000</v>
      </c>
    </row>
    <row r="103" spans="2:8" ht="28.8">
      <c r="B103" s="3">
        <v>45307</v>
      </c>
      <c r="C103" s="4" t="s">
        <v>11</v>
      </c>
      <c r="D103" s="4" t="s">
        <v>15</v>
      </c>
      <c r="E103" s="4" t="s">
        <v>19</v>
      </c>
      <c r="F103" s="4">
        <v>5</v>
      </c>
      <c r="G103" s="4">
        <v>30000</v>
      </c>
      <c r="H103" s="4">
        <f t="shared" si="3"/>
        <v>150000</v>
      </c>
    </row>
    <row r="104" spans="2:8" ht="28.8">
      <c r="B104" s="3">
        <v>45308</v>
      </c>
      <c r="C104" s="4" t="s">
        <v>14</v>
      </c>
      <c r="D104" s="4" t="s">
        <v>18</v>
      </c>
      <c r="E104" s="4" t="s">
        <v>10</v>
      </c>
      <c r="F104" s="4">
        <v>11</v>
      </c>
      <c r="G104" s="4">
        <v>70000</v>
      </c>
      <c r="H104" s="4">
        <f t="shared" si="3"/>
        <v>770000</v>
      </c>
    </row>
    <row r="105" spans="2:8" ht="28.8">
      <c r="B105" s="3">
        <v>45309</v>
      </c>
      <c r="C105" s="4" t="s">
        <v>17</v>
      </c>
      <c r="D105" s="4" t="s">
        <v>21</v>
      </c>
      <c r="E105" s="4" t="s">
        <v>13</v>
      </c>
      <c r="F105" s="4">
        <v>7</v>
      </c>
      <c r="G105" s="4">
        <v>50000</v>
      </c>
      <c r="H105" s="4">
        <f t="shared" si="3"/>
        <v>350000</v>
      </c>
    </row>
    <row r="106" spans="2:8" ht="28.8">
      <c r="B106" s="3">
        <v>45310</v>
      </c>
      <c r="C106" s="4" t="s">
        <v>20</v>
      </c>
      <c r="D106" s="4" t="s">
        <v>23</v>
      </c>
      <c r="E106" s="4" t="s">
        <v>16</v>
      </c>
      <c r="F106" s="4">
        <v>6</v>
      </c>
      <c r="G106" s="4">
        <v>20000</v>
      </c>
      <c r="H106" s="4">
        <f t="shared" si="3"/>
        <v>120000</v>
      </c>
    </row>
    <row r="107" spans="2:8" ht="28.8">
      <c r="B107" s="3">
        <v>45311</v>
      </c>
      <c r="C107" s="4" t="s">
        <v>22</v>
      </c>
      <c r="D107" s="4" t="s">
        <v>15</v>
      </c>
      <c r="E107" s="4" t="s">
        <v>19</v>
      </c>
      <c r="F107" s="4">
        <v>13</v>
      </c>
      <c r="G107" s="4">
        <v>30000</v>
      </c>
      <c r="H107" s="4">
        <f t="shared" si="3"/>
        <v>390000</v>
      </c>
    </row>
    <row r="108" spans="2:8" ht="28.8">
      <c r="B108" s="3">
        <v>45312</v>
      </c>
      <c r="C108" s="4" t="s">
        <v>8</v>
      </c>
      <c r="D108" s="4" t="s">
        <v>18</v>
      </c>
      <c r="E108" s="4" t="s">
        <v>10</v>
      </c>
      <c r="F108" s="4">
        <v>9</v>
      </c>
      <c r="G108" s="4">
        <v>70000</v>
      </c>
      <c r="H108" s="4">
        <f t="shared" si="3"/>
        <v>630000</v>
      </c>
    </row>
    <row r="109" spans="2:8" ht="28.8">
      <c r="B109" s="3">
        <v>45313</v>
      </c>
      <c r="C109" s="4" t="s">
        <v>14</v>
      </c>
      <c r="D109" s="4" t="s">
        <v>21</v>
      </c>
      <c r="E109" s="4" t="s">
        <v>13</v>
      </c>
      <c r="F109" s="4">
        <v>8</v>
      </c>
      <c r="G109" s="4">
        <v>50000</v>
      </c>
      <c r="H109" s="4">
        <f t="shared" si="3"/>
        <v>400000</v>
      </c>
    </row>
    <row r="110" spans="2:8" ht="28.8">
      <c r="B110" s="3">
        <v>45314</v>
      </c>
      <c r="C110" s="4" t="s">
        <v>17</v>
      </c>
      <c r="D110" s="4" t="s">
        <v>23</v>
      </c>
      <c r="E110" s="4" t="s">
        <v>16</v>
      </c>
      <c r="F110" s="4">
        <v>14</v>
      </c>
      <c r="G110" s="4">
        <v>20000</v>
      </c>
      <c r="H110" s="4">
        <f t="shared" si="3"/>
        <v>280000</v>
      </c>
    </row>
    <row r="111" spans="2:8" ht="28.8">
      <c r="B111" s="3">
        <v>45315</v>
      </c>
      <c r="C111" s="4" t="s">
        <v>20</v>
      </c>
      <c r="D111" s="4" t="s">
        <v>15</v>
      </c>
      <c r="E111" s="4" t="s">
        <v>19</v>
      </c>
      <c r="F111" s="4">
        <v>7</v>
      </c>
      <c r="G111" s="4">
        <v>30000</v>
      </c>
      <c r="H111" s="4">
        <f t="shared" si="3"/>
        <v>210000</v>
      </c>
    </row>
    <row r="112" spans="2:8" ht="28.8">
      <c r="B112" s="3">
        <v>45316</v>
      </c>
      <c r="C112" s="4" t="s">
        <v>22</v>
      </c>
      <c r="D112" s="4" t="s">
        <v>18</v>
      </c>
      <c r="E112" s="4" t="s">
        <v>10</v>
      </c>
      <c r="F112" s="4">
        <v>10</v>
      </c>
      <c r="G112" s="4">
        <v>70000</v>
      </c>
      <c r="H112" s="4">
        <f t="shared" si="3"/>
        <v>700000</v>
      </c>
    </row>
    <row r="113" spans="2:8" ht="28.8">
      <c r="B113" s="3">
        <v>45317</v>
      </c>
      <c r="C113" s="4" t="s">
        <v>11</v>
      </c>
      <c r="D113" s="4" t="s">
        <v>9</v>
      </c>
      <c r="E113" s="4" t="s">
        <v>13</v>
      </c>
      <c r="F113" s="4">
        <v>5</v>
      </c>
      <c r="G113" s="4">
        <v>50000</v>
      </c>
      <c r="H113" s="4">
        <f t="shared" si="3"/>
        <v>250000</v>
      </c>
    </row>
    <row r="114" spans="2:8">
      <c r="B114" s="3">
        <v>45318</v>
      </c>
      <c r="C114" s="4" t="s">
        <v>8</v>
      </c>
      <c r="D114" s="4" t="s">
        <v>12</v>
      </c>
      <c r="E114" s="4" t="s">
        <v>16</v>
      </c>
      <c r="F114" s="4">
        <v>8</v>
      </c>
      <c r="G114" s="4">
        <v>20000</v>
      </c>
      <c r="H114" s="4">
        <f t="shared" si="3"/>
        <v>160000</v>
      </c>
    </row>
    <row r="115" spans="2:8" ht="28.8">
      <c r="B115" s="3">
        <v>45319</v>
      </c>
      <c r="C115" s="4" t="s">
        <v>17</v>
      </c>
      <c r="D115" s="4" t="s">
        <v>15</v>
      </c>
      <c r="E115" s="4" t="s">
        <v>19</v>
      </c>
      <c r="F115" s="4">
        <v>6</v>
      </c>
      <c r="G115" s="4">
        <v>30000</v>
      </c>
      <c r="H115" s="4">
        <f t="shared" si="3"/>
        <v>180000</v>
      </c>
    </row>
    <row r="116" spans="2:8" ht="28.8">
      <c r="B116" s="3">
        <v>45320</v>
      </c>
      <c r="C116" s="4" t="s">
        <v>20</v>
      </c>
      <c r="D116" s="4" t="s">
        <v>18</v>
      </c>
      <c r="E116" s="4" t="s">
        <v>10</v>
      </c>
      <c r="F116" s="4">
        <v>7</v>
      </c>
      <c r="G116" s="4">
        <v>70000</v>
      </c>
      <c r="H116" s="4">
        <f t="shared" si="3"/>
        <v>490000</v>
      </c>
    </row>
    <row r="117" spans="2:8" ht="28.8">
      <c r="B117" s="3">
        <v>45323</v>
      </c>
      <c r="C117" s="4" t="s">
        <v>22</v>
      </c>
      <c r="D117" s="4" t="s">
        <v>21</v>
      </c>
      <c r="E117" s="4" t="s">
        <v>10</v>
      </c>
      <c r="F117" s="4">
        <v>8</v>
      </c>
      <c r="G117" s="4">
        <v>70000</v>
      </c>
      <c r="H117" s="4">
        <f t="shared" si="3"/>
        <v>560000</v>
      </c>
    </row>
    <row r="118" spans="2:8" ht="28.8">
      <c r="B118" s="3">
        <v>45324</v>
      </c>
      <c r="C118" s="4" t="s">
        <v>11</v>
      </c>
      <c r="D118" s="4" t="s">
        <v>23</v>
      </c>
      <c r="E118" s="4" t="s">
        <v>13</v>
      </c>
      <c r="F118" s="4">
        <v>6</v>
      </c>
      <c r="G118" s="4">
        <v>50000</v>
      </c>
      <c r="H118" s="4">
        <f t="shared" si="3"/>
        <v>300000</v>
      </c>
    </row>
    <row r="119" spans="2:8" ht="28.8">
      <c r="B119" s="3">
        <v>45325</v>
      </c>
      <c r="C119" s="4" t="s">
        <v>14</v>
      </c>
      <c r="D119" s="4" t="s">
        <v>15</v>
      </c>
      <c r="E119" s="4" t="s">
        <v>16</v>
      </c>
      <c r="F119" s="4">
        <v>10</v>
      </c>
      <c r="G119" s="4">
        <v>20000</v>
      </c>
      <c r="H119" s="4">
        <f t="shared" si="3"/>
        <v>200000</v>
      </c>
    </row>
    <row r="120" spans="2:8" ht="28.8">
      <c r="B120" s="3">
        <v>45326</v>
      </c>
      <c r="C120" s="4" t="s">
        <v>17</v>
      </c>
      <c r="D120" s="4" t="s">
        <v>9</v>
      </c>
      <c r="E120" s="4" t="s">
        <v>19</v>
      </c>
      <c r="F120" s="4">
        <v>20</v>
      </c>
      <c r="G120" s="4">
        <v>30000</v>
      </c>
      <c r="H120" s="4">
        <f t="shared" si="3"/>
        <v>600000</v>
      </c>
    </row>
    <row r="121" spans="2:8" ht="28.8">
      <c r="B121" s="3">
        <v>45327</v>
      </c>
      <c r="C121" s="4" t="s">
        <v>8</v>
      </c>
      <c r="D121" s="4" t="s">
        <v>21</v>
      </c>
      <c r="E121" s="4" t="s">
        <v>10</v>
      </c>
      <c r="F121" s="4">
        <v>4</v>
      </c>
      <c r="G121" s="4">
        <v>70000</v>
      </c>
      <c r="H121" s="4">
        <f t="shared" si="3"/>
        <v>280000</v>
      </c>
    </row>
    <row r="122" spans="2:8" ht="28.8">
      <c r="B122" s="3">
        <v>45328</v>
      </c>
      <c r="C122" s="4" t="s">
        <v>22</v>
      </c>
      <c r="D122" s="4" t="s">
        <v>23</v>
      </c>
      <c r="E122" s="4" t="s">
        <v>13</v>
      </c>
      <c r="F122" s="4">
        <v>9</v>
      </c>
      <c r="G122" s="4">
        <v>50000</v>
      </c>
      <c r="H122" s="4">
        <f t="shared" si="3"/>
        <v>450000</v>
      </c>
    </row>
    <row r="123" spans="2:8" ht="28.8">
      <c r="B123" s="3">
        <v>45329</v>
      </c>
      <c r="C123" s="4" t="s">
        <v>11</v>
      </c>
      <c r="D123" s="4" t="s">
        <v>21</v>
      </c>
      <c r="E123" s="4" t="s">
        <v>16</v>
      </c>
      <c r="F123" s="4">
        <v>5</v>
      </c>
      <c r="G123" s="4">
        <v>20000</v>
      </c>
      <c r="H123" s="4">
        <f t="shared" si="3"/>
        <v>100000</v>
      </c>
    </row>
    <row r="124" spans="2:8" ht="28.8">
      <c r="B124" s="3">
        <v>45330</v>
      </c>
      <c r="C124" s="4" t="s">
        <v>8</v>
      </c>
      <c r="D124" s="4" t="s">
        <v>23</v>
      </c>
      <c r="E124" s="4" t="s">
        <v>19</v>
      </c>
      <c r="F124" s="4">
        <v>15</v>
      </c>
      <c r="G124" s="4">
        <v>30000</v>
      </c>
      <c r="H124" s="4">
        <f t="shared" ref="H124:H155" si="4">F124*G124</f>
        <v>450000</v>
      </c>
    </row>
    <row r="125" spans="2:8" ht="28.8">
      <c r="B125" s="3">
        <v>45331</v>
      </c>
      <c r="C125" s="4" t="s">
        <v>17</v>
      </c>
      <c r="D125" s="4" t="s">
        <v>15</v>
      </c>
      <c r="E125" s="4" t="s">
        <v>10</v>
      </c>
      <c r="F125" s="4">
        <v>7</v>
      </c>
      <c r="G125" s="4">
        <v>70000</v>
      </c>
      <c r="H125" s="4">
        <f t="shared" si="4"/>
        <v>490000</v>
      </c>
    </row>
    <row r="126" spans="2:8" ht="28.8">
      <c r="B126" s="3">
        <v>45332</v>
      </c>
      <c r="C126" s="4" t="s">
        <v>20</v>
      </c>
      <c r="D126" s="4" t="s">
        <v>18</v>
      </c>
      <c r="E126" s="4" t="s">
        <v>13</v>
      </c>
      <c r="F126" s="4">
        <v>11</v>
      </c>
      <c r="G126" s="4">
        <v>50000</v>
      </c>
      <c r="H126" s="4">
        <f t="shared" si="4"/>
        <v>550000</v>
      </c>
    </row>
    <row r="127" spans="2:8" ht="28.8">
      <c r="B127" s="3">
        <v>45333</v>
      </c>
      <c r="C127" s="4" t="s">
        <v>22</v>
      </c>
      <c r="D127" s="4" t="s">
        <v>9</v>
      </c>
      <c r="E127" s="4" t="s">
        <v>16</v>
      </c>
      <c r="F127" s="4">
        <v>12</v>
      </c>
      <c r="G127" s="4">
        <v>20000</v>
      </c>
      <c r="H127" s="4">
        <f t="shared" si="4"/>
        <v>240000</v>
      </c>
    </row>
    <row r="128" spans="2:8" ht="28.8">
      <c r="B128" s="3">
        <v>45334</v>
      </c>
      <c r="C128" s="4" t="s">
        <v>11</v>
      </c>
      <c r="D128" s="4" t="s">
        <v>9</v>
      </c>
      <c r="E128" s="4" t="s">
        <v>19</v>
      </c>
      <c r="F128" s="4">
        <v>10</v>
      </c>
      <c r="G128" s="4">
        <v>30000</v>
      </c>
      <c r="H128" s="4">
        <f t="shared" si="4"/>
        <v>300000</v>
      </c>
    </row>
    <row r="129" spans="2:8">
      <c r="B129" s="3">
        <v>45335</v>
      </c>
      <c r="C129" s="4" t="s">
        <v>14</v>
      </c>
      <c r="D129" s="4" t="s">
        <v>12</v>
      </c>
      <c r="E129" s="4" t="s">
        <v>10</v>
      </c>
      <c r="F129" s="4">
        <v>9</v>
      </c>
      <c r="G129" s="4">
        <v>70000</v>
      </c>
      <c r="H129" s="4">
        <f t="shared" si="4"/>
        <v>630000</v>
      </c>
    </row>
    <row r="130" spans="2:8" ht="28.8">
      <c r="B130" s="3">
        <v>45336</v>
      </c>
      <c r="C130" s="4" t="s">
        <v>17</v>
      </c>
      <c r="D130" s="4" t="s">
        <v>15</v>
      </c>
      <c r="E130" s="4" t="s">
        <v>13</v>
      </c>
      <c r="F130" s="4">
        <v>8</v>
      </c>
      <c r="G130" s="4">
        <v>50000</v>
      </c>
      <c r="H130" s="4">
        <f t="shared" si="4"/>
        <v>400000</v>
      </c>
    </row>
    <row r="131" spans="2:8" ht="28.8">
      <c r="B131" s="3">
        <v>45337</v>
      </c>
      <c r="C131" s="4" t="s">
        <v>20</v>
      </c>
      <c r="D131" s="4" t="s">
        <v>18</v>
      </c>
      <c r="E131" s="4" t="s">
        <v>16</v>
      </c>
      <c r="F131" s="4">
        <v>11</v>
      </c>
      <c r="G131" s="4">
        <v>20000</v>
      </c>
      <c r="H131" s="4">
        <f t="shared" si="4"/>
        <v>220000</v>
      </c>
    </row>
    <row r="132" spans="2:8" ht="28.8">
      <c r="B132" s="3">
        <v>45338</v>
      </c>
      <c r="C132" s="4" t="s">
        <v>8</v>
      </c>
      <c r="D132" s="4" t="s">
        <v>21</v>
      </c>
      <c r="E132" s="4" t="s">
        <v>19</v>
      </c>
      <c r="F132" s="4">
        <v>14</v>
      </c>
      <c r="G132" s="4">
        <v>30000</v>
      </c>
      <c r="H132" s="4">
        <f t="shared" si="4"/>
        <v>420000</v>
      </c>
    </row>
    <row r="133" spans="2:8" ht="28.8">
      <c r="B133" s="3">
        <v>45339</v>
      </c>
      <c r="C133" s="4" t="s">
        <v>11</v>
      </c>
      <c r="D133" s="4" t="s">
        <v>23</v>
      </c>
      <c r="E133" s="4" t="s">
        <v>10</v>
      </c>
      <c r="F133" s="4">
        <v>10</v>
      </c>
      <c r="G133" s="4">
        <v>70000</v>
      </c>
      <c r="H133" s="4">
        <f t="shared" si="4"/>
        <v>700000</v>
      </c>
    </row>
    <row r="134" spans="2:8" ht="28.8">
      <c r="B134" s="3">
        <v>45340</v>
      </c>
      <c r="C134" s="4" t="s">
        <v>14</v>
      </c>
      <c r="D134" s="4" t="s">
        <v>15</v>
      </c>
      <c r="E134" s="4" t="s">
        <v>13</v>
      </c>
      <c r="F134" s="4">
        <v>9</v>
      </c>
      <c r="G134" s="4">
        <v>50000</v>
      </c>
      <c r="H134" s="4">
        <f t="shared" si="4"/>
        <v>450000</v>
      </c>
    </row>
    <row r="135" spans="2:8" ht="28.8">
      <c r="B135" s="3">
        <v>45341</v>
      </c>
      <c r="C135" s="4" t="s">
        <v>17</v>
      </c>
      <c r="D135" s="4" t="s">
        <v>18</v>
      </c>
      <c r="E135" s="4" t="s">
        <v>16</v>
      </c>
      <c r="F135" s="4">
        <v>13</v>
      </c>
      <c r="G135" s="4">
        <v>20000</v>
      </c>
      <c r="H135" s="4">
        <f t="shared" si="4"/>
        <v>260000</v>
      </c>
    </row>
    <row r="136" spans="2:8" ht="28.8">
      <c r="B136" s="3">
        <v>45342</v>
      </c>
      <c r="C136" s="4" t="s">
        <v>20</v>
      </c>
      <c r="D136" s="4" t="s">
        <v>21</v>
      </c>
      <c r="E136" s="4" t="s">
        <v>19</v>
      </c>
      <c r="F136" s="4">
        <v>8</v>
      </c>
      <c r="G136" s="4">
        <v>30000</v>
      </c>
      <c r="H136" s="4">
        <f t="shared" si="4"/>
        <v>240000</v>
      </c>
    </row>
    <row r="137" spans="2:8" ht="28.8">
      <c r="B137" s="3">
        <v>45343</v>
      </c>
      <c r="C137" s="4" t="s">
        <v>22</v>
      </c>
      <c r="D137" s="4" t="s">
        <v>23</v>
      </c>
      <c r="E137" s="4" t="s">
        <v>10</v>
      </c>
      <c r="F137" s="4">
        <v>12</v>
      </c>
      <c r="G137" s="4">
        <v>70000</v>
      </c>
      <c r="H137" s="4">
        <f t="shared" si="4"/>
        <v>840000</v>
      </c>
    </row>
    <row r="138" spans="2:8" ht="28.8">
      <c r="B138" s="3">
        <v>45344</v>
      </c>
      <c r="C138" s="4" t="s">
        <v>11</v>
      </c>
      <c r="D138" s="4" t="s">
        <v>15</v>
      </c>
      <c r="E138" s="4" t="s">
        <v>13</v>
      </c>
      <c r="F138" s="4">
        <v>7</v>
      </c>
      <c r="G138" s="4">
        <v>50000</v>
      </c>
      <c r="H138" s="4">
        <f t="shared" si="4"/>
        <v>350000</v>
      </c>
    </row>
    <row r="139" spans="2:8" ht="28.8">
      <c r="B139" s="3">
        <v>45345</v>
      </c>
      <c r="C139" s="4" t="s">
        <v>14</v>
      </c>
      <c r="D139" s="4" t="s">
        <v>18</v>
      </c>
      <c r="E139" s="4" t="s">
        <v>16</v>
      </c>
      <c r="F139" s="4">
        <v>9</v>
      </c>
      <c r="G139" s="4">
        <v>20000</v>
      </c>
      <c r="H139" s="4">
        <f t="shared" si="4"/>
        <v>180000</v>
      </c>
    </row>
    <row r="140" spans="2:8" ht="28.8">
      <c r="B140" s="3">
        <v>45346</v>
      </c>
      <c r="C140" s="4" t="s">
        <v>8</v>
      </c>
      <c r="D140" s="4" t="s">
        <v>9</v>
      </c>
      <c r="E140" s="4" t="s">
        <v>19</v>
      </c>
      <c r="F140" s="4">
        <v>12</v>
      </c>
      <c r="G140" s="4">
        <v>30000</v>
      </c>
      <c r="H140" s="4">
        <f t="shared" si="4"/>
        <v>360000</v>
      </c>
    </row>
    <row r="141" spans="2:8">
      <c r="B141" s="3">
        <v>45347</v>
      </c>
      <c r="C141" s="4" t="s">
        <v>20</v>
      </c>
      <c r="D141" s="4" t="s">
        <v>12</v>
      </c>
      <c r="E141" s="4" t="s">
        <v>10</v>
      </c>
      <c r="F141" s="4">
        <v>5</v>
      </c>
      <c r="G141" s="4">
        <v>70000</v>
      </c>
      <c r="H141" s="4">
        <f t="shared" si="4"/>
        <v>350000</v>
      </c>
    </row>
    <row r="142" spans="2:8" ht="28.8">
      <c r="B142" s="3">
        <v>45352</v>
      </c>
      <c r="C142" s="4" t="s">
        <v>22</v>
      </c>
      <c r="D142" s="4" t="s">
        <v>9</v>
      </c>
      <c r="E142" s="4" t="s">
        <v>10</v>
      </c>
      <c r="F142" s="4">
        <v>12</v>
      </c>
      <c r="G142" s="4">
        <v>70000</v>
      </c>
      <c r="H142" s="4">
        <f t="shared" si="4"/>
        <v>840000</v>
      </c>
    </row>
    <row r="143" spans="2:8" ht="28.8">
      <c r="B143" s="3">
        <v>45353</v>
      </c>
      <c r="C143" s="4" t="s">
        <v>11</v>
      </c>
      <c r="D143" s="4" t="s">
        <v>9</v>
      </c>
      <c r="E143" s="4" t="s">
        <v>13</v>
      </c>
      <c r="F143" s="4">
        <v>8</v>
      </c>
      <c r="G143" s="4">
        <v>50000</v>
      </c>
      <c r="H143" s="4">
        <f t="shared" si="4"/>
        <v>400000</v>
      </c>
    </row>
    <row r="144" spans="2:8" ht="28.8">
      <c r="B144" s="3">
        <v>45354</v>
      </c>
      <c r="C144" s="4" t="s">
        <v>14</v>
      </c>
      <c r="D144" s="4" t="s">
        <v>21</v>
      </c>
      <c r="E144" s="4" t="s">
        <v>16</v>
      </c>
      <c r="F144" s="4">
        <v>7</v>
      </c>
      <c r="G144" s="4">
        <v>20000</v>
      </c>
      <c r="H144" s="4">
        <f t="shared" si="4"/>
        <v>140000</v>
      </c>
    </row>
    <row r="145" spans="2:8" ht="28.8">
      <c r="B145" s="3">
        <v>45355</v>
      </c>
      <c r="C145" s="4" t="s">
        <v>17</v>
      </c>
      <c r="D145" s="4" t="s">
        <v>23</v>
      </c>
      <c r="E145" s="4" t="s">
        <v>19</v>
      </c>
      <c r="F145" s="4">
        <v>9</v>
      </c>
      <c r="G145" s="4">
        <v>30000</v>
      </c>
      <c r="H145" s="4">
        <f t="shared" si="4"/>
        <v>270000</v>
      </c>
    </row>
    <row r="146" spans="2:8" ht="28.8">
      <c r="B146" s="3">
        <v>45356</v>
      </c>
      <c r="C146" s="4" t="s">
        <v>20</v>
      </c>
      <c r="D146" s="4" t="s">
        <v>21</v>
      </c>
      <c r="E146" s="4" t="s">
        <v>10</v>
      </c>
      <c r="F146" s="4">
        <v>6</v>
      </c>
      <c r="G146" s="4">
        <v>70000</v>
      </c>
      <c r="H146" s="4">
        <f t="shared" si="4"/>
        <v>420000</v>
      </c>
    </row>
    <row r="147" spans="2:8" ht="28.8">
      <c r="B147" s="3">
        <v>45357</v>
      </c>
      <c r="C147" s="4" t="s">
        <v>8</v>
      </c>
      <c r="D147" s="4" t="s">
        <v>23</v>
      </c>
      <c r="E147" s="4" t="s">
        <v>13</v>
      </c>
      <c r="F147" s="4">
        <v>10</v>
      </c>
      <c r="G147" s="4">
        <v>50000</v>
      </c>
      <c r="H147" s="4">
        <f t="shared" si="4"/>
        <v>500000</v>
      </c>
    </row>
    <row r="148" spans="2:8" ht="28.8">
      <c r="B148" s="3">
        <v>45358</v>
      </c>
      <c r="C148" s="4" t="s">
        <v>11</v>
      </c>
      <c r="D148" s="4" t="s">
        <v>15</v>
      </c>
      <c r="E148" s="4" t="s">
        <v>16</v>
      </c>
      <c r="F148" s="4">
        <v>8</v>
      </c>
      <c r="G148" s="4">
        <v>20000</v>
      </c>
      <c r="H148" s="4">
        <f t="shared" si="4"/>
        <v>160000</v>
      </c>
    </row>
    <row r="149" spans="2:8" ht="28.8">
      <c r="B149" s="3">
        <v>45359</v>
      </c>
      <c r="C149" s="4" t="s">
        <v>8</v>
      </c>
      <c r="D149" s="4" t="s">
        <v>18</v>
      </c>
      <c r="E149" s="4" t="s">
        <v>19</v>
      </c>
      <c r="F149" s="4">
        <v>13</v>
      </c>
      <c r="G149" s="4">
        <v>30000</v>
      </c>
      <c r="H149" s="4">
        <f t="shared" si="4"/>
        <v>390000</v>
      </c>
    </row>
    <row r="150" spans="2:8" ht="28.8">
      <c r="B150" s="3">
        <v>45360</v>
      </c>
      <c r="C150" s="4" t="s">
        <v>17</v>
      </c>
      <c r="D150" s="4" t="s">
        <v>9</v>
      </c>
      <c r="E150" s="4" t="s">
        <v>10</v>
      </c>
      <c r="F150" s="4">
        <v>9</v>
      </c>
      <c r="G150" s="4">
        <v>70000</v>
      </c>
      <c r="H150" s="4">
        <f t="shared" si="4"/>
        <v>630000</v>
      </c>
    </row>
    <row r="151" spans="2:8" ht="28.8">
      <c r="B151" s="3">
        <v>45361</v>
      </c>
      <c r="C151" s="4" t="s">
        <v>20</v>
      </c>
      <c r="D151" s="4" t="s">
        <v>15</v>
      </c>
      <c r="E151" s="4" t="s">
        <v>13</v>
      </c>
      <c r="F151" s="4">
        <v>5</v>
      </c>
      <c r="G151" s="4">
        <v>50000</v>
      </c>
      <c r="H151" s="4">
        <f t="shared" si="4"/>
        <v>250000</v>
      </c>
    </row>
    <row r="152" spans="2:8">
      <c r="B152" s="3">
        <v>45362</v>
      </c>
      <c r="C152" s="4" t="s">
        <v>22</v>
      </c>
      <c r="D152" s="4" t="s">
        <v>12</v>
      </c>
      <c r="E152" s="4" t="s">
        <v>16</v>
      </c>
      <c r="F152" s="4">
        <v>11</v>
      </c>
      <c r="G152" s="4">
        <v>20000</v>
      </c>
      <c r="H152" s="4">
        <f t="shared" si="4"/>
        <v>220000</v>
      </c>
    </row>
    <row r="153" spans="2:8" ht="28.8">
      <c r="B153" s="3">
        <v>45363</v>
      </c>
      <c r="C153" s="4" t="s">
        <v>11</v>
      </c>
      <c r="D153" s="4" t="s">
        <v>15</v>
      </c>
      <c r="E153" s="4" t="s">
        <v>19</v>
      </c>
      <c r="F153" s="4">
        <v>14</v>
      </c>
      <c r="G153" s="4">
        <v>30000</v>
      </c>
      <c r="H153" s="4">
        <f t="shared" si="4"/>
        <v>420000</v>
      </c>
    </row>
    <row r="154" spans="2:8" ht="28.8">
      <c r="B154" s="3">
        <v>45364</v>
      </c>
      <c r="C154" s="4" t="s">
        <v>14</v>
      </c>
      <c r="D154" s="4" t="s">
        <v>18</v>
      </c>
      <c r="E154" s="4" t="s">
        <v>10</v>
      </c>
      <c r="F154" s="4">
        <v>10</v>
      </c>
      <c r="G154" s="4">
        <v>70000</v>
      </c>
      <c r="H154" s="4">
        <f t="shared" si="4"/>
        <v>700000</v>
      </c>
    </row>
    <row r="155" spans="2:8" ht="28.8">
      <c r="B155" s="3">
        <v>45365</v>
      </c>
      <c r="C155" s="4" t="s">
        <v>17</v>
      </c>
      <c r="D155" s="4" t="s">
        <v>21</v>
      </c>
      <c r="E155" s="4" t="s">
        <v>13</v>
      </c>
      <c r="F155" s="4">
        <v>6</v>
      </c>
      <c r="G155" s="4">
        <v>50000</v>
      </c>
      <c r="H155" s="4">
        <f t="shared" si="4"/>
        <v>300000</v>
      </c>
    </row>
    <row r="156" spans="2:8" ht="28.8">
      <c r="B156" s="3">
        <v>45366</v>
      </c>
      <c r="C156" s="4" t="s">
        <v>8</v>
      </c>
      <c r="D156" s="4" t="s">
        <v>23</v>
      </c>
      <c r="E156" s="4" t="s">
        <v>16</v>
      </c>
      <c r="F156" s="4">
        <v>8</v>
      </c>
      <c r="G156" s="4">
        <v>20000</v>
      </c>
      <c r="H156" s="4">
        <f t="shared" ref="H156:H187" si="5">F156*G156</f>
        <v>160000</v>
      </c>
    </row>
    <row r="157" spans="2:8" ht="28.8">
      <c r="B157" s="3">
        <v>45367</v>
      </c>
      <c r="C157" s="4" t="s">
        <v>22</v>
      </c>
      <c r="D157" s="4" t="s">
        <v>15</v>
      </c>
      <c r="E157" s="4" t="s">
        <v>19</v>
      </c>
      <c r="F157" s="4">
        <v>12</v>
      </c>
      <c r="G157" s="4">
        <v>30000</v>
      </c>
      <c r="H157" s="4">
        <f t="shared" si="5"/>
        <v>360000</v>
      </c>
    </row>
    <row r="158" spans="2:8" ht="28.8">
      <c r="B158" s="3">
        <v>45368</v>
      </c>
      <c r="C158" s="4" t="s">
        <v>11</v>
      </c>
      <c r="D158" s="4" t="s">
        <v>18</v>
      </c>
      <c r="E158" s="4" t="s">
        <v>10</v>
      </c>
      <c r="F158" s="4">
        <v>9</v>
      </c>
      <c r="G158" s="4">
        <v>70000</v>
      </c>
      <c r="H158" s="4">
        <f t="shared" si="5"/>
        <v>630000</v>
      </c>
    </row>
    <row r="159" spans="2:8">
      <c r="B159" s="3">
        <v>45369</v>
      </c>
      <c r="C159" s="4" t="s">
        <v>8</v>
      </c>
      <c r="D159" s="4" t="s">
        <v>12</v>
      </c>
      <c r="E159" s="4" t="s">
        <v>13</v>
      </c>
      <c r="F159" s="4">
        <v>7</v>
      </c>
      <c r="G159" s="4">
        <v>50000</v>
      </c>
      <c r="H159" s="4">
        <f t="shared" si="5"/>
        <v>350000</v>
      </c>
    </row>
    <row r="160" spans="2:8" ht="28.8">
      <c r="B160" s="3">
        <v>45370</v>
      </c>
      <c r="C160" s="4" t="s">
        <v>17</v>
      </c>
      <c r="D160" s="4" t="s">
        <v>15</v>
      </c>
      <c r="E160" s="4" t="s">
        <v>16</v>
      </c>
      <c r="F160" s="4">
        <v>14</v>
      </c>
      <c r="G160" s="4">
        <v>20000</v>
      </c>
      <c r="H160" s="4">
        <f t="shared" si="5"/>
        <v>280000</v>
      </c>
    </row>
    <row r="161" spans="2:8" ht="28.8">
      <c r="B161" s="3">
        <v>45371</v>
      </c>
      <c r="C161" s="4" t="s">
        <v>20</v>
      </c>
      <c r="D161" s="4" t="s">
        <v>18</v>
      </c>
      <c r="E161" s="4" t="s">
        <v>19</v>
      </c>
      <c r="F161" s="4">
        <v>8</v>
      </c>
      <c r="G161" s="4">
        <v>30000</v>
      </c>
      <c r="H161" s="4">
        <f t="shared" si="5"/>
        <v>240000</v>
      </c>
    </row>
    <row r="162" spans="2:8" ht="28.8">
      <c r="B162" s="3">
        <v>45372</v>
      </c>
      <c r="C162" s="4" t="s">
        <v>22</v>
      </c>
      <c r="D162" s="4" t="s">
        <v>21</v>
      </c>
      <c r="E162" s="4" t="s">
        <v>10</v>
      </c>
      <c r="F162" s="4">
        <v>11</v>
      </c>
      <c r="G162" s="4">
        <v>70000</v>
      </c>
      <c r="H162" s="4">
        <f t="shared" si="5"/>
        <v>770000</v>
      </c>
    </row>
    <row r="163" spans="2:8" ht="28.8">
      <c r="B163" s="3">
        <v>45373</v>
      </c>
      <c r="C163" s="4" t="s">
        <v>8</v>
      </c>
      <c r="D163" s="4" t="s">
        <v>23</v>
      </c>
      <c r="E163" s="4" t="s">
        <v>13</v>
      </c>
      <c r="F163" s="4">
        <v>5</v>
      </c>
      <c r="G163" s="4">
        <v>50000</v>
      </c>
      <c r="H163" s="4">
        <f t="shared" si="5"/>
        <v>250000</v>
      </c>
    </row>
    <row r="164" spans="2:8" ht="28.8">
      <c r="B164" s="3">
        <v>45374</v>
      </c>
      <c r="C164" s="4" t="s">
        <v>14</v>
      </c>
      <c r="D164" s="4" t="s">
        <v>15</v>
      </c>
      <c r="E164" s="4" t="s">
        <v>16</v>
      </c>
      <c r="F164" s="4">
        <v>10</v>
      </c>
      <c r="G164" s="4">
        <v>20000</v>
      </c>
      <c r="H164" s="4">
        <f t="shared" si="5"/>
        <v>200000</v>
      </c>
    </row>
    <row r="165" spans="2:8" ht="28.8">
      <c r="B165" s="3">
        <v>45375</v>
      </c>
      <c r="C165" s="4" t="s">
        <v>17</v>
      </c>
      <c r="D165" s="4" t="s">
        <v>18</v>
      </c>
      <c r="E165" s="4" t="s">
        <v>19</v>
      </c>
      <c r="F165" s="4">
        <v>9</v>
      </c>
      <c r="G165" s="4">
        <v>30000</v>
      </c>
      <c r="H165" s="4">
        <f t="shared" si="5"/>
        <v>270000</v>
      </c>
    </row>
    <row r="166" spans="2:8" ht="28.8">
      <c r="B166" s="3">
        <v>45376</v>
      </c>
      <c r="C166" s="4" t="s">
        <v>20</v>
      </c>
      <c r="D166" s="4" t="s">
        <v>23</v>
      </c>
      <c r="E166" s="4" t="s">
        <v>10</v>
      </c>
      <c r="F166" s="4">
        <v>10</v>
      </c>
      <c r="G166" s="4">
        <v>70000</v>
      </c>
      <c r="H166" s="4">
        <f t="shared" si="5"/>
        <v>700000</v>
      </c>
    </row>
    <row r="167" spans="2:8" ht="28.8">
      <c r="B167" s="3">
        <v>45381</v>
      </c>
      <c r="C167" s="4" t="s">
        <v>8</v>
      </c>
      <c r="D167" s="4" t="s">
        <v>18</v>
      </c>
      <c r="E167" s="4" t="s">
        <v>19</v>
      </c>
      <c r="F167" s="4">
        <v>5</v>
      </c>
      <c r="G167" s="4">
        <v>30000</v>
      </c>
      <c r="H167" s="4">
        <f t="shared" si="5"/>
        <v>150000</v>
      </c>
    </row>
    <row r="1048576" spans="9:9">
      <c r="I1048576">
        <f>SUBTOTAL(9,I1:I1048575)</f>
        <v>5130000</v>
      </c>
    </row>
  </sheetData>
  <autoFilter ref="C5:I81" xr:uid="{98BB0FD8-EA4F-4484-8B4D-6B99D66F4220}">
    <filterColumn colId="2">
      <filters>
        <filter val="Arif Hossain"/>
      </filters>
    </filterColumn>
  </autoFilter>
  <mergeCells count="3">
    <mergeCell ref="C3:I4"/>
    <mergeCell ref="C2:I2"/>
    <mergeCell ref="B89:H9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FCCCC-7AC6-4999-990F-152B86BFB0FF}">
  <sheetPr filterMode="1"/>
  <dimension ref="C2:S103"/>
  <sheetViews>
    <sheetView topLeftCell="B24" workbookViewId="0">
      <selection activeCell="M94" sqref="M94"/>
    </sheetView>
  </sheetViews>
  <sheetFormatPr defaultRowHeight="14.4"/>
  <cols>
    <col min="3" max="3" width="13.44140625" customWidth="1"/>
    <col min="13" max="13" width="15.109375" customWidth="1"/>
    <col min="19" max="19" width="15" customWidth="1"/>
  </cols>
  <sheetData>
    <row r="2" spans="3:14" ht="14.4" customHeight="1"/>
    <row r="3" spans="3:14" ht="14.4" customHeight="1">
      <c r="C3" s="36" t="s">
        <v>0</v>
      </c>
      <c r="D3" s="36"/>
      <c r="E3" s="36"/>
      <c r="F3" s="36"/>
      <c r="G3" s="36"/>
      <c r="H3" s="36"/>
      <c r="I3" s="36"/>
    </row>
    <row r="4" spans="3:14">
      <c r="C4" s="36"/>
      <c r="D4" s="36"/>
      <c r="E4" s="36"/>
      <c r="F4" s="36"/>
      <c r="G4" s="36"/>
      <c r="H4" s="36"/>
      <c r="I4" s="36"/>
    </row>
    <row r="5" spans="3:14" ht="43.2"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</row>
    <row r="6" spans="3:14" ht="28.8">
      <c r="C6" s="3">
        <v>45296</v>
      </c>
      <c r="D6" s="4" t="s">
        <v>8</v>
      </c>
      <c r="E6" s="4" t="s">
        <v>9</v>
      </c>
      <c r="F6" s="4" t="s">
        <v>10</v>
      </c>
      <c r="G6" s="4">
        <v>5</v>
      </c>
      <c r="H6" s="4">
        <v>70000</v>
      </c>
      <c r="I6" s="4">
        <f t="shared" ref="I6:I37" si="0">G6*H6</f>
        <v>350000</v>
      </c>
    </row>
    <row r="7" spans="3:14" ht="28.8">
      <c r="C7" s="3">
        <v>45297</v>
      </c>
      <c r="D7" s="4" t="s">
        <v>11</v>
      </c>
      <c r="E7" s="4" t="s">
        <v>12</v>
      </c>
      <c r="F7" s="4" t="s">
        <v>13</v>
      </c>
      <c r="G7" s="4">
        <v>10</v>
      </c>
      <c r="H7" s="4">
        <v>50000</v>
      </c>
      <c r="I7" s="4">
        <f t="shared" si="0"/>
        <v>500000</v>
      </c>
      <c r="M7">
        <f>SUM(I6+I55)</f>
        <v>700000</v>
      </c>
    </row>
    <row r="8" spans="3:14" ht="28.8">
      <c r="C8" s="3">
        <v>45298</v>
      </c>
      <c r="D8" s="4" t="s">
        <v>14</v>
      </c>
      <c r="E8" s="4" t="s">
        <v>15</v>
      </c>
      <c r="F8" s="4" t="s">
        <v>16</v>
      </c>
      <c r="G8" s="4">
        <v>7</v>
      </c>
      <c r="H8" s="4">
        <v>20000</v>
      </c>
      <c r="I8" s="4">
        <f t="shared" si="0"/>
        <v>140000</v>
      </c>
    </row>
    <row r="9" spans="3:14" ht="28.8">
      <c r="C9" s="3">
        <v>45299</v>
      </c>
      <c r="D9" s="4" t="s">
        <v>17</v>
      </c>
      <c r="E9" s="4" t="s">
        <v>18</v>
      </c>
      <c r="F9" s="4" t="s">
        <v>19</v>
      </c>
      <c r="G9" s="4">
        <v>15</v>
      </c>
      <c r="H9" s="4">
        <v>30000</v>
      </c>
      <c r="I9" s="4">
        <f t="shared" si="0"/>
        <v>450000</v>
      </c>
    </row>
    <row r="10" spans="3:14" ht="28.8">
      <c r="C10" s="3">
        <v>45300</v>
      </c>
      <c r="D10" s="4" t="s">
        <v>20</v>
      </c>
      <c r="E10" s="4" t="s">
        <v>21</v>
      </c>
      <c r="F10" s="4" t="s">
        <v>10</v>
      </c>
      <c r="G10" s="4">
        <v>3</v>
      </c>
      <c r="H10" s="4">
        <v>70000</v>
      </c>
      <c r="I10" s="4">
        <f t="shared" si="0"/>
        <v>210000</v>
      </c>
    </row>
    <row r="11" spans="3:14" ht="28.8">
      <c r="C11" s="3">
        <v>45301</v>
      </c>
      <c r="D11" s="4" t="s">
        <v>22</v>
      </c>
      <c r="E11" s="4" t="s">
        <v>23</v>
      </c>
      <c r="F11" s="4" t="s">
        <v>13</v>
      </c>
      <c r="G11" s="4">
        <v>6</v>
      </c>
      <c r="H11" s="4">
        <v>50000</v>
      </c>
      <c r="I11" s="4">
        <f t="shared" si="0"/>
        <v>300000</v>
      </c>
    </row>
    <row r="12" spans="3:14" ht="28.8">
      <c r="C12" s="3">
        <v>45302</v>
      </c>
      <c r="D12" s="4" t="s">
        <v>11</v>
      </c>
      <c r="E12" s="4" t="s">
        <v>15</v>
      </c>
      <c r="F12" s="4" t="s">
        <v>16</v>
      </c>
      <c r="G12" s="4">
        <v>4</v>
      </c>
      <c r="H12" s="4">
        <v>20000</v>
      </c>
      <c r="I12" s="4">
        <f t="shared" si="0"/>
        <v>80000</v>
      </c>
    </row>
    <row r="13" spans="3:14" ht="28.8">
      <c r="C13" s="3">
        <v>45303</v>
      </c>
      <c r="D13" s="4" t="s">
        <v>14</v>
      </c>
      <c r="E13" s="4" t="s">
        <v>18</v>
      </c>
      <c r="F13" s="4" t="s">
        <v>19</v>
      </c>
      <c r="G13" s="4">
        <v>10</v>
      </c>
      <c r="H13" s="4">
        <v>30000</v>
      </c>
      <c r="I13" s="4">
        <f t="shared" si="0"/>
        <v>300000</v>
      </c>
    </row>
    <row r="14" spans="3:14" ht="28.8">
      <c r="C14" s="3">
        <v>45304</v>
      </c>
      <c r="D14" s="4" t="s">
        <v>8</v>
      </c>
      <c r="E14" s="4" t="s">
        <v>9</v>
      </c>
      <c r="F14" s="4" t="s">
        <v>10</v>
      </c>
      <c r="G14" s="4">
        <v>8</v>
      </c>
      <c r="H14" s="4">
        <v>70000</v>
      </c>
      <c r="I14" s="4">
        <f t="shared" si="0"/>
        <v>560000</v>
      </c>
      <c r="K14">
        <f>SUM(G6:G64)</f>
        <v>531</v>
      </c>
      <c r="L14">
        <f>SUM(G6:G64)</f>
        <v>531</v>
      </c>
      <c r="N14">
        <f>SUMIF(E6:E14,"arif hossain",I6:I14)</f>
        <v>910000</v>
      </c>
    </row>
    <row r="15" spans="3:14" ht="28.8">
      <c r="C15" s="3">
        <v>45305</v>
      </c>
      <c r="D15" s="4" t="s">
        <v>20</v>
      </c>
      <c r="E15" s="4" t="s">
        <v>9</v>
      </c>
      <c r="F15" s="4" t="s">
        <v>13</v>
      </c>
      <c r="G15" s="4">
        <v>12</v>
      </c>
      <c r="H15" s="4">
        <v>50000</v>
      </c>
      <c r="I15" s="4">
        <f t="shared" si="0"/>
        <v>600000</v>
      </c>
    </row>
    <row r="16" spans="3:14">
      <c r="C16" s="3">
        <v>45306</v>
      </c>
      <c r="D16" s="4" t="s">
        <v>22</v>
      </c>
      <c r="E16" s="4" t="s">
        <v>12</v>
      </c>
      <c r="F16" s="4" t="s">
        <v>16</v>
      </c>
      <c r="G16" s="4">
        <v>9</v>
      </c>
      <c r="H16" s="4">
        <v>20000</v>
      </c>
      <c r="I16" s="4">
        <f t="shared" si="0"/>
        <v>180000</v>
      </c>
    </row>
    <row r="17" spans="3:19" ht="28.8">
      <c r="C17" s="3">
        <v>45307</v>
      </c>
      <c r="D17" s="4" t="s">
        <v>11</v>
      </c>
      <c r="E17" s="4" t="s">
        <v>15</v>
      </c>
      <c r="F17" s="4" t="s">
        <v>19</v>
      </c>
      <c r="G17" s="4">
        <v>5</v>
      </c>
      <c r="H17" s="4">
        <v>30000</v>
      </c>
      <c r="I17" s="4">
        <f t="shared" si="0"/>
        <v>150000</v>
      </c>
    </row>
    <row r="18" spans="3:19" ht="28.8">
      <c r="C18" s="3">
        <v>45308</v>
      </c>
      <c r="D18" s="4" t="s">
        <v>14</v>
      </c>
      <c r="E18" s="4" t="s">
        <v>18</v>
      </c>
      <c r="F18" s="4" t="s">
        <v>10</v>
      </c>
      <c r="G18" s="4">
        <v>11</v>
      </c>
      <c r="H18" s="4">
        <v>70000</v>
      </c>
      <c r="I18" s="4">
        <f t="shared" si="0"/>
        <v>770000</v>
      </c>
    </row>
    <row r="19" spans="3:19" ht="28.8">
      <c r="C19" s="3">
        <v>45309</v>
      </c>
      <c r="D19" s="4" t="s">
        <v>17</v>
      </c>
      <c r="E19" s="4" t="s">
        <v>21</v>
      </c>
      <c r="F19" s="4" t="s">
        <v>13</v>
      </c>
      <c r="G19" s="4">
        <v>7</v>
      </c>
      <c r="H19" s="4">
        <v>50000</v>
      </c>
      <c r="I19" s="4">
        <f t="shared" si="0"/>
        <v>350000</v>
      </c>
    </row>
    <row r="20" spans="3:19" ht="28.8">
      <c r="C20" s="3">
        <v>45310</v>
      </c>
      <c r="D20" s="4" t="s">
        <v>20</v>
      </c>
      <c r="E20" s="4" t="s">
        <v>23</v>
      </c>
      <c r="F20" s="4" t="s">
        <v>16</v>
      </c>
      <c r="G20" s="4">
        <v>6</v>
      </c>
      <c r="H20" s="4">
        <v>20000</v>
      </c>
      <c r="I20" s="4">
        <f t="shared" si="0"/>
        <v>120000</v>
      </c>
    </row>
    <row r="21" spans="3:19" ht="28.8">
      <c r="C21" s="3">
        <v>45311</v>
      </c>
      <c r="D21" s="4" t="s">
        <v>22</v>
      </c>
      <c r="E21" s="4" t="s">
        <v>15</v>
      </c>
      <c r="F21" s="4" t="s">
        <v>19</v>
      </c>
      <c r="G21" s="4">
        <v>13</v>
      </c>
      <c r="H21" s="4">
        <v>30000</v>
      </c>
      <c r="I21" s="4">
        <f t="shared" si="0"/>
        <v>390000</v>
      </c>
    </row>
    <row r="22" spans="3:19" ht="28.8">
      <c r="C22" s="3">
        <v>45312</v>
      </c>
      <c r="D22" s="4" t="s">
        <v>8</v>
      </c>
      <c r="E22" s="4" t="s">
        <v>18</v>
      </c>
      <c r="F22" s="4" t="s">
        <v>10</v>
      </c>
      <c r="G22" s="4">
        <v>9</v>
      </c>
      <c r="H22" s="4">
        <v>70000</v>
      </c>
      <c r="I22" s="4">
        <f t="shared" si="0"/>
        <v>630000</v>
      </c>
    </row>
    <row r="23" spans="3:19" ht="28.8">
      <c r="C23" s="3">
        <v>45313</v>
      </c>
      <c r="D23" s="4" t="s">
        <v>14</v>
      </c>
      <c r="E23" s="4" t="s">
        <v>21</v>
      </c>
      <c r="F23" s="4" t="s">
        <v>13</v>
      </c>
      <c r="G23" s="4">
        <v>8</v>
      </c>
      <c r="H23" s="4">
        <v>50000</v>
      </c>
      <c r="I23" s="4">
        <f t="shared" si="0"/>
        <v>400000</v>
      </c>
    </row>
    <row r="24" spans="3:19" ht="28.8">
      <c r="C24" s="3">
        <v>45314</v>
      </c>
      <c r="D24" s="4" t="s">
        <v>17</v>
      </c>
      <c r="E24" s="4" t="s">
        <v>23</v>
      </c>
      <c r="F24" s="4" t="s">
        <v>16</v>
      </c>
      <c r="G24" s="4">
        <v>14</v>
      </c>
      <c r="H24" s="4">
        <v>20000</v>
      </c>
      <c r="I24" s="4">
        <f t="shared" si="0"/>
        <v>280000</v>
      </c>
    </row>
    <row r="25" spans="3:19" ht="28.8">
      <c r="C25" s="3">
        <v>45315</v>
      </c>
      <c r="D25" s="4" t="s">
        <v>20</v>
      </c>
      <c r="E25" s="4" t="s">
        <v>15</v>
      </c>
      <c r="F25" s="4" t="s">
        <v>19</v>
      </c>
      <c r="G25" s="4">
        <v>7</v>
      </c>
      <c r="H25" s="4">
        <v>30000</v>
      </c>
      <c r="I25" s="4">
        <f t="shared" si="0"/>
        <v>210000</v>
      </c>
    </row>
    <row r="26" spans="3:19" ht="28.8">
      <c r="C26" s="3">
        <v>45316</v>
      </c>
      <c r="D26" s="4" t="s">
        <v>22</v>
      </c>
      <c r="E26" s="4" t="s">
        <v>18</v>
      </c>
      <c r="F26" s="4" t="s">
        <v>10</v>
      </c>
      <c r="G26" s="4">
        <v>10</v>
      </c>
      <c r="H26" s="4">
        <v>70000</v>
      </c>
      <c r="I26" s="4">
        <f t="shared" si="0"/>
        <v>700000</v>
      </c>
    </row>
    <row r="27" spans="3:19" ht="28.8">
      <c r="C27" s="3">
        <v>45317</v>
      </c>
      <c r="D27" s="4" t="s">
        <v>11</v>
      </c>
      <c r="E27" s="4" t="s">
        <v>9</v>
      </c>
      <c r="F27" s="4" t="s">
        <v>13</v>
      </c>
      <c r="G27" s="4">
        <v>5</v>
      </c>
      <c r="H27" s="4">
        <v>50000</v>
      </c>
      <c r="I27" s="4">
        <f t="shared" si="0"/>
        <v>250000</v>
      </c>
    </row>
    <row r="28" spans="3:19">
      <c r="C28" s="3">
        <v>45318</v>
      </c>
      <c r="D28" s="4" t="s">
        <v>8</v>
      </c>
      <c r="E28" s="4" t="s">
        <v>12</v>
      </c>
      <c r="F28" s="4" t="s">
        <v>16</v>
      </c>
      <c r="G28" s="4">
        <v>8</v>
      </c>
      <c r="H28" s="4">
        <v>20000</v>
      </c>
      <c r="I28" s="4">
        <f t="shared" si="0"/>
        <v>160000</v>
      </c>
    </row>
    <row r="29" spans="3:19" ht="28.8">
      <c r="C29" s="3">
        <v>45319</v>
      </c>
      <c r="D29" s="4" t="s">
        <v>17</v>
      </c>
      <c r="E29" s="4" t="s">
        <v>15</v>
      </c>
      <c r="F29" s="4" t="s">
        <v>19</v>
      </c>
      <c r="G29" s="4">
        <v>6</v>
      </c>
      <c r="H29" s="4">
        <v>30000</v>
      </c>
      <c r="I29" s="4">
        <f t="shared" si="0"/>
        <v>180000</v>
      </c>
    </row>
    <row r="30" spans="3:19" ht="28.8">
      <c r="C30" s="3">
        <v>45320</v>
      </c>
      <c r="D30" s="4" t="s">
        <v>20</v>
      </c>
      <c r="E30" s="4" t="s">
        <v>18</v>
      </c>
      <c r="F30" s="4" t="s">
        <v>10</v>
      </c>
      <c r="G30" s="4">
        <v>7</v>
      </c>
      <c r="H30" s="4">
        <v>70000</v>
      </c>
      <c r="I30" s="4">
        <f t="shared" si="0"/>
        <v>490000</v>
      </c>
    </row>
    <row r="31" spans="3:19" ht="28.8" hidden="1">
      <c r="C31" s="3">
        <v>45323</v>
      </c>
      <c r="D31" s="4" t="s">
        <v>22</v>
      </c>
      <c r="E31" s="4" t="s">
        <v>21</v>
      </c>
      <c r="F31" s="4" t="s">
        <v>10</v>
      </c>
      <c r="G31" s="4">
        <v>8</v>
      </c>
      <c r="H31" s="4">
        <v>70000</v>
      </c>
      <c r="I31" s="4">
        <f t="shared" si="0"/>
        <v>560000</v>
      </c>
    </row>
    <row r="32" spans="3:19" ht="28.8" hidden="1">
      <c r="C32" s="3">
        <v>45324</v>
      </c>
      <c r="D32" s="4" t="s">
        <v>11</v>
      </c>
      <c r="E32" s="4" t="s">
        <v>23</v>
      </c>
      <c r="F32" s="4" t="s">
        <v>13</v>
      </c>
      <c r="G32" s="4">
        <v>6</v>
      </c>
      <c r="H32" s="4">
        <v>50000</v>
      </c>
      <c r="I32" s="4">
        <f t="shared" si="0"/>
        <v>300000</v>
      </c>
      <c r="S32" t="s">
        <v>75</v>
      </c>
    </row>
    <row r="33" spans="3:9" ht="28.8" hidden="1">
      <c r="C33" s="3">
        <v>45325</v>
      </c>
      <c r="D33" s="4" t="s">
        <v>14</v>
      </c>
      <c r="E33" s="4" t="s">
        <v>15</v>
      </c>
      <c r="F33" s="4" t="s">
        <v>16</v>
      </c>
      <c r="G33" s="4">
        <v>10</v>
      </c>
      <c r="H33" s="4">
        <v>20000</v>
      </c>
      <c r="I33" s="4">
        <f t="shared" si="0"/>
        <v>200000</v>
      </c>
    </row>
    <row r="34" spans="3:9" ht="28.8" hidden="1">
      <c r="C34" s="3">
        <v>45326</v>
      </c>
      <c r="D34" s="4" t="s">
        <v>17</v>
      </c>
      <c r="E34" s="4" t="s">
        <v>9</v>
      </c>
      <c r="F34" s="4" t="s">
        <v>19</v>
      </c>
      <c r="G34" s="4">
        <v>20</v>
      </c>
      <c r="H34" s="4">
        <v>30000</v>
      </c>
      <c r="I34" s="4">
        <f t="shared" si="0"/>
        <v>600000</v>
      </c>
    </row>
    <row r="35" spans="3:9" ht="28.8" hidden="1">
      <c r="C35" s="3">
        <v>45327</v>
      </c>
      <c r="D35" s="4" t="s">
        <v>8</v>
      </c>
      <c r="E35" s="4" t="s">
        <v>21</v>
      </c>
      <c r="F35" s="4" t="s">
        <v>10</v>
      </c>
      <c r="G35" s="4">
        <v>4</v>
      </c>
      <c r="H35" s="4">
        <v>70000</v>
      </c>
      <c r="I35" s="4">
        <f t="shared" si="0"/>
        <v>280000</v>
      </c>
    </row>
    <row r="36" spans="3:9" ht="28.8" hidden="1">
      <c r="C36" s="3">
        <v>45328</v>
      </c>
      <c r="D36" s="4" t="s">
        <v>22</v>
      </c>
      <c r="E36" s="4" t="s">
        <v>23</v>
      </c>
      <c r="F36" s="4" t="s">
        <v>13</v>
      </c>
      <c r="G36" s="4">
        <v>9</v>
      </c>
      <c r="H36" s="4">
        <v>50000</v>
      </c>
      <c r="I36" s="4">
        <f t="shared" si="0"/>
        <v>450000</v>
      </c>
    </row>
    <row r="37" spans="3:9" ht="28.8" hidden="1">
      <c r="C37" s="3">
        <v>45329</v>
      </c>
      <c r="D37" s="4" t="s">
        <v>11</v>
      </c>
      <c r="E37" s="4" t="s">
        <v>21</v>
      </c>
      <c r="F37" s="4" t="s">
        <v>16</v>
      </c>
      <c r="G37" s="4">
        <v>5</v>
      </c>
      <c r="H37" s="4">
        <v>20000</v>
      </c>
      <c r="I37" s="4">
        <f t="shared" si="0"/>
        <v>100000</v>
      </c>
    </row>
    <row r="38" spans="3:9" ht="28.8" hidden="1">
      <c r="C38" s="3">
        <v>45330</v>
      </c>
      <c r="D38" s="4" t="s">
        <v>8</v>
      </c>
      <c r="E38" s="4" t="s">
        <v>23</v>
      </c>
      <c r="F38" s="4" t="s">
        <v>19</v>
      </c>
      <c r="G38" s="4">
        <v>15</v>
      </c>
      <c r="H38" s="4">
        <v>30000</v>
      </c>
      <c r="I38" s="4">
        <f t="shared" ref="I38:I69" si="1">G38*H38</f>
        <v>450000</v>
      </c>
    </row>
    <row r="39" spans="3:9" ht="28.8" hidden="1">
      <c r="C39" s="3">
        <v>45331</v>
      </c>
      <c r="D39" s="4" t="s">
        <v>17</v>
      </c>
      <c r="E39" s="4" t="s">
        <v>15</v>
      </c>
      <c r="F39" s="4" t="s">
        <v>10</v>
      </c>
      <c r="G39" s="4">
        <v>7</v>
      </c>
      <c r="H39" s="4">
        <v>70000</v>
      </c>
      <c r="I39" s="4">
        <f t="shared" si="1"/>
        <v>490000</v>
      </c>
    </row>
    <row r="40" spans="3:9" ht="28.8" hidden="1">
      <c r="C40" s="3">
        <v>45332</v>
      </c>
      <c r="D40" s="4" t="s">
        <v>20</v>
      </c>
      <c r="E40" s="4" t="s">
        <v>18</v>
      </c>
      <c r="F40" s="4" t="s">
        <v>13</v>
      </c>
      <c r="G40" s="4">
        <v>11</v>
      </c>
      <c r="H40" s="4">
        <v>50000</v>
      </c>
      <c r="I40" s="4">
        <f t="shared" si="1"/>
        <v>550000</v>
      </c>
    </row>
    <row r="41" spans="3:9" ht="28.8" hidden="1">
      <c r="C41" s="3">
        <v>45333</v>
      </c>
      <c r="D41" s="4" t="s">
        <v>22</v>
      </c>
      <c r="E41" s="4" t="s">
        <v>9</v>
      </c>
      <c r="F41" s="4" t="s">
        <v>16</v>
      </c>
      <c r="G41" s="4">
        <v>12</v>
      </c>
      <c r="H41" s="4">
        <v>20000</v>
      </c>
      <c r="I41" s="4">
        <f t="shared" si="1"/>
        <v>240000</v>
      </c>
    </row>
    <row r="42" spans="3:9" ht="28.8" hidden="1">
      <c r="C42" s="3">
        <v>45334</v>
      </c>
      <c r="D42" s="4" t="s">
        <v>11</v>
      </c>
      <c r="E42" s="4" t="s">
        <v>9</v>
      </c>
      <c r="F42" s="4" t="s">
        <v>19</v>
      </c>
      <c r="G42" s="4">
        <v>10</v>
      </c>
      <c r="H42" s="4">
        <v>30000</v>
      </c>
      <c r="I42" s="4">
        <f t="shared" si="1"/>
        <v>300000</v>
      </c>
    </row>
    <row r="43" spans="3:9" hidden="1">
      <c r="C43" s="3">
        <v>45335</v>
      </c>
      <c r="D43" s="4" t="s">
        <v>14</v>
      </c>
      <c r="E43" s="4" t="s">
        <v>12</v>
      </c>
      <c r="F43" s="4" t="s">
        <v>10</v>
      </c>
      <c r="G43" s="4">
        <v>9</v>
      </c>
      <c r="H43" s="4">
        <v>70000</v>
      </c>
      <c r="I43" s="4">
        <f t="shared" si="1"/>
        <v>630000</v>
      </c>
    </row>
    <row r="44" spans="3:9" ht="28.8" hidden="1">
      <c r="C44" s="3">
        <v>45336</v>
      </c>
      <c r="D44" s="4" t="s">
        <v>17</v>
      </c>
      <c r="E44" s="4" t="s">
        <v>15</v>
      </c>
      <c r="F44" s="4" t="s">
        <v>13</v>
      </c>
      <c r="G44" s="4">
        <v>8</v>
      </c>
      <c r="H44" s="4">
        <v>50000</v>
      </c>
      <c r="I44" s="4">
        <f t="shared" si="1"/>
        <v>400000</v>
      </c>
    </row>
    <row r="45" spans="3:9" ht="28.8" hidden="1">
      <c r="C45" s="3">
        <v>45337</v>
      </c>
      <c r="D45" s="4" t="s">
        <v>20</v>
      </c>
      <c r="E45" s="4" t="s">
        <v>18</v>
      </c>
      <c r="F45" s="4" t="s">
        <v>16</v>
      </c>
      <c r="G45" s="4">
        <v>11</v>
      </c>
      <c r="H45" s="4">
        <v>20000</v>
      </c>
      <c r="I45" s="4">
        <f t="shared" si="1"/>
        <v>220000</v>
      </c>
    </row>
    <row r="46" spans="3:9" ht="28.8" hidden="1">
      <c r="C46" s="3">
        <v>45338</v>
      </c>
      <c r="D46" s="4" t="s">
        <v>8</v>
      </c>
      <c r="E46" s="4" t="s">
        <v>21</v>
      </c>
      <c r="F46" s="4" t="s">
        <v>19</v>
      </c>
      <c r="G46" s="4">
        <v>14</v>
      </c>
      <c r="H46" s="4">
        <v>30000</v>
      </c>
      <c r="I46" s="4">
        <f t="shared" si="1"/>
        <v>420000</v>
      </c>
    </row>
    <row r="47" spans="3:9" ht="28.8" hidden="1">
      <c r="C47" s="3">
        <v>45339</v>
      </c>
      <c r="D47" s="4" t="s">
        <v>11</v>
      </c>
      <c r="E47" s="4" t="s">
        <v>23</v>
      </c>
      <c r="F47" s="4" t="s">
        <v>10</v>
      </c>
      <c r="G47" s="4">
        <v>10</v>
      </c>
      <c r="H47" s="4">
        <v>70000</v>
      </c>
      <c r="I47" s="4">
        <f t="shared" si="1"/>
        <v>700000</v>
      </c>
    </row>
    <row r="48" spans="3:9" ht="28.8" hidden="1">
      <c r="C48" s="3">
        <v>45340</v>
      </c>
      <c r="D48" s="4" t="s">
        <v>14</v>
      </c>
      <c r="E48" s="4" t="s">
        <v>15</v>
      </c>
      <c r="F48" s="4" t="s">
        <v>13</v>
      </c>
      <c r="G48" s="4">
        <v>9</v>
      </c>
      <c r="H48" s="4">
        <v>50000</v>
      </c>
      <c r="I48" s="4">
        <f t="shared" si="1"/>
        <v>450000</v>
      </c>
    </row>
    <row r="49" spans="3:13" ht="28.8" hidden="1">
      <c r="C49" s="3">
        <v>45341</v>
      </c>
      <c r="D49" s="4" t="s">
        <v>17</v>
      </c>
      <c r="E49" s="4" t="s">
        <v>18</v>
      </c>
      <c r="F49" s="4" t="s">
        <v>16</v>
      </c>
      <c r="G49" s="4">
        <v>13</v>
      </c>
      <c r="H49" s="4">
        <v>20000</v>
      </c>
      <c r="I49" s="4">
        <f t="shared" si="1"/>
        <v>260000</v>
      </c>
    </row>
    <row r="50" spans="3:13" ht="28.8" hidden="1">
      <c r="C50" s="3">
        <v>45342</v>
      </c>
      <c r="D50" s="4" t="s">
        <v>20</v>
      </c>
      <c r="E50" s="4" t="s">
        <v>21</v>
      </c>
      <c r="F50" s="4" t="s">
        <v>19</v>
      </c>
      <c r="G50" s="4">
        <v>8</v>
      </c>
      <c r="H50" s="4">
        <v>30000</v>
      </c>
      <c r="I50" s="4">
        <f t="shared" si="1"/>
        <v>240000</v>
      </c>
    </row>
    <row r="51" spans="3:13" ht="28.8" hidden="1">
      <c r="C51" s="3">
        <v>45343</v>
      </c>
      <c r="D51" s="4" t="s">
        <v>22</v>
      </c>
      <c r="E51" s="4" t="s">
        <v>23</v>
      </c>
      <c r="F51" s="4" t="s">
        <v>10</v>
      </c>
      <c r="G51" s="4">
        <v>12</v>
      </c>
      <c r="H51" s="4">
        <v>70000</v>
      </c>
      <c r="I51" s="4">
        <f t="shared" si="1"/>
        <v>840000</v>
      </c>
    </row>
    <row r="52" spans="3:13" ht="28.8" hidden="1">
      <c r="C52" s="3">
        <v>45344</v>
      </c>
      <c r="D52" s="4" t="s">
        <v>11</v>
      </c>
      <c r="E52" s="4" t="s">
        <v>15</v>
      </c>
      <c r="F52" s="4" t="s">
        <v>13</v>
      </c>
      <c r="G52" s="4">
        <v>7</v>
      </c>
      <c r="H52" s="4">
        <v>50000</v>
      </c>
      <c r="I52" s="4">
        <f t="shared" si="1"/>
        <v>350000</v>
      </c>
    </row>
    <row r="53" spans="3:13" ht="28.8" hidden="1">
      <c r="C53" s="3">
        <v>45345</v>
      </c>
      <c r="D53" s="4" t="s">
        <v>14</v>
      </c>
      <c r="E53" s="4" t="s">
        <v>18</v>
      </c>
      <c r="F53" s="4" t="s">
        <v>16</v>
      </c>
      <c r="G53" s="4">
        <v>9</v>
      </c>
      <c r="H53" s="4">
        <v>20000</v>
      </c>
      <c r="I53" s="4">
        <f t="shared" si="1"/>
        <v>180000</v>
      </c>
    </row>
    <row r="54" spans="3:13" ht="28.8" hidden="1">
      <c r="C54" s="3">
        <v>45346</v>
      </c>
      <c r="D54" s="4" t="s">
        <v>8</v>
      </c>
      <c r="E54" s="4" t="s">
        <v>9</v>
      </c>
      <c r="F54" s="4" t="s">
        <v>19</v>
      </c>
      <c r="G54" s="4">
        <v>12</v>
      </c>
      <c r="H54" s="4">
        <v>30000</v>
      </c>
      <c r="I54" s="4">
        <f t="shared" si="1"/>
        <v>360000</v>
      </c>
    </row>
    <row r="55" spans="3:13" hidden="1">
      <c r="C55" s="3">
        <v>45347</v>
      </c>
      <c r="D55" s="4" t="s">
        <v>20</v>
      </c>
      <c r="E55" s="4" t="s">
        <v>12</v>
      </c>
      <c r="F55" s="4" t="s">
        <v>10</v>
      </c>
      <c r="G55" s="4">
        <v>5</v>
      </c>
      <c r="H55" s="4">
        <v>70000</v>
      </c>
      <c r="I55" s="4">
        <f t="shared" si="1"/>
        <v>350000</v>
      </c>
    </row>
    <row r="56" spans="3:13" ht="28.8" hidden="1">
      <c r="C56" s="3">
        <v>45352</v>
      </c>
      <c r="D56" s="4" t="s">
        <v>22</v>
      </c>
      <c r="E56" s="4" t="s">
        <v>9</v>
      </c>
      <c r="F56" s="4" t="s">
        <v>10</v>
      </c>
      <c r="G56" s="4">
        <v>12</v>
      </c>
      <c r="H56" s="4">
        <v>70000</v>
      </c>
      <c r="I56" s="4">
        <f t="shared" si="1"/>
        <v>840000</v>
      </c>
      <c r="M56" t="e">
        <f>SUM(G6+K64G14+G56+G64)</f>
        <v>#NAME?</v>
      </c>
    </row>
    <row r="57" spans="3:13" ht="28.8" hidden="1">
      <c r="C57" s="3">
        <v>45353</v>
      </c>
      <c r="D57" s="4" t="s">
        <v>11</v>
      </c>
      <c r="E57" s="4" t="s">
        <v>9</v>
      </c>
      <c r="F57" s="4" t="s">
        <v>13</v>
      </c>
      <c r="G57" s="4">
        <v>8</v>
      </c>
      <c r="H57" s="4">
        <v>50000</v>
      </c>
      <c r="I57" s="4">
        <f t="shared" si="1"/>
        <v>400000</v>
      </c>
    </row>
    <row r="58" spans="3:13" ht="28.8" hidden="1">
      <c r="C58" s="3">
        <v>45354</v>
      </c>
      <c r="D58" s="4" t="s">
        <v>14</v>
      </c>
      <c r="E58" s="4" t="s">
        <v>21</v>
      </c>
      <c r="F58" s="4" t="s">
        <v>16</v>
      </c>
      <c r="G58" s="4">
        <v>7</v>
      </c>
      <c r="H58" s="4">
        <v>20000</v>
      </c>
      <c r="I58" s="4">
        <f t="shared" si="1"/>
        <v>140000</v>
      </c>
    </row>
    <row r="59" spans="3:13" ht="28.8" hidden="1">
      <c r="C59" s="3">
        <v>45355</v>
      </c>
      <c r="D59" s="4" t="s">
        <v>17</v>
      </c>
      <c r="E59" s="4" t="s">
        <v>23</v>
      </c>
      <c r="F59" s="4" t="s">
        <v>19</v>
      </c>
      <c r="G59" s="4">
        <v>9</v>
      </c>
      <c r="H59" s="4">
        <v>30000</v>
      </c>
      <c r="I59" s="4">
        <f t="shared" si="1"/>
        <v>270000</v>
      </c>
    </row>
    <row r="60" spans="3:13" ht="28.8" hidden="1">
      <c r="C60" s="3">
        <v>45356</v>
      </c>
      <c r="D60" s="4" t="s">
        <v>20</v>
      </c>
      <c r="E60" s="4" t="s">
        <v>21</v>
      </c>
      <c r="F60" s="4" t="s">
        <v>10</v>
      </c>
      <c r="G60" s="4">
        <v>6</v>
      </c>
      <c r="H60" s="4">
        <v>70000</v>
      </c>
      <c r="I60" s="4">
        <f t="shared" si="1"/>
        <v>420000</v>
      </c>
    </row>
    <row r="61" spans="3:13" ht="28.8" hidden="1">
      <c r="C61" s="3">
        <v>45357</v>
      </c>
      <c r="D61" s="4" t="s">
        <v>8</v>
      </c>
      <c r="E61" s="4" t="s">
        <v>23</v>
      </c>
      <c r="F61" s="4" t="s">
        <v>13</v>
      </c>
      <c r="G61" s="4">
        <v>10</v>
      </c>
      <c r="H61" s="4">
        <v>50000</v>
      </c>
      <c r="I61" s="4">
        <f t="shared" si="1"/>
        <v>500000</v>
      </c>
    </row>
    <row r="62" spans="3:13" ht="28.8" hidden="1">
      <c r="C62" s="3">
        <v>45358</v>
      </c>
      <c r="D62" s="4" t="s">
        <v>11</v>
      </c>
      <c r="E62" s="4" t="s">
        <v>15</v>
      </c>
      <c r="F62" s="4" t="s">
        <v>16</v>
      </c>
      <c r="G62" s="4">
        <v>8</v>
      </c>
      <c r="H62" s="4">
        <v>20000</v>
      </c>
      <c r="I62" s="4">
        <f t="shared" si="1"/>
        <v>160000</v>
      </c>
    </row>
    <row r="63" spans="3:13" ht="28.8" hidden="1">
      <c r="C63" s="3">
        <v>45359</v>
      </c>
      <c r="D63" s="4" t="s">
        <v>8</v>
      </c>
      <c r="E63" s="4" t="s">
        <v>18</v>
      </c>
      <c r="F63" s="4" t="s">
        <v>19</v>
      </c>
      <c r="G63" s="4">
        <v>13</v>
      </c>
      <c r="H63" s="4">
        <v>30000</v>
      </c>
      <c r="I63" s="4">
        <f t="shared" si="1"/>
        <v>390000</v>
      </c>
    </row>
    <row r="64" spans="3:13" ht="28.8" hidden="1">
      <c r="C64" s="3">
        <v>45360</v>
      </c>
      <c r="D64" s="4" t="s">
        <v>17</v>
      </c>
      <c r="E64" s="4" t="s">
        <v>9</v>
      </c>
      <c r="F64" s="4" t="s">
        <v>10</v>
      </c>
      <c r="G64" s="4">
        <v>9</v>
      </c>
      <c r="H64" s="4">
        <v>70000</v>
      </c>
      <c r="I64" s="4">
        <f t="shared" si="1"/>
        <v>630000</v>
      </c>
    </row>
    <row r="65" spans="3:9" ht="28.8" hidden="1">
      <c r="C65" s="3">
        <v>45361</v>
      </c>
      <c r="D65" s="4" t="s">
        <v>20</v>
      </c>
      <c r="E65" s="4" t="s">
        <v>15</v>
      </c>
      <c r="F65" s="4" t="s">
        <v>13</v>
      </c>
      <c r="G65" s="4">
        <v>5</v>
      </c>
      <c r="H65" s="4">
        <v>50000</v>
      </c>
      <c r="I65" s="4">
        <f t="shared" si="1"/>
        <v>250000</v>
      </c>
    </row>
    <row r="66" spans="3:9" hidden="1">
      <c r="C66" s="3">
        <v>45362</v>
      </c>
      <c r="D66" s="4" t="s">
        <v>22</v>
      </c>
      <c r="E66" s="4" t="s">
        <v>12</v>
      </c>
      <c r="F66" s="4" t="s">
        <v>16</v>
      </c>
      <c r="G66" s="4">
        <v>11</v>
      </c>
      <c r="H66" s="4">
        <v>20000</v>
      </c>
      <c r="I66" s="4">
        <f t="shared" si="1"/>
        <v>220000</v>
      </c>
    </row>
    <row r="67" spans="3:9" ht="28.8" hidden="1">
      <c r="C67" s="3">
        <v>45363</v>
      </c>
      <c r="D67" s="4" t="s">
        <v>11</v>
      </c>
      <c r="E67" s="4" t="s">
        <v>15</v>
      </c>
      <c r="F67" s="4" t="s">
        <v>19</v>
      </c>
      <c r="G67" s="4">
        <v>14</v>
      </c>
      <c r="H67" s="4">
        <v>30000</v>
      </c>
      <c r="I67" s="4">
        <f t="shared" si="1"/>
        <v>420000</v>
      </c>
    </row>
    <row r="68" spans="3:9" ht="28.8" hidden="1">
      <c r="C68" s="3">
        <v>45364</v>
      </c>
      <c r="D68" s="4" t="s">
        <v>14</v>
      </c>
      <c r="E68" s="4" t="s">
        <v>18</v>
      </c>
      <c r="F68" s="4" t="s">
        <v>10</v>
      </c>
      <c r="G68" s="4">
        <v>10</v>
      </c>
      <c r="H68" s="4">
        <v>70000</v>
      </c>
      <c r="I68" s="4">
        <f t="shared" si="1"/>
        <v>700000</v>
      </c>
    </row>
    <row r="69" spans="3:9" ht="28.8" hidden="1">
      <c r="C69" s="3">
        <v>45365</v>
      </c>
      <c r="D69" s="4" t="s">
        <v>17</v>
      </c>
      <c r="E69" s="4" t="s">
        <v>21</v>
      </c>
      <c r="F69" s="4" t="s">
        <v>13</v>
      </c>
      <c r="G69" s="4">
        <v>6</v>
      </c>
      <c r="H69" s="4">
        <v>50000</v>
      </c>
      <c r="I69" s="4">
        <f t="shared" si="1"/>
        <v>300000</v>
      </c>
    </row>
    <row r="70" spans="3:9" ht="28.8" hidden="1">
      <c r="C70" s="3">
        <v>45366</v>
      </c>
      <c r="D70" s="4" t="s">
        <v>8</v>
      </c>
      <c r="E70" s="4" t="s">
        <v>23</v>
      </c>
      <c r="F70" s="4" t="s">
        <v>16</v>
      </c>
      <c r="G70" s="4">
        <v>8</v>
      </c>
      <c r="H70" s="4">
        <v>20000</v>
      </c>
      <c r="I70" s="4">
        <f t="shared" ref="I70:I101" si="2">G70*H70</f>
        <v>160000</v>
      </c>
    </row>
    <row r="71" spans="3:9" ht="28.8" hidden="1">
      <c r="C71" s="3">
        <v>45367</v>
      </c>
      <c r="D71" s="4" t="s">
        <v>22</v>
      </c>
      <c r="E71" s="4" t="s">
        <v>15</v>
      </c>
      <c r="F71" s="4" t="s">
        <v>19</v>
      </c>
      <c r="G71" s="4">
        <v>12</v>
      </c>
      <c r="H71" s="4">
        <v>30000</v>
      </c>
      <c r="I71" s="4">
        <f t="shared" si="2"/>
        <v>360000</v>
      </c>
    </row>
    <row r="72" spans="3:9" ht="28.8" hidden="1">
      <c r="C72" s="3">
        <v>45368</v>
      </c>
      <c r="D72" s="4" t="s">
        <v>11</v>
      </c>
      <c r="E72" s="4" t="s">
        <v>18</v>
      </c>
      <c r="F72" s="4" t="s">
        <v>10</v>
      </c>
      <c r="G72" s="4">
        <v>9</v>
      </c>
      <c r="H72" s="4">
        <v>70000</v>
      </c>
      <c r="I72" s="4">
        <f t="shared" si="2"/>
        <v>630000</v>
      </c>
    </row>
    <row r="73" spans="3:9" hidden="1">
      <c r="C73" s="3">
        <v>45369</v>
      </c>
      <c r="D73" s="4" t="s">
        <v>8</v>
      </c>
      <c r="E73" s="4" t="s">
        <v>12</v>
      </c>
      <c r="F73" s="4" t="s">
        <v>13</v>
      </c>
      <c r="G73" s="4">
        <v>7</v>
      </c>
      <c r="H73" s="4">
        <v>50000</v>
      </c>
      <c r="I73" s="4">
        <f t="shared" si="2"/>
        <v>350000</v>
      </c>
    </row>
    <row r="74" spans="3:9" ht="28.8" hidden="1">
      <c r="C74" s="3">
        <v>45370</v>
      </c>
      <c r="D74" s="4" t="s">
        <v>17</v>
      </c>
      <c r="E74" s="4" t="s">
        <v>15</v>
      </c>
      <c r="F74" s="4" t="s">
        <v>16</v>
      </c>
      <c r="G74" s="4">
        <v>14</v>
      </c>
      <c r="H74" s="4">
        <v>20000</v>
      </c>
      <c r="I74" s="4">
        <f t="shared" si="2"/>
        <v>280000</v>
      </c>
    </row>
    <row r="75" spans="3:9" ht="28.8" hidden="1">
      <c r="C75" s="3">
        <v>45371</v>
      </c>
      <c r="D75" s="4" t="s">
        <v>20</v>
      </c>
      <c r="E75" s="4" t="s">
        <v>18</v>
      </c>
      <c r="F75" s="4" t="s">
        <v>19</v>
      </c>
      <c r="G75" s="4">
        <v>8</v>
      </c>
      <c r="H75" s="4">
        <v>30000</v>
      </c>
      <c r="I75" s="4">
        <f t="shared" si="2"/>
        <v>240000</v>
      </c>
    </row>
    <row r="76" spans="3:9" ht="28.8" hidden="1">
      <c r="C76" s="3">
        <v>45372</v>
      </c>
      <c r="D76" s="4" t="s">
        <v>22</v>
      </c>
      <c r="E76" s="4" t="s">
        <v>21</v>
      </c>
      <c r="F76" s="4" t="s">
        <v>10</v>
      </c>
      <c r="G76" s="4">
        <v>11</v>
      </c>
      <c r="H76" s="4">
        <v>70000</v>
      </c>
      <c r="I76" s="4">
        <f t="shared" si="2"/>
        <v>770000</v>
      </c>
    </row>
    <row r="77" spans="3:9" ht="28.8" hidden="1">
      <c r="C77" s="3">
        <v>45373</v>
      </c>
      <c r="D77" s="4" t="s">
        <v>8</v>
      </c>
      <c r="E77" s="4" t="s">
        <v>23</v>
      </c>
      <c r="F77" s="4" t="s">
        <v>13</v>
      </c>
      <c r="G77" s="4">
        <v>5</v>
      </c>
      <c r="H77" s="4">
        <v>50000</v>
      </c>
      <c r="I77" s="4">
        <f t="shared" si="2"/>
        <v>250000</v>
      </c>
    </row>
    <row r="78" spans="3:9" ht="28.8" hidden="1">
      <c r="C78" s="3">
        <v>45374</v>
      </c>
      <c r="D78" s="4" t="s">
        <v>14</v>
      </c>
      <c r="E78" s="4" t="s">
        <v>15</v>
      </c>
      <c r="F78" s="4" t="s">
        <v>16</v>
      </c>
      <c r="G78" s="4">
        <v>10</v>
      </c>
      <c r="H78" s="4">
        <v>20000</v>
      </c>
      <c r="I78" s="4">
        <f t="shared" si="2"/>
        <v>200000</v>
      </c>
    </row>
    <row r="79" spans="3:9" ht="28.8" hidden="1">
      <c r="C79" s="3">
        <v>45375</v>
      </c>
      <c r="D79" s="4" t="s">
        <v>17</v>
      </c>
      <c r="E79" s="4" t="s">
        <v>18</v>
      </c>
      <c r="F79" s="4" t="s">
        <v>19</v>
      </c>
      <c r="G79" s="4">
        <v>9</v>
      </c>
      <c r="H79" s="4">
        <v>30000</v>
      </c>
      <c r="I79" s="4">
        <f t="shared" si="2"/>
        <v>270000</v>
      </c>
    </row>
    <row r="80" spans="3:9" ht="28.8" hidden="1">
      <c r="C80" s="3">
        <v>45376</v>
      </c>
      <c r="D80" s="4" t="s">
        <v>20</v>
      </c>
      <c r="E80" s="4" t="s">
        <v>23</v>
      </c>
      <c r="F80" s="4" t="s">
        <v>10</v>
      </c>
      <c r="G80" s="4">
        <v>10</v>
      </c>
      <c r="H80" s="4">
        <v>70000</v>
      </c>
      <c r="I80" s="4">
        <f t="shared" si="2"/>
        <v>700000</v>
      </c>
    </row>
    <row r="81" spans="3:12" ht="28.8" hidden="1">
      <c r="C81" s="3">
        <v>45381</v>
      </c>
      <c r="D81" s="4" t="s">
        <v>8</v>
      </c>
      <c r="E81" s="4" t="s">
        <v>18</v>
      </c>
      <c r="F81" s="4" t="s">
        <v>19</v>
      </c>
      <c r="G81" s="4">
        <v>5</v>
      </c>
      <c r="H81" s="4">
        <v>30000</v>
      </c>
      <c r="I81" s="4">
        <f t="shared" si="2"/>
        <v>150000</v>
      </c>
    </row>
    <row r="82" spans="3:12">
      <c r="I82" s="4">
        <f>SUBTOTAL(9,I6:I81)</f>
        <v>8750000</v>
      </c>
    </row>
    <row r="94" spans="3:12" ht="14.4" customHeight="1">
      <c r="D94" s="41" t="s">
        <v>68</v>
      </c>
      <c r="E94" s="42"/>
      <c r="F94" s="42"/>
      <c r="G94" s="42"/>
      <c r="H94" s="42"/>
      <c r="I94" s="42"/>
      <c r="J94" s="42"/>
      <c r="K94" s="42"/>
      <c r="L94" s="43"/>
    </row>
    <row r="95" spans="3:12" ht="14.4" customHeight="1">
      <c r="D95" s="44"/>
      <c r="E95" s="45"/>
      <c r="F95" s="45"/>
      <c r="G95" s="45"/>
      <c r="H95" s="45"/>
      <c r="I95" s="45"/>
      <c r="J95" s="45"/>
      <c r="K95" s="45"/>
      <c r="L95" s="46"/>
    </row>
    <row r="96" spans="3:12" ht="18" customHeight="1">
      <c r="D96" s="47" t="s">
        <v>56</v>
      </c>
      <c r="E96" s="48"/>
      <c r="F96" s="48"/>
      <c r="G96" s="48"/>
      <c r="H96" s="48"/>
      <c r="I96" s="48"/>
      <c r="J96" s="48"/>
      <c r="K96" s="48"/>
      <c r="L96" s="49"/>
    </row>
    <row r="97" spans="4:14" ht="54">
      <c r="D97" s="27" t="s">
        <v>69</v>
      </c>
      <c r="E97" s="28" t="s">
        <v>70</v>
      </c>
      <c r="F97" s="28" t="s">
        <v>71</v>
      </c>
      <c r="G97" s="28" t="s">
        <v>54</v>
      </c>
      <c r="H97" s="28" t="s">
        <v>72</v>
      </c>
      <c r="I97" s="28" t="s">
        <v>73</v>
      </c>
      <c r="J97" s="29" t="s">
        <v>74</v>
      </c>
      <c r="K97" s="29" t="s">
        <v>76</v>
      </c>
      <c r="L97" s="73" t="s">
        <v>110</v>
      </c>
      <c r="M97" s="5"/>
      <c r="N97" s="5"/>
    </row>
    <row r="98" spans="4:14" ht="28.8">
      <c r="D98" s="25">
        <v>1</v>
      </c>
      <c r="E98" s="19" t="s">
        <v>42</v>
      </c>
      <c r="F98" s="12">
        <v>30000</v>
      </c>
      <c r="G98" s="12">
        <f>SUMIF(E6:E27,"arif hossain",I6:I27)</f>
        <v>1760000</v>
      </c>
      <c r="H98" s="12">
        <f>IF(G98&gt;=2000000,G98*15%,IF(G98&gt;=1000000,G98*10%,IF(G98&lt;2000000,G98*10%,IF(G98&lt;1000000,G98*5%))))</f>
        <v>176000</v>
      </c>
      <c r="I98" s="12">
        <f>SUM(F98,H98)</f>
        <v>206000</v>
      </c>
      <c r="J98" s="12"/>
      <c r="K98" s="50">
        <f>AVERAGE(I98:I103)</f>
        <v>163666.66666666666</v>
      </c>
      <c r="L98" s="12"/>
    </row>
    <row r="99" spans="4:14">
      <c r="D99" s="25">
        <v>2</v>
      </c>
      <c r="E99" s="12" t="s">
        <v>43</v>
      </c>
      <c r="F99" s="12">
        <v>30000</v>
      </c>
      <c r="G99" s="12">
        <f>SUMIF(E7:E28,"oishi das",I7:I28)</f>
        <v>840000</v>
      </c>
      <c r="H99" s="12">
        <f>IF(G99&gt;=2000000,G99*10%,IF(G99&gt;=1000000,G99*8%,IF(G99&lt;2000000,G99*8%,IF(G99&lt;1000000,G99*6%))))</f>
        <v>67200</v>
      </c>
      <c r="I99" s="12">
        <f>SUM(F99,H99)</f>
        <v>97200</v>
      </c>
      <c r="J99" s="12"/>
      <c r="K99" s="50"/>
      <c r="L99" s="12"/>
    </row>
    <row r="100" spans="4:14" ht="28.8">
      <c r="D100" s="25">
        <v>3</v>
      </c>
      <c r="E100" s="19" t="s">
        <v>44</v>
      </c>
      <c r="F100" s="12">
        <v>30000</v>
      </c>
      <c r="G100" s="12">
        <f>SUMIF(E8:E29,"parvez hasan",I8:I29)</f>
        <v>1150000</v>
      </c>
      <c r="H100" s="12">
        <f>IF(G100&gt;=2000000,G100*10%,IF(G100&gt;=1000000,G100*8%,IF(G100&lt;2000000,G100*8%,IF(G100&lt;1000000,G100*6%))))</f>
        <v>92000</v>
      </c>
      <c r="I100" s="12">
        <f>SUM(F100,H100)</f>
        <v>122000</v>
      </c>
      <c r="J100" s="12"/>
      <c r="K100" s="50"/>
      <c r="L100" s="12"/>
    </row>
    <row r="101" spans="4:14" ht="28.8">
      <c r="D101" s="25">
        <v>4</v>
      </c>
      <c r="E101" s="19" t="s">
        <v>45</v>
      </c>
      <c r="F101" s="12">
        <v>30000</v>
      </c>
      <c r="G101" s="12">
        <f>SUMIF(E9:E30,"nabila sultana",I9:I30)</f>
        <v>3340000</v>
      </c>
      <c r="H101" s="12">
        <f>IF(G101&gt;=2000000,G101*10%,IF(G101&gt;=1000000,G101*8%,IF(G101&lt;2000000,G101*8%,IF(G101&lt;1000000,G101*6%))))</f>
        <v>334000</v>
      </c>
      <c r="I101" s="12">
        <f>SUM(F101,H101)</f>
        <v>364000</v>
      </c>
      <c r="J101" s="12">
        <f>MAX(I98:I103)</f>
        <v>364000</v>
      </c>
      <c r="K101" s="50"/>
      <c r="L101" s="12"/>
    </row>
    <row r="102" spans="4:14" ht="28.8">
      <c r="D102" s="25">
        <v>5</v>
      </c>
      <c r="E102" s="19" t="s">
        <v>46</v>
      </c>
      <c r="F102" s="12">
        <v>30000</v>
      </c>
      <c r="G102" s="12">
        <f>SUMIF(E10:E23,"eva karim",I10:I23)</f>
        <v>960000</v>
      </c>
      <c r="H102" s="12">
        <f>IF(G102&gt;=2000000,G102*10%,IF(G102&gt;=1000000,G102*8%,IF(G102&lt;2000000,G102*8%,IF(G102&lt;1000000,G102*6%))))</f>
        <v>76800</v>
      </c>
      <c r="I102" s="12">
        <f>SUM(F102,H102)</f>
        <v>106800</v>
      </c>
      <c r="J102" s="12"/>
      <c r="K102" s="50"/>
      <c r="L102" s="12"/>
    </row>
    <row r="103" spans="4:14" ht="28.8">
      <c r="D103" s="25">
        <v>6</v>
      </c>
      <c r="E103" s="19" t="s">
        <v>47</v>
      </c>
      <c r="F103" s="12">
        <v>30000</v>
      </c>
      <c r="G103" s="12">
        <f>SUMIF(E11:E24,"farhan islam",I11:I24)</f>
        <v>700000</v>
      </c>
      <c r="H103" s="12">
        <f>IF(G103&gt;=2000000,G103*10%,IF(G103&gt;=1000000,G103*8%,IF(G103&lt;2000000,G103*8%,IF(G103&lt;1000000,G103*6%))))</f>
        <v>56000</v>
      </c>
      <c r="I103" s="12">
        <f>SUM(F103,H103)</f>
        <v>86000</v>
      </c>
      <c r="J103" s="12"/>
      <c r="K103" s="50"/>
      <c r="L103" s="12">
        <f>MIN(I98:I103)</f>
        <v>86000</v>
      </c>
    </row>
  </sheetData>
  <autoFilter ref="C5:U81" xr:uid="{CE6FCCCC-7AC6-4999-990F-152B86BFB0FF}">
    <filterColumn colId="0">
      <filters>
        <dateGroupItem year="2024" month="1" dateTimeGrouping="month"/>
      </filters>
    </filterColumn>
  </autoFilter>
  <mergeCells count="4">
    <mergeCell ref="C3:I4"/>
    <mergeCell ref="K98:K103"/>
    <mergeCell ref="D96:L96"/>
    <mergeCell ref="D94:L9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72889-0174-4C48-B270-F706597FF4B3}">
  <sheetPr filterMode="1"/>
  <dimension ref="D4:R224"/>
  <sheetViews>
    <sheetView tabSelected="1" topLeftCell="A79" workbookViewId="0">
      <selection activeCell="M139" sqref="M139"/>
    </sheetView>
  </sheetViews>
  <sheetFormatPr defaultRowHeight="14.4"/>
  <cols>
    <col min="4" max="4" width="14.6640625" customWidth="1"/>
    <col min="5" max="6" width="18.44140625" customWidth="1"/>
    <col min="8" max="8" width="14.33203125" customWidth="1"/>
    <col min="9" max="9" width="0.109375" customWidth="1"/>
    <col min="10" max="10" width="8.88671875" hidden="1" customWidth="1"/>
    <col min="11" max="11" width="10.88671875" customWidth="1"/>
    <col min="13" max="13" width="16.5546875" customWidth="1"/>
    <col min="14" max="14" width="17.33203125" customWidth="1"/>
    <col min="16" max="17" width="8.88671875" customWidth="1"/>
    <col min="18" max="18" width="0.109375" customWidth="1"/>
  </cols>
  <sheetData>
    <row r="4" spans="4:14">
      <c r="D4" s="36" t="s">
        <v>0</v>
      </c>
      <c r="E4" s="36"/>
      <c r="F4" s="36"/>
      <c r="G4" s="36"/>
      <c r="H4" s="36"/>
      <c r="I4" s="36"/>
      <c r="J4" s="36"/>
    </row>
    <row r="5" spans="4:14">
      <c r="D5" s="36"/>
      <c r="E5" s="36"/>
      <c r="F5" s="36"/>
      <c r="G5" s="36"/>
      <c r="H5" s="36"/>
      <c r="I5" s="36"/>
      <c r="J5" s="36"/>
    </row>
    <row r="6" spans="4:14" ht="201.6">
      <c r="D6" s="2" t="s">
        <v>1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</row>
    <row r="7" spans="4:14">
      <c r="D7" s="3">
        <v>45296</v>
      </c>
      <c r="E7" s="4" t="s">
        <v>8</v>
      </c>
      <c r="F7" s="4" t="s">
        <v>9</v>
      </c>
      <c r="G7" s="4" t="s">
        <v>10</v>
      </c>
      <c r="H7" s="4">
        <v>5</v>
      </c>
      <c r="I7" s="4">
        <v>70000</v>
      </c>
      <c r="J7" s="4">
        <f t="shared" ref="J7:J38" si="0">H7*I7</f>
        <v>350000</v>
      </c>
    </row>
    <row r="8" spans="4:14">
      <c r="D8" s="3">
        <v>45297</v>
      </c>
      <c r="E8" s="4" t="s">
        <v>11</v>
      </c>
      <c r="F8" s="4" t="s">
        <v>12</v>
      </c>
      <c r="G8" s="4" t="s">
        <v>13</v>
      </c>
      <c r="H8" s="4">
        <v>10</v>
      </c>
      <c r="I8" s="4">
        <v>50000</v>
      </c>
      <c r="J8" s="4">
        <f t="shared" si="0"/>
        <v>500000</v>
      </c>
    </row>
    <row r="9" spans="4:14">
      <c r="D9" s="3">
        <v>45298</v>
      </c>
      <c r="E9" s="4" t="s">
        <v>14</v>
      </c>
      <c r="F9" s="4" t="s">
        <v>15</v>
      </c>
      <c r="G9" s="4" t="s">
        <v>16</v>
      </c>
      <c r="H9" s="4">
        <v>7</v>
      </c>
      <c r="I9" s="4">
        <v>20000</v>
      </c>
      <c r="J9" s="4">
        <f t="shared" si="0"/>
        <v>140000</v>
      </c>
    </row>
    <row r="10" spans="4:14" ht="28.8">
      <c r="D10" s="3">
        <v>45299</v>
      </c>
      <c r="E10" s="4" t="s">
        <v>17</v>
      </c>
      <c r="F10" s="4" t="s">
        <v>18</v>
      </c>
      <c r="G10" s="4" t="s">
        <v>19</v>
      </c>
      <c r="H10" s="4">
        <v>15</v>
      </c>
      <c r="I10" s="4">
        <v>30000</v>
      </c>
      <c r="J10" s="4">
        <f t="shared" si="0"/>
        <v>450000</v>
      </c>
    </row>
    <row r="11" spans="4:14">
      <c r="D11" s="3">
        <v>45300</v>
      </c>
      <c r="E11" s="4" t="s">
        <v>20</v>
      </c>
      <c r="F11" s="4" t="s">
        <v>21</v>
      </c>
      <c r="G11" s="4" t="s">
        <v>10</v>
      </c>
      <c r="H11" s="4">
        <v>3</v>
      </c>
      <c r="I11" s="4">
        <v>70000</v>
      </c>
      <c r="J11" s="4">
        <f t="shared" si="0"/>
        <v>210000</v>
      </c>
    </row>
    <row r="12" spans="4:14">
      <c r="D12" s="3">
        <v>45301</v>
      </c>
      <c r="E12" s="4" t="s">
        <v>22</v>
      </c>
      <c r="F12" s="4" t="s">
        <v>23</v>
      </c>
      <c r="G12" s="4" t="s">
        <v>13</v>
      </c>
      <c r="H12" s="4">
        <v>6</v>
      </c>
      <c r="I12" s="4">
        <v>50000</v>
      </c>
      <c r="J12" s="4">
        <f t="shared" si="0"/>
        <v>300000</v>
      </c>
    </row>
    <row r="13" spans="4:14">
      <c r="D13" s="3">
        <v>45302</v>
      </c>
      <c r="E13" s="4" t="s">
        <v>11</v>
      </c>
      <c r="F13" s="4" t="s">
        <v>15</v>
      </c>
      <c r="G13" s="4" t="s">
        <v>16</v>
      </c>
      <c r="H13" s="4">
        <v>4</v>
      </c>
      <c r="I13" s="4">
        <v>20000</v>
      </c>
      <c r="J13" s="4">
        <f t="shared" si="0"/>
        <v>80000</v>
      </c>
    </row>
    <row r="14" spans="4:14" ht="28.8">
      <c r="D14" s="3">
        <v>45303</v>
      </c>
      <c r="E14" s="4" t="s">
        <v>14</v>
      </c>
      <c r="F14" s="4" t="s">
        <v>18</v>
      </c>
      <c r="G14" s="4" t="s">
        <v>19</v>
      </c>
      <c r="H14" s="4">
        <v>10</v>
      </c>
      <c r="I14" s="4">
        <v>30000</v>
      </c>
      <c r="J14" s="4">
        <f t="shared" si="0"/>
        <v>300000</v>
      </c>
    </row>
    <row r="15" spans="4:14">
      <c r="D15" s="3">
        <v>45304</v>
      </c>
      <c r="E15" s="4" t="s">
        <v>8</v>
      </c>
      <c r="F15" s="4" t="s">
        <v>9</v>
      </c>
      <c r="G15" s="4" t="s">
        <v>10</v>
      </c>
      <c r="H15" s="4">
        <v>8</v>
      </c>
      <c r="I15" s="4">
        <v>70000</v>
      </c>
      <c r="J15" s="4">
        <f t="shared" si="0"/>
        <v>560000</v>
      </c>
      <c r="N15" t="s">
        <v>10</v>
      </c>
    </row>
    <row r="16" spans="4:14">
      <c r="D16" s="3">
        <v>45305</v>
      </c>
      <c r="E16" s="4" t="s">
        <v>20</v>
      </c>
      <c r="F16" s="4" t="s">
        <v>9</v>
      </c>
      <c r="G16" s="4" t="s">
        <v>13</v>
      </c>
      <c r="H16" s="4">
        <v>12</v>
      </c>
      <c r="I16" s="4">
        <v>50000</v>
      </c>
      <c r="J16" s="4">
        <f t="shared" si="0"/>
        <v>600000</v>
      </c>
      <c r="N16" t="s">
        <v>13</v>
      </c>
    </row>
    <row r="17" spans="4:14">
      <c r="D17" s="3">
        <v>45306</v>
      </c>
      <c r="E17" s="4" t="s">
        <v>22</v>
      </c>
      <c r="F17" s="4" t="s">
        <v>12</v>
      </c>
      <c r="G17" s="4" t="s">
        <v>16</v>
      </c>
      <c r="H17" s="4">
        <v>9</v>
      </c>
      <c r="I17" s="4">
        <v>20000</v>
      </c>
      <c r="J17" s="4">
        <f t="shared" si="0"/>
        <v>180000</v>
      </c>
      <c r="N17" t="s">
        <v>16</v>
      </c>
    </row>
    <row r="18" spans="4:14" ht="28.8">
      <c r="D18" s="3">
        <v>45307</v>
      </c>
      <c r="E18" s="4" t="s">
        <v>11</v>
      </c>
      <c r="F18" s="4" t="s">
        <v>15</v>
      </c>
      <c r="G18" s="4" t="s">
        <v>19</v>
      </c>
      <c r="H18" s="4">
        <v>5</v>
      </c>
      <c r="I18" s="4">
        <v>30000</v>
      </c>
      <c r="J18" s="4">
        <f t="shared" si="0"/>
        <v>150000</v>
      </c>
      <c r="N18" t="s">
        <v>19</v>
      </c>
    </row>
    <row r="19" spans="4:14">
      <c r="D19" s="3">
        <v>45308</v>
      </c>
      <c r="E19" s="4" t="s">
        <v>14</v>
      </c>
      <c r="F19" s="4" t="s">
        <v>18</v>
      </c>
      <c r="G19" s="4" t="s">
        <v>10</v>
      </c>
      <c r="H19" s="4">
        <v>11</v>
      </c>
      <c r="I19" s="4">
        <v>70000</v>
      </c>
      <c r="J19" s="4">
        <f t="shared" si="0"/>
        <v>770000</v>
      </c>
      <c r="N19" t="s">
        <v>10</v>
      </c>
    </row>
    <row r="20" spans="4:14">
      <c r="D20" s="3">
        <v>45309</v>
      </c>
      <c r="E20" s="4" t="s">
        <v>17</v>
      </c>
      <c r="F20" s="4" t="s">
        <v>21</v>
      </c>
      <c r="G20" s="4" t="s">
        <v>13</v>
      </c>
      <c r="H20" s="4">
        <v>7</v>
      </c>
      <c r="I20" s="4">
        <v>50000</v>
      </c>
      <c r="J20" s="4">
        <f t="shared" si="0"/>
        <v>350000</v>
      </c>
      <c r="N20" t="s">
        <v>13</v>
      </c>
    </row>
    <row r="21" spans="4:14">
      <c r="D21" s="3">
        <v>45310</v>
      </c>
      <c r="E21" s="4" t="s">
        <v>20</v>
      </c>
      <c r="F21" s="4" t="s">
        <v>23</v>
      </c>
      <c r="G21" s="4" t="s">
        <v>16</v>
      </c>
      <c r="H21" s="4">
        <v>6</v>
      </c>
      <c r="I21" s="4">
        <v>20000</v>
      </c>
      <c r="J21" s="4">
        <f t="shared" si="0"/>
        <v>120000</v>
      </c>
      <c r="N21" t="s">
        <v>16</v>
      </c>
    </row>
    <row r="22" spans="4:14" ht="28.8">
      <c r="D22" s="3">
        <v>45311</v>
      </c>
      <c r="E22" s="4" t="s">
        <v>22</v>
      </c>
      <c r="F22" s="4" t="s">
        <v>15</v>
      </c>
      <c r="G22" s="4" t="s">
        <v>19</v>
      </c>
      <c r="H22" s="4">
        <v>13</v>
      </c>
      <c r="I22" s="4">
        <v>30000</v>
      </c>
      <c r="J22" s="4">
        <f t="shared" si="0"/>
        <v>390000</v>
      </c>
      <c r="N22" t="s">
        <v>19</v>
      </c>
    </row>
    <row r="23" spans="4:14">
      <c r="D23" s="3">
        <v>45312</v>
      </c>
      <c r="E23" s="4" t="s">
        <v>8</v>
      </c>
      <c r="F23" s="4" t="s">
        <v>18</v>
      </c>
      <c r="G23" s="4" t="s">
        <v>10</v>
      </c>
      <c r="H23" s="4">
        <v>9</v>
      </c>
      <c r="I23" s="4">
        <v>70000</v>
      </c>
      <c r="J23" s="4">
        <f t="shared" si="0"/>
        <v>630000</v>
      </c>
      <c r="N23" t="s">
        <v>10</v>
      </c>
    </row>
    <row r="24" spans="4:14">
      <c r="D24" s="3">
        <v>45313</v>
      </c>
      <c r="E24" s="4" t="s">
        <v>14</v>
      </c>
      <c r="F24" s="4" t="s">
        <v>21</v>
      </c>
      <c r="G24" s="4" t="s">
        <v>13</v>
      </c>
      <c r="H24" s="4">
        <v>8</v>
      </c>
      <c r="I24" s="4">
        <v>50000</v>
      </c>
      <c r="J24" s="4">
        <f t="shared" si="0"/>
        <v>400000</v>
      </c>
      <c r="N24" t="s">
        <v>13</v>
      </c>
    </row>
    <row r="25" spans="4:14">
      <c r="D25" s="3">
        <v>45314</v>
      </c>
      <c r="E25" s="4" t="s">
        <v>17</v>
      </c>
      <c r="F25" s="4" t="s">
        <v>23</v>
      </c>
      <c r="G25" s="4" t="s">
        <v>16</v>
      </c>
      <c r="H25" s="4">
        <v>14</v>
      </c>
      <c r="I25" s="4">
        <v>20000</v>
      </c>
      <c r="J25" s="4">
        <f t="shared" si="0"/>
        <v>280000</v>
      </c>
      <c r="N25" t="s">
        <v>16</v>
      </c>
    </row>
    <row r="26" spans="4:14" ht="28.8">
      <c r="D26" s="3">
        <v>45315</v>
      </c>
      <c r="E26" s="4" t="s">
        <v>20</v>
      </c>
      <c r="F26" s="4" t="s">
        <v>15</v>
      </c>
      <c r="G26" s="4" t="s">
        <v>19</v>
      </c>
      <c r="H26" s="4">
        <v>7</v>
      </c>
      <c r="I26" s="4">
        <v>30000</v>
      </c>
      <c r="J26" s="4">
        <f t="shared" si="0"/>
        <v>210000</v>
      </c>
      <c r="N26" t="s">
        <v>19</v>
      </c>
    </row>
    <row r="27" spans="4:14">
      <c r="D27" s="3">
        <v>45316</v>
      </c>
      <c r="E27" s="4" t="s">
        <v>22</v>
      </c>
      <c r="F27" s="4" t="s">
        <v>18</v>
      </c>
      <c r="G27" s="4" t="s">
        <v>10</v>
      </c>
      <c r="H27" s="4">
        <v>10</v>
      </c>
      <c r="I27" s="4">
        <v>70000</v>
      </c>
      <c r="J27" s="4">
        <f t="shared" si="0"/>
        <v>700000</v>
      </c>
      <c r="N27" t="s">
        <v>10</v>
      </c>
    </row>
    <row r="28" spans="4:14">
      <c r="D28" s="3">
        <v>45317</v>
      </c>
      <c r="E28" s="4" t="s">
        <v>11</v>
      </c>
      <c r="F28" s="4" t="s">
        <v>9</v>
      </c>
      <c r="G28" s="4" t="s">
        <v>13</v>
      </c>
      <c r="H28" s="4">
        <v>5</v>
      </c>
      <c r="I28" s="4">
        <v>50000</v>
      </c>
      <c r="J28" s="4">
        <f t="shared" si="0"/>
        <v>250000</v>
      </c>
      <c r="N28" t="s">
        <v>13</v>
      </c>
    </row>
    <row r="29" spans="4:14">
      <c r="D29" s="3">
        <v>45318</v>
      </c>
      <c r="E29" s="4" t="s">
        <v>8</v>
      </c>
      <c r="F29" s="4" t="s">
        <v>12</v>
      </c>
      <c r="G29" s="4" t="s">
        <v>16</v>
      </c>
      <c r="H29" s="4">
        <v>8</v>
      </c>
      <c r="I29" s="4">
        <v>20000</v>
      </c>
      <c r="J29" s="4">
        <f t="shared" si="0"/>
        <v>160000</v>
      </c>
      <c r="N29" t="s">
        <v>16</v>
      </c>
    </row>
    <row r="30" spans="4:14" ht="28.8">
      <c r="D30" s="3">
        <v>45319</v>
      </c>
      <c r="E30" s="4" t="s">
        <v>17</v>
      </c>
      <c r="F30" s="4" t="s">
        <v>15</v>
      </c>
      <c r="G30" s="4" t="s">
        <v>19</v>
      </c>
      <c r="H30" s="4">
        <v>6</v>
      </c>
      <c r="I30" s="4">
        <v>30000</v>
      </c>
      <c r="J30" s="4">
        <f t="shared" si="0"/>
        <v>180000</v>
      </c>
      <c r="N30" t="s">
        <v>19</v>
      </c>
    </row>
    <row r="31" spans="4:14">
      <c r="D31" s="3">
        <v>45320</v>
      </c>
      <c r="E31" s="4" t="s">
        <v>20</v>
      </c>
      <c r="F31" s="4" t="s">
        <v>18</v>
      </c>
      <c r="G31" s="4" t="s">
        <v>10</v>
      </c>
      <c r="H31" s="4">
        <v>7</v>
      </c>
      <c r="I31" s="4">
        <v>70000</v>
      </c>
      <c r="J31" s="4">
        <f t="shared" si="0"/>
        <v>490000</v>
      </c>
      <c r="N31" t="s">
        <v>10</v>
      </c>
    </row>
    <row r="32" spans="4:14">
      <c r="D32" s="3">
        <v>45323</v>
      </c>
      <c r="E32" s="4" t="s">
        <v>22</v>
      </c>
      <c r="F32" s="4" t="s">
        <v>21</v>
      </c>
      <c r="G32" s="4" t="s">
        <v>10</v>
      </c>
      <c r="H32" s="4">
        <v>8</v>
      </c>
      <c r="I32" s="4">
        <v>70000</v>
      </c>
      <c r="J32" s="4">
        <f t="shared" si="0"/>
        <v>560000</v>
      </c>
    </row>
    <row r="33" spans="4:10">
      <c r="D33" s="3">
        <v>45324</v>
      </c>
      <c r="E33" s="4" t="s">
        <v>11</v>
      </c>
      <c r="F33" s="4" t="s">
        <v>23</v>
      </c>
      <c r="G33" s="4" t="s">
        <v>13</v>
      </c>
      <c r="H33" s="4">
        <v>6</v>
      </c>
      <c r="I33" s="4">
        <v>50000</v>
      </c>
      <c r="J33" s="4">
        <f t="shared" si="0"/>
        <v>300000</v>
      </c>
    </row>
    <row r="34" spans="4:10">
      <c r="D34" s="3">
        <v>45325</v>
      </c>
      <c r="E34" s="4" t="s">
        <v>14</v>
      </c>
      <c r="F34" s="4" t="s">
        <v>15</v>
      </c>
      <c r="G34" s="4" t="s">
        <v>16</v>
      </c>
      <c r="H34" s="4">
        <v>10</v>
      </c>
      <c r="I34" s="4">
        <v>20000</v>
      </c>
      <c r="J34" s="4">
        <f t="shared" si="0"/>
        <v>200000</v>
      </c>
    </row>
    <row r="35" spans="4:10" ht="28.8">
      <c r="D35" s="3">
        <v>45326</v>
      </c>
      <c r="E35" s="4" t="s">
        <v>17</v>
      </c>
      <c r="F35" s="4" t="s">
        <v>9</v>
      </c>
      <c r="G35" s="4" t="s">
        <v>19</v>
      </c>
      <c r="H35" s="4">
        <v>20</v>
      </c>
      <c r="I35" s="4">
        <v>30000</v>
      </c>
      <c r="J35" s="4">
        <f t="shared" si="0"/>
        <v>600000</v>
      </c>
    </row>
    <row r="36" spans="4:10">
      <c r="D36" s="3">
        <v>45327</v>
      </c>
      <c r="E36" s="4" t="s">
        <v>8</v>
      </c>
      <c r="F36" s="4" t="s">
        <v>21</v>
      </c>
      <c r="G36" s="4" t="s">
        <v>10</v>
      </c>
      <c r="H36" s="4">
        <v>4</v>
      </c>
      <c r="I36" s="4">
        <v>70000</v>
      </c>
      <c r="J36" s="4">
        <f t="shared" si="0"/>
        <v>280000</v>
      </c>
    </row>
    <row r="37" spans="4:10">
      <c r="D37" s="3">
        <v>45328</v>
      </c>
      <c r="E37" s="4" t="s">
        <v>22</v>
      </c>
      <c r="F37" s="4" t="s">
        <v>23</v>
      </c>
      <c r="G37" s="4" t="s">
        <v>13</v>
      </c>
      <c r="H37" s="4">
        <v>9</v>
      </c>
      <c r="I37" s="4">
        <v>50000</v>
      </c>
      <c r="J37" s="4">
        <f t="shared" si="0"/>
        <v>450000</v>
      </c>
    </row>
    <row r="38" spans="4:10">
      <c r="D38" s="3">
        <v>45329</v>
      </c>
      <c r="E38" s="4" t="s">
        <v>11</v>
      </c>
      <c r="F38" s="4" t="s">
        <v>21</v>
      </c>
      <c r="G38" s="4" t="s">
        <v>16</v>
      </c>
      <c r="H38" s="4">
        <v>5</v>
      </c>
      <c r="I38" s="4">
        <v>20000</v>
      </c>
      <c r="J38" s="4">
        <f t="shared" si="0"/>
        <v>100000</v>
      </c>
    </row>
    <row r="39" spans="4:10" ht="28.8">
      <c r="D39" s="3">
        <v>45330</v>
      </c>
      <c r="E39" s="4" t="s">
        <v>8</v>
      </c>
      <c r="F39" s="4" t="s">
        <v>23</v>
      </c>
      <c r="G39" s="4" t="s">
        <v>19</v>
      </c>
      <c r="H39" s="4">
        <v>15</v>
      </c>
      <c r="I39" s="4">
        <v>30000</v>
      </c>
      <c r="J39" s="4">
        <f t="shared" ref="J39:J70" si="1">H39*I39</f>
        <v>450000</v>
      </c>
    </row>
    <row r="40" spans="4:10">
      <c r="D40" s="3">
        <v>45331</v>
      </c>
      <c r="E40" s="4" t="s">
        <v>17</v>
      </c>
      <c r="F40" s="4" t="s">
        <v>15</v>
      </c>
      <c r="G40" s="4" t="s">
        <v>10</v>
      </c>
      <c r="H40" s="4">
        <v>7</v>
      </c>
      <c r="I40" s="4">
        <v>70000</v>
      </c>
      <c r="J40" s="4">
        <f t="shared" si="1"/>
        <v>490000</v>
      </c>
    </row>
    <row r="41" spans="4:10">
      <c r="D41" s="3">
        <v>45332</v>
      </c>
      <c r="E41" s="4" t="s">
        <v>20</v>
      </c>
      <c r="F41" s="4" t="s">
        <v>18</v>
      </c>
      <c r="G41" s="4" t="s">
        <v>13</v>
      </c>
      <c r="H41" s="4">
        <v>11</v>
      </c>
      <c r="I41" s="4">
        <v>50000</v>
      </c>
      <c r="J41" s="4">
        <f t="shared" si="1"/>
        <v>550000</v>
      </c>
    </row>
    <row r="42" spans="4:10">
      <c r="D42" s="3">
        <v>45333</v>
      </c>
      <c r="E42" s="4" t="s">
        <v>22</v>
      </c>
      <c r="F42" s="4" t="s">
        <v>9</v>
      </c>
      <c r="G42" s="4" t="s">
        <v>16</v>
      </c>
      <c r="H42" s="4">
        <v>12</v>
      </c>
      <c r="I42" s="4">
        <v>20000</v>
      </c>
      <c r="J42" s="4">
        <f t="shared" si="1"/>
        <v>240000</v>
      </c>
    </row>
    <row r="43" spans="4:10" ht="28.8">
      <c r="D43" s="3">
        <v>45334</v>
      </c>
      <c r="E43" s="4" t="s">
        <v>11</v>
      </c>
      <c r="F43" s="4" t="s">
        <v>9</v>
      </c>
      <c r="G43" s="4" t="s">
        <v>19</v>
      </c>
      <c r="H43" s="4">
        <v>10</v>
      </c>
      <c r="I43" s="4">
        <v>30000</v>
      </c>
      <c r="J43" s="4">
        <f t="shared" si="1"/>
        <v>300000</v>
      </c>
    </row>
    <row r="44" spans="4:10">
      <c r="D44" s="3">
        <v>45335</v>
      </c>
      <c r="E44" s="4" t="s">
        <v>14</v>
      </c>
      <c r="F44" s="4" t="s">
        <v>12</v>
      </c>
      <c r="G44" s="4" t="s">
        <v>10</v>
      </c>
      <c r="H44" s="4">
        <v>9</v>
      </c>
      <c r="I44" s="4">
        <v>70000</v>
      </c>
      <c r="J44" s="4">
        <f t="shared" si="1"/>
        <v>630000</v>
      </c>
    </row>
    <row r="45" spans="4:10">
      <c r="D45" s="3">
        <v>45336</v>
      </c>
      <c r="E45" s="4" t="s">
        <v>17</v>
      </c>
      <c r="F45" s="4" t="s">
        <v>15</v>
      </c>
      <c r="G45" s="4" t="s">
        <v>13</v>
      </c>
      <c r="H45" s="4">
        <v>8</v>
      </c>
      <c r="I45" s="4">
        <v>50000</v>
      </c>
      <c r="J45" s="4">
        <f t="shared" si="1"/>
        <v>400000</v>
      </c>
    </row>
    <row r="46" spans="4:10">
      <c r="D46" s="3">
        <v>45337</v>
      </c>
      <c r="E46" s="4" t="s">
        <v>20</v>
      </c>
      <c r="F46" s="4" t="s">
        <v>18</v>
      </c>
      <c r="G46" s="4" t="s">
        <v>16</v>
      </c>
      <c r="H46" s="4">
        <v>11</v>
      </c>
      <c r="I46" s="4">
        <v>20000</v>
      </c>
      <c r="J46" s="4">
        <f t="shared" si="1"/>
        <v>220000</v>
      </c>
    </row>
    <row r="47" spans="4:10" ht="28.8">
      <c r="D47" s="3">
        <v>45338</v>
      </c>
      <c r="E47" s="4" t="s">
        <v>8</v>
      </c>
      <c r="F47" s="4" t="s">
        <v>21</v>
      </c>
      <c r="G47" s="4" t="s">
        <v>19</v>
      </c>
      <c r="H47" s="4">
        <v>14</v>
      </c>
      <c r="I47" s="4">
        <v>30000</v>
      </c>
      <c r="J47" s="4">
        <f t="shared" si="1"/>
        <v>420000</v>
      </c>
    </row>
    <row r="48" spans="4:10">
      <c r="D48" s="3">
        <v>45339</v>
      </c>
      <c r="E48" s="4" t="s">
        <v>11</v>
      </c>
      <c r="F48" s="4" t="s">
        <v>23</v>
      </c>
      <c r="G48" s="4" t="s">
        <v>10</v>
      </c>
      <c r="H48" s="4">
        <v>10</v>
      </c>
      <c r="I48" s="4">
        <v>70000</v>
      </c>
      <c r="J48" s="4">
        <f t="shared" si="1"/>
        <v>700000</v>
      </c>
    </row>
    <row r="49" spans="4:10">
      <c r="D49" s="3">
        <v>45340</v>
      </c>
      <c r="E49" s="4" t="s">
        <v>14</v>
      </c>
      <c r="F49" s="4" t="s">
        <v>15</v>
      </c>
      <c r="G49" s="4" t="s">
        <v>13</v>
      </c>
      <c r="H49" s="4">
        <v>9</v>
      </c>
      <c r="I49" s="4">
        <v>50000</v>
      </c>
      <c r="J49" s="4">
        <f t="shared" si="1"/>
        <v>450000</v>
      </c>
    </row>
    <row r="50" spans="4:10">
      <c r="D50" s="3">
        <v>45341</v>
      </c>
      <c r="E50" s="4" t="s">
        <v>17</v>
      </c>
      <c r="F50" s="4" t="s">
        <v>18</v>
      </c>
      <c r="G50" s="4" t="s">
        <v>16</v>
      </c>
      <c r="H50" s="4">
        <v>13</v>
      </c>
      <c r="I50" s="4">
        <v>20000</v>
      </c>
      <c r="J50" s="4">
        <f t="shared" si="1"/>
        <v>260000</v>
      </c>
    </row>
    <row r="51" spans="4:10" ht="28.8">
      <c r="D51" s="3">
        <v>45342</v>
      </c>
      <c r="E51" s="4" t="s">
        <v>20</v>
      </c>
      <c r="F51" s="4" t="s">
        <v>21</v>
      </c>
      <c r="G51" s="4" t="s">
        <v>19</v>
      </c>
      <c r="H51" s="4">
        <v>8</v>
      </c>
      <c r="I51" s="4">
        <v>30000</v>
      </c>
      <c r="J51" s="4">
        <f t="shared" si="1"/>
        <v>240000</v>
      </c>
    </row>
    <row r="52" spans="4:10">
      <c r="D52" s="3">
        <v>45343</v>
      </c>
      <c r="E52" s="4" t="s">
        <v>22</v>
      </c>
      <c r="F52" s="4" t="s">
        <v>23</v>
      </c>
      <c r="G52" s="4" t="s">
        <v>10</v>
      </c>
      <c r="H52" s="4">
        <v>12</v>
      </c>
      <c r="I52" s="4">
        <v>70000</v>
      </c>
      <c r="J52" s="4">
        <f t="shared" si="1"/>
        <v>840000</v>
      </c>
    </row>
    <row r="53" spans="4:10">
      <c r="D53" s="3">
        <v>45344</v>
      </c>
      <c r="E53" s="4" t="s">
        <v>11</v>
      </c>
      <c r="F53" s="4" t="s">
        <v>15</v>
      </c>
      <c r="G53" s="4" t="s">
        <v>13</v>
      </c>
      <c r="H53" s="4">
        <v>7</v>
      </c>
      <c r="I53" s="4">
        <v>50000</v>
      </c>
      <c r="J53" s="4">
        <f t="shared" si="1"/>
        <v>350000</v>
      </c>
    </row>
    <row r="54" spans="4:10">
      <c r="D54" s="3">
        <v>45345</v>
      </c>
      <c r="E54" s="4" t="s">
        <v>14</v>
      </c>
      <c r="F54" s="4" t="s">
        <v>18</v>
      </c>
      <c r="G54" s="4" t="s">
        <v>16</v>
      </c>
      <c r="H54" s="4">
        <v>9</v>
      </c>
      <c r="I54" s="4">
        <v>20000</v>
      </c>
      <c r="J54" s="4">
        <f t="shared" si="1"/>
        <v>180000</v>
      </c>
    </row>
    <row r="55" spans="4:10" ht="28.8">
      <c r="D55" s="3">
        <v>45346</v>
      </c>
      <c r="E55" s="4" t="s">
        <v>8</v>
      </c>
      <c r="F55" s="4" t="s">
        <v>9</v>
      </c>
      <c r="G55" s="4" t="s">
        <v>19</v>
      </c>
      <c r="H55" s="4">
        <v>12</v>
      </c>
      <c r="I55" s="4">
        <v>30000</v>
      </c>
      <c r="J55" s="4">
        <f t="shared" si="1"/>
        <v>360000</v>
      </c>
    </row>
    <row r="56" spans="4:10">
      <c r="D56" s="3">
        <v>45347</v>
      </c>
      <c r="E56" s="4" t="s">
        <v>20</v>
      </c>
      <c r="F56" s="4" t="s">
        <v>12</v>
      </c>
      <c r="G56" s="4" t="s">
        <v>10</v>
      </c>
      <c r="H56" s="4">
        <v>5</v>
      </c>
      <c r="I56" s="4">
        <v>70000</v>
      </c>
      <c r="J56" s="4">
        <f t="shared" si="1"/>
        <v>350000</v>
      </c>
    </row>
    <row r="57" spans="4:10">
      <c r="D57" s="3">
        <v>45352</v>
      </c>
      <c r="E57" s="4" t="s">
        <v>22</v>
      </c>
      <c r="F57" s="4" t="s">
        <v>9</v>
      </c>
      <c r="G57" s="4" t="s">
        <v>10</v>
      </c>
      <c r="H57" s="4">
        <v>12</v>
      </c>
      <c r="I57" s="4">
        <v>70000</v>
      </c>
      <c r="J57" s="4">
        <f t="shared" si="1"/>
        <v>840000</v>
      </c>
    </row>
    <row r="58" spans="4:10">
      <c r="D58" s="3">
        <v>45353</v>
      </c>
      <c r="E58" s="4" t="s">
        <v>11</v>
      </c>
      <c r="F58" s="4" t="s">
        <v>9</v>
      </c>
      <c r="G58" s="4" t="s">
        <v>13</v>
      </c>
      <c r="H58" s="4">
        <v>8</v>
      </c>
      <c r="I58" s="4">
        <v>50000</v>
      </c>
      <c r="J58" s="4">
        <f t="shared" si="1"/>
        <v>400000</v>
      </c>
    </row>
    <row r="59" spans="4:10">
      <c r="D59" s="3">
        <v>45354</v>
      </c>
      <c r="E59" s="4" t="s">
        <v>14</v>
      </c>
      <c r="F59" s="4" t="s">
        <v>21</v>
      </c>
      <c r="G59" s="4" t="s">
        <v>16</v>
      </c>
      <c r="H59" s="4">
        <v>7</v>
      </c>
      <c r="I59" s="4">
        <v>20000</v>
      </c>
      <c r="J59" s="4">
        <f t="shared" si="1"/>
        <v>140000</v>
      </c>
    </row>
    <row r="60" spans="4:10" ht="28.8">
      <c r="D60" s="3">
        <v>45355</v>
      </c>
      <c r="E60" s="4" t="s">
        <v>17</v>
      </c>
      <c r="F60" s="4" t="s">
        <v>23</v>
      </c>
      <c r="G60" s="4" t="s">
        <v>19</v>
      </c>
      <c r="H60" s="4">
        <v>9</v>
      </c>
      <c r="I60" s="4">
        <v>30000</v>
      </c>
      <c r="J60" s="4">
        <f t="shared" si="1"/>
        <v>270000</v>
      </c>
    </row>
    <row r="61" spans="4:10">
      <c r="D61" s="3">
        <v>45356</v>
      </c>
      <c r="E61" s="4" t="s">
        <v>20</v>
      </c>
      <c r="F61" s="4" t="s">
        <v>21</v>
      </c>
      <c r="G61" s="4" t="s">
        <v>10</v>
      </c>
      <c r="H61" s="4">
        <v>6</v>
      </c>
      <c r="I61" s="4">
        <v>70000</v>
      </c>
      <c r="J61" s="4">
        <f t="shared" si="1"/>
        <v>420000</v>
      </c>
    </row>
    <row r="62" spans="4:10">
      <c r="D62" s="3">
        <v>45357</v>
      </c>
      <c r="E62" s="4" t="s">
        <v>8</v>
      </c>
      <c r="F62" s="4" t="s">
        <v>23</v>
      </c>
      <c r="G62" s="4" t="s">
        <v>13</v>
      </c>
      <c r="H62" s="4">
        <v>10</v>
      </c>
      <c r="I62" s="4">
        <v>50000</v>
      </c>
      <c r="J62" s="4">
        <f t="shared" si="1"/>
        <v>500000</v>
      </c>
    </row>
    <row r="63" spans="4:10">
      <c r="D63" s="3">
        <v>45358</v>
      </c>
      <c r="E63" s="4" t="s">
        <v>11</v>
      </c>
      <c r="F63" s="4" t="s">
        <v>15</v>
      </c>
      <c r="G63" s="4" t="s">
        <v>16</v>
      </c>
      <c r="H63" s="4">
        <v>8</v>
      </c>
      <c r="I63" s="4">
        <v>20000</v>
      </c>
      <c r="J63" s="4">
        <f t="shared" si="1"/>
        <v>160000</v>
      </c>
    </row>
    <row r="64" spans="4:10" ht="28.8">
      <c r="D64" s="3">
        <v>45359</v>
      </c>
      <c r="E64" s="4" t="s">
        <v>8</v>
      </c>
      <c r="F64" s="4" t="s">
        <v>18</v>
      </c>
      <c r="G64" s="4" t="s">
        <v>19</v>
      </c>
      <c r="H64" s="4">
        <v>13</v>
      </c>
      <c r="I64" s="4">
        <v>30000</v>
      </c>
      <c r="J64" s="4">
        <f t="shared" si="1"/>
        <v>390000</v>
      </c>
    </row>
    <row r="65" spans="4:16">
      <c r="D65" s="3">
        <v>45360</v>
      </c>
      <c r="E65" s="4" t="s">
        <v>17</v>
      </c>
      <c r="F65" s="4" t="s">
        <v>9</v>
      </c>
      <c r="G65" s="4" t="s">
        <v>10</v>
      </c>
      <c r="H65" s="4">
        <v>9</v>
      </c>
      <c r="I65" s="4">
        <v>70000</v>
      </c>
      <c r="J65" s="4">
        <f t="shared" si="1"/>
        <v>630000</v>
      </c>
    </row>
    <row r="66" spans="4:16">
      <c r="D66" s="3">
        <v>45361</v>
      </c>
      <c r="E66" s="4" t="s">
        <v>20</v>
      </c>
      <c r="F66" s="4" t="s">
        <v>15</v>
      </c>
      <c r="G66" s="4" t="s">
        <v>13</v>
      </c>
      <c r="H66" s="4">
        <v>5</v>
      </c>
      <c r="I66" s="4">
        <v>50000</v>
      </c>
      <c r="J66" s="4">
        <f t="shared" si="1"/>
        <v>250000</v>
      </c>
    </row>
    <row r="67" spans="4:16">
      <c r="D67" s="3">
        <v>45362</v>
      </c>
      <c r="E67" s="4" t="s">
        <v>22</v>
      </c>
      <c r="F67" s="4" t="s">
        <v>12</v>
      </c>
      <c r="G67" s="4" t="s">
        <v>16</v>
      </c>
      <c r="H67" s="4">
        <v>11</v>
      </c>
      <c r="I67" s="4">
        <v>20000</v>
      </c>
      <c r="J67" s="4">
        <f t="shared" si="1"/>
        <v>220000</v>
      </c>
    </row>
    <row r="68" spans="4:16" ht="28.8">
      <c r="D68" s="3">
        <v>45363</v>
      </c>
      <c r="E68" s="4" t="s">
        <v>11</v>
      </c>
      <c r="F68" s="4" t="s">
        <v>15</v>
      </c>
      <c r="G68" s="4" t="s">
        <v>19</v>
      </c>
      <c r="H68" s="4">
        <v>14</v>
      </c>
      <c r="I68" s="4">
        <v>30000</v>
      </c>
      <c r="J68" s="4">
        <f t="shared" si="1"/>
        <v>420000</v>
      </c>
    </row>
    <row r="69" spans="4:16">
      <c r="D69" s="3">
        <v>45364</v>
      </c>
      <c r="E69" s="4" t="s">
        <v>14</v>
      </c>
      <c r="F69" s="4" t="s">
        <v>18</v>
      </c>
      <c r="G69" s="4" t="s">
        <v>10</v>
      </c>
      <c r="H69" s="4">
        <v>10</v>
      </c>
      <c r="I69" s="4">
        <v>70000</v>
      </c>
      <c r="J69" s="4">
        <f t="shared" si="1"/>
        <v>700000</v>
      </c>
    </row>
    <row r="70" spans="4:16">
      <c r="D70" s="3">
        <v>45365</v>
      </c>
      <c r="E70" s="4" t="s">
        <v>17</v>
      </c>
      <c r="F70" s="4" t="s">
        <v>21</v>
      </c>
      <c r="G70" s="4" t="s">
        <v>13</v>
      </c>
      <c r="H70" s="4">
        <v>6</v>
      </c>
      <c r="I70" s="4">
        <v>50000</v>
      </c>
      <c r="J70" s="4">
        <f t="shared" si="1"/>
        <v>300000</v>
      </c>
    </row>
    <row r="71" spans="4:16">
      <c r="D71" s="3">
        <v>45366</v>
      </c>
      <c r="E71" s="4" t="s">
        <v>8</v>
      </c>
      <c r="F71" s="4" t="s">
        <v>23</v>
      </c>
      <c r="G71" s="4" t="s">
        <v>16</v>
      </c>
      <c r="H71" s="4">
        <v>8</v>
      </c>
      <c r="I71" s="4">
        <v>20000</v>
      </c>
      <c r="J71" s="4">
        <f t="shared" ref="J71:J102" si="2">H71*I71</f>
        <v>160000</v>
      </c>
    </row>
    <row r="72" spans="4:16" ht="28.8">
      <c r="D72" s="3">
        <v>45367</v>
      </c>
      <c r="E72" s="4" t="s">
        <v>22</v>
      </c>
      <c r="F72" s="4" t="s">
        <v>15</v>
      </c>
      <c r="G72" s="4" t="s">
        <v>19</v>
      </c>
      <c r="H72" s="4">
        <v>12</v>
      </c>
      <c r="I72" s="4">
        <v>30000</v>
      </c>
      <c r="J72" s="4">
        <f t="shared" si="2"/>
        <v>360000</v>
      </c>
    </row>
    <row r="73" spans="4:16">
      <c r="D73" s="3">
        <v>45368</v>
      </c>
      <c r="E73" s="4" t="s">
        <v>11</v>
      </c>
      <c r="F73" s="4" t="s">
        <v>18</v>
      </c>
      <c r="G73" s="4" t="s">
        <v>10</v>
      </c>
      <c r="H73" s="4">
        <v>9</v>
      </c>
      <c r="I73" s="4">
        <v>70000</v>
      </c>
      <c r="J73" s="4">
        <f t="shared" si="2"/>
        <v>630000</v>
      </c>
    </row>
    <row r="74" spans="4:16">
      <c r="D74" s="3">
        <v>45369</v>
      </c>
      <c r="E74" s="4" t="s">
        <v>8</v>
      </c>
      <c r="F74" s="4" t="s">
        <v>12</v>
      </c>
      <c r="G74" s="4" t="s">
        <v>13</v>
      </c>
      <c r="H74" s="4">
        <v>7</v>
      </c>
      <c r="I74" s="4">
        <v>50000</v>
      </c>
      <c r="J74" s="4">
        <f t="shared" si="2"/>
        <v>350000</v>
      </c>
      <c r="N74" s="70" t="s">
        <v>100</v>
      </c>
      <c r="O74" s="71"/>
      <c r="P74" s="72"/>
    </row>
    <row r="75" spans="4:16">
      <c r="D75" s="3">
        <v>45370</v>
      </c>
      <c r="E75" s="4" t="s">
        <v>17</v>
      </c>
      <c r="F75" s="4" t="s">
        <v>15</v>
      </c>
      <c r="G75" s="4" t="s">
        <v>16</v>
      </c>
      <c r="H75" s="4">
        <v>14</v>
      </c>
      <c r="I75" s="4">
        <v>20000</v>
      </c>
      <c r="J75" s="4">
        <f t="shared" si="2"/>
        <v>280000</v>
      </c>
      <c r="N75" s="24" t="s">
        <v>77</v>
      </c>
      <c r="O75" s="24" t="s">
        <v>78</v>
      </c>
      <c r="P75" s="12" t="s">
        <v>109</v>
      </c>
    </row>
    <row r="76" spans="4:16" ht="28.8">
      <c r="D76" s="3">
        <v>45371</v>
      </c>
      <c r="E76" s="4" t="s">
        <v>20</v>
      </c>
      <c r="F76" s="4" t="s">
        <v>18</v>
      </c>
      <c r="G76" s="4" t="s">
        <v>19</v>
      </c>
      <c r="H76" s="4">
        <v>8</v>
      </c>
      <c r="I76" s="4">
        <v>30000</v>
      </c>
      <c r="J76" s="4">
        <f t="shared" si="2"/>
        <v>240000</v>
      </c>
      <c r="N76" s="12" t="s">
        <v>10</v>
      </c>
      <c r="O76" s="12" t="s">
        <v>4</v>
      </c>
      <c r="P76" s="67">
        <f>SUM(F91:F94)</f>
        <v>205</v>
      </c>
    </row>
    <row r="77" spans="4:16">
      <c r="D77" s="3">
        <v>45372</v>
      </c>
      <c r="E77" s="4" t="s">
        <v>22</v>
      </c>
      <c r="F77" s="4" t="s">
        <v>21</v>
      </c>
      <c r="G77" s="4" t="s">
        <v>10</v>
      </c>
      <c r="H77" s="4">
        <v>11</v>
      </c>
      <c r="I77" s="4">
        <v>70000</v>
      </c>
      <c r="J77" s="4">
        <f t="shared" si="2"/>
        <v>770000</v>
      </c>
      <c r="N77" s="12" t="s">
        <v>13</v>
      </c>
      <c r="O77" s="12" t="s">
        <v>4</v>
      </c>
      <c r="P77" s="68"/>
    </row>
    <row r="78" spans="4:16">
      <c r="D78" s="3">
        <v>45373</v>
      </c>
      <c r="E78" s="4" t="s">
        <v>8</v>
      </c>
      <c r="F78" s="4" t="s">
        <v>23</v>
      </c>
      <c r="G78" s="4" t="s">
        <v>13</v>
      </c>
      <c r="H78" s="4">
        <v>5</v>
      </c>
      <c r="I78" s="4">
        <v>50000</v>
      </c>
      <c r="J78" s="4">
        <f t="shared" si="2"/>
        <v>250000</v>
      </c>
      <c r="N78" s="12" t="s">
        <v>19</v>
      </c>
      <c r="O78" s="12" t="s">
        <v>4</v>
      </c>
      <c r="P78" s="68"/>
    </row>
    <row r="79" spans="4:16">
      <c r="D79" s="3">
        <v>45374</v>
      </c>
      <c r="E79" s="4" t="s">
        <v>14</v>
      </c>
      <c r="F79" s="4" t="s">
        <v>15</v>
      </c>
      <c r="G79" s="4" t="s">
        <v>16</v>
      </c>
      <c r="H79" s="4">
        <v>10</v>
      </c>
      <c r="I79" s="4">
        <v>20000</v>
      </c>
      <c r="J79" s="4">
        <f t="shared" si="2"/>
        <v>200000</v>
      </c>
      <c r="N79" s="12" t="s">
        <v>16</v>
      </c>
      <c r="O79" s="12" t="s">
        <v>4</v>
      </c>
      <c r="P79" s="69"/>
    </row>
    <row r="80" spans="4:16" ht="28.8">
      <c r="D80" s="3">
        <v>45375</v>
      </c>
      <c r="E80" s="4" t="s">
        <v>17</v>
      </c>
      <c r="F80" s="4" t="s">
        <v>18</v>
      </c>
      <c r="G80" s="4" t="s">
        <v>19</v>
      </c>
      <c r="H80" s="4">
        <v>9</v>
      </c>
      <c r="I80" s="4">
        <v>30000</v>
      </c>
      <c r="J80" s="4">
        <f t="shared" si="2"/>
        <v>270000</v>
      </c>
    </row>
    <row r="81" spans="4:18">
      <c r="D81" s="3">
        <v>45376</v>
      </c>
      <c r="E81" s="4" t="s">
        <v>20</v>
      </c>
      <c r="F81" s="4" t="s">
        <v>23</v>
      </c>
      <c r="G81" s="4" t="s">
        <v>10</v>
      </c>
      <c r="H81" s="4">
        <v>10</v>
      </c>
      <c r="I81" s="4">
        <v>70000</v>
      </c>
      <c r="J81" s="4">
        <f t="shared" si="2"/>
        <v>700000</v>
      </c>
    </row>
    <row r="82" spans="4:18" ht="28.8">
      <c r="D82" s="3">
        <v>45381</v>
      </c>
      <c r="E82" s="4" t="s">
        <v>8</v>
      </c>
      <c r="F82" s="4" t="s">
        <v>18</v>
      </c>
      <c r="G82" s="4" t="s">
        <v>19</v>
      </c>
      <c r="H82" s="4">
        <v>5</v>
      </c>
      <c r="I82" s="4">
        <v>30000</v>
      </c>
      <c r="J82" s="4">
        <f t="shared" si="2"/>
        <v>150000</v>
      </c>
    </row>
    <row r="87" spans="4:18">
      <c r="D87" s="36" t="s">
        <v>0</v>
      </c>
      <c r="E87" s="36"/>
      <c r="F87" s="36"/>
      <c r="G87" s="36"/>
      <c r="H87" s="36"/>
      <c r="I87" s="36"/>
      <c r="J87" s="36"/>
      <c r="M87" s="36" t="s">
        <v>0</v>
      </c>
      <c r="N87" s="36"/>
      <c r="O87" s="36"/>
      <c r="P87" s="36"/>
      <c r="Q87" s="36"/>
      <c r="R87" s="36"/>
    </row>
    <row r="88" spans="4:18">
      <c r="D88" s="36"/>
      <c r="E88" s="36"/>
      <c r="F88" s="36"/>
      <c r="G88" s="36"/>
      <c r="H88" s="36"/>
      <c r="I88" s="36"/>
      <c r="J88" s="36"/>
      <c r="M88" s="36"/>
      <c r="N88" s="36"/>
      <c r="O88" s="36"/>
      <c r="P88" s="36"/>
      <c r="Q88" s="36"/>
      <c r="R88" s="36"/>
    </row>
    <row r="89" spans="4:18">
      <c r="D89" s="54" t="s">
        <v>56</v>
      </c>
      <c r="E89" s="54"/>
      <c r="F89" s="54"/>
      <c r="G89" s="54"/>
      <c r="H89" s="54"/>
      <c r="I89" s="54"/>
      <c r="J89" s="54"/>
      <c r="M89" s="54" t="s">
        <v>57</v>
      </c>
      <c r="N89" s="54"/>
      <c r="O89" s="54"/>
      <c r="P89" s="54"/>
      <c r="Q89" s="54"/>
      <c r="R89" s="54"/>
    </row>
    <row r="90" spans="4:18" ht="28.8">
      <c r="D90" s="24" t="s">
        <v>77</v>
      </c>
      <c r="E90" s="24" t="s">
        <v>78</v>
      </c>
      <c r="F90" s="24" t="s">
        <v>79</v>
      </c>
      <c r="G90" s="30" t="s">
        <v>80</v>
      </c>
      <c r="H90" s="24" t="s">
        <v>35</v>
      </c>
      <c r="M90" s="24" t="s">
        <v>77</v>
      </c>
      <c r="N90" s="24" t="s">
        <v>78</v>
      </c>
      <c r="O90" s="24" t="s">
        <v>79</v>
      </c>
      <c r="P90" s="30" t="s">
        <v>80</v>
      </c>
      <c r="Q90" s="24" t="s">
        <v>35</v>
      </c>
    </row>
    <row r="91" spans="4:18">
      <c r="D91" s="12" t="s">
        <v>10</v>
      </c>
      <c r="E91" s="12" t="s">
        <v>4</v>
      </c>
      <c r="F91" s="12">
        <f>SUMIF(G7:G31,"laptop",H7:H31)</f>
        <v>53</v>
      </c>
      <c r="G91" s="31">
        <v>60000</v>
      </c>
      <c r="H91" s="12">
        <f>SUM(F91*G91)</f>
        <v>3180000</v>
      </c>
      <c r="M91" s="12" t="s">
        <v>10</v>
      </c>
      <c r="N91" s="12" t="s">
        <v>4</v>
      </c>
      <c r="O91">
        <f>SUMIF(G32:G56,"laptop",H32:H56)</f>
        <v>55</v>
      </c>
      <c r="P91" s="31">
        <v>60000</v>
      </c>
      <c r="Q91" s="12">
        <f>SUM(O91*P91)</f>
        <v>3300000</v>
      </c>
    </row>
    <row r="92" spans="4:18">
      <c r="D92" s="12" t="s">
        <v>13</v>
      </c>
      <c r="E92" s="12" t="s">
        <v>4</v>
      </c>
      <c r="F92" s="12">
        <f>SUMIF(G7:G31,"desktop",H7:H31)</f>
        <v>48</v>
      </c>
      <c r="G92" s="12">
        <v>45000</v>
      </c>
      <c r="H92" s="12">
        <f t="shared" ref="H92:H99" si="3">SUM(F92*G92)</f>
        <v>2160000</v>
      </c>
      <c r="M92" s="12" t="s">
        <v>13</v>
      </c>
      <c r="N92" s="12" t="s">
        <v>4</v>
      </c>
      <c r="O92" s="12">
        <f>SUMIF(G32:G56,"desktop",H32:H56)</f>
        <v>50</v>
      </c>
      <c r="P92" s="12">
        <v>45000</v>
      </c>
      <c r="Q92" s="12">
        <f t="shared" ref="Q92:Q94" si="4">SUM(O92*P92)</f>
        <v>2250000</v>
      </c>
    </row>
    <row r="93" spans="4:18">
      <c r="D93" s="12" t="s">
        <v>19</v>
      </c>
      <c r="E93" s="12" t="s">
        <v>4</v>
      </c>
      <c r="F93" s="12">
        <f>SUMIF(G7:G31,"smartphone",H7:H31)</f>
        <v>56</v>
      </c>
      <c r="G93" s="12">
        <v>26000</v>
      </c>
      <c r="H93" s="12">
        <f t="shared" si="3"/>
        <v>1456000</v>
      </c>
      <c r="M93" s="12" t="s">
        <v>19</v>
      </c>
      <c r="N93" s="12" t="s">
        <v>4</v>
      </c>
      <c r="O93" s="12">
        <f>SUMIF(G32:G56,"smartphone",H32:H56)</f>
        <v>79</v>
      </c>
      <c r="P93" s="12">
        <v>26000</v>
      </c>
      <c r="Q93" s="12">
        <f t="shared" si="4"/>
        <v>2054000</v>
      </c>
    </row>
    <row r="94" spans="4:18">
      <c r="D94" s="12" t="s">
        <v>16</v>
      </c>
      <c r="E94" s="12" t="s">
        <v>4</v>
      </c>
      <c r="F94" s="12">
        <f>SUMIF(G7:G31,"tablet",H7:H31)</f>
        <v>48</v>
      </c>
      <c r="G94" s="12">
        <v>17000</v>
      </c>
      <c r="H94" s="12">
        <f t="shared" si="3"/>
        <v>816000</v>
      </c>
      <c r="M94" s="12" t="s">
        <v>16</v>
      </c>
      <c r="N94" s="12" t="s">
        <v>4</v>
      </c>
      <c r="O94" s="12">
        <f>SUMIF(G32:G56,"tablet",H32:H56)</f>
        <v>60</v>
      </c>
      <c r="P94" s="12">
        <v>17000</v>
      </c>
      <c r="Q94" s="12">
        <f t="shared" si="4"/>
        <v>1020000</v>
      </c>
    </row>
    <row r="95" spans="4:18">
      <c r="D95" s="12" t="s">
        <v>81</v>
      </c>
      <c r="E95" s="12" t="s">
        <v>82</v>
      </c>
      <c r="F95" s="12"/>
      <c r="G95" s="12"/>
      <c r="H95" s="12">
        <v>12000</v>
      </c>
      <c r="M95" s="12" t="s">
        <v>81</v>
      </c>
      <c r="N95" s="12" t="s">
        <v>82</v>
      </c>
      <c r="O95" s="12"/>
      <c r="P95" s="12"/>
      <c r="Q95" s="12">
        <v>12000</v>
      </c>
    </row>
    <row r="96" spans="4:18">
      <c r="D96" s="12" t="s">
        <v>84</v>
      </c>
      <c r="E96" s="12" t="s">
        <v>83</v>
      </c>
      <c r="F96" s="12"/>
      <c r="G96" s="12"/>
      <c r="H96" s="12">
        <v>5000</v>
      </c>
      <c r="M96" s="12" t="s">
        <v>84</v>
      </c>
      <c r="N96" s="12" t="s">
        <v>83</v>
      </c>
      <c r="O96" s="12"/>
      <c r="P96" s="12"/>
      <c r="Q96" s="12">
        <v>5000</v>
      </c>
    </row>
    <row r="97" spans="4:17">
      <c r="D97" s="12" t="s">
        <v>85</v>
      </c>
      <c r="E97" s="12" t="s">
        <v>82</v>
      </c>
      <c r="F97" s="12"/>
      <c r="G97" s="12"/>
      <c r="H97" s="12">
        <v>8000</v>
      </c>
      <c r="M97" s="12" t="s">
        <v>85</v>
      </c>
      <c r="N97" s="12" t="s">
        <v>82</v>
      </c>
      <c r="O97" s="12"/>
      <c r="P97" s="12"/>
      <c r="Q97" s="12">
        <v>8000</v>
      </c>
    </row>
    <row r="98" spans="4:17">
      <c r="D98" s="12" t="s">
        <v>86</v>
      </c>
      <c r="E98" s="12" t="s">
        <v>87</v>
      </c>
      <c r="F98" s="12"/>
      <c r="G98" s="12"/>
      <c r="H98" s="12">
        <v>1500</v>
      </c>
      <c r="M98" s="12" t="s">
        <v>86</v>
      </c>
      <c r="N98" s="12" t="s">
        <v>87</v>
      </c>
      <c r="O98" s="12"/>
      <c r="P98" s="12"/>
      <c r="Q98" s="12">
        <v>1500</v>
      </c>
    </row>
    <row r="99" spans="4:17">
      <c r="D99" s="12" t="s">
        <v>89</v>
      </c>
      <c r="E99" s="12" t="s">
        <v>88</v>
      </c>
      <c r="F99" s="12">
        <v>5</v>
      </c>
      <c r="G99" s="12">
        <v>30000</v>
      </c>
      <c r="H99" s="12">
        <f t="shared" si="3"/>
        <v>150000</v>
      </c>
      <c r="M99" s="12" t="s">
        <v>89</v>
      </c>
      <c r="N99" s="12" t="s">
        <v>88</v>
      </c>
      <c r="O99" s="12">
        <v>5</v>
      </c>
      <c r="P99" s="12">
        <v>30000</v>
      </c>
      <c r="Q99" s="12">
        <f t="shared" ref="Q99" si="5">SUM(O99*P99)</f>
        <v>150000</v>
      </c>
    </row>
    <row r="100" spans="4:17">
      <c r="D100" s="12" t="s">
        <v>90</v>
      </c>
      <c r="E100" s="12" t="s">
        <v>88</v>
      </c>
      <c r="F100" s="12"/>
      <c r="G100" s="12"/>
      <c r="H100" s="12">
        <v>20000</v>
      </c>
      <c r="M100" s="12" t="s">
        <v>90</v>
      </c>
      <c r="N100" s="12" t="s">
        <v>88</v>
      </c>
      <c r="O100" s="12"/>
      <c r="P100" s="12"/>
      <c r="Q100" s="12">
        <v>20000</v>
      </c>
    </row>
    <row r="101" spans="4:17">
      <c r="D101" s="12" t="s">
        <v>91</v>
      </c>
      <c r="E101" s="12" t="s">
        <v>87</v>
      </c>
      <c r="F101" s="12"/>
      <c r="G101" s="12"/>
      <c r="H101" s="12">
        <v>2000</v>
      </c>
      <c r="M101" s="12" t="s">
        <v>91</v>
      </c>
      <c r="N101" s="12" t="s">
        <v>87</v>
      </c>
      <c r="O101" s="12"/>
      <c r="P101" s="12"/>
      <c r="Q101" s="12">
        <v>2000</v>
      </c>
    </row>
    <row r="102" spans="4:17">
      <c r="D102" s="12" t="s">
        <v>92</v>
      </c>
      <c r="E102" s="12" t="s">
        <v>83</v>
      </c>
      <c r="F102" s="12"/>
      <c r="G102" s="12"/>
      <c r="H102" s="12">
        <v>3000</v>
      </c>
      <c r="M102" s="12" t="s">
        <v>92</v>
      </c>
      <c r="N102" s="12" t="s">
        <v>83</v>
      </c>
      <c r="O102" s="12"/>
      <c r="P102" s="12"/>
      <c r="Q102" s="12">
        <v>3000</v>
      </c>
    </row>
    <row r="103" spans="4:17">
      <c r="D103" s="12" t="s">
        <v>93</v>
      </c>
      <c r="E103" s="12" t="s">
        <v>87</v>
      </c>
      <c r="F103" s="12"/>
      <c r="G103" s="12"/>
      <c r="H103" s="12">
        <v>1000</v>
      </c>
      <c r="M103" s="12" t="s">
        <v>93</v>
      </c>
      <c r="N103" s="12" t="s">
        <v>87</v>
      </c>
      <c r="O103" s="12"/>
      <c r="P103" s="12"/>
      <c r="Q103" s="12">
        <v>1000</v>
      </c>
    </row>
    <row r="104" spans="4:17">
      <c r="D104" s="12" t="s">
        <v>94</v>
      </c>
      <c r="E104" s="12"/>
      <c r="F104" s="12"/>
      <c r="G104" s="12"/>
      <c r="H104" s="12">
        <v>40000</v>
      </c>
      <c r="M104" s="12" t="s">
        <v>94</v>
      </c>
      <c r="N104" s="12"/>
      <c r="O104" s="12"/>
      <c r="P104" s="12"/>
      <c r="Q104" s="12">
        <v>1170000</v>
      </c>
    </row>
    <row r="105" spans="4:17">
      <c r="D105" s="32" t="s">
        <v>95</v>
      </c>
      <c r="H105" s="16">
        <f>SUBTOTAL(9,H91:H104)</f>
        <v>7854500</v>
      </c>
      <c r="M105" s="32" t="s">
        <v>95</v>
      </c>
      <c r="Q105" s="16">
        <f>SUBTOTAL(9,Q91:Q104)</f>
        <v>9996500</v>
      </c>
    </row>
    <row r="109" spans="4:17">
      <c r="N109" s="66" t="s">
        <v>101</v>
      </c>
      <c r="O109" s="66"/>
      <c r="P109" s="66"/>
    </row>
    <row r="110" spans="4:17">
      <c r="N110" s="24" t="s">
        <v>77</v>
      </c>
      <c r="O110" s="24" t="s">
        <v>78</v>
      </c>
      <c r="P110" s="12" t="s">
        <v>109</v>
      </c>
    </row>
    <row r="111" spans="4:17">
      <c r="E111" s="51" t="s">
        <v>0</v>
      </c>
      <c r="F111" s="36"/>
      <c r="G111" s="36"/>
      <c r="H111" s="36"/>
      <c r="I111" s="36"/>
      <c r="J111" s="36"/>
      <c r="K111" s="52"/>
      <c r="N111" s="12" t="s">
        <v>10</v>
      </c>
      <c r="O111" s="12" t="s">
        <v>4</v>
      </c>
      <c r="P111" s="50">
        <f>SUM(O91:O94)</f>
        <v>244</v>
      </c>
    </row>
    <row r="112" spans="4:17">
      <c r="E112" s="51"/>
      <c r="F112" s="36"/>
      <c r="G112" s="36"/>
      <c r="H112" s="36"/>
      <c r="I112" s="36"/>
      <c r="J112" s="36"/>
      <c r="K112" s="52"/>
      <c r="N112" s="12" t="s">
        <v>13</v>
      </c>
      <c r="O112" s="12" t="s">
        <v>4</v>
      </c>
      <c r="P112" s="50"/>
    </row>
    <row r="113" spans="5:16">
      <c r="E113" s="53" t="s">
        <v>58</v>
      </c>
      <c r="F113" s="54"/>
      <c r="G113" s="54"/>
      <c r="H113" s="54"/>
      <c r="I113" s="54"/>
      <c r="J113" s="54"/>
      <c r="K113" s="55"/>
      <c r="N113" s="12" t="s">
        <v>19</v>
      </c>
      <c r="O113" s="12" t="s">
        <v>4</v>
      </c>
      <c r="P113" s="50"/>
    </row>
    <row r="114" spans="5:16">
      <c r="E114" s="24" t="s">
        <v>77</v>
      </c>
      <c r="F114" s="24" t="s">
        <v>78</v>
      </c>
      <c r="G114" s="24" t="s">
        <v>79</v>
      </c>
      <c r="H114" s="30" t="s">
        <v>80</v>
      </c>
      <c r="I114" s="24" t="s">
        <v>35</v>
      </c>
      <c r="K114" s="12"/>
      <c r="N114" s="12" t="s">
        <v>16</v>
      </c>
      <c r="O114" s="12" t="s">
        <v>4</v>
      </c>
      <c r="P114" s="50"/>
    </row>
    <row r="115" spans="5:16">
      <c r="E115" s="12" t="s">
        <v>10</v>
      </c>
      <c r="F115" s="12" t="s">
        <v>4</v>
      </c>
      <c r="G115" s="12">
        <f>SUMIF(G57:G82,"laptop",H57:H82)</f>
        <v>67</v>
      </c>
      <c r="H115" s="31">
        <v>60000</v>
      </c>
      <c r="I115" s="12">
        <f>SUM(G115*H115)</f>
        <v>4020000</v>
      </c>
      <c r="K115" s="12">
        <f>SUM(G115*H115)</f>
        <v>4020000</v>
      </c>
    </row>
    <row r="116" spans="5:16">
      <c r="E116" s="12" t="s">
        <v>13</v>
      </c>
      <c r="F116" s="12" t="s">
        <v>4</v>
      </c>
      <c r="G116" s="12">
        <f>SUMIF(G57:G82,"desktop",H57:H82)</f>
        <v>41</v>
      </c>
      <c r="H116" s="12">
        <v>45000</v>
      </c>
      <c r="I116" s="12">
        <f t="shared" ref="I116:I118" si="6">SUM(G116*H116)</f>
        <v>1845000</v>
      </c>
      <c r="K116" s="12">
        <f t="shared" ref="K116:K123" si="7">SUM(G116*H116)</f>
        <v>1845000</v>
      </c>
    </row>
    <row r="117" spans="5:16">
      <c r="E117" s="12" t="s">
        <v>19</v>
      </c>
      <c r="F117" s="12" t="s">
        <v>4</v>
      </c>
      <c r="G117" s="12">
        <f>SUMIF(G57:G82,"smartphone",H57:H82)</f>
        <v>70</v>
      </c>
      <c r="H117" s="12">
        <v>26000</v>
      </c>
      <c r="I117" s="12">
        <f t="shared" si="6"/>
        <v>1820000</v>
      </c>
      <c r="K117" s="12">
        <f t="shared" si="7"/>
        <v>1820000</v>
      </c>
    </row>
    <row r="118" spans="5:16">
      <c r="E118" s="12" t="s">
        <v>16</v>
      </c>
      <c r="F118" s="12" t="s">
        <v>4</v>
      </c>
      <c r="G118" s="12">
        <f>SUMIF(G57:G82,"tablet",H57:H82)</f>
        <v>58</v>
      </c>
      <c r="H118" s="12">
        <v>17000</v>
      </c>
      <c r="I118" s="12">
        <f t="shared" si="6"/>
        <v>986000</v>
      </c>
      <c r="K118" s="12">
        <f t="shared" si="7"/>
        <v>986000</v>
      </c>
    </row>
    <row r="119" spans="5:16">
      <c r="E119" s="19" t="s">
        <v>81</v>
      </c>
      <c r="F119" s="19" t="s">
        <v>82</v>
      </c>
      <c r="G119" s="12"/>
      <c r="H119" s="12"/>
      <c r="I119" s="12">
        <v>12000</v>
      </c>
      <c r="K119" s="12">
        <v>12000</v>
      </c>
    </row>
    <row r="120" spans="5:16">
      <c r="E120" s="19" t="s">
        <v>84</v>
      </c>
      <c r="F120" s="19" t="s">
        <v>83</v>
      </c>
      <c r="G120" s="19"/>
      <c r="H120" s="12"/>
      <c r="I120" s="12">
        <v>5000</v>
      </c>
      <c r="K120" s="12">
        <v>5000</v>
      </c>
    </row>
    <row r="121" spans="5:16">
      <c r="E121" s="12" t="s">
        <v>85</v>
      </c>
      <c r="F121" s="12" t="s">
        <v>82</v>
      </c>
      <c r="G121" s="12"/>
      <c r="H121" s="12"/>
      <c r="I121" s="12">
        <v>8000</v>
      </c>
      <c r="K121" s="12">
        <v>8000</v>
      </c>
    </row>
    <row r="122" spans="5:16">
      <c r="E122" s="12" t="s">
        <v>86</v>
      </c>
      <c r="F122" s="12" t="s">
        <v>87</v>
      </c>
      <c r="G122" s="12"/>
      <c r="H122" s="12"/>
      <c r="I122" s="12">
        <v>1500</v>
      </c>
      <c r="K122" s="12">
        <v>1500</v>
      </c>
      <c r="N122" s="66" t="s">
        <v>58</v>
      </c>
      <c r="O122" s="66"/>
      <c r="P122" s="66"/>
    </row>
    <row r="123" spans="5:16">
      <c r="E123" s="12" t="s">
        <v>89</v>
      </c>
      <c r="F123" s="12" t="s">
        <v>88</v>
      </c>
      <c r="G123" s="12">
        <v>5</v>
      </c>
      <c r="H123" s="12">
        <v>30000</v>
      </c>
      <c r="I123" s="12">
        <f t="shared" ref="I123" si="8">SUM(G123*H123)</f>
        <v>150000</v>
      </c>
      <c r="K123" s="12">
        <f t="shared" si="7"/>
        <v>150000</v>
      </c>
      <c r="N123" s="24" t="s">
        <v>77</v>
      </c>
      <c r="O123" s="24" t="s">
        <v>78</v>
      </c>
      <c r="P123" s="12" t="s">
        <v>108</v>
      </c>
    </row>
    <row r="124" spans="5:16">
      <c r="E124" s="12" t="s">
        <v>90</v>
      </c>
      <c r="F124" s="12" t="s">
        <v>88</v>
      </c>
      <c r="G124" s="12"/>
      <c r="H124" s="12"/>
      <c r="I124" s="12">
        <v>20000</v>
      </c>
      <c r="K124" s="12">
        <v>20000</v>
      </c>
      <c r="N124" s="12" t="s">
        <v>10</v>
      </c>
      <c r="O124" s="12" t="s">
        <v>4</v>
      </c>
      <c r="P124" s="50">
        <f>SUM(G115:G118)</f>
        <v>236</v>
      </c>
    </row>
    <row r="125" spans="5:16">
      <c r="E125" s="12" t="s">
        <v>91</v>
      </c>
      <c r="F125" s="12" t="s">
        <v>87</v>
      </c>
      <c r="G125" s="12"/>
      <c r="H125" s="12"/>
      <c r="I125" s="12">
        <v>2000</v>
      </c>
      <c r="K125" s="12">
        <v>2000</v>
      </c>
      <c r="N125" s="12" t="s">
        <v>13</v>
      </c>
      <c r="O125" s="12" t="s">
        <v>4</v>
      </c>
      <c r="P125" s="50"/>
    </row>
    <row r="126" spans="5:16">
      <c r="E126" s="12" t="s">
        <v>92</v>
      </c>
      <c r="F126" s="12" t="s">
        <v>83</v>
      </c>
      <c r="G126" s="12"/>
      <c r="H126" s="12"/>
      <c r="I126" s="12">
        <v>3000</v>
      </c>
      <c r="K126" s="12">
        <v>3000</v>
      </c>
      <c r="N126" s="12" t="s">
        <v>19</v>
      </c>
      <c r="O126" s="12" t="s">
        <v>4</v>
      </c>
      <c r="P126" s="50"/>
    </row>
    <row r="127" spans="5:16">
      <c r="E127" s="12" t="s">
        <v>93</v>
      </c>
      <c r="F127" s="12" t="s">
        <v>87</v>
      </c>
      <c r="G127" s="12"/>
      <c r="H127" s="12"/>
      <c r="I127" s="12">
        <v>1000</v>
      </c>
      <c r="K127" s="12">
        <v>1000</v>
      </c>
    </row>
    <row r="128" spans="5:16">
      <c r="E128" s="12" t="s">
        <v>94</v>
      </c>
      <c r="F128" s="12"/>
      <c r="G128" s="12"/>
      <c r="H128" s="12"/>
      <c r="I128" s="12">
        <v>1170000</v>
      </c>
      <c r="K128" s="12">
        <v>110000</v>
      </c>
    </row>
    <row r="129" spans="5:16">
      <c r="E129" s="32" t="s">
        <v>95</v>
      </c>
      <c r="F129" s="16"/>
      <c r="G129" s="16"/>
      <c r="H129" s="16"/>
      <c r="I129" s="16"/>
      <c r="K129" s="16">
        <f>SUBTOTAL(9,K115:K128)</f>
        <v>8983500</v>
      </c>
    </row>
    <row r="133" spans="5:16" ht="15.6">
      <c r="E133" s="22" t="s">
        <v>103</v>
      </c>
      <c r="F133" s="22"/>
      <c r="G133" s="22"/>
      <c r="H133" s="22"/>
      <c r="I133" s="22"/>
      <c r="K133" s="22"/>
      <c r="L133" s="22"/>
      <c r="M133" s="22"/>
      <c r="N133" s="22"/>
      <c r="O133" s="22"/>
      <c r="P133" s="22"/>
    </row>
    <row r="136" spans="5:16">
      <c r="E136" s="25" t="s">
        <v>52</v>
      </c>
      <c r="F136" s="25" t="s">
        <v>96</v>
      </c>
      <c r="G136" s="25" t="s">
        <v>97</v>
      </c>
      <c r="H136" s="25" t="s">
        <v>98</v>
      </c>
      <c r="I136" s="25"/>
      <c r="K136" s="25" t="s">
        <v>99</v>
      </c>
    </row>
    <row r="137" spans="5:16">
      <c r="E137" s="25" t="s">
        <v>100</v>
      </c>
      <c r="F137" s="33">
        <f>SUM(H91:H104)</f>
        <v>7854500</v>
      </c>
      <c r="G137" s="25">
        <f>SUM(K149:K173)</f>
        <v>8750000</v>
      </c>
      <c r="H137" s="25">
        <f>SUM(G137-F137)</f>
        <v>895500</v>
      </c>
      <c r="I137" s="25"/>
      <c r="K137" s="25" t="str">
        <f>IF(G137&gt;=F137,"Profit","Loss")</f>
        <v>Profit</v>
      </c>
    </row>
    <row r="138" spans="5:16">
      <c r="E138" s="25" t="s">
        <v>101</v>
      </c>
      <c r="F138" s="25">
        <f>SUM(Q91:Q104)</f>
        <v>9996500</v>
      </c>
      <c r="G138" s="25">
        <f>SUM(K174:K198)</f>
        <v>9920000</v>
      </c>
      <c r="H138" s="25">
        <f t="shared" ref="H138:H139" si="9">SUM(G138-F138)</f>
        <v>-76500</v>
      </c>
      <c r="I138" s="25"/>
      <c r="K138" s="25" t="str">
        <f>IF(G138&gt;=F138,L137,"Loss")</f>
        <v>Loss</v>
      </c>
    </row>
    <row r="139" spans="5:16">
      <c r="E139" s="25" t="s">
        <v>102</v>
      </c>
      <c r="F139" s="25">
        <f>SUM(K115:K128)</f>
        <v>8983500</v>
      </c>
      <c r="G139" s="25">
        <f>SUM(K199:K224)</f>
        <v>10000000</v>
      </c>
      <c r="H139" s="25">
        <f t="shared" si="9"/>
        <v>1016500</v>
      </c>
      <c r="I139" s="25"/>
      <c r="K139" s="25" t="str">
        <f t="shared" ref="K138:K139" si="10">IF(G139&gt;=F139,"Profit","Loss")</f>
        <v>Profit</v>
      </c>
    </row>
    <row r="146" spans="5:11">
      <c r="E146" s="36" t="s">
        <v>0</v>
      </c>
      <c r="F146" s="36"/>
      <c r="G146" s="36"/>
      <c r="H146" s="36"/>
      <c r="I146" s="36"/>
      <c r="J146" s="36"/>
      <c r="K146" s="36"/>
    </row>
    <row r="147" spans="5:11">
      <c r="E147" s="36"/>
      <c r="F147" s="36"/>
      <c r="G147" s="36"/>
      <c r="H147" s="36"/>
      <c r="I147" s="36"/>
      <c r="J147" s="36"/>
      <c r="K147" s="36"/>
    </row>
    <row r="148" spans="5:11" ht="35.4" customHeight="1">
      <c r="E148" s="2" t="s">
        <v>1</v>
      </c>
      <c r="F148" s="2" t="s">
        <v>2</v>
      </c>
      <c r="G148" s="2" t="s">
        <v>3</v>
      </c>
      <c r="H148" s="2" t="s">
        <v>4</v>
      </c>
      <c r="I148" s="2" t="s">
        <v>5</v>
      </c>
      <c r="J148" s="2" t="s">
        <v>6</v>
      </c>
      <c r="K148" s="2" t="s">
        <v>7</v>
      </c>
    </row>
    <row r="149" spans="5:11" ht="28.8" hidden="1">
      <c r="E149" s="3">
        <v>45296</v>
      </c>
      <c r="F149" s="4" t="s">
        <v>8</v>
      </c>
      <c r="G149" s="4" t="s">
        <v>9</v>
      </c>
      <c r="H149" s="4" t="s">
        <v>10</v>
      </c>
      <c r="I149" s="4">
        <v>5</v>
      </c>
      <c r="J149" s="4">
        <v>70000</v>
      </c>
      <c r="K149" s="4">
        <f t="shared" ref="K149:K180" si="11">I149*J149</f>
        <v>350000</v>
      </c>
    </row>
    <row r="150" spans="5:11" hidden="1">
      <c r="E150" s="3">
        <v>45297</v>
      </c>
      <c r="F150" s="4" t="s">
        <v>11</v>
      </c>
      <c r="G150" s="4" t="s">
        <v>12</v>
      </c>
      <c r="H150" s="4" t="s">
        <v>13</v>
      </c>
      <c r="I150" s="4">
        <v>10</v>
      </c>
      <c r="J150" s="4">
        <v>50000</v>
      </c>
      <c r="K150" s="4">
        <f t="shared" si="11"/>
        <v>500000</v>
      </c>
    </row>
    <row r="151" spans="5:11" ht="28.8" hidden="1">
      <c r="E151" s="3">
        <v>45298</v>
      </c>
      <c r="F151" s="4" t="s">
        <v>14</v>
      </c>
      <c r="G151" s="4" t="s">
        <v>15</v>
      </c>
      <c r="H151" s="4" t="s">
        <v>16</v>
      </c>
      <c r="I151" s="4">
        <v>7</v>
      </c>
      <c r="J151" s="4">
        <v>20000</v>
      </c>
      <c r="K151" s="4">
        <f t="shared" si="11"/>
        <v>140000</v>
      </c>
    </row>
    <row r="152" spans="5:11" ht="28.8" hidden="1">
      <c r="E152" s="3">
        <v>45299</v>
      </c>
      <c r="F152" s="4" t="s">
        <v>17</v>
      </c>
      <c r="G152" s="4" t="s">
        <v>18</v>
      </c>
      <c r="H152" s="4" t="s">
        <v>19</v>
      </c>
      <c r="I152" s="4">
        <v>15</v>
      </c>
      <c r="J152" s="4">
        <v>30000</v>
      </c>
      <c r="K152" s="4">
        <f t="shared" si="11"/>
        <v>450000</v>
      </c>
    </row>
    <row r="153" spans="5:11" ht="28.8" hidden="1">
      <c r="E153" s="3">
        <v>45300</v>
      </c>
      <c r="F153" s="4" t="s">
        <v>20</v>
      </c>
      <c r="G153" s="4" t="s">
        <v>21</v>
      </c>
      <c r="H153" s="4" t="s">
        <v>10</v>
      </c>
      <c r="I153" s="4">
        <v>3</v>
      </c>
      <c r="J153" s="4">
        <v>70000</v>
      </c>
      <c r="K153" s="4">
        <f t="shared" si="11"/>
        <v>210000</v>
      </c>
    </row>
    <row r="154" spans="5:11" ht="28.8" hidden="1">
      <c r="E154" s="3">
        <v>45301</v>
      </c>
      <c r="F154" s="4" t="s">
        <v>22</v>
      </c>
      <c r="G154" s="4" t="s">
        <v>23</v>
      </c>
      <c r="H154" s="4" t="s">
        <v>13</v>
      </c>
      <c r="I154" s="4">
        <v>6</v>
      </c>
      <c r="J154" s="4">
        <v>50000</v>
      </c>
      <c r="K154" s="4">
        <f t="shared" si="11"/>
        <v>300000</v>
      </c>
    </row>
    <row r="155" spans="5:11" ht="28.8" hidden="1">
      <c r="E155" s="3">
        <v>45302</v>
      </c>
      <c r="F155" s="4" t="s">
        <v>11</v>
      </c>
      <c r="G155" s="4" t="s">
        <v>15</v>
      </c>
      <c r="H155" s="4" t="s">
        <v>16</v>
      </c>
      <c r="I155" s="4">
        <v>4</v>
      </c>
      <c r="J155" s="4">
        <v>20000</v>
      </c>
      <c r="K155" s="4">
        <f t="shared" si="11"/>
        <v>80000</v>
      </c>
    </row>
    <row r="156" spans="5:11" ht="28.8" hidden="1">
      <c r="E156" s="3">
        <v>45303</v>
      </c>
      <c r="F156" s="4" t="s">
        <v>14</v>
      </c>
      <c r="G156" s="4" t="s">
        <v>18</v>
      </c>
      <c r="H156" s="4" t="s">
        <v>19</v>
      </c>
      <c r="I156" s="4">
        <v>10</v>
      </c>
      <c r="J156" s="4">
        <v>30000</v>
      </c>
      <c r="K156" s="4">
        <f t="shared" si="11"/>
        <v>300000</v>
      </c>
    </row>
    <row r="157" spans="5:11" ht="28.8" hidden="1">
      <c r="E157" s="3">
        <v>45304</v>
      </c>
      <c r="F157" s="4" t="s">
        <v>8</v>
      </c>
      <c r="G157" s="4" t="s">
        <v>9</v>
      </c>
      <c r="H157" s="4" t="s">
        <v>10</v>
      </c>
      <c r="I157" s="4">
        <v>8</v>
      </c>
      <c r="J157" s="4">
        <v>70000</v>
      </c>
      <c r="K157" s="4">
        <f t="shared" si="11"/>
        <v>560000</v>
      </c>
    </row>
    <row r="158" spans="5:11" ht="28.8" hidden="1">
      <c r="E158" s="3">
        <v>45305</v>
      </c>
      <c r="F158" s="4" t="s">
        <v>20</v>
      </c>
      <c r="G158" s="4" t="s">
        <v>9</v>
      </c>
      <c r="H158" s="4" t="s">
        <v>13</v>
      </c>
      <c r="I158" s="4">
        <v>12</v>
      </c>
      <c r="J158" s="4">
        <v>50000</v>
      </c>
      <c r="K158" s="4">
        <f t="shared" si="11"/>
        <v>600000</v>
      </c>
    </row>
    <row r="159" spans="5:11" hidden="1">
      <c r="E159" s="3">
        <v>45306</v>
      </c>
      <c r="F159" s="4" t="s">
        <v>22</v>
      </c>
      <c r="G159" s="4" t="s">
        <v>12</v>
      </c>
      <c r="H159" s="4" t="s">
        <v>16</v>
      </c>
      <c r="I159" s="4">
        <v>9</v>
      </c>
      <c r="J159" s="4">
        <v>20000</v>
      </c>
      <c r="K159" s="4">
        <f t="shared" si="11"/>
        <v>180000</v>
      </c>
    </row>
    <row r="160" spans="5:11" ht="28.8" hidden="1">
      <c r="E160" s="3">
        <v>45307</v>
      </c>
      <c r="F160" s="4" t="s">
        <v>11</v>
      </c>
      <c r="G160" s="4" t="s">
        <v>15</v>
      </c>
      <c r="H160" s="4" t="s">
        <v>19</v>
      </c>
      <c r="I160" s="4">
        <v>5</v>
      </c>
      <c r="J160" s="4">
        <v>30000</v>
      </c>
      <c r="K160" s="4">
        <f t="shared" si="11"/>
        <v>150000</v>
      </c>
    </row>
    <row r="161" spans="5:11" ht="28.8" hidden="1">
      <c r="E161" s="3">
        <v>45308</v>
      </c>
      <c r="F161" s="4" t="s">
        <v>14</v>
      </c>
      <c r="G161" s="4" t="s">
        <v>18</v>
      </c>
      <c r="H161" s="4" t="s">
        <v>10</v>
      </c>
      <c r="I161" s="4">
        <v>11</v>
      </c>
      <c r="J161" s="4">
        <v>70000</v>
      </c>
      <c r="K161" s="4">
        <f t="shared" si="11"/>
        <v>770000</v>
      </c>
    </row>
    <row r="162" spans="5:11" ht="28.8" hidden="1">
      <c r="E162" s="3">
        <v>45309</v>
      </c>
      <c r="F162" s="4" t="s">
        <v>17</v>
      </c>
      <c r="G162" s="4" t="s">
        <v>21</v>
      </c>
      <c r="H162" s="4" t="s">
        <v>13</v>
      </c>
      <c r="I162" s="4">
        <v>7</v>
      </c>
      <c r="J162" s="4">
        <v>50000</v>
      </c>
      <c r="K162" s="4">
        <f t="shared" si="11"/>
        <v>350000</v>
      </c>
    </row>
    <row r="163" spans="5:11" ht="28.8" hidden="1">
      <c r="E163" s="3">
        <v>45310</v>
      </c>
      <c r="F163" s="4" t="s">
        <v>20</v>
      </c>
      <c r="G163" s="4" t="s">
        <v>23</v>
      </c>
      <c r="H163" s="4" t="s">
        <v>16</v>
      </c>
      <c r="I163" s="4">
        <v>6</v>
      </c>
      <c r="J163" s="4">
        <v>20000</v>
      </c>
      <c r="K163" s="4">
        <f t="shared" si="11"/>
        <v>120000</v>
      </c>
    </row>
    <row r="164" spans="5:11" ht="28.8" hidden="1">
      <c r="E164" s="3">
        <v>45311</v>
      </c>
      <c r="F164" s="4" t="s">
        <v>22</v>
      </c>
      <c r="G164" s="4" t="s">
        <v>15</v>
      </c>
      <c r="H164" s="4" t="s">
        <v>19</v>
      </c>
      <c r="I164" s="4">
        <v>13</v>
      </c>
      <c r="J164" s="4">
        <v>30000</v>
      </c>
      <c r="K164" s="4">
        <f t="shared" si="11"/>
        <v>390000</v>
      </c>
    </row>
    <row r="165" spans="5:11" ht="28.8" hidden="1">
      <c r="E165" s="3">
        <v>45312</v>
      </c>
      <c r="F165" s="4" t="s">
        <v>8</v>
      </c>
      <c r="G165" s="4" t="s">
        <v>18</v>
      </c>
      <c r="H165" s="4" t="s">
        <v>10</v>
      </c>
      <c r="I165" s="4">
        <v>9</v>
      </c>
      <c r="J165" s="4">
        <v>70000</v>
      </c>
      <c r="K165" s="4">
        <f t="shared" si="11"/>
        <v>630000</v>
      </c>
    </row>
    <row r="166" spans="5:11" ht="28.8" hidden="1">
      <c r="E166" s="3">
        <v>45313</v>
      </c>
      <c r="F166" s="4" t="s">
        <v>14</v>
      </c>
      <c r="G166" s="4" t="s">
        <v>21</v>
      </c>
      <c r="H166" s="4" t="s">
        <v>13</v>
      </c>
      <c r="I166" s="4">
        <v>8</v>
      </c>
      <c r="J166" s="4">
        <v>50000</v>
      </c>
      <c r="K166" s="4">
        <f t="shared" si="11"/>
        <v>400000</v>
      </c>
    </row>
    <row r="167" spans="5:11" ht="28.8" hidden="1">
      <c r="E167" s="3">
        <v>45314</v>
      </c>
      <c r="F167" s="4" t="s">
        <v>17</v>
      </c>
      <c r="G167" s="4" t="s">
        <v>23</v>
      </c>
      <c r="H167" s="4" t="s">
        <v>16</v>
      </c>
      <c r="I167" s="4">
        <v>14</v>
      </c>
      <c r="J167" s="4">
        <v>20000</v>
      </c>
      <c r="K167" s="4">
        <f t="shared" si="11"/>
        <v>280000</v>
      </c>
    </row>
    <row r="168" spans="5:11" ht="28.8" hidden="1">
      <c r="E168" s="3">
        <v>45315</v>
      </c>
      <c r="F168" s="4" t="s">
        <v>20</v>
      </c>
      <c r="G168" s="4" t="s">
        <v>15</v>
      </c>
      <c r="H168" s="4" t="s">
        <v>19</v>
      </c>
      <c r="I168" s="4">
        <v>7</v>
      </c>
      <c r="J168" s="4">
        <v>30000</v>
      </c>
      <c r="K168" s="4">
        <f t="shared" si="11"/>
        <v>210000</v>
      </c>
    </row>
    <row r="169" spans="5:11" ht="28.8" hidden="1">
      <c r="E169" s="3">
        <v>45316</v>
      </c>
      <c r="F169" s="4" t="s">
        <v>22</v>
      </c>
      <c r="G169" s="4" t="s">
        <v>18</v>
      </c>
      <c r="H169" s="4" t="s">
        <v>10</v>
      </c>
      <c r="I169" s="4">
        <v>10</v>
      </c>
      <c r="J169" s="4">
        <v>70000</v>
      </c>
      <c r="K169" s="4">
        <f t="shared" si="11"/>
        <v>700000</v>
      </c>
    </row>
    <row r="170" spans="5:11" ht="28.8" hidden="1">
      <c r="E170" s="3">
        <v>45317</v>
      </c>
      <c r="F170" s="4" t="s">
        <v>11</v>
      </c>
      <c r="G170" s="4" t="s">
        <v>9</v>
      </c>
      <c r="H170" s="4" t="s">
        <v>13</v>
      </c>
      <c r="I170" s="4">
        <v>5</v>
      </c>
      <c r="J170" s="4">
        <v>50000</v>
      </c>
      <c r="K170" s="4">
        <f t="shared" si="11"/>
        <v>250000</v>
      </c>
    </row>
    <row r="171" spans="5:11" hidden="1">
      <c r="E171" s="3">
        <v>45318</v>
      </c>
      <c r="F171" s="4" t="s">
        <v>8</v>
      </c>
      <c r="G171" s="4" t="s">
        <v>12</v>
      </c>
      <c r="H171" s="4" t="s">
        <v>16</v>
      </c>
      <c r="I171" s="4">
        <v>8</v>
      </c>
      <c r="J171" s="4">
        <v>20000</v>
      </c>
      <c r="K171" s="4">
        <f t="shared" si="11"/>
        <v>160000</v>
      </c>
    </row>
    <row r="172" spans="5:11" ht="28.8" hidden="1">
      <c r="E172" s="3">
        <v>45319</v>
      </c>
      <c r="F172" s="4" t="s">
        <v>17</v>
      </c>
      <c r="G172" s="4" t="s">
        <v>15</v>
      </c>
      <c r="H172" s="4" t="s">
        <v>19</v>
      </c>
      <c r="I172" s="4">
        <v>6</v>
      </c>
      <c r="J172" s="4">
        <v>30000</v>
      </c>
      <c r="K172" s="4">
        <f t="shared" si="11"/>
        <v>180000</v>
      </c>
    </row>
    <row r="173" spans="5:11" ht="28.8" hidden="1">
      <c r="E173" s="3">
        <v>45320</v>
      </c>
      <c r="F173" s="4" t="s">
        <v>20</v>
      </c>
      <c r="G173" s="4" t="s">
        <v>18</v>
      </c>
      <c r="H173" s="4" t="s">
        <v>10</v>
      </c>
      <c r="I173" s="4">
        <v>7</v>
      </c>
      <c r="J173" s="4">
        <v>70000</v>
      </c>
      <c r="K173" s="4">
        <f t="shared" si="11"/>
        <v>490000</v>
      </c>
    </row>
    <row r="174" spans="5:11" ht="28.8" hidden="1">
      <c r="E174" s="3">
        <v>45323</v>
      </c>
      <c r="F174" s="4" t="s">
        <v>22</v>
      </c>
      <c r="G174" s="4" t="s">
        <v>21</v>
      </c>
      <c r="H174" s="4" t="s">
        <v>10</v>
      </c>
      <c r="I174" s="4">
        <v>8</v>
      </c>
      <c r="J174" s="4">
        <v>70000</v>
      </c>
      <c r="K174" s="4">
        <f t="shared" si="11"/>
        <v>560000</v>
      </c>
    </row>
    <row r="175" spans="5:11" ht="28.8" hidden="1">
      <c r="E175" s="3">
        <v>45324</v>
      </c>
      <c r="F175" s="4" t="s">
        <v>11</v>
      </c>
      <c r="G175" s="4" t="s">
        <v>23</v>
      </c>
      <c r="H175" s="4" t="s">
        <v>13</v>
      </c>
      <c r="I175" s="4">
        <v>6</v>
      </c>
      <c r="J175" s="4">
        <v>50000</v>
      </c>
      <c r="K175" s="4">
        <f t="shared" si="11"/>
        <v>300000</v>
      </c>
    </row>
    <row r="176" spans="5:11" ht="28.8" hidden="1">
      <c r="E176" s="3">
        <v>45325</v>
      </c>
      <c r="F176" s="4" t="s">
        <v>14</v>
      </c>
      <c r="G176" s="4" t="s">
        <v>15</v>
      </c>
      <c r="H176" s="4" t="s">
        <v>16</v>
      </c>
      <c r="I176" s="4">
        <v>10</v>
      </c>
      <c r="J176" s="4">
        <v>20000</v>
      </c>
      <c r="K176" s="4">
        <f t="shared" si="11"/>
        <v>200000</v>
      </c>
    </row>
    <row r="177" spans="5:11" ht="28.8" hidden="1">
      <c r="E177" s="3">
        <v>45326</v>
      </c>
      <c r="F177" s="4" t="s">
        <v>17</v>
      </c>
      <c r="G177" s="4" t="s">
        <v>9</v>
      </c>
      <c r="H177" s="4" t="s">
        <v>19</v>
      </c>
      <c r="I177" s="4">
        <v>20</v>
      </c>
      <c r="J177" s="4">
        <v>30000</v>
      </c>
      <c r="K177" s="4">
        <f t="shared" si="11"/>
        <v>600000</v>
      </c>
    </row>
    <row r="178" spans="5:11" ht="28.8" hidden="1">
      <c r="E178" s="3">
        <v>45327</v>
      </c>
      <c r="F178" s="4" t="s">
        <v>8</v>
      </c>
      <c r="G178" s="4" t="s">
        <v>21</v>
      </c>
      <c r="H178" s="4" t="s">
        <v>10</v>
      </c>
      <c r="I178" s="4">
        <v>4</v>
      </c>
      <c r="J178" s="4">
        <v>70000</v>
      </c>
      <c r="K178" s="4">
        <f t="shared" si="11"/>
        <v>280000</v>
      </c>
    </row>
    <row r="179" spans="5:11" ht="28.8" hidden="1">
      <c r="E179" s="3">
        <v>45328</v>
      </c>
      <c r="F179" s="4" t="s">
        <v>22</v>
      </c>
      <c r="G179" s="4" t="s">
        <v>23</v>
      </c>
      <c r="H179" s="4" t="s">
        <v>13</v>
      </c>
      <c r="I179" s="4">
        <v>9</v>
      </c>
      <c r="J179" s="4">
        <v>50000</v>
      </c>
      <c r="K179" s="4">
        <f t="shared" si="11"/>
        <v>450000</v>
      </c>
    </row>
    <row r="180" spans="5:11" ht="28.8" hidden="1">
      <c r="E180" s="3">
        <v>45329</v>
      </c>
      <c r="F180" s="4" t="s">
        <v>11</v>
      </c>
      <c r="G180" s="4" t="s">
        <v>21</v>
      </c>
      <c r="H180" s="4" t="s">
        <v>16</v>
      </c>
      <c r="I180" s="4">
        <v>5</v>
      </c>
      <c r="J180" s="4">
        <v>20000</v>
      </c>
      <c r="K180" s="4">
        <f t="shared" si="11"/>
        <v>100000</v>
      </c>
    </row>
    <row r="181" spans="5:11" ht="28.8" hidden="1">
      <c r="E181" s="3">
        <v>45330</v>
      </c>
      <c r="F181" s="4" t="s">
        <v>8</v>
      </c>
      <c r="G181" s="4" t="s">
        <v>23</v>
      </c>
      <c r="H181" s="4" t="s">
        <v>19</v>
      </c>
      <c r="I181" s="4">
        <v>15</v>
      </c>
      <c r="J181" s="4">
        <v>30000</v>
      </c>
      <c r="K181" s="4">
        <f t="shared" ref="K181:K212" si="12">I181*J181</f>
        <v>450000</v>
      </c>
    </row>
    <row r="182" spans="5:11" ht="28.8" hidden="1">
      <c r="E182" s="3">
        <v>45331</v>
      </c>
      <c r="F182" s="4" t="s">
        <v>17</v>
      </c>
      <c r="G182" s="4" t="s">
        <v>15</v>
      </c>
      <c r="H182" s="4" t="s">
        <v>10</v>
      </c>
      <c r="I182" s="4">
        <v>7</v>
      </c>
      <c r="J182" s="4">
        <v>70000</v>
      </c>
      <c r="K182" s="4">
        <f t="shared" si="12"/>
        <v>490000</v>
      </c>
    </row>
    <row r="183" spans="5:11" ht="28.8" hidden="1">
      <c r="E183" s="3">
        <v>45332</v>
      </c>
      <c r="F183" s="4" t="s">
        <v>20</v>
      </c>
      <c r="G183" s="4" t="s">
        <v>18</v>
      </c>
      <c r="H183" s="4" t="s">
        <v>13</v>
      </c>
      <c r="I183" s="4">
        <v>11</v>
      </c>
      <c r="J183" s="4">
        <v>50000</v>
      </c>
      <c r="K183" s="4">
        <f t="shared" si="12"/>
        <v>550000</v>
      </c>
    </row>
    <row r="184" spans="5:11" ht="28.8" hidden="1">
      <c r="E184" s="3">
        <v>45333</v>
      </c>
      <c r="F184" s="4" t="s">
        <v>22</v>
      </c>
      <c r="G184" s="4" t="s">
        <v>9</v>
      </c>
      <c r="H184" s="4" t="s">
        <v>16</v>
      </c>
      <c r="I184" s="4">
        <v>12</v>
      </c>
      <c r="J184" s="4">
        <v>20000</v>
      </c>
      <c r="K184" s="4">
        <f t="shared" si="12"/>
        <v>240000</v>
      </c>
    </row>
    <row r="185" spans="5:11" ht="28.8" hidden="1">
      <c r="E185" s="3">
        <v>45334</v>
      </c>
      <c r="F185" s="4" t="s">
        <v>11</v>
      </c>
      <c r="G185" s="4" t="s">
        <v>9</v>
      </c>
      <c r="H185" s="4" t="s">
        <v>19</v>
      </c>
      <c r="I185" s="4">
        <v>10</v>
      </c>
      <c r="J185" s="4">
        <v>30000</v>
      </c>
      <c r="K185" s="4">
        <f t="shared" si="12"/>
        <v>300000</v>
      </c>
    </row>
    <row r="186" spans="5:11" hidden="1">
      <c r="E186" s="3">
        <v>45335</v>
      </c>
      <c r="F186" s="4" t="s">
        <v>14</v>
      </c>
      <c r="G186" s="4" t="s">
        <v>12</v>
      </c>
      <c r="H186" s="4" t="s">
        <v>10</v>
      </c>
      <c r="I186" s="4">
        <v>9</v>
      </c>
      <c r="J186" s="4">
        <v>70000</v>
      </c>
      <c r="K186" s="4">
        <f t="shared" si="12"/>
        <v>630000</v>
      </c>
    </row>
    <row r="187" spans="5:11" ht="28.8" hidden="1">
      <c r="E187" s="3">
        <v>45336</v>
      </c>
      <c r="F187" s="4" t="s">
        <v>17</v>
      </c>
      <c r="G187" s="4" t="s">
        <v>15</v>
      </c>
      <c r="H187" s="4" t="s">
        <v>13</v>
      </c>
      <c r="I187" s="4">
        <v>8</v>
      </c>
      <c r="J187" s="4">
        <v>50000</v>
      </c>
      <c r="K187" s="4">
        <f t="shared" si="12"/>
        <v>400000</v>
      </c>
    </row>
    <row r="188" spans="5:11" ht="28.8" hidden="1">
      <c r="E188" s="3">
        <v>45337</v>
      </c>
      <c r="F188" s="4" t="s">
        <v>20</v>
      </c>
      <c r="G188" s="4" t="s">
        <v>18</v>
      </c>
      <c r="H188" s="4" t="s">
        <v>16</v>
      </c>
      <c r="I188" s="4">
        <v>11</v>
      </c>
      <c r="J188" s="4">
        <v>20000</v>
      </c>
      <c r="K188" s="4">
        <f t="shared" si="12"/>
        <v>220000</v>
      </c>
    </row>
    <row r="189" spans="5:11" ht="28.8" hidden="1">
      <c r="E189" s="3">
        <v>45338</v>
      </c>
      <c r="F189" s="4" t="s">
        <v>8</v>
      </c>
      <c r="G189" s="4" t="s">
        <v>21</v>
      </c>
      <c r="H189" s="4" t="s">
        <v>19</v>
      </c>
      <c r="I189" s="4">
        <v>14</v>
      </c>
      <c r="J189" s="4">
        <v>30000</v>
      </c>
      <c r="K189" s="4">
        <f t="shared" si="12"/>
        <v>420000</v>
      </c>
    </row>
    <row r="190" spans="5:11" ht="28.8" hidden="1">
      <c r="E190" s="3">
        <v>45339</v>
      </c>
      <c r="F190" s="4" t="s">
        <v>11</v>
      </c>
      <c r="G190" s="4" t="s">
        <v>23</v>
      </c>
      <c r="H190" s="4" t="s">
        <v>10</v>
      </c>
      <c r="I190" s="4">
        <v>10</v>
      </c>
      <c r="J190" s="4">
        <v>70000</v>
      </c>
      <c r="K190" s="4">
        <f t="shared" si="12"/>
        <v>700000</v>
      </c>
    </row>
    <row r="191" spans="5:11" ht="28.8" hidden="1">
      <c r="E191" s="3">
        <v>45340</v>
      </c>
      <c r="F191" s="4" t="s">
        <v>14</v>
      </c>
      <c r="G191" s="4" t="s">
        <v>15</v>
      </c>
      <c r="H191" s="4" t="s">
        <v>13</v>
      </c>
      <c r="I191" s="4">
        <v>9</v>
      </c>
      <c r="J191" s="4">
        <v>50000</v>
      </c>
      <c r="K191" s="4">
        <f t="shared" si="12"/>
        <v>450000</v>
      </c>
    </row>
    <row r="192" spans="5:11" ht="28.8" hidden="1">
      <c r="E192" s="3">
        <v>45341</v>
      </c>
      <c r="F192" s="4" t="s">
        <v>17</v>
      </c>
      <c r="G192" s="4" t="s">
        <v>18</v>
      </c>
      <c r="H192" s="4" t="s">
        <v>16</v>
      </c>
      <c r="I192" s="4">
        <v>13</v>
      </c>
      <c r="J192" s="4">
        <v>20000</v>
      </c>
      <c r="K192" s="4">
        <f t="shared" si="12"/>
        <v>260000</v>
      </c>
    </row>
    <row r="193" spans="5:11" ht="28.8" hidden="1">
      <c r="E193" s="3">
        <v>45342</v>
      </c>
      <c r="F193" s="4" t="s">
        <v>20</v>
      </c>
      <c r="G193" s="4" t="s">
        <v>21</v>
      </c>
      <c r="H193" s="4" t="s">
        <v>19</v>
      </c>
      <c r="I193" s="4">
        <v>8</v>
      </c>
      <c r="J193" s="4">
        <v>30000</v>
      </c>
      <c r="K193" s="4">
        <f t="shared" si="12"/>
        <v>240000</v>
      </c>
    </row>
    <row r="194" spans="5:11" ht="28.8" hidden="1">
      <c r="E194" s="3">
        <v>45343</v>
      </c>
      <c r="F194" s="4" t="s">
        <v>22</v>
      </c>
      <c r="G194" s="4" t="s">
        <v>23</v>
      </c>
      <c r="H194" s="4" t="s">
        <v>10</v>
      </c>
      <c r="I194" s="4">
        <v>12</v>
      </c>
      <c r="J194" s="4">
        <v>70000</v>
      </c>
      <c r="K194" s="4">
        <f t="shared" si="12"/>
        <v>840000</v>
      </c>
    </row>
    <row r="195" spans="5:11" ht="28.8" hidden="1">
      <c r="E195" s="3">
        <v>45344</v>
      </c>
      <c r="F195" s="4" t="s">
        <v>11</v>
      </c>
      <c r="G195" s="4" t="s">
        <v>15</v>
      </c>
      <c r="H195" s="4" t="s">
        <v>13</v>
      </c>
      <c r="I195" s="4">
        <v>7</v>
      </c>
      <c r="J195" s="4">
        <v>50000</v>
      </c>
      <c r="K195" s="4">
        <f t="shared" si="12"/>
        <v>350000</v>
      </c>
    </row>
    <row r="196" spans="5:11" ht="28.8" hidden="1">
      <c r="E196" s="3">
        <v>45345</v>
      </c>
      <c r="F196" s="4" t="s">
        <v>14</v>
      </c>
      <c r="G196" s="4" t="s">
        <v>18</v>
      </c>
      <c r="H196" s="4" t="s">
        <v>16</v>
      </c>
      <c r="I196" s="4">
        <v>9</v>
      </c>
      <c r="J196" s="4">
        <v>20000</v>
      </c>
      <c r="K196" s="4">
        <f t="shared" si="12"/>
        <v>180000</v>
      </c>
    </row>
    <row r="197" spans="5:11" ht="28.8" hidden="1">
      <c r="E197" s="3">
        <v>45346</v>
      </c>
      <c r="F197" s="4" t="s">
        <v>8</v>
      </c>
      <c r="G197" s="4" t="s">
        <v>9</v>
      </c>
      <c r="H197" s="4" t="s">
        <v>19</v>
      </c>
      <c r="I197" s="4">
        <v>12</v>
      </c>
      <c r="J197" s="4">
        <v>30000</v>
      </c>
      <c r="K197" s="4">
        <f t="shared" si="12"/>
        <v>360000</v>
      </c>
    </row>
    <row r="198" spans="5:11" hidden="1">
      <c r="E198" s="3">
        <v>45347</v>
      </c>
      <c r="F198" s="4" t="s">
        <v>20</v>
      </c>
      <c r="G198" s="4" t="s">
        <v>12</v>
      </c>
      <c r="H198" s="4" t="s">
        <v>10</v>
      </c>
      <c r="I198" s="4">
        <v>5</v>
      </c>
      <c r="J198" s="4">
        <v>70000</v>
      </c>
      <c r="K198" s="4">
        <f t="shared" si="12"/>
        <v>350000</v>
      </c>
    </row>
    <row r="199" spans="5:11" ht="28.8">
      <c r="E199" s="3">
        <v>45352</v>
      </c>
      <c r="F199" s="4" t="s">
        <v>22</v>
      </c>
      <c r="G199" s="4" t="s">
        <v>9</v>
      </c>
      <c r="H199" s="4" t="s">
        <v>10</v>
      </c>
      <c r="I199" s="4">
        <v>12</v>
      </c>
      <c r="J199" s="4">
        <v>70000</v>
      </c>
      <c r="K199" s="4">
        <f t="shared" si="12"/>
        <v>840000</v>
      </c>
    </row>
    <row r="200" spans="5:11" ht="28.8">
      <c r="E200" s="3">
        <v>45353</v>
      </c>
      <c r="F200" s="4" t="s">
        <v>11</v>
      </c>
      <c r="G200" s="4" t="s">
        <v>9</v>
      </c>
      <c r="H200" s="4" t="s">
        <v>13</v>
      </c>
      <c r="I200" s="4">
        <v>8</v>
      </c>
      <c r="J200" s="4">
        <v>50000</v>
      </c>
      <c r="K200" s="4">
        <f t="shared" si="12"/>
        <v>400000</v>
      </c>
    </row>
    <row r="201" spans="5:11" ht="28.8">
      <c r="E201" s="3">
        <v>45354</v>
      </c>
      <c r="F201" s="4" t="s">
        <v>14</v>
      </c>
      <c r="G201" s="4" t="s">
        <v>21</v>
      </c>
      <c r="H201" s="4" t="s">
        <v>16</v>
      </c>
      <c r="I201" s="4">
        <v>7</v>
      </c>
      <c r="J201" s="4">
        <v>20000</v>
      </c>
      <c r="K201" s="4">
        <f t="shared" si="12"/>
        <v>140000</v>
      </c>
    </row>
    <row r="202" spans="5:11" ht="28.8">
      <c r="E202" s="3">
        <v>45355</v>
      </c>
      <c r="F202" s="4" t="s">
        <v>17</v>
      </c>
      <c r="G202" s="4" t="s">
        <v>23</v>
      </c>
      <c r="H202" s="4" t="s">
        <v>19</v>
      </c>
      <c r="I202" s="4">
        <v>9</v>
      </c>
      <c r="J202" s="4">
        <v>30000</v>
      </c>
      <c r="K202" s="4">
        <f t="shared" si="12"/>
        <v>270000</v>
      </c>
    </row>
    <row r="203" spans="5:11" ht="28.8">
      <c r="E203" s="3">
        <v>45356</v>
      </c>
      <c r="F203" s="4" t="s">
        <v>20</v>
      </c>
      <c r="G203" s="4" t="s">
        <v>21</v>
      </c>
      <c r="H203" s="4" t="s">
        <v>10</v>
      </c>
      <c r="I203" s="4">
        <v>6</v>
      </c>
      <c r="J203" s="4">
        <v>70000</v>
      </c>
      <c r="K203" s="4">
        <f t="shared" si="12"/>
        <v>420000</v>
      </c>
    </row>
    <row r="204" spans="5:11" ht="28.8">
      <c r="E204" s="3">
        <v>45357</v>
      </c>
      <c r="F204" s="4" t="s">
        <v>8</v>
      </c>
      <c r="G204" s="4" t="s">
        <v>23</v>
      </c>
      <c r="H204" s="4" t="s">
        <v>13</v>
      </c>
      <c r="I204" s="4">
        <v>10</v>
      </c>
      <c r="J204" s="4">
        <v>50000</v>
      </c>
      <c r="K204" s="4">
        <f t="shared" si="12"/>
        <v>500000</v>
      </c>
    </row>
    <row r="205" spans="5:11" ht="28.8">
      <c r="E205" s="3">
        <v>45358</v>
      </c>
      <c r="F205" s="4" t="s">
        <v>11</v>
      </c>
      <c r="G205" s="4" t="s">
        <v>15</v>
      </c>
      <c r="H205" s="4" t="s">
        <v>16</v>
      </c>
      <c r="I205" s="4">
        <v>8</v>
      </c>
      <c r="J205" s="4">
        <v>20000</v>
      </c>
      <c r="K205" s="4">
        <f t="shared" si="12"/>
        <v>160000</v>
      </c>
    </row>
    <row r="206" spans="5:11" ht="28.8">
      <c r="E206" s="3">
        <v>45359</v>
      </c>
      <c r="F206" s="4" t="s">
        <v>8</v>
      </c>
      <c r="G206" s="4" t="s">
        <v>18</v>
      </c>
      <c r="H206" s="4" t="s">
        <v>19</v>
      </c>
      <c r="I206" s="4">
        <v>13</v>
      </c>
      <c r="J206" s="4">
        <v>30000</v>
      </c>
      <c r="K206" s="4">
        <f t="shared" si="12"/>
        <v>390000</v>
      </c>
    </row>
    <row r="207" spans="5:11" ht="28.8">
      <c r="E207" s="3">
        <v>45360</v>
      </c>
      <c r="F207" s="4" t="s">
        <v>17</v>
      </c>
      <c r="G207" s="4" t="s">
        <v>9</v>
      </c>
      <c r="H207" s="4" t="s">
        <v>10</v>
      </c>
      <c r="I207" s="4">
        <v>9</v>
      </c>
      <c r="J207" s="4">
        <v>70000</v>
      </c>
      <c r="K207" s="4">
        <f t="shared" si="12"/>
        <v>630000</v>
      </c>
    </row>
    <row r="208" spans="5:11" ht="28.8">
      <c r="E208" s="3">
        <v>45361</v>
      </c>
      <c r="F208" s="4" t="s">
        <v>20</v>
      </c>
      <c r="G208" s="4" t="s">
        <v>15</v>
      </c>
      <c r="H208" s="4" t="s">
        <v>13</v>
      </c>
      <c r="I208" s="4">
        <v>5</v>
      </c>
      <c r="J208" s="4">
        <v>50000</v>
      </c>
      <c r="K208" s="4">
        <f t="shared" si="12"/>
        <v>250000</v>
      </c>
    </row>
    <row r="209" spans="5:11">
      <c r="E209" s="3">
        <v>45362</v>
      </c>
      <c r="F209" s="4" t="s">
        <v>22</v>
      </c>
      <c r="G209" s="4" t="s">
        <v>12</v>
      </c>
      <c r="H209" s="4" t="s">
        <v>16</v>
      </c>
      <c r="I209" s="4">
        <v>11</v>
      </c>
      <c r="J209" s="4">
        <v>20000</v>
      </c>
      <c r="K209" s="4">
        <f t="shared" si="12"/>
        <v>220000</v>
      </c>
    </row>
    <row r="210" spans="5:11" ht="28.8">
      <c r="E210" s="3">
        <v>45363</v>
      </c>
      <c r="F210" s="4" t="s">
        <v>11</v>
      </c>
      <c r="G210" s="4" t="s">
        <v>15</v>
      </c>
      <c r="H210" s="4" t="s">
        <v>19</v>
      </c>
      <c r="I210" s="4">
        <v>14</v>
      </c>
      <c r="J210" s="4">
        <v>30000</v>
      </c>
      <c r="K210" s="4">
        <f t="shared" si="12"/>
        <v>420000</v>
      </c>
    </row>
    <row r="211" spans="5:11" ht="28.8">
      <c r="E211" s="3">
        <v>45364</v>
      </c>
      <c r="F211" s="4" t="s">
        <v>14</v>
      </c>
      <c r="G211" s="4" t="s">
        <v>18</v>
      </c>
      <c r="H211" s="4" t="s">
        <v>10</v>
      </c>
      <c r="I211" s="4">
        <v>10</v>
      </c>
      <c r="J211" s="4">
        <v>70000</v>
      </c>
      <c r="K211" s="4">
        <f t="shared" si="12"/>
        <v>700000</v>
      </c>
    </row>
    <row r="212" spans="5:11" ht="28.8">
      <c r="E212" s="3">
        <v>45365</v>
      </c>
      <c r="F212" s="4" t="s">
        <v>17</v>
      </c>
      <c r="G212" s="4" t="s">
        <v>21</v>
      </c>
      <c r="H212" s="4" t="s">
        <v>13</v>
      </c>
      <c r="I212" s="4">
        <v>6</v>
      </c>
      <c r="J212" s="4">
        <v>50000</v>
      </c>
      <c r="K212" s="4">
        <f t="shared" si="12"/>
        <v>300000</v>
      </c>
    </row>
    <row r="213" spans="5:11" ht="28.8">
      <c r="E213" s="3">
        <v>45366</v>
      </c>
      <c r="F213" s="4" t="s">
        <v>8</v>
      </c>
      <c r="G213" s="4" t="s">
        <v>23</v>
      </c>
      <c r="H213" s="4" t="s">
        <v>16</v>
      </c>
      <c r="I213" s="4">
        <v>8</v>
      </c>
      <c r="J213" s="4">
        <v>20000</v>
      </c>
      <c r="K213" s="4">
        <f t="shared" ref="K213:K244" si="13">I213*J213</f>
        <v>160000</v>
      </c>
    </row>
    <row r="214" spans="5:11" ht="28.8">
      <c r="E214" s="3">
        <v>45367</v>
      </c>
      <c r="F214" s="4" t="s">
        <v>22</v>
      </c>
      <c r="G214" s="4" t="s">
        <v>15</v>
      </c>
      <c r="H214" s="4" t="s">
        <v>19</v>
      </c>
      <c r="I214" s="4">
        <v>12</v>
      </c>
      <c r="J214" s="4">
        <v>30000</v>
      </c>
      <c r="K214" s="4">
        <f t="shared" si="13"/>
        <v>360000</v>
      </c>
    </row>
    <row r="215" spans="5:11" ht="28.8">
      <c r="E215" s="3">
        <v>45368</v>
      </c>
      <c r="F215" s="4" t="s">
        <v>11</v>
      </c>
      <c r="G215" s="4" t="s">
        <v>18</v>
      </c>
      <c r="H215" s="4" t="s">
        <v>10</v>
      </c>
      <c r="I215" s="4">
        <v>9</v>
      </c>
      <c r="J215" s="4">
        <v>70000</v>
      </c>
      <c r="K215" s="4">
        <f t="shared" si="13"/>
        <v>630000</v>
      </c>
    </row>
    <row r="216" spans="5:11">
      <c r="E216" s="3">
        <v>45369</v>
      </c>
      <c r="F216" s="4" t="s">
        <v>8</v>
      </c>
      <c r="G216" s="4" t="s">
        <v>12</v>
      </c>
      <c r="H216" s="4" t="s">
        <v>13</v>
      </c>
      <c r="I216" s="4">
        <v>7</v>
      </c>
      <c r="J216" s="4">
        <v>50000</v>
      </c>
      <c r="K216" s="4">
        <f t="shared" si="13"/>
        <v>350000</v>
      </c>
    </row>
    <row r="217" spans="5:11" ht="28.8">
      <c r="E217" s="3">
        <v>45370</v>
      </c>
      <c r="F217" s="4" t="s">
        <v>17</v>
      </c>
      <c r="G217" s="4" t="s">
        <v>15</v>
      </c>
      <c r="H217" s="4" t="s">
        <v>16</v>
      </c>
      <c r="I217" s="4">
        <v>14</v>
      </c>
      <c r="J217" s="4">
        <v>20000</v>
      </c>
      <c r="K217" s="4">
        <f t="shared" si="13"/>
        <v>280000</v>
      </c>
    </row>
    <row r="218" spans="5:11" ht="28.8">
      <c r="E218" s="3">
        <v>45371</v>
      </c>
      <c r="F218" s="4" t="s">
        <v>20</v>
      </c>
      <c r="G218" s="4" t="s">
        <v>18</v>
      </c>
      <c r="H218" s="4" t="s">
        <v>19</v>
      </c>
      <c r="I218" s="4">
        <v>8</v>
      </c>
      <c r="J218" s="4">
        <v>30000</v>
      </c>
      <c r="K218" s="4">
        <f t="shared" si="13"/>
        <v>240000</v>
      </c>
    </row>
    <row r="219" spans="5:11" ht="28.8">
      <c r="E219" s="3">
        <v>45372</v>
      </c>
      <c r="F219" s="4" t="s">
        <v>22</v>
      </c>
      <c r="G219" s="4" t="s">
        <v>21</v>
      </c>
      <c r="H219" s="4" t="s">
        <v>10</v>
      </c>
      <c r="I219" s="4">
        <v>11</v>
      </c>
      <c r="J219" s="4">
        <v>70000</v>
      </c>
      <c r="K219" s="4">
        <f t="shared" si="13"/>
        <v>770000</v>
      </c>
    </row>
    <row r="220" spans="5:11" ht="28.8">
      <c r="E220" s="3">
        <v>45373</v>
      </c>
      <c r="F220" s="4" t="s">
        <v>8</v>
      </c>
      <c r="G220" s="4" t="s">
        <v>23</v>
      </c>
      <c r="H220" s="4" t="s">
        <v>13</v>
      </c>
      <c r="I220" s="4">
        <v>5</v>
      </c>
      <c r="J220" s="4">
        <v>50000</v>
      </c>
      <c r="K220" s="4">
        <f t="shared" si="13"/>
        <v>250000</v>
      </c>
    </row>
    <row r="221" spans="5:11" ht="28.8">
      <c r="E221" s="3">
        <v>45374</v>
      </c>
      <c r="F221" s="4" t="s">
        <v>14</v>
      </c>
      <c r="G221" s="4" t="s">
        <v>15</v>
      </c>
      <c r="H221" s="4" t="s">
        <v>16</v>
      </c>
      <c r="I221" s="4">
        <v>10</v>
      </c>
      <c r="J221" s="4">
        <v>20000</v>
      </c>
      <c r="K221" s="4">
        <f t="shared" si="13"/>
        <v>200000</v>
      </c>
    </row>
    <row r="222" spans="5:11" ht="28.8">
      <c r="E222" s="3">
        <v>45375</v>
      </c>
      <c r="F222" s="4" t="s">
        <v>17</v>
      </c>
      <c r="G222" s="4" t="s">
        <v>18</v>
      </c>
      <c r="H222" s="4" t="s">
        <v>19</v>
      </c>
      <c r="I222" s="4">
        <v>9</v>
      </c>
      <c r="J222" s="4">
        <v>30000</v>
      </c>
      <c r="K222" s="4">
        <f t="shared" si="13"/>
        <v>270000</v>
      </c>
    </row>
    <row r="223" spans="5:11" ht="28.8">
      <c r="E223" s="3">
        <v>45376</v>
      </c>
      <c r="F223" s="4" t="s">
        <v>20</v>
      </c>
      <c r="G223" s="4" t="s">
        <v>23</v>
      </c>
      <c r="H223" s="4" t="s">
        <v>10</v>
      </c>
      <c r="I223" s="4">
        <v>10</v>
      </c>
      <c r="J223" s="4">
        <v>70000</v>
      </c>
      <c r="K223" s="4">
        <f t="shared" si="13"/>
        <v>700000</v>
      </c>
    </row>
    <row r="224" spans="5:11" ht="28.8">
      <c r="E224" s="3">
        <v>45381</v>
      </c>
      <c r="F224" s="4" t="s">
        <v>8</v>
      </c>
      <c r="G224" s="4" t="s">
        <v>18</v>
      </c>
      <c r="H224" s="4" t="s">
        <v>19</v>
      </c>
      <c r="I224" s="4">
        <v>5</v>
      </c>
      <c r="J224" s="4">
        <v>30000</v>
      </c>
      <c r="K224" s="4">
        <f t="shared" si="13"/>
        <v>150000</v>
      </c>
    </row>
  </sheetData>
  <autoFilter ref="D148:T224" xr:uid="{5F972889-0174-4C48-B270-F706597FF4B3}">
    <filterColumn colId="1">
      <filters>
        <dateGroupItem year="2024" month="3" dateTimeGrouping="month"/>
      </filters>
    </filterColumn>
  </autoFilter>
  <mergeCells count="14">
    <mergeCell ref="N74:P74"/>
    <mergeCell ref="P111:P114"/>
    <mergeCell ref="N109:P109"/>
    <mergeCell ref="M87:R88"/>
    <mergeCell ref="M89:R89"/>
    <mergeCell ref="P124:P126"/>
    <mergeCell ref="N122:P122"/>
    <mergeCell ref="P76:P79"/>
    <mergeCell ref="E111:K112"/>
    <mergeCell ref="E113:K113"/>
    <mergeCell ref="E146:K147"/>
    <mergeCell ref="D4:J5"/>
    <mergeCell ref="D87:J88"/>
    <mergeCell ref="D89:J89"/>
  </mergeCells>
  <conditionalFormatting sqref="K137:K139">
    <cfRule type="containsText" dxfId="2" priority="3" operator="containsText" text="Loss">
      <formula>NOT(ISERROR(SEARCH("Loss",K137)))</formula>
    </cfRule>
    <cfRule type="containsText" dxfId="1" priority="4" operator="containsText" text="Profit">
      <formula>NOT(ISERROR(SEARCH("Profit",K137)))</formula>
    </cfRule>
  </conditionalFormatting>
  <conditionalFormatting sqref="K138">
    <cfRule type="cellIs" dxfId="0" priority="1" operator="between">
      <formula>"loss"</formula>
      <formula>"loss"</formula>
    </cfRule>
  </conditionalFormatting>
  <pageMargins left="0.7" right="0.7" top="0.75" bottom="0.75" header="0.3" footer="0.3"/>
  <ignoredErrors>
    <ignoredError sqref="K138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39F6-902D-442C-8ABB-6184CDF8EDBC}">
  <dimension ref="A1:L20"/>
  <sheetViews>
    <sheetView topLeftCell="B22" workbookViewId="0">
      <selection activeCell="Q41" sqref="Q41"/>
    </sheetView>
  </sheetViews>
  <sheetFormatPr defaultRowHeight="14.4"/>
  <cols>
    <col min="1" max="1" width="10.77734375" bestFit="1" customWidth="1"/>
    <col min="6" max="10" width="8.88671875" customWidth="1"/>
  </cols>
  <sheetData>
    <row r="1" spans="1:12">
      <c r="A1" t="s">
        <v>48</v>
      </c>
    </row>
    <row r="5" spans="1:12">
      <c r="F5" s="57" t="s">
        <v>49</v>
      </c>
      <c r="G5" s="58"/>
      <c r="H5" s="58"/>
      <c r="I5" s="58"/>
      <c r="J5" s="58"/>
      <c r="K5" s="58"/>
      <c r="L5" s="58"/>
    </row>
    <row r="6" spans="1:12">
      <c r="F6" s="26" t="s">
        <v>50</v>
      </c>
    </row>
    <row r="7" spans="1:12" ht="18">
      <c r="F7" s="56" t="s">
        <v>51</v>
      </c>
      <c r="G7" s="56"/>
      <c r="H7" s="56"/>
      <c r="I7" s="56"/>
    </row>
    <row r="8" spans="1:12">
      <c r="F8" s="24" t="s">
        <v>52</v>
      </c>
      <c r="G8" s="24" t="s">
        <v>53</v>
      </c>
      <c r="H8" s="24" t="s">
        <v>54</v>
      </c>
      <c r="I8" s="24" t="s">
        <v>55</v>
      </c>
    </row>
    <row r="9" spans="1:12">
      <c r="F9" s="24" t="s">
        <v>56</v>
      </c>
      <c r="G9" s="24">
        <v>9288500</v>
      </c>
      <c r="H9" s="24">
        <v>8750000</v>
      </c>
      <c r="I9" s="24">
        <v>-538500</v>
      </c>
    </row>
    <row r="10" spans="1:12">
      <c r="F10" s="24" t="s">
        <v>57</v>
      </c>
      <c r="G10" s="24">
        <v>9744300</v>
      </c>
      <c r="H10" s="24">
        <v>9920000</v>
      </c>
      <c r="I10" s="24">
        <v>175700</v>
      </c>
    </row>
    <row r="11" spans="1:12">
      <c r="F11" s="24" t="s">
        <v>58</v>
      </c>
      <c r="G11" s="24">
        <v>8904700</v>
      </c>
      <c r="H11" s="24">
        <v>10000000</v>
      </c>
      <c r="I11" s="24">
        <v>1095300</v>
      </c>
    </row>
    <row r="12" spans="1:12">
      <c r="F12" s="24" t="s">
        <v>59</v>
      </c>
      <c r="G12" s="24">
        <v>7345200</v>
      </c>
      <c r="H12" s="24">
        <v>7957400</v>
      </c>
      <c r="I12" s="24">
        <v>612200</v>
      </c>
    </row>
    <row r="13" spans="1:12">
      <c r="F13" s="24" t="s">
        <v>60</v>
      </c>
      <c r="G13" s="24">
        <v>8987000</v>
      </c>
      <c r="H13" s="24">
        <v>9876500</v>
      </c>
      <c r="I13" s="24">
        <v>889500</v>
      </c>
    </row>
    <row r="14" spans="1:12">
      <c r="F14" s="24" t="s">
        <v>61</v>
      </c>
      <c r="G14" s="24">
        <v>5215400</v>
      </c>
      <c r="H14" s="24">
        <v>5164500</v>
      </c>
      <c r="I14" s="24">
        <v>-50900</v>
      </c>
    </row>
    <row r="15" spans="1:12">
      <c r="F15" s="24" t="s">
        <v>62</v>
      </c>
      <c r="G15" s="24">
        <v>9976500</v>
      </c>
      <c r="H15" s="24">
        <v>11543600</v>
      </c>
      <c r="I15" s="24">
        <v>1567100</v>
      </c>
    </row>
    <row r="16" spans="1:12">
      <c r="F16" s="24" t="s">
        <v>63</v>
      </c>
      <c r="G16" s="24">
        <v>7976700</v>
      </c>
      <c r="H16" s="24">
        <v>8087900</v>
      </c>
      <c r="I16" s="24">
        <v>111200</v>
      </c>
    </row>
    <row r="17" spans="6:9">
      <c r="F17" s="24" t="s">
        <v>64</v>
      </c>
      <c r="G17" s="24">
        <v>9879000</v>
      </c>
      <c r="H17" s="24">
        <v>9969800</v>
      </c>
      <c r="I17" s="24">
        <v>90800</v>
      </c>
    </row>
    <row r="18" spans="6:9">
      <c r="F18" s="24" t="s">
        <v>65</v>
      </c>
      <c r="G18" s="24">
        <v>6234800</v>
      </c>
      <c r="H18" s="24">
        <v>7024000</v>
      </c>
      <c r="I18" s="24">
        <v>789200</v>
      </c>
    </row>
    <row r="19" spans="6:9">
      <c r="F19" s="24" t="s">
        <v>66</v>
      </c>
      <c r="G19" s="24">
        <v>4534800</v>
      </c>
      <c r="H19" s="24">
        <v>4809300</v>
      </c>
      <c r="I19" s="24">
        <v>274500</v>
      </c>
    </row>
    <row r="20" spans="6:9">
      <c r="F20" s="24" t="s">
        <v>67</v>
      </c>
      <c r="G20" s="24">
        <v>8348700</v>
      </c>
      <c r="H20" s="24">
        <v>8834800</v>
      </c>
      <c r="I20" s="24">
        <v>486100</v>
      </c>
    </row>
  </sheetData>
  <mergeCells count="2">
    <mergeCell ref="F7:I7"/>
    <mergeCell ref="F5:L5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2637-92D6-4335-BB90-2A8B69F96D91}">
  <dimension ref="F7:U19"/>
  <sheetViews>
    <sheetView workbookViewId="0">
      <selection activeCell="P10" sqref="P10:U19"/>
    </sheetView>
  </sheetViews>
  <sheetFormatPr defaultRowHeight="14.4"/>
  <cols>
    <col min="6" max="6" width="16.6640625" customWidth="1"/>
    <col min="7" max="7" width="24" customWidth="1"/>
    <col min="8" max="8" width="17.33203125" customWidth="1"/>
    <col min="9" max="10" width="18.109375" customWidth="1"/>
  </cols>
  <sheetData>
    <row r="7" spans="6:21" ht="15" thickBot="1"/>
    <row r="8" spans="6:21" ht="19.8" customHeight="1">
      <c r="F8" s="62" t="s">
        <v>104</v>
      </c>
      <c r="G8" s="62">
        <v>2018</v>
      </c>
      <c r="H8" s="62">
        <v>2019</v>
      </c>
      <c r="I8" s="62">
        <v>2020</v>
      </c>
      <c r="J8" s="62">
        <v>2021</v>
      </c>
    </row>
    <row r="9" spans="6:21" ht="15" thickBot="1">
      <c r="F9" s="63"/>
      <c r="G9" s="63"/>
      <c r="H9" s="63"/>
      <c r="I9" s="63"/>
      <c r="J9" s="63"/>
    </row>
    <row r="10" spans="6:21" ht="37.200000000000003" customHeight="1">
      <c r="F10" s="62" t="s">
        <v>105</v>
      </c>
      <c r="G10" s="59">
        <v>9502875643</v>
      </c>
      <c r="H10" s="59">
        <v>7845674020</v>
      </c>
      <c r="I10" s="59">
        <v>10689087341</v>
      </c>
      <c r="J10" s="59">
        <v>11155820768</v>
      </c>
      <c r="P10" s="41" t="s">
        <v>68</v>
      </c>
      <c r="Q10" s="42"/>
      <c r="R10" s="42"/>
      <c r="S10" s="42"/>
      <c r="T10" s="42"/>
      <c r="U10" s="43"/>
    </row>
    <row r="11" spans="6:21" ht="15" thickBot="1">
      <c r="F11" s="63"/>
      <c r="G11" s="61"/>
      <c r="H11" s="61"/>
      <c r="I11" s="61"/>
      <c r="J11" s="61"/>
      <c r="P11" s="44"/>
      <c r="Q11" s="45"/>
      <c r="R11" s="45"/>
      <c r="S11" s="45"/>
      <c r="T11" s="45"/>
      <c r="U11" s="46"/>
    </row>
    <row r="12" spans="6:21" ht="18">
      <c r="F12" s="35"/>
      <c r="G12" s="59">
        <v>2786767051</v>
      </c>
      <c r="H12" s="59">
        <v>2399288691</v>
      </c>
      <c r="I12" s="59">
        <v>3415043879</v>
      </c>
      <c r="J12" s="59">
        <v>3900636632</v>
      </c>
      <c r="P12" s="47" t="s">
        <v>56</v>
      </c>
      <c r="Q12" s="48"/>
      <c r="R12" s="48"/>
      <c r="S12" s="48"/>
      <c r="T12" s="48"/>
      <c r="U12" s="49"/>
    </row>
    <row r="13" spans="6:21" ht="34.799999999999997">
      <c r="F13" s="35" t="s">
        <v>106</v>
      </c>
      <c r="G13" s="60"/>
      <c r="H13" s="60"/>
      <c r="I13" s="60"/>
      <c r="J13" s="60"/>
      <c r="P13" s="27" t="s">
        <v>69</v>
      </c>
      <c r="Q13" s="28" t="s">
        <v>70</v>
      </c>
      <c r="R13" s="28" t="s">
        <v>71</v>
      </c>
      <c r="S13" s="28" t="s">
        <v>54</v>
      </c>
      <c r="T13" s="28" t="s">
        <v>72</v>
      </c>
      <c r="U13" s="28" t="s">
        <v>73</v>
      </c>
    </row>
    <row r="14" spans="6:21" ht="29.4" thickBot="1">
      <c r="F14" s="34"/>
      <c r="G14" s="61"/>
      <c r="H14" s="61"/>
      <c r="I14" s="61"/>
      <c r="J14" s="61"/>
      <c r="P14" s="25">
        <v>1</v>
      </c>
      <c r="Q14" s="19" t="s">
        <v>42</v>
      </c>
      <c r="R14" s="12">
        <v>30000</v>
      </c>
      <c r="S14" s="12">
        <f>SUMIF('question no 2'!F34:F109,"arif hossain",'question no 2'!J34:J109)</f>
        <v>0</v>
      </c>
      <c r="T14" s="12">
        <f>IF(S14&gt;=2000000,S14*10%,IF(S14&gt;=1000000,S14*8%,IF(S14&lt;2000000,S14*8%,IF(S14&lt;1000000,S14*6%))))</f>
        <v>0</v>
      </c>
      <c r="U14" s="12">
        <f>SUM(R14,T14)</f>
        <v>30000</v>
      </c>
    </row>
    <row r="15" spans="6:21" ht="72" customHeight="1">
      <c r="F15" s="62" t="s">
        <v>107</v>
      </c>
      <c r="G15" s="64">
        <v>3.41</v>
      </c>
      <c r="H15" s="64">
        <v>3.27</v>
      </c>
      <c r="I15" s="64">
        <v>3.13</v>
      </c>
      <c r="J15" s="64">
        <v>2.86</v>
      </c>
      <c r="P15" s="25">
        <v>2</v>
      </c>
      <c r="Q15" s="12" t="s">
        <v>43</v>
      </c>
      <c r="R15" s="12">
        <v>30000</v>
      </c>
      <c r="S15" s="12">
        <f>SUMIF('question no 2'!F34:F109,"oishi das",'question no 2'!J34:J109)</f>
        <v>0</v>
      </c>
      <c r="T15" s="12">
        <f>IF(S15&gt;=2000000,S15*10%,IF(S15&gt;=1000000,S15*8%,IF(S15&lt;2000000,S15*8%,IF(S15&lt;1000000,S15*6%))))</f>
        <v>0</v>
      </c>
      <c r="U15" s="12">
        <f>SUM(R15,T15)</f>
        <v>30000</v>
      </c>
    </row>
    <row r="16" spans="6:21" ht="29.4" thickBot="1">
      <c r="F16" s="63"/>
      <c r="G16" s="65"/>
      <c r="H16" s="65"/>
      <c r="I16" s="65"/>
      <c r="J16" s="65"/>
      <c r="P16" s="25">
        <v>3</v>
      </c>
      <c r="Q16" s="19" t="s">
        <v>44</v>
      </c>
      <c r="R16" s="12">
        <v>30000</v>
      </c>
      <c r="S16" s="12">
        <f>SUMIF('question no 2'!F34:F109,"parvez hasan",'question no 2'!J34:J109)</f>
        <v>0</v>
      </c>
      <c r="T16" s="12">
        <f>IF(S16&gt;=2000000,S16*10%,IF(S16&gt;=1000000,S16*8%,IF(S16&lt;2000000,S16*8%,IF(S16&lt;1000000,S16*6%))))</f>
        <v>0</v>
      </c>
      <c r="U16" s="12">
        <f>SUM(R16,T16)</f>
        <v>30000</v>
      </c>
    </row>
    <row r="17" spans="16:21" ht="28.8">
      <c r="P17" s="25">
        <v>4</v>
      </c>
      <c r="Q17" s="19" t="s">
        <v>45</v>
      </c>
      <c r="R17" s="12">
        <v>30000</v>
      </c>
      <c r="S17" s="12">
        <f>SUMIF('question no 2'!F34:F109,"nabila sultana",'question no 2'!J34:J109)</f>
        <v>0</v>
      </c>
      <c r="T17" s="12">
        <f>IF(S17&gt;=2000000,S17*10%,IF(S17&gt;=1000000,S17*8%,IF(S17&lt;2000000,S17*8%,IF(S17&lt;1000000,S17*6%))))</f>
        <v>0</v>
      </c>
      <c r="U17" s="12">
        <f>SUM(R17,T17)</f>
        <v>30000</v>
      </c>
    </row>
    <row r="18" spans="16:21" ht="28.8">
      <c r="P18" s="25">
        <v>5</v>
      </c>
      <c r="Q18" s="19" t="s">
        <v>46</v>
      </c>
      <c r="R18" s="12">
        <v>30000</v>
      </c>
      <c r="S18" s="12">
        <f>SUMIF('question no 2'!F34:F109,"eva karim",'question no 2'!J34:J109)</f>
        <v>0</v>
      </c>
      <c r="T18" s="12">
        <f>IF(S18&gt;=2000000,S18*10%,IF(S18&gt;=1000000,S18*8%,IF(S18&lt;2000000,S18*8%,IF(S18&lt;1000000,S18*6%))))</f>
        <v>0</v>
      </c>
      <c r="U18" s="12">
        <f>SUM(R18,T18)</f>
        <v>30000</v>
      </c>
    </row>
    <row r="19" spans="16:21" ht="28.8">
      <c r="P19" s="25">
        <v>6</v>
      </c>
      <c r="Q19" s="19" t="s">
        <v>47</v>
      </c>
      <c r="R19" s="12">
        <v>30000</v>
      </c>
      <c r="S19" s="12">
        <f>SUMIF('question no 2'!F34:F109,"farhan islam",'question no 2'!J34:J109)</f>
        <v>0</v>
      </c>
      <c r="T19" s="12">
        <f>IF(S19&gt;=2000000,S19*10%,IF(S19&gt;=1000000,S19*8%,IF(S19&lt;2000000,S19*8%,IF(S19&lt;1000000,S19*6%))))</f>
        <v>0</v>
      </c>
      <c r="U19" s="12">
        <f>SUM(R19,T19)</f>
        <v>30000</v>
      </c>
    </row>
  </sheetData>
  <mergeCells count="21">
    <mergeCell ref="P10:U11"/>
    <mergeCell ref="P12:U12"/>
    <mergeCell ref="F10:F11"/>
    <mergeCell ref="G10:G11"/>
    <mergeCell ref="H10:H11"/>
    <mergeCell ref="I10:I11"/>
    <mergeCell ref="J10:J11"/>
    <mergeCell ref="F8:F9"/>
    <mergeCell ref="G8:G9"/>
    <mergeCell ref="H8:H9"/>
    <mergeCell ref="I8:I9"/>
    <mergeCell ref="J8:J9"/>
    <mergeCell ref="G12:G14"/>
    <mergeCell ref="H12:H14"/>
    <mergeCell ref="I12:I14"/>
    <mergeCell ref="J12:J14"/>
    <mergeCell ref="F15:F16"/>
    <mergeCell ref="G15:G16"/>
    <mergeCell ref="H15:H16"/>
    <mergeCell ref="I15:I16"/>
    <mergeCell ref="J15:J16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M D A A B Q S w M E F A A C A A g A C n 2 / W O m G M M O l A A A A 9 g A A A B I A H A B D b 2 5 m a W c v U G F j a 2 F n Z S 5 4 b W w g o h g A K K A U A A A A A A A A A A A A A A A A A A A A A A A A A A A A h Y + x D o I w F E V / h X S n L T U m h D z K 4 O A i i Q m J c S W l Y i M 8 D C 2 W f 3 P w k / w F M Y q 6 O d 5 z z 3 D v / X q D b G y b 4 K J 7 a z p M S U Q 5 C T S q r j J Y p 2 R w h z A m m Y R t q U 5 l r Y N J R p u M t k r J 0 b l z w p j 3 n v o F 7 f q a C c 4 j t s 8 3 h T r q t i Q f 2 f y X Q 4 P W l a g 0 k b B 7 j Z G C R i K m Y i k o B z Z D y A 1 + B T H t f b Y / E F Z D 4 4 Z e S 4 1 h s Q Y 2 R 2 D v D / I B U E s D B B Q A A g A I A A p 9 v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f b 9 Y y D g o 9 Z w A A A D V A A A A E w A c A E Z v c m 1 1 b G F z L 1 N l Y 3 R p b 2 4 x L m 0 g o h g A K K A U A A A A A A A A A A A A A A A A A A A A A A A A A A A A b Y 0 9 C 4 M w E I b 3 Q P 5 D S B c F E Z z F K X T t o t B B H K K 9 V j H e l S R C R f z v j c 3 a d z l 4 P 5 5 z M P i J U N T x F i V n n L l R W 3 i I R v c G C l E J A 5 4 z E V T T a g c I z v U z g M n V a i 2 g v 5 O d e 6 I 5 S f f 2 p h e o Z F z K 7 m g V o Q + V L o u A i 1 S j x t c J 3 9 4 g A + l X z R u r 0 T 3 J L o r M u u A Z u i R + y / Z d R r e Q m f A h E R q 3 4 0 g 5 m / A v t f w C U E s B A i 0 A F A A C A A g A C n 2 / W O m G M M O l A A A A 9 g A A A B I A A A A A A A A A A A A A A A A A A A A A A E N v b m Z p Z y 9 Q Y W N r Y W d l L n h t b F B L A Q I t A B Q A A g A I A A p 9 v 1 g P y u m r p A A A A O k A A A A T A A A A A A A A A A A A A A A A A P E A A A B b Q 2 9 u d G V u d F 9 U e X B l c 1 0 u e G 1 s U E s B A i 0 A F A A C A A g A C n 2 / W M g 4 K P W c A A A A 1 Q A A A B M A A A A A A A A A A A A A A A A A 4 g E A A E Z v c m 1 1 b G F z L 1 N l Y 3 R p b 2 4 x L m 1 Q S w U G A A A A A A M A A w D C A A A A y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A g A A A A A A A C O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h O D A w M j Z i L W N j M G Q t N D I 3 Z S 1 i Z j d j L T F k M D B h N D k y N m N m O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c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U t M z F U M D k 6 N D A 6 M j A u M D I 2 O D U 1 N F o i I C 8 + P E V u d H J 5 I F R 5 c G U 9 I k Z p b G x D b 2 x 1 b W 5 U e X B l c y I g V m F s d W U 9 I n N B Q T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M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x 7 t 5 q b + b 0 K t p L E 0 D V V t i A A A A A A C A A A A A A A Q Z g A A A A E A A C A A A A A F q x q 4 7 / + C Z 3 8 H X d o Y A 6 x 2 c Y b F t B o O W g 8 Y n z O H V s P 4 t g A A A A A O g A A A A A I A A C A A A A C j W V a V Z 2 t h T w a s 4 r S m Z Y G i e C f N P e n d o O p q v S t L g Q O E i F A A A A C 7 4 M + 2 W P D a p b M A P m 6 h O e N W u Y H b w + U R l 8 Y 4 m e x 1 6 M o q C q C r 7 R D a s e e I X / u j 4 f H Z i O b i M 3 I H q 8 U e j 1 D K F n z 8 + D h j r d 8 s G t x g I b H 9 + s w E U s + Q Z U A A A A B B u E S h q x V I s C m H 3 1 l E v 9 J e N Y V s G Q + H X z L 8 w Y n b N X r / j I Y h 1 a D Q s c Y V t W t W D w W R 8 U O T z F X q + m M U t M z C V p F V l d y s < / D a t a M a s h u p > 
</file>

<file path=customXml/itemProps1.xml><?xml version="1.0" encoding="utf-8"?>
<ds:datastoreItem xmlns:ds="http://schemas.openxmlformats.org/officeDocument/2006/customXml" ds:itemID="{B1C50AD5-D697-4670-8C0C-F8B5926110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Sheet3</vt:lpstr>
      <vt:lpstr>question 1</vt:lpstr>
      <vt:lpstr>question 2</vt:lpstr>
      <vt:lpstr>question no 2</vt:lpstr>
      <vt:lpstr>question 3 </vt:lpstr>
      <vt:lpstr>question no 4</vt:lpstr>
      <vt:lpstr>Sheet9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2024-05-31T03:55:31Z</dcterms:created>
  <dcterms:modified xsi:type="dcterms:W3CDTF">2024-06-05T10:59:50Z</dcterms:modified>
</cp:coreProperties>
</file>