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rundhati\Downloads\"/>
    </mc:Choice>
  </mc:AlternateContent>
  <bookViews>
    <workbookView xWindow="0" yWindow="0" windowWidth="7476" windowHeight="2808" activeTab="1"/>
  </bookViews>
  <sheets>
    <sheet name="BMI Calculator" sheetId="1" r:id="rId1"/>
    <sheet name="BMI Charts" sheetId="4" r:id="rId2"/>
    <sheet name="Charts Data" sheetId="5" state="hidden" r:id="rId3"/>
    <sheet name="EULA" sheetId="2" r:id="rId4"/>
  </sheets>
  <definedNames>
    <definedName name="data_chart_feet_inch">ROUNDDOWN('Charts Data'!B1/12,0)&amp;"'"&amp;MOD('Charts Data'!B1,12)&amp;CHAR(34)</definedName>
    <definedName name="feet_inch">ROUNDDOWN('BMI Charts'!B1/12,0)&amp;"'"&amp;MOD('BMI Charts'!B1,12)&amp;CHAR(34)</definedName>
    <definedName name="_xlnm.Print_Area" localSheetId="0">'BMI Calculator'!$A$1:$I$41</definedName>
    <definedName name="_xlnm.Print_Area" localSheetId="1">'BMI Charts'!$A$10:$AT$36,'BMI Charts'!$A$39:$AT$77</definedName>
  </definedNames>
  <calcPr calcId="162913"/>
</workbook>
</file>

<file path=xl/calcChain.xml><?xml version="1.0" encoding="utf-8"?>
<calcChain xmlns="http://schemas.openxmlformats.org/spreadsheetml/2006/main">
  <c r="G6" i="1" l="1"/>
  <c r="S2" i="5"/>
  <c r="E9" i="1"/>
  <c r="B6" i="5"/>
  <c r="D6" i="5"/>
  <c r="B14" i="4"/>
  <c r="D14" i="4"/>
  <c r="E13" i="4"/>
  <c r="C15" i="4"/>
  <c r="B7" i="5" s="1"/>
  <c r="C16" i="4"/>
  <c r="D16" i="4" s="1"/>
  <c r="E16" i="4" s="1"/>
  <c r="F12" i="4"/>
  <c r="I3" i="2"/>
  <c r="C6" i="5"/>
  <c r="A6" i="5"/>
  <c r="K6" i="5"/>
  <c r="B8" i="5"/>
  <c r="A8" i="5" s="1"/>
  <c r="E14" i="4"/>
  <c r="B15" i="4"/>
  <c r="C17" i="4"/>
  <c r="C18" i="4" s="1"/>
  <c r="C19" i="4" s="1"/>
  <c r="D19" i="4" s="1"/>
  <c r="E19" i="4" s="1"/>
  <c r="N6" i="5"/>
  <c r="E8" i="5"/>
  <c r="D17" i="4"/>
  <c r="E17" i="4" s="1"/>
  <c r="B18" i="4"/>
  <c r="B19" i="4"/>
  <c r="D7" i="5" l="1"/>
  <c r="A7" i="5"/>
  <c r="F7" i="5"/>
  <c r="C7" i="5"/>
  <c r="G7" i="5" s="1"/>
  <c r="K7" i="5"/>
  <c r="E7" i="5"/>
  <c r="B11" i="5"/>
  <c r="B16" i="4"/>
  <c r="C20" i="4"/>
  <c r="D18" i="4"/>
  <c r="E18" i="4" s="1"/>
  <c r="B17" i="4"/>
  <c r="C8" i="5"/>
  <c r="K8" i="5"/>
  <c r="B10" i="5"/>
  <c r="D8" i="5"/>
  <c r="G8" i="5" s="1"/>
  <c r="F8" i="5"/>
  <c r="I8" i="5" s="1"/>
  <c r="B9" i="5"/>
  <c r="D15" i="4"/>
  <c r="E15" i="4" s="1"/>
  <c r="G6" i="5"/>
  <c r="F9" i="5"/>
  <c r="I9" i="5" s="1"/>
  <c r="C9" i="5"/>
  <c r="E9" i="5"/>
  <c r="G12" i="4"/>
  <c r="F13" i="4"/>
  <c r="F11" i="5"/>
  <c r="D11" i="5"/>
  <c r="A11" i="5"/>
  <c r="K11" i="5"/>
  <c r="K9" i="5"/>
  <c r="A10" i="5"/>
  <c r="D10" i="5"/>
  <c r="F10" i="5"/>
  <c r="M6" i="5"/>
  <c r="Q6" i="5" s="1"/>
  <c r="P6" i="5"/>
  <c r="O6" i="5"/>
  <c r="R6" i="5" s="1"/>
  <c r="L6" i="5"/>
  <c r="E6" i="5"/>
  <c r="H6" i="5" s="1"/>
  <c r="F6" i="5"/>
  <c r="D20" i="4"/>
  <c r="E20" i="4" s="1"/>
  <c r="C21" i="4"/>
  <c r="P8" i="5"/>
  <c r="E11" i="5" l="1"/>
  <c r="C11" i="5"/>
  <c r="C10" i="5"/>
  <c r="E10" i="5"/>
  <c r="K10" i="5"/>
  <c r="H8" i="5"/>
  <c r="S6" i="5"/>
  <c r="I10" i="5"/>
  <c r="G11" i="5"/>
  <c r="A9" i="5"/>
  <c r="D9" i="5"/>
  <c r="H9" i="5" s="1"/>
  <c r="O8" i="5"/>
  <c r="S8" i="5" s="1"/>
  <c r="L8" i="5"/>
  <c r="M8" i="5"/>
  <c r="N8" i="5"/>
  <c r="B20" i="4"/>
  <c r="B12" i="5"/>
  <c r="I7" i="5"/>
  <c r="H7" i="5"/>
  <c r="G10" i="5"/>
  <c r="I11" i="5"/>
  <c r="G9" i="5"/>
  <c r="O7" i="5"/>
  <c r="L7" i="5"/>
  <c r="M7" i="5"/>
  <c r="N7" i="5"/>
  <c r="Q7" i="5" s="1"/>
  <c r="P7" i="5"/>
  <c r="S7" i="5" s="1"/>
  <c r="O9" i="5"/>
  <c r="M9" i="5"/>
  <c r="L9" i="5"/>
  <c r="N9" i="5"/>
  <c r="Q9" i="5" s="1"/>
  <c r="P9" i="5"/>
  <c r="S9" i="5" s="1"/>
  <c r="D21" i="4"/>
  <c r="E21" i="4" s="1"/>
  <c r="C22" i="4"/>
  <c r="B21" i="4"/>
  <c r="B13" i="5"/>
  <c r="I6" i="5"/>
  <c r="F16" i="4"/>
  <c r="F15" i="4"/>
  <c r="F19" i="4"/>
  <c r="F14" i="4"/>
  <c r="F17" i="4"/>
  <c r="F18" i="4"/>
  <c r="F20" i="4"/>
  <c r="G13" i="4"/>
  <c r="H12" i="4"/>
  <c r="L11" i="5"/>
  <c r="P11" i="5"/>
  <c r="O11" i="5"/>
  <c r="N11" i="5"/>
  <c r="Q11" i="5" s="1"/>
  <c r="M11" i="5"/>
  <c r="H10" i="5"/>
  <c r="H11" i="5"/>
  <c r="S11" i="5" l="1"/>
  <c r="C12" i="5"/>
  <c r="K12" i="5"/>
  <c r="D12" i="5"/>
  <c r="F12" i="5"/>
  <c r="E12" i="5"/>
  <c r="H12" i="5" s="1"/>
  <c r="A12" i="5"/>
  <c r="R8" i="5"/>
  <c r="P10" i="5"/>
  <c r="O10" i="5"/>
  <c r="R10" i="5" s="1"/>
  <c r="M10" i="5"/>
  <c r="L10" i="5"/>
  <c r="N10" i="5"/>
  <c r="Q10" i="5" s="1"/>
  <c r="R7" i="5"/>
  <c r="Q8" i="5"/>
  <c r="R11" i="5"/>
  <c r="B22" i="4"/>
  <c r="D22" i="4"/>
  <c r="C23" i="4"/>
  <c r="B14" i="5"/>
  <c r="H13" i="4"/>
  <c r="I12" i="4"/>
  <c r="G19" i="4"/>
  <c r="G21" i="4"/>
  <c r="G16" i="4"/>
  <c r="G20" i="4"/>
  <c r="G17" i="4"/>
  <c r="G14" i="4"/>
  <c r="G15" i="4"/>
  <c r="G18" i="4"/>
  <c r="F21" i="4"/>
  <c r="D13" i="5"/>
  <c r="C13" i="5"/>
  <c r="K13" i="5"/>
  <c r="A13" i="5"/>
  <c r="F13" i="5"/>
  <c r="E13" i="5"/>
  <c r="R9" i="5"/>
  <c r="I13" i="5" l="1"/>
  <c r="G12" i="5"/>
  <c r="G13" i="5"/>
  <c r="M12" i="5"/>
  <c r="O12" i="5"/>
  <c r="P12" i="5"/>
  <c r="S12" i="5" s="1"/>
  <c r="N12" i="5"/>
  <c r="Q12" i="5" s="1"/>
  <c r="L12" i="5"/>
  <c r="S10" i="5"/>
  <c r="I12" i="5"/>
  <c r="B23" i="4"/>
  <c r="C24" i="4"/>
  <c r="B15" i="5"/>
  <c r="D23" i="4"/>
  <c r="I13" i="4"/>
  <c r="J12" i="4"/>
  <c r="H15" i="4"/>
  <c r="H21" i="4"/>
  <c r="H17" i="4"/>
  <c r="H18" i="4"/>
  <c r="H19" i="4"/>
  <c r="H23" i="4"/>
  <c r="H22" i="4"/>
  <c r="H16" i="4"/>
  <c r="H14" i="4"/>
  <c r="H20" i="4"/>
  <c r="H13" i="5"/>
  <c r="D14" i="5"/>
  <c r="F14" i="5"/>
  <c r="A14" i="5"/>
  <c r="K14" i="5"/>
  <c r="C14" i="5"/>
  <c r="E14" i="5"/>
  <c r="H14" i="5" s="1"/>
  <c r="E22" i="4"/>
  <c r="F22" i="4"/>
  <c r="P13" i="5"/>
  <c r="O13" i="5"/>
  <c r="M13" i="5"/>
  <c r="L13" i="5"/>
  <c r="N13" i="5"/>
  <c r="G22" i="4"/>
  <c r="G14" i="5" l="1"/>
  <c r="R13" i="5"/>
  <c r="R12" i="5"/>
  <c r="J13" i="4"/>
  <c r="K12" i="4"/>
  <c r="I16" i="4"/>
  <c r="I22" i="4"/>
  <c r="I20" i="4"/>
  <c r="I18" i="4"/>
  <c r="I14" i="4"/>
  <c r="I19" i="4"/>
  <c r="I23" i="4"/>
  <c r="I15" i="4"/>
  <c r="I17" i="4"/>
  <c r="I21" i="4"/>
  <c r="E23" i="4"/>
  <c r="F23" i="4"/>
  <c r="G23" i="4"/>
  <c r="A15" i="5"/>
  <c r="F15" i="5"/>
  <c r="D15" i="5"/>
  <c r="C15" i="5"/>
  <c r="K15" i="5"/>
  <c r="E15" i="5"/>
  <c r="S13" i="5"/>
  <c r="Q13" i="5"/>
  <c r="B24" i="4"/>
  <c r="B16" i="5"/>
  <c r="C25" i="4"/>
  <c r="D24" i="4"/>
  <c r="I24" i="4" s="1"/>
  <c r="I14" i="5"/>
  <c r="N14" i="5"/>
  <c r="Q14" i="5" s="1"/>
  <c r="M14" i="5"/>
  <c r="P14" i="5"/>
  <c r="L14" i="5"/>
  <c r="O14" i="5"/>
  <c r="R14" i="5" s="1"/>
  <c r="I15" i="5" l="1"/>
  <c r="G15" i="5"/>
  <c r="D16" i="5"/>
  <c r="C16" i="5"/>
  <c r="F16" i="5"/>
  <c r="E16" i="5"/>
  <c r="H16" i="5" s="1"/>
  <c r="A16" i="5"/>
  <c r="K16" i="5"/>
  <c r="S14" i="5"/>
  <c r="B17" i="5"/>
  <c r="C26" i="4"/>
  <c r="B25" i="4"/>
  <c r="D25" i="4"/>
  <c r="J25" i="4" s="1"/>
  <c r="K13" i="4"/>
  <c r="L12" i="4"/>
  <c r="L15" i="5"/>
  <c r="O15" i="5"/>
  <c r="N15" i="5"/>
  <c r="M15" i="5"/>
  <c r="P15" i="5"/>
  <c r="E24" i="4"/>
  <c r="F24" i="4"/>
  <c r="G24" i="4"/>
  <c r="H24" i="4"/>
  <c r="H15" i="5"/>
  <c r="J18" i="4"/>
  <c r="J17" i="4"/>
  <c r="J24" i="4"/>
  <c r="J14" i="4"/>
  <c r="J19" i="4"/>
  <c r="J20" i="4"/>
  <c r="J21" i="4"/>
  <c r="J16" i="4"/>
  <c r="J22" i="4"/>
  <c r="J23" i="4"/>
  <c r="J15" i="4"/>
  <c r="Q15" i="5" l="1"/>
  <c r="I16" i="5"/>
  <c r="M16" i="5"/>
  <c r="O16" i="5"/>
  <c r="R16" i="5" s="1"/>
  <c r="N16" i="5"/>
  <c r="L16" i="5"/>
  <c r="P16" i="5"/>
  <c r="S16" i="5" s="1"/>
  <c r="L13" i="4"/>
  <c r="M12" i="4"/>
  <c r="K20" i="4"/>
  <c r="K16" i="4"/>
  <c r="K19" i="4"/>
  <c r="K23" i="4"/>
  <c r="K18" i="4"/>
  <c r="K24" i="4"/>
  <c r="K25" i="4"/>
  <c r="K14" i="4"/>
  <c r="K15" i="4"/>
  <c r="K22" i="4"/>
  <c r="K17" i="4"/>
  <c r="K21" i="4"/>
  <c r="E25" i="4"/>
  <c r="F25" i="4"/>
  <c r="G25" i="4"/>
  <c r="H25" i="4"/>
  <c r="I25" i="4"/>
  <c r="R15" i="5"/>
  <c r="S15" i="5"/>
  <c r="A17" i="5"/>
  <c r="E17" i="5"/>
  <c r="F17" i="5"/>
  <c r="C17" i="5"/>
  <c r="D17" i="5"/>
  <c r="K17" i="5"/>
  <c r="B26" i="4"/>
  <c r="D26" i="4"/>
  <c r="K26" i="4" s="1"/>
  <c r="B18" i="5"/>
  <c r="C27" i="4"/>
  <c r="G16" i="5"/>
  <c r="I17" i="5" l="1"/>
  <c r="H17" i="5"/>
  <c r="E26" i="4"/>
  <c r="F26" i="4"/>
  <c r="G26" i="4"/>
  <c r="H26" i="4"/>
  <c r="I26" i="4"/>
  <c r="J26" i="4"/>
  <c r="M13" i="4"/>
  <c r="N12" i="4"/>
  <c r="C28" i="4"/>
  <c r="B27" i="4"/>
  <c r="D27" i="4"/>
  <c r="B19" i="5"/>
  <c r="D18" i="5"/>
  <c r="G18" i="5" s="1"/>
  <c r="K18" i="5"/>
  <c r="E18" i="5"/>
  <c r="C18" i="5"/>
  <c r="A18" i="5"/>
  <c r="F18" i="5"/>
  <c r="Q16" i="5"/>
  <c r="L18" i="4"/>
  <c r="L22" i="4"/>
  <c r="L17" i="4"/>
  <c r="L20" i="4"/>
  <c r="L23" i="4"/>
  <c r="L25" i="4"/>
  <c r="L27" i="4"/>
  <c r="L15" i="4"/>
  <c r="L24" i="4"/>
  <c r="L14" i="4"/>
  <c r="L26" i="4"/>
  <c r="L21" i="4"/>
  <c r="L19" i="4"/>
  <c r="L16" i="4"/>
  <c r="M17" i="5"/>
  <c r="P17" i="5"/>
  <c r="N17" i="5"/>
  <c r="O17" i="5"/>
  <c r="R17" i="5" s="1"/>
  <c r="L17" i="5"/>
  <c r="G17" i="5"/>
  <c r="H18" i="5" l="1"/>
  <c r="B28" i="4"/>
  <c r="D28" i="4"/>
  <c r="B20" i="5"/>
  <c r="C29" i="4"/>
  <c r="O12" i="4"/>
  <c r="N13" i="4"/>
  <c r="M17" i="4"/>
  <c r="M15" i="4"/>
  <c r="M21" i="4"/>
  <c r="M26" i="4"/>
  <c r="M14" i="4"/>
  <c r="M19" i="4"/>
  <c r="M28" i="4"/>
  <c r="M20" i="4"/>
  <c r="M18" i="4"/>
  <c r="M23" i="4"/>
  <c r="M27" i="4"/>
  <c r="M16" i="4"/>
  <c r="M24" i="4"/>
  <c r="M25" i="4"/>
  <c r="M22" i="4"/>
  <c r="Q17" i="5"/>
  <c r="A19" i="5"/>
  <c r="E19" i="5"/>
  <c r="C19" i="5"/>
  <c r="F19" i="5"/>
  <c r="I19" i="5" s="1"/>
  <c r="D19" i="5"/>
  <c r="K19" i="5"/>
  <c r="S17" i="5"/>
  <c r="E27" i="4"/>
  <c r="F27" i="4"/>
  <c r="G27" i="4"/>
  <c r="H27" i="4"/>
  <c r="I27" i="4"/>
  <c r="J27" i="4"/>
  <c r="K27" i="4"/>
  <c r="O18" i="5"/>
  <c r="M18" i="5"/>
  <c r="P18" i="5"/>
  <c r="S18" i="5" s="1"/>
  <c r="N18" i="5"/>
  <c r="L18" i="5"/>
  <c r="I18" i="5"/>
  <c r="Q18" i="5" l="1"/>
  <c r="H19" i="5"/>
  <c r="N20" i="4"/>
  <c r="N17" i="4"/>
  <c r="N22" i="4"/>
  <c r="N21" i="4"/>
  <c r="N14" i="4"/>
  <c r="N19" i="4"/>
  <c r="N25" i="4"/>
  <c r="N27" i="4"/>
  <c r="N23" i="4"/>
  <c r="N28" i="4"/>
  <c r="N16" i="4"/>
  <c r="N26" i="4"/>
  <c r="N18" i="4"/>
  <c r="N15" i="4"/>
  <c r="N24" i="4"/>
  <c r="R18" i="5"/>
  <c r="B21" i="5"/>
  <c r="B29" i="4"/>
  <c r="C30" i="4"/>
  <c r="D29" i="4"/>
  <c r="M19" i="5"/>
  <c r="N19" i="5"/>
  <c r="O19" i="5"/>
  <c r="R19" i="5" s="1"/>
  <c r="L19" i="5"/>
  <c r="P19" i="5"/>
  <c r="K20" i="5"/>
  <c r="A20" i="5"/>
  <c r="D20" i="5"/>
  <c r="F20" i="5"/>
  <c r="C20" i="5"/>
  <c r="E20" i="5"/>
  <c r="H20" i="5" s="1"/>
  <c r="P12" i="4"/>
  <c r="O13" i="4"/>
  <c r="G19" i="5"/>
  <c r="E28" i="4"/>
  <c r="F28" i="4"/>
  <c r="G28" i="4"/>
  <c r="H28" i="4"/>
  <c r="I28" i="4"/>
  <c r="J28" i="4"/>
  <c r="K28" i="4"/>
  <c r="L28" i="4"/>
  <c r="S19" i="5" l="1"/>
  <c r="E21" i="5"/>
  <c r="C21" i="5"/>
  <c r="K21" i="5"/>
  <c r="F21" i="5"/>
  <c r="D21" i="5"/>
  <c r="G21" i="5" s="1"/>
  <c r="A21" i="5"/>
  <c r="Q19" i="5"/>
  <c r="G20" i="5"/>
  <c r="E29" i="4"/>
  <c r="F29" i="4"/>
  <c r="G29" i="4"/>
  <c r="H29" i="4"/>
  <c r="I29" i="4"/>
  <c r="J29" i="4"/>
  <c r="K29" i="4"/>
  <c r="L29" i="4"/>
  <c r="M29" i="4"/>
  <c r="O22" i="4"/>
  <c r="O14" i="4"/>
  <c r="O21" i="4"/>
  <c r="O20" i="4"/>
  <c r="O19" i="4"/>
  <c r="O24" i="4"/>
  <c r="O23" i="4"/>
  <c r="O25" i="4"/>
  <c r="O28" i="4"/>
  <c r="O15" i="4"/>
  <c r="O18" i="4"/>
  <c r="O16" i="4"/>
  <c r="O27" i="4"/>
  <c r="O29" i="4"/>
  <c r="O26" i="4"/>
  <c r="O17" i="4"/>
  <c r="P13" i="4"/>
  <c r="Q12" i="4"/>
  <c r="I20" i="5"/>
  <c r="B22" i="5"/>
  <c r="D30" i="4"/>
  <c r="O30" i="4" s="1"/>
  <c r="B30" i="4"/>
  <c r="C31" i="4"/>
  <c r="N29" i="4"/>
  <c r="O20" i="5"/>
  <c r="L20" i="5"/>
  <c r="P20" i="5"/>
  <c r="M20" i="5"/>
  <c r="N20" i="5"/>
  <c r="Q20" i="5" l="1"/>
  <c r="Q13" i="4"/>
  <c r="R12" i="4"/>
  <c r="R20" i="5"/>
  <c r="P19" i="4"/>
  <c r="P15" i="4"/>
  <c r="P20" i="4"/>
  <c r="P26" i="4"/>
  <c r="P18" i="4"/>
  <c r="P23" i="4"/>
  <c r="P14" i="4"/>
  <c r="P22" i="4"/>
  <c r="P25" i="4"/>
  <c r="P28" i="4"/>
  <c r="P17" i="4"/>
  <c r="P29" i="4"/>
  <c r="P30" i="4"/>
  <c r="P21" i="4"/>
  <c r="P24" i="4"/>
  <c r="P16" i="4"/>
  <c r="P27" i="4"/>
  <c r="B23" i="5"/>
  <c r="B31" i="4"/>
  <c r="C32" i="4"/>
  <c r="D31" i="4"/>
  <c r="P31" i="4" s="1"/>
  <c r="E30" i="4"/>
  <c r="F30" i="4"/>
  <c r="G30" i="4"/>
  <c r="H30" i="4"/>
  <c r="I30" i="4"/>
  <c r="J30" i="4"/>
  <c r="K30" i="4"/>
  <c r="L30" i="4"/>
  <c r="M30" i="4"/>
  <c r="N30" i="4"/>
  <c r="I21" i="5"/>
  <c r="K22" i="5"/>
  <c r="A22" i="5"/>
  <c r="D22" i="5"/>
  <c r="E22" i="5"/>
  <c r="F22" i="5"/>
  <c r="I22" i="5" s="1"/>
  <c r="C22" i="5"/>
  <c r="P21" i="5"/>
  <c r="S21" i="5" s="1"/>
  <c r="N21" i="5"/>
  <c r="O21" i="5"/>
  <c r="L21" i="5"/>
  <c r="M21" i="5"/>
  <c r="S20" i="5"/>
  <c r="H21" i="5"/>
  <c r="Q21" i="5" l="1"/>
  <c r="H22" i="5"/>
  <c r="C33" i="4"/>
  <c r="B32" i="4"/>
  <c r="B24" i="5"/>
  <c r="D32" i="4"/>
  <c r="G22" i="5"/>
  <c r="E31" i="4"/>
  <c r="F31" i="4"/>
  <c r="G31" i="4"/>
  <c r="H31" i="4"/>
  <c r="I31" i="4"/>
  <c r="J31" i="4"/>
  <c r="K31" i="4"/>
  <c r="L31" i="4"/>
  <c r="M31" i="4"/>
  <c r="N31" i="4"/>
  <c r="O31" i="4"/>
  <c r="A23" i="5"/>
  <c r="C23" i="5"/>
  <c r="D23" i="5"/>
  <c r="F23" i="5"/>
  <c r="K23" i="5"/>
  <c r="E23" i="5"/>
  <c r="H23" i="5" s="1"/>
  <c r="S12" i="4"/>
  <c r="R13" i="4"/>
  <c r="R21" i="5"/>
  <c r="M22" i="5"/>
  <c r="L22" i="5"/>
  <c r="N22" i="5"/>
  <c r="P22" i="5"/>
  <c r="O22" i="5"/>
  <c r="R22" i="5" s="1"/>
  <c r="Q22" i="4"/>
  <c r="Q17" i="4"/>
  <c r="Q27" i="4"/>
  <c r="Q15" i="4"/>
  <c r="Q30" i="4"/>
  <c r="Q16" i="4"/>
  <c r="Q28" i="4"/>
  <c r="Q31" i="4"/>
  <c r="Q23" i="4"/>
  <c r="Q20" i="4"/>
  <c r="Q19" i="4"/>
  <c r="Q26" i="4"/>
  <c r="Q25" i="4"/>
  <c r="Q18" i="4"/>
  <c r="Q29" i="4"/>
  <c r="Q24" i="4"/>
  <c r="Q21" i="4"/>
  <c r="Q32" i="4"/>
  <c r="Q14" i="4"/>
  <c r="Q22" i="5" l="1"/>
  <c r="I23" i="5"/>
  <c r="E32" i="4"/>
  <c r="F32" i="4"/>
  <c r="G32" i="4"/>
  <c r="H32" i="4"/>
  <c r="I32" i="4"/>
  <c r="J32" i="4"/>
  <c r="K32" i="4"/>
  <c r="L32" i="4"/>
  <c r="M32" i="4"/>
  <c r="N32" i="4"/>
  <c r="O32" i="4"/>
  <c r="P32" i="4"/>
  <c r="R22" i="4"/>
  <c r="R16" i="4"/>
  <c r="R23" i="4"/>
  <c r="R18" i="4"/>
  <c r="R28" i="4"/>
  <c r="R25" i="4"/>
  <c r="R29" i="4"/>
  <c r="R19" i="4"/>
  <c r="R32" i="4"/>
  <c r="R14" i="4"/>
  <c r="R30" i="4"/>
  <c r="R24" i="4"/>
  <c r="R27" i="4"/>
  <c r="R17" i="4"/>
  <c r="R15" i="4"/>
  <c r="R21" i="4"/>
  <c r="R26" i="4"/>
  <c r="R31" i="4"/>
  <c r="R20" i="4"/>
  <c r="G23" i="5"/>
  <c r="K24" i="5"/>
  <c r="E24" i="5"/>
  <c r="D24" i="5"/>
  <c r="F24" i="5"/>
  <c r="I24" i="5" s="1"/>
  <c r="A24" i="5"/>
  <c r="C24" i="5"/>
  <c r="S22" i="5"/>
  <c r="T12" i="4"/>
  <c r="S13" i="4"/>
  <c r="P23" i="5"/>
  <c r="N23" i="5"/>
  <c r="M23" i="5"/>
  <c r="O23" i="5"/>
  <c r="R23" i="5" s="1"/>
  <c r="L23" i="5"/>
  <c r="B25" i="5"/>
  <c r="C34" i="4"/>
  <c r="D33" i="4"/>
  <c r="R33" i="4" s="1"/>
  <c r="B33" i="4"/>
  <c r="G24" i="5" l="1"/>
  <c r="M24" i="5"/>
  <c r="N24" i="5"/>
  <c r="O24" i="5"/>
  <c r="P24" i="5"/>
  <c r="L24" i="5"/>
  <c r="H24" i="5"/>
  <c r="S26" i="4"/>
  <c r="S25" i="4"/>
  <c r="S24" i="4"/>
  <c r="S17" i="4"/>
  <c r="S20" i="4"/>
  <c r="S15" i="4"/>
  <c r="S18" i="4"/>
  <c r="S22" i="4"/>
  <c r="S28" i="4"/>
  <c r="S16" i="4"/>
  <c r="S23" i="4"/>
  <c r="S27" i="4"/>
  <c r="S30" i="4"/>
  <c r="S21" i="4"/>
  <c r="S32" i="4"/>
  <c r="S14" i="4"/>
  <c r="S31" i="4"/>
  <c r="S33" i="4"/>
  <c r="S19" i="4"/>
  <c r="S29" i="4"/>
  <c r="C35" i="4"/>
  <c r="D34" i="4"/>
  <c r="B34" i="4"/>
  <c r="B26" i="5"/>
  <c r="U12" i="4"/>
  <c r="T13" i="4"/>
  <c r="E25" i="5"/>
  <c r="K25" i="5"/>
  <c r="A25" i="5"/>
  <c r="F25" i="5"/>
  <c r="D25" i="5"/>
  <c r="C25" i="5"/>
  <c r="Q23" i="5"/>
  <c r="S23" i="5"/>
  <c r="E33" i="4"/>
  <c r="F33" i="4"/>
  <c r="G33" i="4"/>
  <c r="H33" i="4"/>
  <c r="I33" i="4"/>
  <c r="J33" i="4"/>
  <c r="K33" i="4"/>
  <c r="L33" i="4"/>
  <c r="M33" i="4"/>
  <c r="N33" i="4"/>
  <c r="O33" i="4"/>
  <c r="P33" i="4"/>
  <c r="Q33" i="4"/>
  <c r="R24" i="5" l="1"/>
  <c r="I25" i="5"/>
  <c r="S24" i="5"/>
  <c r="G25" i="5"/>
  <c r="E34" i="4"/>
  <c r="F34" i="4"/>
  <c r="G34" i="4"/>
  <c r="H34" i="4"/>
  <c r="I34" i="4"/>
  <c r="J34" i="4"/>
  <c r="K34" i="4"/>
  <c r="L34" i="4"/>
  <c r="M34" i="4"/>
  <c r="N34" i="4"/>
  <c r="O34" i="4"/>
  <c r="P34" i="4"/>
  <c r="Q34" i="4"/>
  <c r="R34" i="4"/>
  <c r="B27" i="5"/>
  <c r="B35" i="4"/>
  <c r="D35" i="4"/>
  <c r="H25" i="5"/>
  <c r="S34" i="4"/>
  <c r="O25" i="5"/>
  <c r="M25" i="5"/>
  <c r="P25" i="5"/>
  <c r="N25" i="5"/>
  <c r="Q25" i="5" s="1"/>
  <c r="L25" i="5"/>
  <c r="T20" i="4"/>
  <c r="T19" i="4"/>
  <c r="T28" i="4"/>
  <c r="T17" i="4"/>
  <c r="T27" i="4"/>
  <c r="T18" i="4"/>
  <c r="T30" i="4"/>
  <c r="T14" i="4"/>
  <c r="T34" i="4"/>
  <c r="T25" i="4"/>
  <c r="T15" i="4"/>
  <c r="T22" i="4"/>
  <c r="T16" i="4"/>
  <c r="T29" i="4"/>
  <c r="T35" i="4"/>
  <c r="T33" i="4"/>
  <c r="T26" i="4"/>
  <c r="T32" i="4"/>
  <c r="T23" i="4"/>
  <c r="T31" i="4"/>
  <c r="T21" i="4"/>
  <c r="T24" i="4"/>
  <c r="Q24" i="5"/>
  <c r="A26" i="5"/>
  <c r="C26" i="5"/>
  <c r="K26" i="5"/>
  <c r="D26" i="5"/>
  <c r="G26" i="5" s="1"/>
  <c r="F26" i="5"/>
  <c r="E26" i="5"/>
  <c r="H26" i="5" s="1"/>
  <c r="V12" i="4"/>
  <c r="U13" i="4"/>
  <c r="S25" i="5" l="1"/>
  <c r="D27" i="5"/>
  <c r="G27" i="5" s="1"/>
  <c r="F27" i="5"/>
  <c r="C27" i="5"/>
  <c r="K27" i="5"/>
  <c r="E27" i="5"/>
  <c r="H27" i="5" s="1"/>
  <c r="A27" i="5"/>
  <c r="B28" i="5"/>
  <c r="W12" i="4"/>
  <c r="V13" i="4"/>
  <c r="R25" i="5"/>
  <c r="O26" i="5"/>
  <c r="M26" i="5"/>
  <c r="N26" i="5"/>
  <c r="Q26" i="5" s="1"/>
  <c r="L26" i="5"/>
  <c r="P26" i="5"/>
  <c r="S26" i="5" s="1"/>
  <c r="U23" i="4"/>
  <c r="U20" i="4"/>
  <c r="U21" i="4"/>
  <c r="U14" i="4"/>
  <c r="U22" i="4"/>
  <c r="U29" i="4"/>
  <c r="U26" i="4"/>
  <c r="U15" i="4"/>
  <c r="U24" i="4"/>
  <c r="U27" i="4"/>
  <c r="U19" i="4"/>
  <c r="U33" i="4"/>
  <c r="U25" i="4"/>
  <c r="U31" i="4"/>
  <c r="U32" i="4"/>
  <c r="U34" i="4"/>
  <c r="U30" i="4"/>
  <c r="U17" i="4"/>
  <c r="U18" i="4"/>
  <c r="U16" i="4"/>
  <c r="U28" i="4"/>
  <c r="U35" i="4"/>
  <c r="I26" i="5"/>
  <c r="E35" i="4"/>
  <c r="F35" i="4"/>
  <c r="G35" i="4"/>
  <c r="H35" i="4"/>
  <c r="I35" i="4"/>
  <c r="J35" i="4"/>
  <c r="K35" i="4"/>
  <c r="L35" i="4"/>
  <c r="M35" i="4"/>
  <c r="N35" i="4"/>
  <c r="O35" i="4"/>
  <c r="P35" i="4"/>
  <c r="Q35" i="4"/>
  <c r="R35" i="4"/>
  <c r="S35" i="4"/>
  <c r="O27" i="5" l="1"/>
  <c r="L27" i="5"/>
  <c r="P27" i="5"/>
  <c r="M27" i="5"/>
  <c r="N27" i="5"/>
  <c r="Q27" i="5" s="1"/>
  <c r="W13" i="4"/>
  <c r="X12" i="4"/>
  <c r="E28" i="5"/>
  <c r="A28" i="5"/>
  <c r="K28" i="5"/>
  <c r="C28" i="5"/>
  <c r="F28" i="5"/>
  <c r="B29" i="5"/>
  <c r="D28" i="5"/>
  <c r="G28" i="5" s="1"/>
  <c r="R26" i="5"/>
  <c r="I27" i="5"/>
  <c r="V18" i="4"/>
  <c r="V26" i="4"/>
  <c r="V33" i="4"/>
  <c r="V31" i="4"/>
  <c r="V30" i="4"/>
  <c r="V15" i="4"/>
  <c r="V23" i="4"/>
  <c r="V22" i="4"/>
  <c r="V35" i="4"/>
  <c r="V27" i="4"/>
  <c r="V19" i="4"/>
  <c r="V17" i="4"/>
  <c r="V29" i="4"/>
  <c r="V14" i="4"/>
  <c r="V28" i="4"/>
  <c r="V24" i="4"/>
  <c r="V34" i="4"/>
  <c r="V20" i="4"/>
  <c r="V16" i="4"/>
  <c r="V25" i="4"/>
  <c r="V21" i="4"/>
  <c r="V32" i="4"/>
  <c r="H28" i="5" l="1"/>
  <c r="R27" i="5"/>
  <c r="W21" i="4"/>
  <c r="W25" i="4"/>
  <c r="W27" i="4"/>
  <c r="W35" i="4"/>
  <c r="W17" i="4"/>
  <c r="W26" i="4"/>
  <c r="W28" i="4"/>
  <c r="W14" i="4"/>
  <c r="W29" i="4"/>
  <c r="W18" i="4"/>
  <c r="W30" i="4"/>
  <c r="W16" i="4"/>
  <c r="W33" i="4"/>
  <c r="W34" i="4"/>
  <c r="W19" i="4"/>
  <c r="W24" i="4"/>
  <c r="W31" i="4"/>
  <c r="W23" i="4"/>
  <c r="W15" i="4"/>
  <c r="W22" i="4"/>
  <c r="W20" i="4"/>
  <c r="W32" i="4"/>
  <c r="K29" i="5"/>
  <c r="C29" i="5"/>
  <c r="A29" i="5"/>
  <c r="D29" i="5"/>
  <c r="F29" i="5"/>
  <c r="B30" i="5"/>
  <c r="E29" i="5"/>
  <c r="H29" i="5" s="1"/>
  <c r="Y12" i="4"/>
  <c r="X13" i="4"/>
  <c r="S27" i="5"/>
  <c r="I28" i="5"/>
  <c r="N28" i="5"/>
  <c r="P28" i="5"/>
  <c r="L28" i="5"/>
  <c r="M28" i="5"/>
  <c r="O28" i="5"/>
  <c r="R28" i="5" s="1"/>
  <c r="X23" i="4" l="1"/>
  <c r="X26" i="4"/>
  <c r="X29" i="4"/>
  <c r="X15" i="4"/>
  <c r="X20" i="4"/>
  <c r="X24" i="4"/>
  <c r="X32" i="4"/>
  <c r="X21" i="4"/>
  <c r="X30" i="4"/>
  <c r="X34" i="4"/>
  <c r="X16" i="4"/>
  <c r="X17" i="4"/>
  <c r="X14" i="4"/>
  <c r="X35" i="4"/>
  <c r="X19" i="4"/>
  <c r="X22" i="4"/>
  <c r="X27" i="4"/>
  <c r="X33" i="4"/>
  <c r="X25" i="4"/>
  <c r="X28" i="4"/>
  <c r="X18" i="4"/>
  <c r="X31" i="4"/>
  <c r="N29" i="5"/>
  <c r="M29" i="5"/>
  <c r="P29" i="5"/>
  <c r="O29" i="5"/>
  <c r="L29" i="5"/>
  <c r="S28" i="5"/>
  <c r="Z12" i="4"/>
  <c r="Y13" i="4"/>
  <c r="F30" i="5"/>
  <c r="I30" i="5" s="1"/>
  <c r="A30" i="5"/>
  <c r="C30" i="5"/>
  <c r="E30" i="5"/>
  <c r="K30" i="5"/>
  <c r="B31" i="5"/>
  <c r="D30" i="5"/>
  <c r="I29" i="5"/>
  <c r="Q28" i="5"/>
  <c r="G29" i="5"/>
  <c r="S29" i="5" l="1"/>
  <c r="G30" i="5"/>
  <c r="A31" i="5"/>
  <c r="K31" i="5"/>
  <c r="C31" i="5"/>
  <c r="F31" i="5"/>
  <c r="I31" i="5" s="1"/>
  <c r="D31" i="5"/>
  <c r="E31" i="5"/>
  <c r="B32" i="5"/>
  <c r="Q29" i="5"/>
  <c r="AA12" i="4"/>
  <c r="Z13" i="4"/>
  <c r="O30" i="5"/>
  <c r="P30" i="5"/>
  <c r="S30" i="5" s="1"/>
  <c r="M30" i="5"/>
  <c r="L30" i="5"/>
  <c r="N30" i="5"/>
  <c r="Y33" i="4"/>
  <c r="Y26" i="4"/>
  <c r="Y31" i="4"/>
  <c r="Y16" i="4"/>
  <c r="Y20" i="4"/>
  <c r="Y15" i="4"/>
  <c r="Y22" i="4"/>
  <c r="Y23" i="4"/>
  <c r="Y14" i="4"/>
  <c r="Y21" i="4"/>
  <c r="Y32" i="4"/>
  <c r="Y35" i="4"/>
  <c r="Y29" i="4"/>
  <c r="Y34" i="4"/>
  <c r="Y28" i="4"/>
  <c r="Y24" i="4"/>
  <c r="Y27" i="4"/>
  <c r="Y17" i="4"/>
  <c r="Y25" i="4"/>
  <c r="Y18" i="4"/>
  <c r="Y19" i="4"/>
  <c r="Y30" i="4"/>
  <c r="H30" i="5"/>
  <c r="R29" i="5"/>
  <c r="H31" i="5" l="1"/>
  <c r="Q30" i="5"/>
  <c r="G31" i="5"/>
  <c r="R30" i="5"/>
  <c r="A32" i="5"/>
  <c r="D32" i="5"/>
  <c r="E32" i="5"/>
  <c r="H32" i="5" s="1"/>
  <c r="B33" i="5"/>
  <c r="F32" i="5"/>
  <c r="I32" i="5" s="1"/>
  <c r="K32" i="5"/>
  <c r="C32" i="5"/>
  <c r="Z17" i="4"/>
  <c r="Z29" i="4"/>
  <c r="Z32" i="4"/>
  <c r="Z24" i="4"/>
  <c r="Z34" i="4"/>
  <c r="Z22" i="4"/>
  <c r="Z25" i="4"/>
  <c r="Z20" i="4"/>
  <c r="Z18" i="4"/>
  <c r="Z27" i="4"/>
  <c r="Z30" i="4"/>
  <c r="Z19" i="4"/>
  <c r="Z16" i="4"/>
  <c r="Z33" i="4"/>
  <c r="Z21" i="4"/>
  <c r="Z31" i="4"/>
  <c r="Z28" i="4"/>
  <c r="Z23" i="4"/>
  <c r="Z35" i="4"/>
  <c r="Z15" i="4"/>
  <c r="Z26" i="4"/>
  <c r="Z14" i="4"/>
  <c r="AB12" i="4"/>
  <c r="AA13" i="4"/>
  <c r="O31" i="5"/>
  <c r="P31" i="5"/>
  <c r="S31" i="5" s="1"/>
  <c r="M31" i="5"/>
  <c r="N31" i="5"/>
  <c r="Q31" i="5" s="1"/>
  <c r="L31" i="5"/>
  <c r="N32" i="5" l="1"/>
  <c r="M32" i="5"/>
  <c r="P32" i="5"/>
  <c r="O32" i="5"/>
  <c r="L32" i="5"/>
  <c r="G32" i="5"/>
  <c r="D33" i="5"/>
  <c r="A33" i="5"/>
  <c r="K33" i="5"/>
  <c r="B34" i="5"/>
  <c r="F33" i="5"/>
  <c r="E33" i="5"/>
  <c r="C33" i="5"/>
  <c r="R31" i="5"/>
  <c r="AC12" i="4"/>
  <c r="AB13" i="4"/>
  <c r="AA30" i="4"/>
  <c r="AA21" i="4"/>
  <c r="AA23" i="4"/>
  <c r="AA29" i="4"/>
  <c r="AA27" i="4"/>
  <c r="AA20" i="4"/>
  <c r="AA17" i="4"/>
  <c r="AA34" i="4"/>
  <c r="AA18" i="4"/>
  <c r="AA14" i="4"/>
  <c r="AA35" i="4"/>
  <c r="AA22" i="4"/>
  <c r="AA28" i="4"/>
  <c r="AA33" i="4"/>
  <c r="AA19" i="4"/>
  <c r="AA24" i="4"/>
  <c r="AA25" i="4"/>
  <c r="AA31" i="4"/>
  <c r="AA15" i="4"/>
  <c r="AA16" i="4"/>
  <c r="AA32" i="4"/>
  <c r="AA26" i="4"/>
  <c r="G33" i="5" l="1"/>
  <c r="Q32" i="5"/>
  <c r="H33" i="5"/>
  <c r="R32" i="5"/>
  <c r="AB24" i="4"/>
  <c r="AB14" i="4"/>
  <c r="AB31" i="4"/>
  <c r="AB20" i="4"/>
  <c r="AB27" i="4"/>
  <c r="AB17" i="4"/>
  <c r="AB16" i="4"/>
  <c r="AB26" i="4"/>
  <c r="AB33" i="4"/>
  <c r="AB32" i="4"/>
  <c r="AB22" i="4"/>
  <c r="AB15" i="4"/>
  <c r="AB30" i="4"/>
  <c r="AB29" i="4"/>
  <c r="AB18" i="4"/>
  <c r="AB23" i="4"/>
  <c r="AB25" i="4"/>
  <c r="AB34" i="4"/>
  <c r="AB35" i="4"/>
  <c r="AB28" i="4"/>
  <c r="AB19" i="4"/>
  <c r="AB21" i="4"/>
  <c r="AD12" i="4"/>
  <c r="AC13" i="4"/>
  <c r="I33" i="5"/>
  <c r="S32" i="5"/>
  <c r="C34" i="5"/>
  <c r="K34" i="5"/>
  <c r="A34" i="5"/>
  <c r="E34" i="5"/>
  <c r="D34" i="5"/>
  <c r="G34" i="5" s="1"/>
  <c r="F34" i="5"/>
  <c r="N33" i="5"/>
  <c r="L33" i="5"/>
  <c r="P33" i="5"/>
  <c r="O33" i="5"/>
  <c r="M33" i="5"/>
  <c r="R33" i="5" l="1"/>
  <c r="H34" i="5"/>
  <c r="M34" i="5"/>
  <c r="L34" i="5"/>
  <c r="O34" i="5"/>
  <c r="N34" i="5"/>
  <c r="Q34" i="5" s="1"/>
  <c r="P34" i="5"/>
  <c r="S34" i="5" s="1"/>
  <c r="S33" i="5"/>
  <c r="Q33" i="5"/>
  <c r="I34" i="5"/>
  <c r="AC32" i="4"/>
  <c r="AC25" i="4"/>
  <c r="AC33" i="4"/>
  <c r="AC22" i="4"/>
  <c r="AC14" i="4"/>
  <c r="AC19" i="4"/>
  <c r="AC31" i="4"/>
  <c r="AC18" i="4"/>
  <c r="AC24" i="4"/>
  <c r="AC21" i="4"/>
  <c r="AC30" i="4"/>
  <c r="AC23" i="4"/>
  <c r="AC26" i="4"/>
  <c r="AC34" i="4"/>
  <c r="AC35" i="4"/>
  <c r="AC17" i="4"/>
  <c r="AC16" i="4"/>
  <c r="AC27" i="4"/>
  <c r="AC15" i="4"/>
  <c r="AC29" i="4"/>
  <c r="AC20" i="4"/>
  <c r="AC28" i="4"/>
  <c r="AE12" i="4"/>
  <c r="AD13" i="4"/>
  <c r="R34" i="5" l="1"/>
  <c r="AF12" i="4"/>
  <c r="AE13" i="4"/>
  <c r="AD34" i="4"/>
  <c r="AD33" i="4"/>
  <c r="AD31" i="4"/>
  <c r="AD21" i="4"/>
  <c r="AD29" i="4"/>
  <c r="AD23" i="4"/>
  <c r="AD20" i="4"/>
  <c r="AD25" i="4"/>
  <c r="AD30" i="4"/>
  <c r="AD22" i="4"/>
  <c r="AD26" i="4"/>
  <c r="AD17" i="4"/>
  <c r="AD32" i="4"/>
  <c r="AD27" i="4"/>
  <c r="AD19" i="4"/>
  <c r="AD14" i="4"/>
  <c r="AD28" i="4"/>
  <c r="AD24" i="4"/>
  <c r="AD18" i="4"/>
  <c r="AD15" i="4"/>
  <c r="AD16" i="4"/>
  <c r="AD35" i="4"/>
  <c r="AE29" i="4" l="1"/>
  <c r="AE33" i="4"/>
  <c r="AE16" i="4"/>
  <c r="AE30" i="4"/>
  <c r="AE31" i="4"/>
  <c r="AE18" i="4"/>
  <c r="AE22" i="4"/>
  <c r="AE21" i="4"/>
  <c r="AE15" i="4"/>
  <c r="AE32" i="4"/>
  <c r="AE28" i="4"/>
  <c r="AE25" i="4"/>
  <c r="AE19" i="4"/>
  <c r="AE23" i="4"/>
  <c r="AE24" i="4"/>
  <c r="AE17" i="4"/>
  <c r="AE35" i="4"/>
  <c r="AE26" i="4"/>
  <c r="AE14" i="4"/>
  <c r="AE20" i="4"/>
  <c r="AE34" i="4"/>
  <c r="AE27" i="4"/>
  <c r="AF13" i="4"/>
  <c r="AG12" i="4"/>
  <c r="AG13" i="4" l="1"/>
  <c r="AH12" i="4"/>
  <c r="AF35" i="4"/>
  <c r="AF23" i="4"/>
  <c r="AF22" i="4"/>
  <c r="AF31" i="4"/>
  <c r="AF24" i="4"/>
  <c r="AF16" i="4"/>
  <c r="AF14" i="4"/>
  <c r="AF29" i="4"/>
  <c r="AF27" i="4"/>
  <c r="AF30" i="4"/>
  <c r="AF19" i="4"/>
  <c r="AF28" i="4"/>
  <c r="AF20" i="4"/>
  <c r="AF26" i="4"/>
  <c r="AF15" i="4"/>
  <c r="AF17" i="4"/>
  <c r="AF34" i="4"/>
  <c r="AF32" i="4"/>
  <c r="AF33" i="4"/>
  <c r="AF25" i="4"/>
  <c r="AF18" i="4"/>
  <c r="AF21" i="4"/>
  <c r="AH13" i="4" l="1"/>
  <c r="AI12" i="4"/>
  <c r="AG21" i="4"/>
  <c r="AG35" i="4"/>
  <c r="AG19" i="4"/>
  <c r="AG22" i="4"/>
  <c r="AG30" i="4"/>
  <c r="AG27" i="4"/>
  <c r="AG29" i="4"/>
  <c r="AG16" i="4"/>
  <c r="AG23" i="4"/>
  <c r="AG26" i="4"/>
  <c r="AG15" i="4"/>
  <c r="AG17" i="4"/>
  <c r="AG32" i="4"/>
  <c r="AG34" i="4"/>
  <c r="AG28" i="4"/>
  <c r="AG24" i="4"/>
  <c r="AG33" i="4"/>
  <c r="AG20" i="4"/>
  <c r="AG31" i="4"/>
  <c r="AG14" i="4"/>
  <c r="AG18" i="4"/>
  <c r="AG25" i="4"/>
  <c r="AI13" i="4" l="1"/>
  <c r="AJ12" i="4"/>
  <c r="AH23" i="4"/>
  <c r="AH22" i="4"/>
  <c r="AH28" i="4"/>
  <c r="AH33" i="4"/>
  <c r="AH24" i="4"/>
  <c r="AH27" i="4"/>
  <c r="AH29" i="4"/>
  <c r="AH30" i="4"/>
  <c r="AH21" i="4"/>
  <c r="AH20" i="4"/>
  <c r="AH17" i="4"/>
  <c r="AH18" i="4"/>
  <c r="AH31" i="4"/>
  <c r="AH26" i="4"/>
  <c r="AH32" i="4"/>
  <c r="AH14" i="4"/>
  <c r="AH35" i="4"/>
  <c r="AH16" i="4"/>
  <c r="AH19" i="4"/>
  <c r="AH25" i="4"/>
  <c r="AH15" i="4"/>
  <c r="AH34" i="4"/>
  <c r="AJ13" i="4" l="1"/>
  <c r="AK12" i="4"/>
  <c r="AI29" i="4"/>
  <c r="AI16" i="4"/>
  <c r="AI15" i="4"/>
  <c r="AI24" i="4"/>
  <c r="AI19" i="4"/>
  <c r="AI26" i="4"/>
  <c r="AI20" i="4"/>
  <c r="AI32" i="4"/>
  <c r="AI35" i="4"/>
  <c r="AI25" i="4"/>
  <c r="AI28" i="4"/>
  <c r="AI14" i="4"/>
  <c r="AI22" i="4"/>
  <c r="AI23" i="4"/>
  <c r="AI17" i="4"/>
  <c r="AI34" i="4"/>
  <c r="AI33" i="4"/>
  <c r="AI31" i="4"/>
  <c r="AI27" i="4"/>
  <c r="AI21" i="4"/>
  <c r="AI30" i="4"/>
  <c r="AI18" i="4"/>
  <c r="AK13" i="4" l="1"/>
  <c r="AL12" i="4"/>
  <c r="AJ30" i="4"/>
  <c r="AJ18" i="4"/>
  <c r="AJ14" i="4"/>
  <c r="AJ27" i="4"/>
  <c r="AJ31" i="4"/>
  <c r="AJ25" i="4"/>
  <c r="AJ23" i="4"/>
  <c r="AJ24" i="4"/>
  <c r="AJ17" i="4"/>
  <c r="AJ16" i="4"/>
  <c r="AJ29" i="4"/>
  <c r="AJ19" i="4"/>
  <c r="AJ34" i="4"/>
  <c r="AJ33" i="4"/>
  <c r="AJ20" i="4"/>
  <c r="AJ35" i="4"/>
  <c r="AJ26" i="4"/>
  <c r="AJ15" i="4"/>
  <c r="AJ21" i="4"/>
  <c r="AJ22" i="4"/>
  <c r="AJ32" i="4"/>
  <c r="AJ28" i="4"/>
  <c r="AL13" i="4" l="1"/>
  <c r="AM12" i="4"/>
  <c r="AK34" i="4"/>
  <c r="AK25" i="4"/>
  <c r="AK17" i="4"/>
  <c r="AK33" i="4"/>
  <c r="AK21" i="4"/>
  <c r="AK24" i="4"/>
  <c r="AK14" i="4"/>
  <c r="AK15" i="4"/>
  <c r="AK30" i="4"/>
  <c r="AK31" i="4"/>
  <c r="AK35" i="4"/>
  <c r="AK32" i="4"/>
  <c r="AK29" i="4"/>
  <c r="AK22" i="4"/>
  <c r="AK26" i="4"/>
  <c r="AK20" i="4"/>
  <c r="AK18" i="4"/>
  <c r="AK23" i="4"/>
  <c r="AK19" i="4"/>
  <c r="AK28" i="4"/>
  <c r="AK27" i="4"/>
  <c r="AK16" i="4"/>
  <c r="AM13" i="4" l="1"/>
  <c r="AN12" i="4"/>
  <c r="AL30" i="4"/>
  <c r="AL34" i="4"/>
  <c r="AL17" i="4"/>
  <c r="AL24" i="4"/>
  <c r="AL35" i="4"/>
  <c r="AL23" i="4"/>
  <c r="AL33" i="4"/>
  <c r="AL21" i="4"/>
  <c r="AL14" i="4"/>
  <c r="AL28" i="4"/>
  <c r="AL31" i="4"/>
  <c r="AL29" i="4"/>
  <c r="AL22" i="4"/>
  <c r="AL19" i="4"/>
  <c r="AL20" i="4"/>
  <c r="AL25" i="4"/>
  <c r="AL15" i="4"/>
  <c r="AL16" i="4"/>
  <c r="AL26" i="4"/>
  <c r="AL18" i="4"/>
  <c r="AL32" i="4"/>
  <c r="AL27" i="4"/>
  <c r="AN13" i="4" l="1"/>
  <c r="AO12" i="4"/>
  <c r="AM24" i="4"/>
  <c r="AM20" i="4"/>
  <c r="AM14" i="4"/>
  <c r="AM21" i="4"/>
  <c r="AM27" i="4"/>
  <c r="AM22" i="4"/>
  <c r="AM17" i="4"/>
  <c r="AM23" i="4"/>
  <c r="AM30" i="4"/>
  <c r="AM15" i="4"/>
  <c r="AM26" i="4"/>
  <c r="AM28" i="4"/>
  <c r="AM31" i="4"/>
  <c r="AM33" i="4"/>
  <c r="AM34" i="4"/>
  <c r="AM35" i="4"/>
  <c r="AM32" i="4"/>
  <c r="AM29" i="4"/>
  <c r="AM19" i="4"/>
  <c r="AM16" i="4"/>
  <c r="AM18" i="4"/>
  <c r="AM25" i="4"/>
  <c r="AO13" i="4" l="1"/>
  <c r="AP12" i="4"/>
  <c r="AN30" i="4"/>
  <c r="AN24" i="4"/>
  <c r="AN20" i="4"/>
  <c r="AN25" i="4"/>
  <c r="AN17" i="4"/>
  <c r="AN21" i="4"/>
  <c r="AN16" i="4"/>
  <c r="AN33" i="4"/>
  <c r="AN34" i="4"/>
  <c r="AN26" i="4"/>
  <c r="AN22" i="4"/>
  <c r="AN32" i="4"/>
  <c r="AN28" i="4"/>
  <c r="AN18" i="4"/>
  <c r="AN27" i="4"/>
  <c r="AN14" i="4"/>
  <c r="AN23" i="4"/>
  <c r="AN19" i="4"/>
  <c r="AN35" i="4"/>
  <c r="AN15" i="4"/>
  <c r="AN29" i="4"/>
  <c r="AN31" i="4"/>
  <c r="AP13" i="4" l="1"/>
  <c r="AQ12" i="4"/>
  <c r="AO35" i="4"/>
  <c r="AO26" i="4"/>
  <c r="AO22" i="4"/>
  <c r="AO29" i="4"/>
  <c r="AO17" i="4"/>
  <c r="AO20" i="4"/>
  <c r="AO34" i="4"/>
  <c r="AO30" i="4"/>
  <c r="AO19" i="4"/>
  <c r="AO32" i="4"/>
  <c r="AO33" i="4"/>
  <c r="AO23" i="4"/>
  <c r="AO31" i="4"/>
  <c r="AO16" i="4"/>
  <c r="AO15" i="4"/>
  <c r="AO14" i="4"/>
  <c r="AO24" i="4"/>
  <c r="AO21" i="4"/>
  <c r="AO25" i="4"/>
  <c r="AO27" i="4"/>
  <c r="AO28" i="4"/>
  <c r="AO18" i="4"/>
  <c r="AQ13" i="4" l="1"/>
  <c r="AR12" i="4"/>
  <c r="AP25" i="4"/>
  <c r="AP32" i="4"/>
  <c r="AP24" i="4"/>
  <c r="AP14" i="4"/>
  <c r="AP31" i="4"/>
  <c r="AP27" i="4"/>
  <c r="AP30" i="4"/>
  <c r="AP29" i="4"/>
  <c r="AP23" i="4"/>
  <c r="AP28" i="4"/>
  <c r="AP18" i="4"/>
  <c r="AP21" i="4"/>
  <c r="AP26" i="4"/>
  <c r="AP34" i="4"/>
  <c r="AP20" i="4"/>
  <c r="AP15" i="4"/>
  <c r="AP35" i="4"/>
  <c r="AP22" i="4"/>
  <c r="AP33" i="4"/>
  <c r="AP17" i="4"/>
  <c r="AP16" i="4"/>
  <c r="AP19" i="4"/>
  <c r="AS12" i="4" l="1"/>
  <c r="AS13" i="4" s="1"/>
  <c r="AR13" i="4"/>
  <c r="AQ21" i="4"/>
  <c r="AQ20" i="4"/>
  <c r="AQ18" i="4"/>
  <c r="AQ31" i="4"/>
  <c r="AQ22" i="4"/>
  <c r="AQ26" i="4"/>
  <c r="AQ27" i="4"/>
  <c r="AQ16" i="4"/>
  <c r="AQ33" i="4"/>
  <c r="AQ28" i="4"/>
  <c r="AQ29" i="4"/>
  <c r="AQ24" i="4"/>
  <c r="AQ35" i="4"/>
  <c r="AQ30" i="4"/>
  <c r="AQ15" i="4"/>
  <c r="AQ17" i="4"/>
  <c r="AQ32" i="4"/>
  <c r="AQ25" i="4"/>
  <c r="AQ19" i="4"/>
  <c r="AQ14" i="4"/>
  <c r="AQ34" i="4"/>
  <c r="AQ23" i="4"/>
  <c r="AR35" i="4" l="1"/>
  <c r="AR30" i="4"/>
  <c r="AR32" i="4"/>
  <c r="AR33" i="4"/>
  <c r="AR20" i="4"/>
  <c r="AR21" i="4"/>
  <c r="AR31" i="4"/>
  <c r="AR16" i="4"/>
  <c r="AR15" i="4"/>
  <c r="AR14" i="4"/>
  <c r="AR23" i="4"/>
  <c r="AR28" i="4"/>
  <c r="AR25" i="4"/>
  <c r="AR29" i="4"/>
  <c r="AR18" i="4"/>
  <c r="AR17" i="4"/>
  <c r="AR19" i="4"/>
  <c r="AR27" i="4"/>
  <c r="AR24" i="4"/>
  <c r="AR34" i="4"/>
  <c r="AR26" i="4"/>
  <c r="AR22" i="4"/>
  <c r="AS33" i="4"/>
  <c r="AS27" i="4"/>
  <c r="AS14" i="4"/>
  <c r="AS26" i="4"/>
  <c r="AS29" i="4"/>
  <c r="AS32" i="4"/>
  <c r="AS31" i="4"/>
  <c r="AS15" i="4"/>
  <c r="AS25" i="4"/>
  <c r="AS19" i="4"/>
  <c r="AS21" i="4"/>
  <c r="AS16" i="4"/>
  <c r="AS17" i="4"/>
  <c r="AS23" i="4"/>
  <c r="AS34" i="4"/>
  <c r="AS18" i="4"/>
  <c r="AS20" i="4"/>
  <c r="AS24" i="4"/>
  <c r="AS22" i="4"/>
  <c r="AS35" i="4"/>
  <c r="AS30" i="4"/>
  <c r="AS28" i="4"/>
</calcChain>
</file>

<file path=xl/sharedStrings.xml><?xml version="1.0" encoding="utf-8"?>
<sst xmlns="http://schemas.openxmlformats.org/spreadsheetml/2006/main" count="111" uniqueCount="99">
  <si>
    <t>Weight</t>
  </si>
  <si>
    <t>Height</t>
  </si>
  <si>
    <t>Meters</t>
  </si>
  <si>
    <t>Kg</t>
  </si>
  <si>
    <t>kg</t>
  </si>
  <si>
    <t>Less than 18.5</t>
  </si>
  <si>
    <t>18.5 to 24.9</t>
  </si>
  <si>
    <t>25 to 29.9</t>
  </si>
  <si>
    <t>30 to 39.9</t>
  </si>
  <si>
    <t>40 and over</t>
  </si>
  <si>
    <t>Underweight</t>
  </si>
  <si>
    <t>Healthy weight</t>
  </si>
  <si>
    <t>Overweight</t>
  </si>
  <si>
    <t>Obese</t>
  </si>
  <si>
    <t>Morbidly obese</t>
  </si>
  <si>
    <t>Category</t>
  </si>
  <si>
    <t>BMI range</t>
  </si>
  <si>
    <t>Body Mass Index Calculator</t>
  </si>
  <si>
    <t>Metric</t>
  </si>
  <si>
    <t>Imperial</t>
  </si>
  <si>
    <t>Your BMI</t>
  </si>
  <si>
    <t>Terms of Use - EULA</t>
  </si>
  <si>
    <t>IMPORTANT—READ CAREFULLY:</t>
  </si>
  <si>
    <t>This End-User License Agreement (”EULA”) is a legal agreement between you and Spreadsheet123.com that</t>
  </si>
  <si>
    <t>covers all Microsoft Excel and OpenOffice.org templates or spreadsheets (”TEMPLATES”) and software ("SOFTWARE") made</t>
  </si>
  <si>
    <t>by Spreadsheet123.com.</t>
  </si>
  <si>
    <t>By downloading, copying, accessing or otherwise using any TEMPLATES or/and SOFTWARE, you agree to be bound by the</t>
  </si>
  <si>
    <t>terms of this EULA.</t>
  </si>
  <si>
    <t>TEMPLATES LICENSE</t>
  </si>
  <si>
    <t>This TEMPLATE is protected by copyright laws and international copyright treaties, as well as other intellectual</t>
  </si>
  <si>
    <t>property laws and treaties. Each TEMPLATE is licensed, not sold.</t>
  </si>
  <si>
    <t>1. GRANT OF LICENSE.</t>
  </si>
  <si>
    <r>
      <t xml:space="preserve">This EULA grants you the right to download this TEMPLATE free of charge for </t>
    </r>
    <r>
      <rPr>
        <b/>
        <sz val="10"/>
        <color indexed="16"/>
        <rFont val="Arial"/>
        <family val="2"/>
      </rPr>
      <t>personal use or use within your family.</t>
    </r>
  </si>
  <si>
    <r>
      <t xml:space="preserve">You may customize this </t>
    </r>
    <r>
      <rPr>
        <b/>
        <sz val="10"/>
        <rFont val="Arial"/>
        <family val="2"/>
      </rPr>
      <t>TEMPLATE</t>
    </r>
    <r>
      <rPr>
        <sz val="10"/>
        <rFont val="Arial"/>
        <family val="2"/>
      </rPr>
      <t xml:space="preserve"> with you personal information and use for its intended purpose in personal calculations</t>
    </r>
  </si>
  <si>
    <t xml:space="preserve">documentation or/and communications, but you may not remove or alter any logo, trademark, copyright, hyperlinks, </t>
  </si>
  <si>
    <t>disclaimers, terms of use or other proprietary notices within this TEMPLATE.</t>
  </si>
  <si>
    <t>You may not sell, resell, license, rent, lease, lend or otherwise transfer for value without written</t>
  </si>
  <si>
    <r>
      <t xml:space="preserve">permission of </t>
    </r>
    <r>
      <rPr>
        <b/>
        <sz val="11"/>
        <color indexed="16"/>
        <rFont val="Calibri"/>
        <family val="2"/>
      </rPr>
      <t>SPREADSHEET123.COM</t>
    </r>
  </si>
  <si>
    <r>
      <t xml:space="preserve">You may not distribute this </t>
    </r>
    <r>
      <rPr>
        <b/>
        <sz val="11"/>
        <color indexed="16"/>
        <rFont val="Calibri"/>
        <family val="2"/>
      </rPr>
      <t>TEMPLATE</t>
    </r>
    <r>
      <rPr>
        <sz val="11"/>
        <color indexed="16"/>
        <rFont val="Calibri"/>
        <family val="2"/>
      </rPr>
      <t xml:space="preserve"> in any stand-alone products that contain only the TEMPLATE, or as part of any other </t>
    </r>
  </si>
  <si>
    <t>product. You may not copy or post any TEMPLATE on any network computer or broadcast it in any media without</t>
  </si>
  <si>
    <t>written permission of SPREADSHEET123.COM.</t>
  </si>
  <si>
    <t>2. RESERVATION OF RIGHTS.</t>
  </si>
  <si>
    <t xml:space="preserve">All title and copyrights in and to the Template, and any copies of the Template, are owned by Spreadsheet123.com. </t>
  </si>
  <si>
    <t xml:space="preserve">All rights not expressly granted are reserved by Spreadsheet123.com. In particular, this EULA does not grant you any </t>
  </si>
  <si>
    <t>rights in connection with any trademarks or service marks of Spreadsheet123.com. Use of any Template for any purpose</t>
  </si>
  <si>
    <t>other than expressly permitted in this EULA is prohibited, and may result in severe civil and criminal penalties.</t>
  </si>
  <si>
    <t>3. TERMINATION.</t>
  </si>
  <si>
    <r>
      <t xml:space="preserve">Without prejudice to any other rights, </t>
    </r>
    <r>
      <rPr>
        <b/>
        <sz val="11"/>
        <color indexed="8"/>
        <rFont val="Calibri"/>
        <family val="2"/>
      </rPr>
      <t>Spreadsheet123.com</t>
    </r>
    <r>
      <rPr>
        <sz val="11"/>
        <color theme="1"/>
        <rFont val="Calibri"/>
        <family val="2"/>
        <scheme val="minor"/>
      </rPr>
      <t xml:space="preserve"> may terminate this EULA if you fail to comply with the</t>
    </r>
  </si>
  <si>
    <t>terms and conditions of this EULA. In such event, you must destroy all copies of any TEMPLATE.</t>
  </si>
  <si>
    <t>4. NOTICE SPECIFIC TO TEMPLATES.</t>
  </si>
  <si>
    <t xml:space="preserve">SPREADSHEET123.COM MAKE NO REPRESENTATIONS </t>
  </si>
  <si>
    <t>ABOUT THE SUITABILITY OF THE TEMPLATES FOR ANY PURPOSE. ALL TEMPLATES ARE PROVIDED</t>
  </si>
  <si>
    <t xml:space="preserve"> “AS IS” WITHOUT WARRANTY OF ANY KIND. SPREADSHEET123.COM HEREBY DISCLAIM ALL </t>
  </si>
  <si>
    <t>WARRANTIES AND CONDITIONS WITH REGARD TO THE TEMPLATES, INCLUDING ALL IMPLIED</t>
  </si>
  <si>
    <t>WARRANTIES AND CONDITIONS OF MERCHANTABILITY, FITNESS FOR A PARTICULAR PURPOSE, TITLE</t>
  </si>
  <si>
    <t>AND NON-INFRINGEMENT. IN NO EVENT SHALL SPREADSHEET123.COM BE LIABLE FOR ANY SPECIAL,</t>
  </si>
  <si>
    <t xml:space="preserve">INDIRECT OR CONSEQUENTIAL DAMAGES OR ANY DAMAGES WHATSOEVER RESULTING FROM LOSS </t>
  </si>
  <si>
    <t xml:space="preserve">OF USE, DATA OR PROFITS, WHETHER IN AN ACTION OF CONTRACT, NEGLIGENCE OR OTHER TORTIOUS </t>
  </si>
  <si>
    <t>ANY REFERENCES TO EVENTS, PEOPLE, PLACES, OR ENTITIES IN THE TEMPLATES IS PURELY FICTITIOUS AND NOT INTENDED TO REPRESENT ANY ACTUAL EVENT,</t>
  </si>
  <si>
    <t>PERSON, PLACE, OR ENTITY. SPREADSHEET123.COM  DISCLAIMS ANY LIKENESS OR SIMILARITIES TO ACTUAL EVENTS, PEOPLE, PLACES, OR ENTITIES, AND</t>
  </si>
  <si>
    <t>ANY SUCH LIKENESS OR SIMILARITIES ARE UNINTENTIONAL AND PURELY COINCIDENTAL.</t>
  </si>
  <si>
    <t>5. MISCELLANEOUS.</t>
  </si>
  <si>
    <t>Some states do not allow the limitation or exclusion of liability for incidental or consequential</t>
  </si>
  <si>
    <t>damages, so the above limitation may not apply to you.</t>
  </si>
  <si>
    <t>Name</t>
  </si>
  <si>
    <t>WEIGHT</t>
  </si>
  <si>
    <t>lbs</t>
  </si>
  <si>
    <t>cm</t>
  </si>
  <si>
    <t>Normal</t>
  </si>
  <si>
    <t>Underweight (BMI &lt; 18.5)</t>
  </si>
  <si>
    <t>Normal (BMI 18.5 - 24.9)</t>
  </si>
  <si>
    <t>Overweight (BMI 25 - 29.9)</t>
  </si>
  <si>
    <t>Obese (BMI 30 - 39.9)</t>
  </si>
  <si>
    <t>Morbidly obese (BMI &gt;40)</t>
  </si>
  <si>
    <r>
      <t xml:space="preserve">HEIGHT
</t>
    </r>
    <r>
      <rPr>
        <sz val="8"/>
        <color indexed="8"/>
        <rFont val="Arial"/>
        <family val="2"/>
      </rPr>
      <t xml:space="preserve">(feet &amp; Inchers and centimeters) </t>
    </r>
  </si>
  <si>
    <t>Adult Body Mass Index (BMI) Charts</t>
  </si>
  <si>
    <t>inc</t>
  </si>
  <si>
    <t>18.5 BMI</t>
  </si>
  <si>
    <t>25 BMI</t>
  </si>
  <si>
    <t>30 BMI</t>
  </si>
  <si>
    <t>40 BMI</t>
  </si>
  <si>
    <t>Overweigt</t>
  </si>
  <si>
    <t>!</t>
  </si>
  <si>
    <t>The most accurate reading of the weight is taken when wearing light clothing without any footwear.
Height is very crucial factor when calculating your BMI. Your height must be measured without your footwear to get the most accurate reading.</t>
  </si>
  <si>
    <t>Adult Body Mass Index (BMI) Table</t>
  </si>
  <si>
    <t>BMI Charts Data Calculations</t>
  </si>
  <si>
    <t>ft &amp; Inch</t>
  </si>
  <si>
    <t>http://www.bupa.co.uk/jahia/Jahia/site/bupacouk/_ns/bupaukcmshome/individuals/health-information/tools-calculators/hi-bmi-calculator</t>
  </si>
  <si>
    <t>http://www.nhlbi.nih.gov/guidelines/obesity/BMI/bmicalc.htm</t>
  </si>
  <si>
    <t>http://www.nhs.uk/Tools/Pages/Healthyweightcalculator.aspx</t>
  </si>
  <si>
    <t>http://www.cdc.gov/healthyweight/assessing/bmi/index.html</t>
  </si>
  <si>
    <t>http://www.cdc.gov/healthyweight/assessing/bmi/adult_bmi/index.html</t>
  </si>
  <si>
    <t>The table and all information contained in it including all calculations is based on the information found on the websites of following organizations:</t>
  </si>
  <si>
    <t>How is BMI calculated?</t>
  </si>
  <si>
    <t>BMI = weight(kg) / (height(cm) x height(cm))</t>
  </si>
  <si>
    <t>BMI = (weight(lbs) / (height(inch) x height(inch))) x 703</t>
  </si>
  <si>
    <t>Formula to calculate BMI using metric units of measure.</t>
  </si>
  <si>
    <t>Formula to calculate BMI using imperial units of measure.</t>
  </si>
  <si>
    <t>arun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</si>
</sst>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4" x14ac:knownFonts="1">
    <font>
      <sz val="11"/>
      <color theme="1"/>
      <name val="Calibri"/>
      <family val="2"/>
      <scheme val="minor"/>
    </font>
    <font>
      <sz val="18"/>
      <color indexed="18"/>
      <name val="Arial"/>
      <family val="2"/>
    </font>
    <font>
      <b/>
      <sz val="24"/>
      <color indexed="9"/>
      <name val="Calibri"/>
      <family val="2"/>
    </font>
    <font>
      <u/>
      <sz val="10"/>
      <color indexed="12"/>
      <name val="Arial"/>
      <family val="2"/>
    </font>
    <font>
      <sz val="10"/>
      <color indexed="8"/>
      <name val="Arial"/>
      <family val="2"/>
    </font>
    <font>
      <b/>
      <sz val="11"/>
      <name val="Arial"/>
      <family val="2"/>
    </font>
    <font>
      <b/>
      <sz val="10"/>
      <color indexed="16"/>
      <name val="Arial"/>
      <family val="2"/>
    </font>
    <font>
      <b/>
      <sz val="10"/>
      <name val="Arial"/>
      <family val="2"/>
    </font>
    <font>
      <sz val="10"/>
      <name val="Arial"/>
      <family val="2"/>
    </font>
    <font>
      <sz val="11"/>
      <color indexed="16"/>
      <name val="Calibri"/>
      <family val="2"/>
    </font>
    <font>
      <b/>
      <sz val="11"/>
      <color indexed="16"/>
      <name val="Calibri"/>
      <family val="2"/>
    </font>
    <font>
      <b/>
      <sz val="11"/>
      <color indexed="8"/>
      <name val="Calibri"/>
      <family val="2"/>
    </font>
    <font>
      <sz val="7"/>
      <color indexed="8"/>
      <name val="Verdana"/>
      <family val="2"/>
    </font>
    <font>
      <sz val="7"/>
      <color indexed="8"/>
      <name val="Calibri"/>
      <family val="2"/>
    </font>
    <font>
      <sz val="8"/>
      <color indexed="8"/>
      <name val="Arial"/>
      <family val="2"/>
    </font>
    <font>
      <sz val="11"/>
      <color theme="1"/>
      <name val="Arial"/>
      <family val="2"/>
    </font>
    <font>
      <sz val="14"/>
      <color theme="0"/>
      <name val="Arial"/>
      <family val="2"/>
    </font>
    <font>
      <sz val="20"/>
      <color theme="0"/>
      <name val="Arial"/>
      <family val="2"/>
    </font>
    <font>
      <sz val="11"/>
      <color theme="1" tint="4.9989318521683403E-2"/>
      <name val="Arial"/>
      <family val="2"/>
    </font>
    <font>
      <sz val="12"/>
      <color theme="3" tint="-0.499984740745262"/>
      <name val="Arial"/>
      <family val="2"/>
    </font>
    <font>
      <sz val="10"/>
      <color theme="0" tint="-0.499984740745262"/>
      <name val="Arial"/>
      <family val="2"/>
    </font>
    <font>
      <sz val="11"/>
      <color theme="0" tint="-4.9989318521683403E-2"/>
      <name val="Arial"/>
      <family val="2"/>
    </font>
    <font>
      <sz val="12"/>
      <color theme="8" tint="-0.499984740745262"/>
      <name val="Arial"/>
      <family val="2"/>
    </font>
    <font>
      <sz val="18"/>
      <color theme="8" tint="-0.499984740745262"/>
      <name val="Arial"/>
      <family val="2"/>
    </font>
    <font>
      <sz val="11"/>
      <color theme="0"/>
      <name val="Arial"/>
      <family val="2"/>
    </font>
    <font>
      <sz val="8"/>
      <color theme="0" tint="-4.9989318521683403E-2"/>
      <name val="Arial"/>
      <family val="2"/>
    </font>
    <font>
      <sz val="8"/>
      <color theme="1"/>
      <name val="Arial"/>
      <family val="2"/>
    </font>
    <font>
      <sz val="11"/>
      <color theme="0" tint="-0.499984740745262"/>
      <name val="Arial"/>
      <family val="2"/>
    </font>
    <font>
      <sz val="12"/>
      <color theme="0"/>
      <name val="Arial"/>
      <family val="2"/>
    </font>
    <font>
      <sz val="20"/>
      <color theme="1" tint="0.14999847407452621"/>
      <name val="Arial"/>
      <family val="2"/>
    </font>
    <font>
      <sz val="11"/>
      <color theme="1" tint="0.14999847407452621"/>
      <name val="Arial"/>
      <family val="2"/>
    </font>
    <font>
      <sz val="20"/>
      <color theme="1" tint="0.249977111117893"/>
      <name val="Arial"/>
      <family val="2"/>
    </font>
    <font>
      <sz val="11"/>
      <color theme="0"/>
      <name val="Calibri"/>
      <family val="2"/>
      <scheme val="minor"/>
    </font>
    <font>
      <sz val="20"/>
      <color theme="0"/>
      <name val="Calibri"/>
      <family val="2"/>
      <scheme val="minor"/>
    </font>
    <font>
      <sz val="12"/>
      <color theme="1"/>
      <name val="Calibri"/>
      <family val="2"/>
      <scheme val="minor"/>
    </font>
    <font>
      <b/>
      <sz val="11"/>
      <color theme="1"/>
      <name val="Arial"/>
      <family val="2"/>
    </font>
    <font>
      <sz val="16"/>
      <color theme="0"/>
      <name val="Arial"/>
      <family val="2"/>
    </font>
    <font>
      <sz val="16"/>
      <color theme="1"/>
      <name val="Arial"/>
      <family val="2"/>
    </font>
    <font>
      <b/>
      <sz val="18"/>
      <color theme="8" tint="-0.499984740745262"/>
      <name val="Arial"/>
      <family val="2"/>
    </font>
    <font>
      <b/>
      <sz val="18"/>
      <color theme="0" tint="-4.9989318521683403E-2"/>
      <name val="Arial"/>
      <family val="2"/>
    </font>
    <font>
      <sz val="60"/>
      <color theme="0"/>
      <name val="Arial"/>
      <family val="2"/>
    </font>
    <font>
      <b/>
      <sz val="22"/>
      <color theme="8" tint="-0.499984740745262"/>
      <name val="Arial"/>
      <family val="2"/>
    </font>
    <font>
      <b/>
      <sz val="11"/>
      <color theme="1" tint="4.9989318521683403E-2"/>
      <name val="Arial"/>
      <family val="2"/>
    </font>
    <font>
      <sz val="11"/>
      <color theme="9" tint="-0.499984740745262"/>
      <name val="Adobe Heiti Std R"/>
      <family val="2"/>
      <charset val="128"/>
    </font>
  </fonts>
  <fills count="15">
    <fill>
      <patternFill patternType="none"/>
    </fill>
    <fill>
      <patternFill patternType="gray125"/>
    </fill>
    <fill>
      <patternFill patternType="solid">
        <fgColor indexed="22"/>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bgColor indexed="64"/>
      </patternFill>
    </fill>
    <fill>
      <patternFill patternType="solid">
        <fgColor theme="1" tint="0.14999847407452621"/>
        <bgColor indexed="64"/>
      </patternFill>
    </fill>
    <fill>
      <patternFill patternType="solid">
        <fgColor theme="7" tint="0.59999389629810485"/>
        <bgColor indexed="64"/>
      </patternFill>
    </fill>
    <fill>
      <patternFill patternType="solid">
        <fgColor theme="6" tint="-0.249977111117893"/>
        <bgColor indexed="64"/>
      </patternFill>
    </fill>
    <fill>
      <patternFill patternType="solid">
        <fgColor theme="0" tint="-0.499984740745262"/>
        <bgColor indexed="64"/>
      </patternFill>
    </fill>
  </fills>
  <borders count="9">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bottom style="thin">
        <color theme="1" tint="0.24994659260841701"/>
      </bottom>
      <diagonal/>
    </border>
    <border>
      <left/>
      <right/>
      <top style="thin">
        <color theme="1" tint="0.24994659260841701"/>
      </top>
      <bottom/>
      <diagonal/>
    </border>
    <border>
      <left style="thin">
        <color theme="1" tint="0.24994659260841701"/>
      </left>
      <right/>
      <top/>
      <bottom/>
      <diagonal/>
    </border>
    <border>
      <left/>
      <right style="thin">
        <color theme="1" tint="0.24994659260841701"/>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01">
    <xf numFmtId="0" fontId="0" fillId="0" borderId="0" xfId="0"/>
    <xf numFmtId="0" fontId="15" fillId="0" borderId="0" xfId="0" applyFont="1"/>
    <xf numFmtId="2" fontId="15" fillId="0" borderId="0" xfId="0" applyNumberFormat="1" applyFont="1"/>
    <xf numFmtId="164" fontId="15" fillId="0" borderId="0" xfId="0" applyNumberFormat="1" applyFont="1"/>
    <xf numFmtId="0" fontId="16" fillId="3" borderId="0" xfId="0" applyFont="1" applyFill="1" applyAlignment="1">
      <alignment vertical="center"/>
    </xf>
    <xf numFmtId="0" fontId="16" fillId="4" borderId="0" xfId="0" applyFont="1" applyFill="1" applyAlignment="1">
      <alignment vertical="center"/>
    </xf>
    <xf numFmtId="0" fontId="15" fillId="0" borderId="0" xfId="0" applyFont="1" applyAlignment="1">
      <alignment vertical="center"/>
    </xf>
    <xf numFmtId="0" fontId="17" fillId="5" borderId="0" xfId="0" applyFont="1" applyFill="1" applyAlignment="1">
      <alignment vertical="center"/>
    </xf>
    <xf numFmtId="0" fontId="15" fillId="6" borderId="0" xfId="0" applyFont="1" applyFill="1" applyAlignment="1">
      <alignment vertical="center"/>
    </xf>
    <xf numFmtId="0" fontId="15" fillId="7" borderId="0" xfId="0" applyFont="1" applyFill="1"/>
    <xf numFmtId="0" fontId="15" fillId="7" borderId="0" xfId="0" applyFont="1" applyFill="1" applyAlignment="1">
      <alignment vertical="center"/>
    </xf>
    <xf numFmtId="0" fontId="16" fillId="3" borderId="0" xfId="0" applyFont="1" applyFill="1" applyAlignment="1">
      <alignment horizontal="left" vertical="center" indent="1"/>
    </xf>
    <xf numFmtId="0" fontId="16" fillId="4" borderId="0" xfId="0" applyFont="1" applyFill="1" applyAlignment="1">
      <alignment horizontal="left" vertical="center" indent="1"/>
    </xf>
    <xf numFmtId="0" fontId="15" fillId="8" borderId="0" xfId="0" applyFont="1" applyFill="1"/>
    <xf numFmtId="0" fontId="15" fillId="8" borderId="0" xfId="0" applyFont="1" applyFill="1" applyAlignment="1">
      <alignment vertical="center"/>
    </xf>
    <xf numFmtId="0" fontId="15" fillId="0" borderId="1" xfId="0" applyFont="1" applyFill="1" applyBorder="1" applyAlignment="1">
      <alignment horizontal="right" vertical="center" indent="1"/>
    </xf>
    <xf numFmtId="0" fontId="15" fillId="9" borderId="0" xfId="0" applyFont="1" applyFill="1"/>
    <xf numFmtId="0" fontId="15" fillId="9" borderId="0" xfId="0" applyFont="1" applyFill="1" applyAlignment="1">
      <alignment vertical="center"/>
    </xf>
    <xf numFmtId="0" fontId="16" fillId="10" borderId="0" xfId="0" applyFont="1" applyFill="1" applyAlignment="1">
      <alignment horizontal="left" vertical="center" indent="1"/>
    </xf>
    <xf numFmtId="0" fontId="16" fillId="10" borderId="0" xfId="0" applyFont="1" applyFill="1" applyAlignment="1">
      <alignment vertical="center"/>
    </xf>
    <xf numFmtId="0" fontId="18" fillId="6" borderId="0" xfId="0" applyFont="1" applyFill="1" applyAlignment="1">
      <alignment vertical="center"/>
    </xf>
    <xf numFmtId="0" fontId="18" fillId="6" borderId="0" xfId="0" applyFont="1" applyFill="1"/>
    <xf numFmtId="0" fontId="19" fillId="6" borderId="0" xfId="0" applyFont="1" applyFill="1" applyAlignment="1">
      <alignment horizontal="left" vertical="center" indent="1"/>
    </xf>
    <xf numFmtId="0" fontId="19" fillId="6" borderId="0" xfId="0" applyFont="1" applyFill="1" applyAlignment="1">
      <alignment vertical="center"/>
    </xf>
    <xf numFmtId="0" fontId="15" fillId="0" borderId="0" xfId="0" applyFont="1" applyFill="1"/>
    <xf numFmtId="0" fontId="1" fillId="0" borderId="0" xfId="0" applyFont="1" applyFill="1" applyBorder="1" applyAlignment="1">
      <alignment vertical="center"/>
    </xf>
    <xf numFmtId="0" fontId="2" fillId="0" borderId="0" xfId="0" applyFont="1" applyFill="1" applyBorder="1" applyAlignment="1"/>
    <xf numFmtId="0" fontId="0" fillId="0" borderId="0" xfId="0" applyFill="1" applyBorder="1"/>
    <xf numFmtId="2" fontId="0" fillId="0" borderId="0" xfId="0" applyNumberFormat="1" applyFill="1" applyBorder="1"/>
    <xf numFmtId="0" fontId="0" fillId="0" borderId="0" xfId="0" applyFill="1" applyBorder="1" applyAlignment="1"/>
    <xf numFmtId="0" fontId="0" fillId="0" borderId="0" xfId="0" applyFill="1" applyBorder="1" applyAlignment="1">
      <alignment horizontal="right"/>
    </xf>
    <xf numFmtId="0" fontId="3" fillId="0" borderId="0" xfId="1" applyBorder="1" applyAlignment="1" applyProtection="1"/>
    <xf numFmtId="0" fontId="0" fillId="0" borderId="0" xfId="0" applyBorder="1"/>
    <xf numFmtId="0" fontId="4" fillId="0" borderId="0" xfId="0" applyFont="1" applyBorder="1" applyAlignment="1">
      <alignment horizontal="right" readingOrder="1"/>
    </xf>
    <xf numFmtId="0" fontId="0" fillId="0" borderId="0" xfId="0" applyFill="1" applyBorder="1" applyAlignment="1">
      <alignment horizontal="left"/>
    </xf>
    <xf numFmtId="0" fontId="9" fillId="0" borderId="0" xfId="0" applyFont="1" applyFill="1" applyBorder="1" applyAlignment="1">
      <alignment horizontal="left"/>
    </xf>
    <xf numFmtId="0" fontId="12" fillId="0" borderId="0" xfId="0" applyFont="1" applyFill="1" applyBorder="1"/>
    <xf numFmtId="0" fontId="13" fillId="0" borderId="0" xfId="0" applyFont="1" applyFill="1" applyBorder="1" applyAlignment="1">
      <alignment horizontal="left"/>
    </xf>
    <xf numFmtId="0" fontId="13" fillId="0" borderId="0" xfId="0" applyFont="1" applyFill="1" applyBorder="1"/>
    <xf numFmtId="0" fontId="15" fillId="7" borderId="0" xfId="0" applyFont="1" applyFill="1" applyAlignment="1">
      <alignment horizontal="right"/>
    </xf>
    <xf numFmtId="0" fontId="20" fillId="7" borderId="0" xfId="0" applyFont="1" applyFill="1" applyAlignment="1">
      <alignment horizontal="right"/>
    </xf>
    <xf numFmtId="0" fontId="21" fillId="7" borderId="0" xfId="0" applyFont="1" applyFill="1" applyAlignment="1">
      <alignment vertical="center"/>
    </xf>
    <xf numFmtId="0" fontId="22" fillId="7" borderId="0" xfId="0" applyFont="1" applyFill="1" applyAlignment="1">
      <alignment horizontal="left" vertical="center"/>
    </xf>
    <xf numFmtId="0" fontId="23" fillId="7" borderId="0" xfId="0" applyFont="1" applyFill="1" applyAlignment="1">
      <alignment vertical="center"/>
    </xf>
    <xf numFmtId="2" fontId="23" fillId="7" borderId="0" xfId="0" applyNumberFormat="1" applyFont="1" applyFill="1" applyAlignment="1">
      <alignment vertical="center"/>
    </xf>
    <xf numFmtId="0" fontId="15" fillId="11" borderId="0" xfId="0" applyFont="1" applyFill="1" applyAlignment="1">
      <alignment vertical="center"/>
    </xf>
    <xf numFmtId="0" fontId="24" fillId="11" borderId="0" xfId="0" applyFont="1" applyFill="1" applyAlignment="1">
      <alignment horizontal="center" vertical="center"/>
    </xf>
    <xf numFmtId="0" fontId="21" fillId="11" borderId="0" xfId="0" applyFont="1" applyFill="1" applyAlignment="1">
      <alignment vertical="center"/>
    </xf>
    <xf numFmtId="0" fontId="21" fillId="11" borderId="0" xfId="0" applyFont="1" applyFill="1" applyAlignment="1">
      <alignment horizontal="center" vertical="center"/>
    </xf>
    <xf numFmtId="0" fontId="25" fillId="11" borderId="0" xfId="0" applyFont="1" applyFill="1" applyAlignment="1">
      <alignment horizontal="center" vertical="center"/>
    </xf>
    <xf numFmtId="164" fontId="25" fillId="11" borderId="0" xfId="0" applyNumberFormat="1" applyFont="1" applyFill="1" applyAlignment="1">
      <alignment horizontal="center" vertical="center"/>
    </xf>
    <xf numFmtId="0" fontId="26" fillId="6" borderId="0" xfId="0" applyNumberFormat="1" applyFont="1" applyFill="1" applyAlignment="1">
      <alignment horizontal="left" vertical="center" indent="1"/>
    </xf>
    <xf numFmtId="0" fontId="15" fillId="6" borderId="0" xfId="0" applyFont="1" applyFill="1" applyAlignment="1">
      <alignment horizontal="center" vertical="center"/>
    </xf>
    <xf numFmtId="1" fontId="26" fillId="12" borderId="0" xfId="0" applyNumberFormat="1" applyFont="1" applyFill="1" applyAlignment="1">
      <alignment horizontal="center" vertical="center"/>
    </xf>
    <xf numFmtId="0" fontId="24" fillId="5" borderId="0" xfId="0" applyFont="1" applyFill="1" applyAlignment="1">
      <alignment vertical="center"/>
    </xf>
    <xf numFmtId="0" fontId="27" fillId="0" borderId="0" xfId="0" applyFont="1" applyAlignment="1">
      <alignment horizontal="right" vertical="center"/>
    </xf>
    <xf numFmtId="0" fontId="28" fillId="4" borderId="0" xfId="0" applyFont="1" applyFill="1" applyAlignment="1">
      <alignment vertical="center" wrapText="1"/>
    </xf>
    <xf numFmtId="0" fontId="29" fillId="7" borderId="0" xfId="0" applyFont="1" applyFill="1" applyAlignment="1">
      <alignment vertical="center"/>
    </xf>
    <xf numFmtId="0" fontId="30" fillId="7" borderId="0" xfId="0" applyFont="1" applyFill="1" applyAlignment="1">
      <alignment vertical="center"/>
    </xf>
    <xf numFmtId="0" fontId="31" fillId="7" borderId="0" xfId="0" applyFont="1" applyFill="1" applyAlignment="1">
      <alignment vertical="center"/>
    </xf>
    <xf numFmtId="0" fontId="32" fillId="0" borderId="0" xfId="0" applyFont="1" applyFill="1"/>
    <xf numFmtId="0" fontId="33" fillId="5" borderId="0" xfId="0" applyFont="1" applyFill="1"/>
    <xf numFmtId="0" fontId="33" fillId="0" borderId="0" xfId="0" applyFont="1" applyFill="1"/>
    <xf numFmtId="0" fontId="34" fillId="0" borderId="0" xfId="0" applyFont="1"/>
    <xf numFmtId="0" fontId="15" fillId="0" borderId="2" xfId="0" applyFont="1" applyBorder="1" applyAlignment="1">
      <alignment vertical="center"/>
    </xf>
    <xf numFmtId="0" fontId="15" fillId="0" borderId="1" xfId="0" applyFont="1" applyBorder="1" applyAlignment="1">
      <alignment vertical="center"/>
    </xf>
    <xf numFmtId="1" fontId="15" fillId="0" borderId="2" xfId="0" applyNumberFormat="1" applyFont="1" applyBorder="1" applyAlignment="1">
      <alignment vertical="center"/>
    </xf>
    <xf numFmtId="1" fontId="15" fillId="0" borderId="1" xfId="0" applyNumberFormat="1" applyFont="1" applyBorder="1" applyAlignment="1">
      <alignment vertical="center"/>
    </xf>
    <xf numFmtId="0" fontId="35" fillId="0" borderId="0" xfId="0" applyFont="1" applyAlignment="1">
      <alignment vertical="center"/>
    </xf>
    <xf numFmtId="0" fontId="36" fillId="13" borderId="0" xfId="0" applyFont="1" applyFill="1" applyAlignment="1">
      <alignment vertical="center"/>
    </xf>
    <xf numFmtId="0" fontId="37" fillId="0" borderId="0" xfId="0" applyFont="1" applyFill="1" applyAlignment="1">
      <alignment vertical="center"/>
    </xf>
    <xf numFmtId="0" fontId="16" fillId="13" borderId="0" xfId="0" applyFont="1" applyFill="1" applyAlignment="1">
      <alignment horizontal="left" vertical="center" indent="1"/>
    </xf>
    <xf numFmtId="0" fontId="18" fillId="7" borderId="0" xfId="0" applyFont="1" applyFill="1"/>
    <xf numFmtId="0" fontId="42" fillId="7" borderId="0" xfId="0" applyFont="1" applyFill="1" applyAlignment="1">
      <alignment horizontal="left" indent="1"/>
    </xf>
    <xf numFmtId="0" fontId="18" fillId="7" borderId="0" xfId="0" applyFont="1" applyFill="1" applyAlignment="1">
      <alignment horizontal="left" indent="1"/>
    </xf>
    <xf numFmtId="0" fontId="43" fillId="7" borderId="0" xfId="0" applyFont="1" applyFill="1" applyAlignment="1">
      <alignment horizontal="left" indent="1"/>
    </xf>
    <xf numFmtId="0" fontId="3" fillId="7" borderId="0" xfId="1" applyFill="1" applyAlignment="1" applyProtection="1">
      <alignment horizontal="right" vertical="center" indent="1"/>
    </xf>
    <xf numFmtId="0" fontId="19" fillId="6" borderId="0" xfId="0" applyFont="1" applyFill="1" applyAlignment="1">
      <alignment horizontal="left" vertical="center" indent="1"/>
    </xf>
    <xf numFmtId="0" fontId="15" fillId="0" borderId="3" xfId="0" applyFont="1" applyFill="1" applyBorder="1" applyAlignment="1">
      <alignment horizontal="left" vertical="center"/>
    </xf>
    <xf numFmtId="0" fontId="15" fillId="0" borderId="4" xfId="0" applyFont="1" applyFill="1" applyBorder="1" applyAlignment="1">
      <alignment horizontal="left" vertical="center"/>
    </xf>
    <xf numFmtId="0" fontId="38" fillId="7" borderId="0" xfId="0" applyFont="1" applyFill="1" applyAlignment="1">
      <alignment horizontal="center" vertical="center"/>
    </xf>
    <xf numFmtId="2" fontId="39" fillId="14" borderId="0" xfId="0" applyNumberFormat="1" applyFont="1" applyFill="1" applyAlignment="1">
      <alignment horizontal="center" vertical="center"/>
    </xf>
    <xf numFmtId="0" fontId="22" fillId="7" borderId="0" xfId="0" applyFont="1" applyFill="1" applyAlignment="1">
      <alignment horizontal="right" indent="2"/>
    </xf>
    <xf numFmtId="0" fontId="15" fillId="6" borderId="0" xfId="0" applyFont="1" applyFill="1" applyAlignment="1">
      <alignment horizontal="center" vertical="center" textRotation="90"/>
    </xf>
    <xf numFmtId="0" fontId="15" fillId="6" borderId="5" xfId="0" applyFont="1" applyFill="1" applyBorder="1" applyAlignment="1">
      <alignment horizontal="center" vertical="center" textRotation="90"/>
    </xf>
    <xf numFmtId="0" fontId="15" fillId="6" borderId="6" xfId="0" applyFont="1" applyFill="1" applyBorder="1" applyAlignment="1">
      <alignment horizontal="center" vertical="center" textRotation="90"/>
    </xf>
    <xf numFmtId="0" fontId="15" fillId="6" borderId="0" xfId="0" applyFont="1" applyFill="1" applyBorder="1" applyAlignment="1">
      <alignment horizontal="center" vertical="center" textRotation="90"/>
    </xf>
    <xf numFmtId="0" fontId="15" fillId="6" borderId="7" xfId="0" applyFont="1" applyFill="1" applyBorder="1" applyAlignment="1">
      <alignment horizontal="center" vertical="center"/>
    </xf>
    <xf numFmtId="0" fontId="15" fillId="6" borderId="0" xfId="0" applyFont="1" applyFill="1" applyBorder="1" applyAlignment="1">
      <alignment horizontal="center" vertical="center"/>
    </xf>
    <xf numFmtId="0" fontId="15" fillId="6" borderId="0" xfId="0" applyFont="1" applyFill="1" applyAlignment="1">
      <alignment horizontal="center" vertical="center" textRotation="90" wrapText="1"/>
    </xf>
    <xf numFmtId="0" fontId="28" fillId="4" borderId="0" xfId="0" applyFont="1" applyFill="1" applyAlignment="1">
      <alignment horizontal="left" vertical="center" wrapText="1" indent="1"/>
    </xf>
    <xf numFmtId="0" fontId="40" fillId="4" borderId="0" xfId="0" applyFont="1" applyFill="1" applyAlignment="1">
      <alignment horizontal="center" vertical="center"/>
    </xf>
    <xf numFmtId="0" fontId="21" fillId="11" borderId="0" xfId="0" applyFont="1" applyFill="1" applyAlignment="1">
      <alignment horizontal="center" vertical="center"/>
    </xf>
    <xf numFmtId="0" fontId="15" fillId="6" borderId="8" xfId="0" applyFont="1" applyFill="1" applyBorder="1" applyAlignment="1">
      <alignment horizontal="center" vertical="center"/>
    </xf>
    <xf numFmtId="0" fontId="28" fillId="11" borderId="0" xfId="0" applyFont="1" applyFill="1" applyAlignment="1">
      <alignment horizontal="center" vertical="center"/>
    </xf>
    <xf numFmtId="0" fontId="0" fillId="0" borderId="0" xfId="0" applyFill="1" applyBorder="1" applyAlignment="1">
      <alignment horizontal="left"/>
    </xf>
    <xf numFmtId="0" fontId="5" fillId="2" borderId="0" xfId="0" applyFont="1" applyFill="1" applyBorder="1" applyAlignment="1">
      <alignment horizontal="left"/>
    </xf>
    <xf numFmtId="0" fontId="9" fillId="0" borderId="0" xfId="0" applyFont="1" applyFill="1" applyBorder="1" applyAlignment="1">
      <alignment horizontal="left"/>
    </xf>
    <xf numFmtId="0" fontId="0" fillId="0" borderId="0" xfId="0" applyFill="1" applyBorder="1" applyAlignment="1">
      <alignment horizontal="left" wrapText="1"/>
    </xf>
    <xf numFmtId="0" fontId="41" fillId="0" borderId="0" xfId="0" applyFont="1" applyFill="1" applyBorder="1" applyAlignment="1">
      <alignment horizontal="left" vertical="center"/>
    </xf>
    <xf numFmtId="0" fontId="0" fillId="0" borderId="0" xfId="0" applyFill="1" applyBorder="1" applyAlignment="1">
      <alignment horizontal="left" vertical="justify"/>
    </xf>
  </cellXfs>
  <cellStyles count="2">
    <cellStyle name="Hyperlink" xfId="1" builtinId="8"/>
    <cellStyle name="Normal" xfId="0" builtinId="0"/>
  </cellStyles>
  <dxfs count="10">
    <dxf>
      <fill>
        <patternFill>
          <bgColor rgb="FF00B050"/>
        </patternFill>
      </fill>
    </dxf>
    <dxf>
      <fill>
        <patternFill>
          <bgColor theme="7" tint="0.39994506668294322"/>
        </patternFill>
      </fill>
    </dxf>
    <dxf>
      <font>
        <color auto="1"/>
      </font>
      <fill>
        <patternFill>
          <bgColor theme="7"/>
        </patternFill>
      </fill>
    </dxf>
    <dxf>
      <font>
        <color theme="0"/>
      </font>
      <fill>
        <patternFill>
          <bgColor rgb="FFC00000"/>
        </patternFill>
      </fill>
    </dxf>
    <dxf>
      <fill>
        <patternFill>
          <bgColor theme="7"/>
        </patternFill>
      </fill>
    </dxf>
    <dxf>
      <font>
        <color theme="0"/>
      </font>
      <fill>
        <patternFill>
          <bgColor rgb="FFC00000"/>
        </patternFill>
      </fill>
    </dxf>
    <dxf>
      <font>
        <color theme="1" tint="4.9989318521683403E-2"/>
      </font>
      <fill>
        <patternFill>
          <bgColor theme="7" tint="0.39994506668294322"/>
        </patternFill>
      </fill>
    </dxf>
    <dxf>
      <font>
        <color theme="0"/>
      </font>
      <fill>
        <patternFill>
          <bgColor rgb="FF00B050"/>
        </patternFill>
      </fill>
    </dxf>
    <dxf>
      <font>
        <color theme="1" tint="4.9989318521683403E-2"/>
      </font>
      <fill>
        <patternFill>
          <bgColor theme="7" tint="0.59996337778862885"/>
        </patternFill>
      </fill>
    </dxf>
    <dxf>
      <font>
        <color theme="0" tint="-0.499984740745262"/>
      </font>
      <fill>
        <patternFill patternType="lightGray"/>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3"/>
          <c:order val="0"/>
          <c:tx>
            <c:v>Underweight BMI &lt; 18.5</c:v>
          </c:tx>
          <c:spPr>
            <a:solidFill>
              <a:schemeClr val="accent4">
                <a:lumMod val="40000"/>
                <a:lumOff val="60000"/>
                <a:alpha val="80000"/>
              </a:schemeClr>
            </a:solidFill>
            <a:ln>
              <a:noFill/>
            </a:ln>
            <a:effectLst/>
          </c:spPr>
          <c:dLbls>
            <c:dLbl>
              <c:idx val="0"/>
              <c:layout>
                <c:manualLayout>
                  <c:x val="0.24479170013009899"/>
                  <c:y val="-7.8873251099516026E-2"/>
                </c:manualLayout>
              </c:layout>
              <c:tx>
                <c:rich>
                  <a:bodyPr/>
                  <a:lstStyle/>
                  <a:p>
                    <a:r>
                      <a:rPr lang="en-US" sz="2000"/>
                      <a:t>Underweight</a:t>
                    </a:r>
                  </a:p>
                  <a:p>
                    <a:r>
                      <a:rPr lang="en-US" sz="1600"/>
                      <a:t>BMI &lt; 18.5</a:t>
                    </a:r>
                  </a:p>
                </c:rich>
              </c:tx>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0-1620-4E03-8267-BD7D130C469F}"/>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'Charts Data'!$A$6:$A$34</c:f>
              <c:strCache>
                <c:ptCount val="29"/>
                <c:pt idx="0">
                  <c:v>4'8"</c:v>
                </c:pt>
                <c:pt idx="1">
                  <c:v>4'9"</c:v>
                </c:pt>
                <c:pt idx="2">
                  <c:v>4'10"</c:v>
                </c:pt>
                <c:pt idx="3">
                  <c:v>4'11"</c:v>
                </c:pt>
                <c:pt idx="4">
                  <c:v>5'0"</c:v>
                </c:pt>
                <c:pt idx="5">
                  <c:v>5'1"</c:v>
                </c:pt>
                <c:pt idx="6">
                  <c:v>5'2"</c:v>
                </c:pt>
                <c:pt idx="7">
                  <c:v>5'3"</c:v>
                </c:pt>
                <c:pt idx="8">
                  <c:v>5'4"</c:v>
                </c:pt>
                <c:pt idx="9">
                  <c:v>5'5"</c:v>
                </c:pt>
                <c:pt idx="10">
                  <c:v>5'6"</c:v>
                </c:pt>
                <c:pt idx="11">
                  <c:v>5'7"</c:v>
                </c:pt>
                <c:pt idx="12">
                  <c:v>5'8"</c:v>
                </c:pt>
                <c:pt idx="13">
                  <c:v>5'9"</c:v>
                </c:pt>
                <c:pt idx="14">
                  <c:v>5'10"</c:v>
                </c:pt>
                <c:pt idx="15">
                  <c:v>5'11"</c:v>
                </c:pt>
                <c:pt idx="16">
                  <c:v>6'0"</c:v>
                </c:pt>
                <c:pt idx="17">
                  <c:v>6'1"</c:v>
                </c:pt>
                <c:pt idx="18">
                  <c:v>6'2"</c:v>
                </c:pt>
                <c:pt idx="19">
                  <c:v>6'3"</c:v>
                </c:pt>
                <c:pt idx="20">
                  <c:v>6'4"</c:v>
                </c:pt>
                <c:pt idx="21">
                  <c:v>6'5"</c:v>
                </c:pt>
                <c:pt idx="22">
                  <c:v>6'6"</c:v>
                </c:pt>
                <c:pt idx="23">
                  <c:v>6'7"</c:v>
                </c:pt>
                <c:pt idx="24">
                  <c:v>6'8"</c:v>
                </c:pt>
                <c:pt idx="25">
                  <c:v>6'9"</c:v>
                </c:pt>
                <c:pt idx="26">
                  <c:v>6'10"</c:v>
                </c:pt>
                <c:pt idx="27">
                  <c:v>6'11"</c:v>
                </c:pt>
                <c:pt idx="28">
                  <c:v>7'0"</c:v>
                </c:pt>
              </c:strCache>
            </c:strRef>
          </c:cat>
          <c:val>
            <c:numRef>
              <c:f>'Charts Data'!$C$6:$C$34</c:f>
              <c:numCache>
                <c:formatCode>General</c:formatCode>
                <c:ptCount val="29"/>
                <c:pt idx="0">
                  <c:v>82.53</c:v>
                </c:pt>
                <c:pt idx="1">
                  <c:v>85.5</c:v>
                </c:pt>
                <c:pt idx="2">
                  <c:v>88.53</c:v>
                </c:pt>
                <c:pt idx="3">
                  <c:v>91.61</c:v>
                </c:pt>
                <c:pt idx="4">
                  <c:v>94.74</c:v>
                </c:pt>
                <c:pt idx="5">
                  <c:v>97.92</c:v>
                </c:pt>
                <c:pt idx="6">
                  <c:v>101.16</c:v>
                </c:pt>
                <c:pt idx="7">
                  <c:v>104.45</c:v>
                </c:pt>
                <c:pt idx="8">
                  <c:v>107.79</c:v>
                </c:pt>
                <c:pt idx="9">
                  <c:v>111.18</c:v>
                </c:pt>
                <c:pt idx="10">
                  <c:v>114.63</c:v>
                </c:pt>
                <c:pt idx="11">
                  <c:v>118.13</c:v>
                </c:pt>
                <c:pt idx="12">
                  <c:v>121.68</c:v>
                </c:pt>
                <c:pt idx="13">
                  <c:v>125.29</c:v>
                </c:pt>
                <c:pt idx="14">
                  <c:v>128.94999999999999</c:v>
                </c:pt>
                <c:pt idx="15">
                  <c:v>132.66</c:v>
                </c:pt>
                <c:pt idx="16">
                  <c:v>136.41999999999999</c:v>
                </c:pt>
                <c:pt idx="17">
                  <c:v>140.24</c:v>
                </c:pt>
                <c:pt idx="18">
                  <c:v>144.11000000000001</c:v>
                </c:pt>
                <c:pt idx="19">
                  <c:v>148.03</c:v>
                </c:pt>
                <c:pt idx="20">
                  <c:v>152</c:v>
                </c:pt>
                <c:pt idx="21">
                  <c:v>156.03</c:v>
                </c:pt>
                <c:pt idx="22">
                  <c:v>160.11000000000001</c:v>
                </c:pt>
                <c:pt idx="23">
                  <c:v>164.24</c:v>
                </c:pt>
                <c:pt idx="24">
                  <c:v>168.42</c:v>
                </c:pt>
                <c:pt idx="25">
                  <c:v>172.66</c:v>
                </c:pt>
                <c:pt idx="26">
                  <c:v>176.95</c:v>
                </c:pt>
                <c:pt idx="27">
                  <c:v>181.29</c:v>
                </c:pt>
                <c:pt idx="28">
                  <c:v>185.68</c:v>
                </c:pt>
              </c:numCache>
            </c:numRef>
          </c:val>
          <c:extLst>
            <c:ext xmlns:c16="http://schemas.microsoft.com/office/drawing/2014/chart" uri="{C3380CC4-5D6E-409C-BE32-E72D297353CC}">
              <c16:uniqueId val="{00000001-1620-4E03-8267-BD7D130C469F}"/>
            </c:ext>
          </c:extLst>
        </c:ser>
        <c:ser>
          <c:idx val="7"/>
          <c:order val="1"/>
          <c:tx>
            <c:v>Normal BMI 18.5-25</c:v>
          </c:tx>
          <c:spPr>
            <a:solidFill>
              <a:srgbClr val="00B050">
                <a:alpha val="80000"/>
              </a:srgbClr>
            </a:solidFill>
            <a:ln>
              <a:noFill/>
            </a:ln>
            <a:effectLst/>
          </c:spPr>
          <c:dLbls>
            <c:dLbl>
              <c:idx val="0"/>
              <c:layout>
                <c:manualLayout>
                  <c:x val="0.33506949024900073"/>
                  <c:y val="-0.20093899684876668"/>
                </c:manualLayout>
              </c:layout>
              <c:tx>
                <c:rich>
                  <a:bodyPr/>
                  <a:lstStyle/>
                  <a:p>
                    <a:r>
                      <a:rPr lang="en-US" sz="2000"/>
                      <a:t>Normal</a:t>
                    </a:r>
                  </a:p>
                  <a:p>
                    <a:r>
                      <a:rPr lang="en-US" sz="1600"/>
                      <a:t>BMI</a:t>
                    </a:r>
                    <a:r>
                      <a:rPr lang="en-US" sz="1600" baseline="0"/>
                      <a:t> 18.5 - 25</a:t>
                    </a:r>
                    <a:endParaRPr lang="en-US" sz="1600"/>
                  </a:p>
                </c:rich>
              </c:tx>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2-1620-4E03-8267-BD7D130C469F}"/>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'Charts Data'!$A$6:$A$34</c:f>
              <c:strCache>
                <c:ptCount val="29"/>
                <c:pt idx="0">
                  <c:v>4'8"</c:v>
                </c:pt>
                <c:pt idx="1">
                  <c:v>4'9"</c:v>
                </c:pt>
                <c:pt idx="2">
                  <c:v>4'10"</c:v>
                </c:pt>
                <c:pt idx="3">
                  <c:v>4'11"</c:v>
                </c:pt>
                <c:pt idx="4">
                  <c:v>5'0"</c:v>
                </c:pt>
                <c:pt idx="5">
                  <c:v>5'1"</c:v>
                </c:pt>
                <c:pt idx="6">
                  <c:v>5'2"</c:v>
                </c:pt>
                <c:pt idx="7">
                  <c:v>5'3"</c:v>
                </c:pt>
                <c:pt idx="8">
                  <c:v>5'4"</c:v>
                </c:pt>
                <c:pt idx="9">
                  <c:v>5'5"</c:v>
                </c:pt>
                <c:pt idx="10">
                  <c:v>5'6"</c:v>
                </c:pt>
                <c:pt idx="11">
                  <c:v>5'7"</c:v>
                </c:pt>
                <c:pt idx="12">
                  <c:v>5'8"</c:v>
                </c:pt>
                <c:pt idx="13">
                  <c:v>5'9"</c:v>
                </c:pt>
                <c:pt idx="14">
                  <c:v>5'10"</c:v>
                </c:pt>
                <c:pt idx="15">
                  <c:v>5'11"</c:v>
                </c:pt>
                <c:pt idx="16">
                  <c:v>6'0"</c:v>
                </c:pt>
                <c:pt idx="17">
                  <c:v>6'1"</c:v>
                </c:pt>
                <c:pt idx="18">
                  <c:v>6'2"</c:v>
                </c:pt>
                <c:pt idx="19">
                  <c:v>6'3"</c:v>
                </c:pt>
                <c:pt idx="20">
                  <c:v>6'4"</c:v>
                </c:pt>
                <c:pt idx="21">
                  <c:v>6'5"</c:v>
                </c:pt>
                <c:pt idx="22">
                  <c:v>6'6"</c:v>
                </c:pt>
                <c:pt idx="23">
                  <c:v>6'7"</c:v>
                </c:pt>
                <c:pt idx="24">
                  <c:v>6'8"</c:v>
                </c:pt>
                <c:pt idx="25">
                  <c:v>6'9"</c:v>
                </c:pt>
                <c:pt idx="26">
                  <c:v>6'10"</c:v>
                </c:pt>
                <c:pt idx="27">
                  <c:v>6'11"</c:v>
                </c:pt>
                <c:pt idx="28">
                  <c:v>7'0"</c:v>
                </c:pt>
              </c:strCache>
            </c:strRef>
          </c:cat>
          <c:val>
            <c:numRef>
              <c:f>'Charts Data'!$G$6:$G$34</c:f>
              <c:numCache>
                <c:formatCode>General</c:formatCode>
                <c:ptCount val="29"/>
                <c:pt idx="0">
                  <c:v>28.989999999999995</c:v>
                </c:pt>
                <c:pt idx="1">
                  <c:v>30.040000000000006</c:v>
                </c:pt>
                <c:pt idx="2">
                  <c:v>31.099999999999994</c:v>
                </c:pt>
                <c:pt idx="3">
                  <c:v>32.180000000000007</c:v>
                </c:pt>
                <c:pt idx="4">
                  <c:v>33.280000000000015</c:v>
                </c:pt>
                <c:pt idx="5">
                  <c:v>34.410000000000011</c:v>
                </c:pt>
                <c:pt idx="6">
                  <c:v>35.539999999999992</c:v>
                </c:pt>
                <c:pt idx="7">
                  <c:v>36.700000000000003</c:v>
                </c:pt>
                <c:pt idx="8">
                  <c:v>37.86999999999999</c:v>
                </c:pt>
                <c:pt idx="9">
                  <c:v>39.069999999999993</c:v>
                </c:pt>
                <c:pt idx="10">
                  <c:v>40.28</c:v>
                </c:pt>
                <c:pt idx="11">
                  <c:v>41.509999999999991</c:v>
                </c:pt>
                <c:pt idx="12">
                  <c:v>42.759999999999991</c:v>
                </c:pt>
                <c:pt idx="13">
                  <c:v>44.019999999999996</c:v>
                </c:pt>
                <c:pt idx="14">
                  <c:v>45.300000000000011</c:v>
                </c:pt>
                <c:pt idx="15">
                  <c:v>46.610000000000014</c:v>
                </c:pt>
                <c:pt idx="16">
                  <c:v>47.930000000000007</c:v>
                </c:pt>
                <c:pt idx="17">
                  <c:v>49.269999999999982</c:v>
                </c:pt>
                <c:pt idx="18">
                  <c:v>50.629999999999995</c:v>
                </c:pt>
                <c:pt idx="19">
                  <c:v>52.009999999999991</c:v>
                </c:pt>
                <c:pt idx="20">
                  <c:v>53.41</c:v>
                </c:pt>
                <c:pt idx="21">
                  <c:v>54.819999999999993</c:v>
                </c:pt>
                <c:pt idx="22">
                  <c:v>56.25</c:v>
                </c:pt>
                <c:pt idx="23">
                  <c:v>57.699999999999989</c:v>
                </c:pt>
                <c:pt idx="24">
                  <c:v>59.180000000000007</c:v>
                </c:pt>
                <c:pt idx="25">
                  <c:v>60.66</c:v>
                </c:pt>
                <c:pt idx="26">
                  <c:v>62.170000000000016</c:v>
                </c:pt>
                <c:pt idx="27">
                  <c:v>63.700000000000017</c:v>
                </c:pt>
                <c:pt idx="28">
                  <c:v>65.239999999999981</c:v>
                </c:pt>
              </c:numCache>
            </c:numRef>
          </c:val>
          <c:extLst>
            <c:ext xmlns:c16="http://schemas.microsoft.com/office/drawing/2014/chart" uri="{C3380CC4-5D6E-409C-BE32-E72D297353CC}">
              <c16:uniqueId val="{00000003-1620-4E03-8267-BD7D130C469F}"/>
            </c:ext>
          </c:extLst>
        </c:ser>
        <c:ser>
          <c:idx val="8"/>
          <c:order val="6"/>
          <c:tx>
            <c:strRef>
              <c:f>'Charts Data'!$H$5</c:f>
              <c:strCache>
                <c:ptCount val="1"/>
                <c:pt idx="0">
                  <c:v>Overweigt</c:v>
                </c:pt>
              </c:strCache>
            </c:strRef>
          </c:tx>
          <c:spPr>
            <a:solidFill>
              <a:schemeClr val="accent4">
                <a:lumMod val="60000"/>
                <a:lumOff val="40000"/>
                <a:alpha val="80000"/>
              </a:schemeClr>
            </a:solidFill>
            <a:ln>
              <a:noFill/>
            </a:ln>
            <a:effectLst/>
          </c:spPr>
          <c:dLbls>
            <c:dLbl>
              <c:idx val="0"/>
              <c:layout>
                <c:manualLayout>
                  <c:x val="0.34027782429432202"/>
                  <c:y val="-0.26103290244839783"/>
                </c:manualLayout>
              </c:layout>
              <c:tx>
                <c:rich>
                  <a:bodyPr/>
                  <a:lstStyle/>
                  <a:p>
                    <a:fld id="{851E1324-8E66-46EA-A7ED-C518B23ADE28}" type="SERIESNAME">
                      <a:rPr lang="en-US" sz="2000"/>
                      <a:pPr/>
                      <a:t>[SERIES NAME]</a:t>
                    </a:fld>
                    <a:endParaRPr lang="en-US" sz="2000"/>
                  </a:p>
                  <a:p>
                    <a:r>
                      <a:rPr lang="en-US" sz="1600"/>
                      <a:t>BMI 25</a:t>
                    </a:r>
                    <a:r>
                      <a:rPr lang="en-US" sz="1600" baseline="0"/>
                      <a:t> - 30</a:t>
                    </a:r>
                  </a:p>
                </c:rich>
              </c:tx>
              <c:showLegendKey val="0"/>
              <c:showVal val="0"/>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4-1620-4E03-8267-BD7D130C469F}"/>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'Charts Data'!$A$6:$A$34</c:f>
              <c:strCache>
                <c:ptCount val="29"/>
                <c:pt idx="0">
                  <c:v>4'8"</c:v>
                </c:pt>
                <c:pt idx="1">
                  <c:v>4'9"</c:v>
                </c:pt>
                <c:pt idx="2">
                  <c:v>4'10"</c:v>
                </c:pt>
                <c:pt idx="3">
                  <c:v>4'11"</c:v>
                </c:pt>
                <c:pt idx="4">
                  <c:v>5'0"</c:v>
                </c:pt>
                <c:pt idx="5">
                  <c:v>5'1"</c:v>
                </c:pt>
                <c:pt idx="6">
                  <c:v>5'2"</c:v>
                </c:pt>
                <c:pt idx="7">
                  <c:v>5'3"</c:v>
                </c:pt>
                <c:pt idx="8">
                  <c:v>5'4"</c:v>
                </c:pt>
                <c:pt idx="9">
                  <c:v>5'5"</c:v>
                </c:pt>
                <c:pt idx="10">
                  <c:v>5'6"</c:v>
                </c:pt>
                <c:pt idx="11">
                  <c:v>5'7"</c:v>
                </c:pt>
                <c:pt idx="12">
                  <c:v>5'8"</c:v>
                </c:pt>
                <c:pt idx="13">
                  <c:v>5'9"</c:v>
                </c:pt>
                <c:pt idx="14">
                  <c:v>5'10"</c:v>
                </c:pt>
                <c:pt idx="15">
                  <c:v>5'11"</c:v>
                </c:pt>
                <c:pt idx="16">
                  <c:v>6'0"</c:v>
                </c:pt>
                <c:pt idx="17">
                  <c:v>6'1"</c:v>
                </c:pt>
                <c:pt idx="18">
                  <c:v>6'2"</c:v>
                </c:pt>
                <c:pt idx="19">
                  <c:v>6'3"</c:v>
                </c:pt>
                <c:pt idx="20">
                  <c:v>6'4"</c:v>
                </c:pt>
                <c:pt idx="21">
                  <c:v>6'5"</c:v>
                </c:pt>
                <c:pt idx="22">
                  <c:v>6'6"</c:v>
                </c:pt>
                <c:pt idx="23">
                  <c:v>6'7"</c:v>
                </c:pt>
                <c:pt idx="24">
                  <c:v>6'8"</c:v>
                </c:pt>
                <c:pt idx="25">
                  <c:v>6'9"</c:v>
                </c:pt>
                <c:pt idx="26">
                  <c:v>6'10"</c:v>
                </c:pt>
                <c:pt idx="27">
                  <c:v>6'11"</c:v>
                </c:pt>
                <c:pt idx="28">
                  <c:v>7'0"</c:v>
                </c:pt>
              </c:strCache>
            </c:strRef>
          </c:cat>
          <c:val>
            <c:numRef>
              <c:f>'Charts Data'!$H$6:$H$34</c:f>
              <c:numCache>
                <c:formatCode>General</c:formatCode>
                <c:ptCount val="29"/>
                <c:pt idx="0">
                  <c:v>22.310000000000016</c:v>
                </c:pt>
                <c:pt idx="1">
                  <c:v>23.11</c:v>
                </c:pt>
                <c:pt idx="2">
                  <c:v>23.930000000000007</c:v>
                </c:pt>
                <c:pt idx="3">
                  <c:v>24.760000000000005</c:v>
                </c:pt>
                <c:pt idx="4">
                  <c:v>25.609999999999985</c:v>
                </c:pt>
                <c:pt idx="5">
                  <c:v>26.45999999999998</c:v>
                </c:pt>
                <c:pt idx="6">
                  <c:v>27.340000000000003</c:v>
                </c:pt>
                <c:pt idx="7">
                  <c:v>28.22</c:v>
                </c:pt>
                <c:pt idx="8">
                  <c:v>29.129999999999995</c:v>
                </c:pt>
                <c:pt idx="9">
                  <c:v>30.050000000000011</c:v>
                </c:pt>
                <c:pt idx="10">
                  <c:v>30.97999999999999</c:v>
                </c:pt>
                <c:pt idx="11">
                  <c:v>31.920000000000016</c:v>
                </c:pt>
                <c:pt idx="12">
                  <c:v>32.890000000000015</c:v>
                </c:pt>
                <c:pt idx="13">
                  <c:v>33.859999999999985</c:v>
                </c:pt>
                <c:pt idx="14">
                  <c:v>34.849999999999994</c:v>
                </c:pt>
                <c:pt idx="15">
                  <c:v>35.849999999999994</c:v>
                </c:pt>
                <c:pt idx="16">
                  <c:v>36.870000000000005</c:v>
                </c:pt>
                <c:pt idx="17">
                  <c:v>37.900000000000006</c:v>
                </c:pt>
                <c:pt idx="18">
                  <c:v>38.94</c:v>
                </c:pt>
                <c:pt idx="19">
                  <c:v>40</c:v>
                </c:pt>
                <c:pt idx="20">
                  <c:v>41.080000000000013</c:v>
                </c:pt>
                <c:pt idx="21">
                  <c:v>42.170000000000016</c:v>
                </c:pt>
                <c:pt idx="22">
                  <c:v>43.269999999999982</c:v>
                </c:pt>
                <c:pt idx="23">
                  <c:v>44.389999999999986</c:v>
                </c:pt>
                <c:pt idx="24">
                  <c:v>45.52000000000001</c:v>
                </c:pt>
                <c:pt idx="25">
                  <c:v>46.670000000000016</c:v>
                </c:pt>
                <c:pt idx="26">
                  <c:v>47.819999999999993</c:v>
                </c:pt>
                <c:pt idx="27">
                  <c:v>48.990000000000009</c:v>
                </c:pt>
                <c:pt idx="28">
                  <c:v>50.190000000000026</c:v>
                </c:pt>
              </c:numCache>
            </c:numRef>
          </c:val>
          <c:extLst>
            <c:ext xmlns:c16="http://schemas.microsoft.com/office/drawing/2014/chart" uri="{C3380CC4-5D6E-409C-BE32-E72D297353CC}">
              <c16:uniqueId val="{00000005-1620-4E03-8267-BD7D130C469F}"/>
            </c:ext>
          </c:extLst>
        </c:ser>
        <c:ser>
          <c:idx val="9"/>
          <c:order val="7"/>
          <c:tx>
            <c:strRef>
              <c:f>'Charts Data'!$I$5</c:f>
              <c:strCache>
                <c:ptCount val="1"/>
                <c:pt idx="0">
                  <c:v>Obese</c:v>
                </c:pt>
              </c:strCache>
            </c:strRef>
          </c:tx>
          <c:spPr>
            <a:solidFill>
              <a:schemeClr val="accent4">
                <a:alpha val="80000"/>
              </a:schemeClr>
            </a:solidFill>
            <a:ln>
              <a:solidFill>
                <a:schemeClr val="bg1">
                  <a:lumMod val="50000"/>
                </a:schemeClr>
              </a:solidFill>
            </a:ln>
            <a:effectLst/>
          </c:spPr>
          <c:dLbls>
            <c:dLbl>
              <c:idx val="0"/>
              <c:layout/>
              <c:tx>
                <c:rich>
                  <a:bodyPr/>
                  <a:lstStyle/>
                  <a:p>
                    <a:fld id="{A4729316-B6A6-4784-92E5-11125A50A150}" type="SERIESNAME">
                      <a:rPr lang="en-US" sz="2000"/>
                      <a:pPr/>
                      <a:t>[SERIES NAME]</a:t>
                    </a:fld>
                    <a:endParaRPr lang="en-US" sz="2000"/>
                  </a:p>
                  <a:p>
                    <a:r>
                      <a:rPr lang="en-US" sz="1600"/>
                      <a:t>BMI 30 - 40</a:t>
                    </a:r>
                  </a:p>
                </c:rich>
              </c:tx>
              <c:showLegendKey val="0"/>
              <c:showVal val="0"/>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6-1620-4E03-8267-BD7D130C469F}"/>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'Charts Data'!$A$6:$A$34</c:f>
              <c:strCache>
                <c:ptCount val="29"/>
                <c:pt idx="0">
                  <c:v>4'8"</c:v>
                </c:pt>
                <c:pt idx="1">
                  <c:v>4'9"</c:v>
                </c:pt>
                <c:pt idx="2">
                  <c:v>4'10"</c:v>
                </c:pt>
                <c:pt idx="3">
                  <c:v>4'11"</c:v>
                </c:pt>
                <c:pt idx="4">
                  <c:v>5'0"</c:v>
                </c:pt>
                <c:pt idx="5">
                  <c:v>5'1"</c:v>
                </c:pt>
                <c:pt idx="6">
                  <c:v>5'2"</c:v>
                </c:pt>
                <c:pt idx="7">
                  <c:v>5'3"</c:v>
                </c:pt>
                <c:pt idx="8">
                  <c:v>5'4"</c:v>
                </c:pt>
                <c:pt idx="9">
                  <c:v>5'5"</c:v>
                </c:pt>
                <c:pt idx="10">
                  <c:v>5'6"</c:v>
                </c:pt>
                <c:pt idx="11">
                  <c:v>5'7"</c:v>
                </c:pt>
                <c:pt idx="12">
                  <c:v>5'8"</c:v>
                </c:pt>
                <c:pt idx="13">
                  <c:v>5'9"</c:v>
                </c:pt>
                <c:pt idx="14">
                  <c:v>5'10"</c:v>
                </c:pt>
                <c:pt idx="15">
                  <c:v>5'11"</c:v>
                </c:pt>
                <c:pt idx="16">
                  <c:v>6'0"</c:v>
                </c:pt>
                <c:pt idx="17">
                  <c:v>6'1"</c:v>
                </c:pt>
                <c:pt idx="18">
                  <c:v>6'2"</c:v>
                </c:pt>
                <c:pt idx="19">
                  <c:v>6'3"</c:v>
                </c:pt>
                <c:pt idx="20">
                  <c:v>6'4"</c:v>
                </c:pt>
                <c:pt idx="21">
                  <c:v>6'5"</c:v>
                </c:pt>
                <c:pt idx="22">
                  <c:v>6'6"</c:v>
                </c:pt>
                <c:pt idx="23">
                  <c:v>6'7"</c:v>
                </c:pt>
                <c:pt idx="24">
                  <c:v>6'8"</c:v>
                </c:pt>
                <c:pt idx="25">
                  <c:v>6'9"</c:v>
                </c:pt>
                <c:pt idx="26">
                  <c:v>6'10"</c:v>
                </c:pt>
                <c:pt idx="27">
                  <c:v>6'11"</c:v>
                </c:pt>
                <c:pt idx="28">
                  <c:v>7'0"</c:v>
                </c:pt>
              </c:strCache>
            </c:strRef>
          </c:cat>
          <c:val>
            <c:numRef>
              <c:f>'Charts Data'!$I$6:$I$34</c:f>
              <c:numCache>
                <c:formatCode>General</c:formatCode>
                <c:ptCount val="29"/>
                <c:pt idx="0">
                  <c:v>44.609999999999985</c:v>
                </c:pt>
                <c:pt idx="1">
                  <c:v>46.210000000000008</c:v>
                </c:pt>
                <c:pt idx="2">
                  <c:v>47.849999999999994</c:v>
                </c:pt>
                <c:pt idx="3">
                  <c:v>49.519999999999982</c:v>
                </c:pt>
                <c:pt idx="4">
                  <c:v>51.210000000000008</c:v>
                </c:pt>
                <c:pt idx="5">
                  <c:v>52.930000000000007</c:v>
                </c:pt>
                <c:pt idx="6">
                  <c:v>54.680000000000007</c:v>
                </c:pt>
                <c:pt idx="7">
                  <c:v>56.460000000000008</c:v>
                </c:pt>
                <c:pt idx="8">
                  <c:v>58.27000000000001</c:v>
                </c:pt>
                <c:pt idx="9">
                  <c:v>60.099999999999994</c:v>
                </c:pt>
                <c:pt idx="10">
                  <c:v>61.960000000000008</c:v>
                </c:pt>
                <c:pt idx="11">
                  <c:v>63.859999999999985</c:v>
                </c:pt>
                <c:pt idx="12">
                  <c:v>65.77000000000001</c:v>
                </c:pt>
                <c:pt idx="13">
                  <c:v>67.72999999999999</c:v>
                </c:pt>
                <c:pt idx="14">
                  <c:v>69.710000000000008</c:v>
                </c:pt>
                <c:pt idx="15">
                  <c:v>71.70999999999998</c:v>
                </c:pt>
                <c:pt idx="16">
                  <c:v>73.739999999999981</c:v>
                </c:pt>
                <c:pt idx="17">
                  <c:v>75.799999999999983</c:v>
                </c:pt>
                <c:pt idx="18">
                  <c:v>77.899999999999977</c:v>
                </c:pt>
                <c:pt idx="19">
                  <c:v>80.02000000000001</c:v>
                </c:pt>
                <c:pt idx="20">
                  <c:v>82.159999999999968</c:v>
                </c:pt>
                <c:pt idx="21">
                  <c:v>84.330000000000013</c:v>
                </c:pt>
                <c:pt idx="22">
                  <c:v>86.54000000000002</c:v>
                </c:pt>
                <c:pt idx="23">
                  <c:v>88.78000000000003</c:v>
                </c:pt>
                <c:pt idx="24">
                  <c:v>91.029999999999973</c:v>
                </c:pt>
                <c:pt idx="25">
                  <c:v>93.32</c:v>
                </c:pt>
                <c:pt idx="26">
                  <c:v>95.649999999999977</c:v>
                </c:pt>
                <c:pt idx="27">
                  <c:v>98</c:v>
                </c:pt>
                <c:pt idx="28">
                  <c:v>100.37</c:v>
                </c:pt>
              </c:numCache>
            </c:numRef>
          </c:val>
          <c:extLst>
            <c:ext xmlns:c16="http://schemas.microsoft.com/office/drawing/2014/chart" uri="{C3380CC4-5D6E-409C-BE32-E72D297353CC}">
              <c16:uniqueId val="{00000007-1620-4E03-8267-BD7D130C469F}"/>
            </c:ext>
          </c:extLst>
        </c:ser>
        <c:dLbls>
          <c:showLegendKey val="0"/>
          <c:showVal val="0"/>
          <c:showCatName val="0"/>
          <c:showSerName val="0"/>
          <c:showPercent val="0"/>
          <c:showBubbleSize val="0"/>
        </c:dLbls>
        <c:axId val="233571056"/>
        <c:axId val="233569488"/>
      </c:areaChart>
      <c:lineChart>
        <c:grouping val="standard"/>
        <c:varyColors val="0"/>
        <c:ser>
          <c:idx val="0"/>
          <c:order val="2"/>
          <c:tx>
            <c:strRef>
              <c:f>'Charts Data'!$C$5</c:f>
              <c:strCache>
                <c:ptCount val="1"/>
                <c:pt idx="0">
                  <c:v>18.5 BMI</c:v>
                </c:pt>
              </c:strCache>
            </c:strRef>
          </c:tx>
          <c:spPr>
            <a:ln w="19050" cap="rnd">
              <a:solidFill>
                <a:schemeClr val="tx1">
                  <a:lumMod val="50000"/>
                  <a:lumOff val="50000"/>
                </a:schemeClr>
              </a:solidFill>
              <a:prstDash val="sysDash"/>
              <a:round/>
            </a:ln>
            <a:effectLst/>
          </c:spPr>
          <c:marker>
            <c:symbol val="none"/>
          </c:marker>
          <c:dLbls>
            <c:dLbl>
              <c:idx val="0"/>
              <c:layout>
                <c:manualLayout>
                  <c:x val="0.75609959482988776"/>
                  <c:y val="-0.36565465232338917"/>
                </c:manualLayout>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r>
                      <a:rPr lang="en-US" sz="2000">
                        <a:solidFill>
                          <a:sysClr val="windowText" lastClr="000000"/>
                        </a:solidFill>
                      </a:rPr>
                      <a:t>18.5</a:t>
                    </a:r>
                  </a:p>
                </c:rich>
              </c:tx>
              <c:spPr>
                <a:noFill/>
                <a:ln>
                  <a:noFill/>
                </a:ln>
                <a:effectLst/>
              </c:spPr>
              <c:dLblPos val="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1620-4E03-8267-BD7D130C469F}"/>
                </c:ext>
              </c:extLst>
            </c:dLbl>
            <c:dLbl>
              <c:idx val="1"/>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1620-4E03-8267-BD7D130C469F}"/>
                </c:ext>
              </c:extLst>
            </c:dLbl>
            <c:dLbl>
              <c:idx val="2"/>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1620-4E03-8267-BD7D130C469F}"/>
                </c:ext>
              </c:extLst>
            </c:dLbl>
            <c:dLbl>
              <c:idx val="3"/>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1620-4E03-8267-BD7D130C469F}"/>
                </c:ext>
              </c:extLst>
            </c:dLbl>
            <c:dLbl>
              <c:idx val="4"/>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1620-4E03-8267-BD7D130C469F}"/>
                </c:ext>
              </c:extLst>
            </c:dLbl>
            <c:dLbl>
              <c:idx val="5"/>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1620-4E03-8267-BD7D130C469F}"/>
                </c:ext>
              </c:extLst>
            </c:dLbl>
            <c:dLbl>
              <c:idx val="6"/>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1620-4E03-8267-BD7D130C469F}"/>
                </c:ext>
              </c:extLst>
            </c:dLbl>
            <c:dLbl>
              <c:idx val="7"/>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1620-4E03-8267-BD7D130C469F}"/>
                </c:ext>
              </c:extLst>
            </c:dLbl>
            <c:dLbl>
              <c:idx val="8"/>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0-1620-4E03-8267-BD7D130C469F}"/>
                </c:ext>
              </c:extLst>
            </c:dLbl>
            <c:dLbl>
              <c:idx val="9"/>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1-1620-4E03-8267-BD7D130C469F}"/>
                </c:ext>
              </c:extLst>
            </c:dLbl>
            <c:dLbl>
              <c:idx val="1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2-1620-4E03-8267-BD7D130C469F}"/>
                </c:ext>
              </c:extLst>
            </c:dLbl>
            <c:dLbl>
              <c:idx val="11"/>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3-1620-4E03-8267-BD7D130C469F}"/>
                </c:ext>
              </c:extLst>
            </c:dLbl>
            <c:dLbl>
              <c:idx val="12"/>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4-1620-4E03-8267-BD7D130C469F}"/>
                </c:ext>
              </c:extLst>
            </c:dLbl>
            <c:dLbl>
              <c:idx val="13"/>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5-1620-4E03-8267-BD7D130C469F}"/>
                </c:ext>
              </c:extLst>
            </c:dLbl>
            <c:dLbl>
              <c:idx val="14"/>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6-1620-4E03-8267-BD7D130C469F}"/>
                </c:ext>
              </c:extLst>
            </c:dLbl>
            <c:dLbl>
              <c:idx val="15"/>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7-1620-4E03-8267-BD7D130C469F}"/>
                </c:ext>
              </c:extLst>
            </c:dLbl>
            <c:dLbl>
              <c:idx val="16"/>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8-1620-4E03-8267-BD7D130C469F}"/>
                </c:ext>
              </c:extLst>
            </c:dLbl>
            <c:dLbl>
              <c:idx val="17"/>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9-1620-4E03-8267-BD7D130C469F}"/>
                </c:ext>
              </c:extLst>
            </c:dLbl>
            <c:dLbl>
              <c:idx val="18"/>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A-1620-4E03-8267-BD7D130C469F}"/>
                </c:ext>
              </c:extLst>
            </c:dLbl>
            <c:dLbl>
              <c:idx val="19"/>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B-1620-4E03-8267-BD7D130C469F}"/>
                </c:ext>
              </c:extLst>
            </c:dLbl>
            <c:dLbl>
              <c:idx val="2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C-1620-4E03-8267-BD7D130C469F}"/>
                </c:ext>
              </c:extLst>
            </c:dLbl>
            <c:dLbl>
              <c:idx val="21"/>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D-1620-4E03-8267-BD7D130C469F}"/>
                </c:ext>
              </c:extLst>
            </c:dLbl>
            <c:dLbl>
              <c:idx val="22"/>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E-1620-4E03-8267-BD7D130C469F}"/>
                </c:ext>
              </c:extLst>
            </c:dLbl>
            <c:dLbl>
              <c:idx val="23"/>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F-1620-4E03-8267-BD7D130C469F}"/>
                </c:ext>
              </c:extLst>
            </c:dLbl>
            <c:dLbl>
              <c:idx val="24"/>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0-1620-4E03-8267-BD7D130C469F}"/>
                </c:ext>
              </c:extLst>
            </c:dLbl>
            <c:dLbl>
              <c:idx val="25"/>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1-1620-4E03-8267-BD7D130C469F}"/>
                </c:ext>
              </c:extLst>
            </c:dLbl>
            <c:dLbl>
              <c:idx val="26"/>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2-1620-4E03-8267-BD7D130C469F}"/>
                </c:ext>
              </c:extLst>
            </c:dLbl>
            <c:dLbl>
              <c:idx val="27"/>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3-1620-4E03-8267-BD7D130C469F}"/>
                </c:ext>
              </c:extLst>
            </c:dLbl>
            <c:dLbl>
              <c:idx val="28"/>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4-1620-4E03-8267-BD7D130C46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'Charts Data'!$C$6:$C$34</c:f>
              <c:numCache>
                <c:formatCode>General</c:formatCode>
                <c:ptCount val="29"/>
                <c:pt idx="0">
                  <c:v>82.53</c:v>
                </c:pt>
                <c:pt idx="1">
                  <c:v>85.5</c:v>
                </c:pt>
                <c:pt idx="2">
                  <c:v>88.53</c:v>
                </c:pt>
                <c:pt idx="3">
                  <c:v>91.61</c:v>
                </c:pt>
                <c:pt idx="4">
                  <c:v>94.74</c:v>
                </c:pt>
                <c:pt idx="5">
                  <c:v>97.92</c:v>
                </c:pt>
                <c:pt idx="6">
                  <c:v>101.16</c:v>
                </c:pt>
                <c:pt idx="7">
                  <c:v>104.45</c:v>
                </c:pt>
                <c:pt idx="8">
                  <c:v>107.79</c:v>
                </c:pt>
                <c:pt idx="9">
                  <c:v>111.18</c:v>
                </c:pt>
                <c:pt idx="10">
                  <c:v>114.63</c:v>
                </c:pt>
                <c:pt idx="11">
                  <c:v>118.13</c:v>
                </c:pt>
                <c:pt idx="12">
                  <c:v>121.68</c:v>
                </c:pt>
                <c:pt idx="13">
                  <c:v>125.29</c:v>
                </c:pt>
                <c:pt idx="14">
                  <c:v>128.94999999999999</c:v>
                </c:pt>
                <c:pt idx="15">
                  <c:v>132.66</c:v>
                </c:pt>
                <c:pt idx="16">
                  <c:v>136.41999999999999</c:v>
                </c:pt>
                <c:pt idx="17">
                  <c:v>140.24</c:v>
                </c:pt>
                <c:pt idx="18">
                  <c:v>144.11000000000001</c:v>
                </c:pt>
                <c:pt idx="19">
                  <c:v>148.03</c:v>
                </c:pt>
                <c:pt idx="20">
                  <c:v>152</c:v>
                </c:pt>
                <c:pt idx="21">
                  <c:v>156.03</c:v>
                </c:pt>
                <c:pt idx="22">
                  <c:v>160.11000000000001</c:v>
                </c:pt>
                <c:pt idx="23">
                  <c:v>164.24</c:v>
                </c:pt>
                <c:pt idx="24">
                  <c:v>168.42</c:v>
                </c:pt>
                <c:pt idx="25">
                  <c:v>172.66</c:v>
                </c:pt>
                <c:pt idx="26">
                  <c:v>176.95</c:v>
                </c:pt>
                <c:pt idx="27">
                  <c:v>181.29</c:v>
                </c:pt>
                <c:pt idx="28">
                  <c:v>185.68</c:v>
                </c:pt>
              </c:numCache>
            </c:numRef>
          </c:val>
          <c:smooth val="0"/>
          <c:extLst>
            <c:ext xmlns:c16="http://schemas.microsoft.com/office/drawing/2014/chart" uri="{C3380CC4-5D6E-409C-BE32-E72D297353CC}">
              <c16:uniqueId val="{00000025-1620-4E03-8267-BD7D130C469F}"/>
            </c:ext>
          </c:extLst>
        </c:ser>
        <c:ser>
          <c:idx val="4"/>
          <c:order val="3"/>
          <c:tx>
            <c:strRef>
              <c:f>'Charts Data'!$D$5</c:f>
              <c:strCache>
                <c:ptCount val="1"/>
                <c:pt idx="0">
                  <c:v>25 BMI</c:v>
                </c:pt>
              </c:strCache>
            </c:strRef>
          </c:tx>
          <c:spPr>
            <a:ln w="19050" cap="rnd">
              <a:solidFill>
                <a:schemeClr val="tx1">
                  <a:lumMod val="50000"/>
                  <a:lumOff val="50000"/>
                </a:schemeClr>
              </a:solidFill>
              <a:prstDash val="sysDash"/>
              <a:round/>
            </a:ln>
            <a:effectLst/>
          </c:spPr>
          <c:marker>
            <c:symbol val="none"/>
          </c:marker>
          <c:dLbls>
            <c:dLbl>
              <c:idx val="0"/>
              <c:layout>
                <c:manualLayout>
                  <c:x val="0.79295942598417346"/>
                  <c:y val="-0.51302384385050459"/>
                </c:manualLayout>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r>
                      <a:rPr lang="en-US"/>
                      <a:t>25</a:t>
                    </a:r>
                  </a:p>
                </c:rich>
              </c:tx>
              <c:spPr>
                <a:noFill/>
                <a:ln>
                  <a:noFill/>
                </a:ln>
                <a:effectLst/>
              </c:spPr>
              <c:dLblPos val="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6-1620-4E03-8267-BD7D130C469F}"/>
                </c:ext>
              </c:extLst>
            </c:dLbl>
            <c:dLbl>
              <c:idx val="1"/>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7-1620-4E03-8267-BD7D130C469F}"/>
                </c:ext>
              </c:extLst>
            </c:dLbl>
            <c:dLbl>
              <c:idx val="2"/>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8-1620-4E03-8267-BD7D130C469F}"/>
                </c:ext>
              </c:extLst>
            </c:dLbl>
            <c:dLbl>
              <c:idx val="3"/>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9-1620-4E03-8267-BD7D130C469F}"/>
                </c:ext>
              </c:extLst>
            </c:dLbl>
            <c:dLbl>
              <c:idx val="4"/>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A-1620-4E03-8267-BD7D130C469F}"/>
                </c:ext>
              </c:extLst>
            </c:dLbl>
            <c:dLbl>
              <c:idx val="5"/>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B-1620-4E03-8267-BD7D130C469F}"/>
                </c:ext>
              </c:extLst>
            </c:dLbl>
            <c:dLbl>
              <c:idx val="6"/>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C-1620-4E03-8267-BD7D130C469F}"/>
                </c:ext>
              </c:extLst>
            </c:dLbl>
            <c:dLbl>
              <c:idx val="7"/>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D-1620-4E03-8267-BD7D130C469F}"/>
                </c:ext>
              </c:extLst>
            </c:dLbl>
            <c:dLbl>
              <c:idx val="8"/>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E-1620-4E03-8267-BD7D130C469F}"/>
                </c:ext>
              </c:extLst>
            </c:dLbl>
            <c:dLbl>
              <c:idx val="9"/>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F-1620-4E03-8267-BD7D130C469F}"/>
                </c:ext>
              </c:extLst>
            </c:dLbl>
            <c:dLbl>
              <c:idx val="10"/>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0-1620-4E03-8267-BD7D130C469F}"/>
                </c:ext>
              </c:extLst>
            </c:dLbl>
            <c:dLbl>
              <c:idx val="11"/>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1-1620-4E03-8267-BD7D130C469F}"/>
                </c:ext>
              </c:extLst>
            </c:dLbl>
            <c:dLbl>
              <c:idx val="12"/>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2-1620-4E03-8267-BD7D130C469F}"/>
                </c:ext>
              </c:extLst>
            </c:dLbl>
            <c:dLbl>
              <c:idx val="13"/>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3-1620-4E03-8267-BD7D130C469F}"/>
                </c:ext>
              </c:extLst>
            </c:dLbl>
            <c:dLbl>
              <c:idx val="14"/>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4-1620-4E03-8267-BD7D130C469F}"/>
                </c:ext>
              </c:extLst>
            </c:dLbl>
            <c:dLbl>
              <c:idx val="15"/>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5-1620-4E03-8267-BD7D130C469F}"/>
                </c:ext>
              </c:extLst>
            </c:dLbl>
            <c:dLbl>
              <c:idx val="16"/>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6-1620-4E03-8267-BD7D130C469F}"/>
                </c:ext>
              </c:extLst>
            </c:dLbl>
            <c:dLbl>
              <c:idx val="17"/>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7-1620-4E03-8267-BD7D130C469F}"/>
                </c:ext>
              </c:extLst>
            </c:dLbl>
            <c:dLbl>
              <c:idx val="18"/>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8-1620-4E03-8267-BD7D130C469F}"/>
                </c:ext>
              </c:extLst>
            </c:dLbl>
            <c:dLbl>
              <c:idx val="19"/>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9-1620-4E03-8267-BD7D130C469F}"/>
                </c:ext>
              </c:extLst>
            </c:dLbl>
            <c:dLbl>
              <c:idx val="20"/>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A-1620-4E03-8267-BD7D130C469F}"/>
                </c:ext>
              </c:extLst>
            </c:dLbl>
            <c:dLbl>
              <c:idx val="21"/>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B-1620-4E03-8267-BD7D130C469F}"/>
                </c:ext>
              </c:extLst>
            </c:dLbl>
            <c:dLbl>
              <c:idx val="22"/>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C-1620-4E03-8267-BD7D130C469F}"/>
                </c:ext>
              </c:extLst>
            </c:dLbl>
            <c:dLbl>
              <c:idx val="23"/>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D-1620-4E03-8267-BD7D130C469F}"/>
                </c:ext>
              </c:extLst>
            </c:dLbl>
            <c:dLbl>
              <c:idx val="24"/>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E-1620-4E03-8267-BD7D130C469F}"/>
                </c:ext>
              </c:extLst>
            </c:dLbl>
            <c:dLbl>
              <c:idx val="25"/>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F-1620-4E03-8267-BD7D130C469F}"/>
                </c:ext>
              </c:extLst>
            </c:dLbl>
            <c:dLbl>
              <c:idx val="26"/>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0-1620-4E03-8267-BD7D130C469F}"/>
                </c:ext>
              </c:extLst>
            </c:dLbl>
            <c:dLbl>
              <c:idx val="27"/>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1-1620-4E03-8267-BD7D130C469F}"/>
                </c:ext>
              </c:extLst>
            </c:dLbl>
            <c:dLbl>
              <c:idx val="28"/>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2-1620-4E03-8267-BD7D130C46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'Charts Data'!$A$6:$A$34</c:f>
              <c:strCache>
                <c:ptCount val="29"/>
                <c:pt idx="0">
                  <c:v>4'8"</c:v>
                </c:pt>
                <c:pt idx="1">
                  <c:v>4'9"</c:v>
                </c:pt>
                <c:pt idx="2">
                  <c:v>4'10"</c:v>
                </c:pt>
                <c:pt idx="3">
                  <c:v>4'11"</c:v>
                </c:pt>
                <c:pt idx="4">
                  <c:v>5'0"</c:v>
                </c:pt>
                <c:pt idx="5">
                  <c:v>5'1"</c:v>
                </c:pt>
                <c:pt idx="6">
                  <c:v>5'2"</c:v>
                </c:pt>
                <c:pt idx="7">
                  <c:v>5'3"</c:v>
                </c:pt>
                <c:pt idx="8">
                  <c:v>5'4"</c:v>
                </c:pt>
                <c:pt idx="9">
                  <c:v>5'5"</c:v>
                </c:pt>
                <c:pt idx="10">
                  <c:v>5'6"</c:v>
                </c:pt>
                <c:pt idx="11">
                  <c:v>5'7"</c:v>
                </c:pt>
                <c:pt idx="12">
                  <c:v>5'8"</c:v>
                </c:pt>
                <c:pt idx="13">
                  <c:v>5'9"</c:v>
                </c:pt>
                <c:pt idx="14">
                  <c:v>5'10"</c:v>
                </c:pt>
                <c:pt idx="15">
                  <c:v>5'11"</c:v>
                </c:pt>
                <c:pt idx="16">
                  <c:v>6'0"</c:v>
                </c:pt>
                <c:pt idx="17">
                  <c:v>6'1"</c:v>
                </c:pt>
                <c:pt idx="18">
                  <c:v>6'2"</c:v>
                </c:pt>
                <c:pt idx="19">
                  <c:v>6'3"</c:v>
                </c:pt>
                <c:pt idx="20">
                  <c:v>6'4"</c:v>
                </c:pt>
                <c:pt idx="21">
                  <c:v>6'5"</c:v>
                </c:pt>
                <c:pt idx="22">
                  <c:v>6'6"</c:v>
                </c:pt>
                <c:pt idx="23">
                  <c:v>6'7"</c:v>
                </c:pt>
                <c:pt idx="24">
                  <c:v>6'8"</c:v>
                </c:pt>
                <c:pt idx="25">
                  <c:v>6'9"</c:v>
                </c:pt>
                <c:pt idx="26">
                  <c:v>6'10"</c:v>
                </c:pt>
                <c:pt idx="27">
                  <c:v>6'11"</c:v>
                </c:pt>
                <c:pt idx="28">
                  <c:v>7'0"</c:v>
                </c:pt>
              </c:strCache>
            </c:strRef>
          </c:cat>
          <c:val>
            <c:numRef>
              <c:f>'Charts Data'!$D$6:$D$34</c:f>
              <c:numCache>
                <c:formatCode>General</c:formatCode>
                <c:ptCount val="29"/>
                <c:pt idx="0">
                  <c:v>111.52</c:v>
                </c:pt>
                <c:pt idx="1">
                  <c:v>115.54</c:v>
                </c:pt>
                <c:pt idx="2">
                  <c:v>119.63</c:v>
                </c:pt>
                <c:pt idx="3">
                  <c:v>123.79</c:v>
                </c:pt>
                <c:pt idx="4">
                  <c:v>128.02000000000001</c:v>
                </c:pt>
                <c:pt idx="5">
                  <c:v>132.33000000000001</c:v>
                </c:pt>
                <c:pt idx="6">
                  <c:v>136.69999999999999</c:v>
                </c:pt>
                <c:pt idx="7">
                  <c:v>141.15</c:v>
                </c:pt>
                <c:pt idx="8">
                  <c:v>145.66</c:v>
                </c:pt>
                <c:pt idx="9">
                  <c:v>150.25</c:v>
                </c:pt>
                <c:pt idx="10">
                  <c:v>154.91</c:v>
                </c:pt>
                <c:pt idx="11">
                  <c:v>159.63999999999999</c:v>
                </c:pt>
                <c:pt idx="12">
                  <c:v>164.44</c:v>
                </c:pt>
                <c:pt idx="13">
                  <c:v>169.31</c:v>
                </c:pt>
                <c:pt idx="14">
                  <c:v>174.25</c:v>
                </c:pt>
                <c:pt idx="15">
                  <c:v>179.27</c:v>
                </c:pt>
                <c:pt idx="16">
                  <c:v>184.35</c:v>
                </c:pt>
                <c:pt idx="17">
                  <c:v>189.51</c:v>
                </c:pt>
                <c:pt idx="18">
                  <c:v>194.74</c:v>
                </c:pt>
                <c:pt idx="19">
                  <c:v>200.04</c:v>
                </c:pt>
                <c:pt idx="20">
                  <c:v>205.41</c:v>
                </c:pt>
                <c:pt idx="21">
                  <c:v>210.85</c:v>
                </c:pt>
                <c:pt idx="22">
                  <c:v>216.36</c:v>
                </c:pt>
                <c:pt idx="23">
                  <c:v>221.94</c:v>
                </c:pt>
                <c:pt idx="24">
                  <c:v>227.6</c:v>
                </c:pt>
                <c:pt idx="25">
                  <c:v>233.32</c:v>
                </c:pt>
                <c:pt idx="26">
                  <c:v>239.12</c:v>
                </c:pt>
                <c:pt idx="27">
                  <c:v>244.99</c:v>
                </c:pt>
                <c:pt idx="28">
                  <c:v>250.92</c:v>
                </c:pt>
              </c:numCache>
            </c:numRef>
          </c:val>
          <c:smooth val="0"/>
          <c:extLst>
            <c:ext xmlns:c16="http://schemas.microsoft.com/office/drawing/2014/chart" uri="{C3380CC4-5D6E-409C-BE32-E72D297353CC}">
              <c16:uniqueId val="{00000043-1620-4E03-8267-BD7D130C469F}"/>
            </c:ext>
          </c:extLst>
        </c:ser>
        <c:ser>
          <c:idx val="5"/>
          <c:order val="4"/>
          <c:tx>
            <c:strRef>
              <c:f>'Charts Data'!$E$5</c:f>
              <c:strCache>
                <c:ptCount val="1"/>
                <c:pt idx="0">
                  <c:v>30 BMI</c:v>
                </c:pt>
              </c:strCache>
            </c:strRef>
          </c:tx>
          <c:spPr>
            <a:ln w="19050" cap="rnd">
              <a:solidFill>
                <a:schemeClr val="tx1">
                  <a:lumMod val="50000"/>
                  <a:lumOff val="50000"/>
                </a:schemeClr>
              </a:solidFill>
              <a:prstDash val="sysDash"/>
              <a:round/>
            </a:ln>
            <a:effectLst/>
          </c:spPr>
          <c:marker>
            <c:symbol val="none"/>
          </c:marker>
          <c:dLbls>
            <c:dLbl>
              <c:idx val="0"/>
              <c:layout>
                <c:manualLayout>
                  <c:x val="0.75772251718647698"/>
                  <c:y val="-0.58750123840153778"/>
                </c:manualLayout>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r>
                      <a:rPr lang="en-US"/>
                      <a:t>30</a:t>
                    </a:r>
                  </a:p>
                </c:rich>
              </c:tx>
              <c:spPr>
                <a:noFill/>
                <a:ln>
                  <a:noFill/>
                </a:ln>
                <a:effectLst/>
              </c:spPr>
              <c:dLblPos val="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4-1620-4E03-8267-BD7D130C469F}"/>
                </c:ext>
              </c:extLst>
            </c:dLbl>
            <c:dLbl>
              <c:idx val="1"/>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5-1620-4E03-8267-BD7D130C469F}"/>
                </c:ext>
              </c:extLst>
            </c:dLbl>
            <c:dLbl>
              <c:idx val="2"/>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6-1620-4E03-8267-BD7D130C469F}"/>
                </c:ext>
              </c:extLst>
            </c:dLbl>
            <c:dLbl>
              <c:idx val="3"/>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7-1620-4E03-8267-BD7D130C469F}"/>
                </c:ext>
              </c:extLst>
            </c:dLbl>
            <c:dLbl>
              <c:idx val="4"/>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8-1620-4E03-8267-BD7D130C469F}"/>
                </c:ext>
              </c:extLst>
            </c:dLbl>
            <c:dLbl>
              <c:idx val="5"/>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9-1620-4E03-8267-BD7D130C469F}"/>
                </c:ext>
              </c:extLst>
            </c:dLbl>
            <c:dLbl>
              <c:idx val="6"/>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A-1620-4E03-8267-BD7D130C469F}"/>
                </c:ext>
              </c:extLst>
            </c:dLbl>
            <c:dLbl>
              <c:idx val="7"/>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B-1620-4E03-8267-BD7D130C469F}"/>
                </c:ext>
              </c:extLst>
            </c:dLbl>
            <c:dLbl>
              <c:idx val="8"/>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C-1620-4E03-8267-BD7D130C469F}"/>
                </c:ext>
              </c:extLst>
            </c:dLbl>
            <c:dLbl>
              <c:idx val="9"/>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D-1620-4E03-8267-BD7D130C469F}"/>
                </c:ext>
              </c:extLst>
            </c:dLbl>
            <c:dLbl>
              <c:idx val="10"/>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E-1620-4E03-8267-BD7D130C469F}"/>
                </c:ext>
              </c:extLst>
            </c:dLbl>
            <c:dLbl>
              <c:idx val="11"/>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F-1620-4E03-8267-BD7D130C469F}"/>
                </c:ext>
              </c:extLst>
            </c:dLbl>
            <c:dLbl>
              <c:idx val="12"/>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50-1620-4E03-8267-BD7D130C469F}"/>
                </c:ext>
              </c:extLst>
            </c:dLbl>
            <c:dLbl>
              <c:idx val="13"/>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51-1620-4E03-8267-BD7D130C469F}"/>
                </c:ext>
              </c:extLst>
            </c:dLbl>
            <c:dLbl>
              <c:idx val="14"/>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52-1620-4E03-8267-BD7D130C469F}"/>
                </c:ext>
              </c:extLst>
            </c:dLbl>
            <c:dLbl>
              <c:idx val="15"/>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53-1620-4E03-8267-BD7D130C469F}"/>
                </c:ext>
              </c:extLst>
            </c:dLbl>
            <c:dLbl>
              <c:idx val="16"/>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54-1620-4E03-8267-BD7D130C469F}"/>
                </c:ext>
              </c:extLst>
            </c:dLbl>
            <c:dLbl>
              <c:idx val="17"/>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55-1620-4E03-8267-BD7D130C469F}"/>
                </c:ext>
              </c:extLst>
            </c:dLbl>
            <c:dLbl>
              <c:idx val="18"/>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56-1620-4E03-8267-BD7D130C469F}"/>
                </c:ext>
              </c:extLst>
            </c:dLbl>
            <c:dLbl>
              <c:idx val="19"/>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57-1620-4E03-8267-BD7D130C469F}"/>
                </c:ext>
              </c:extLst>
            </c:dLbl>
            <c:dLbl>
              <c:idx val="20"/>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58-1620-4E03-8267-BD7D130C469F}"/>
                </c:ext>
              </c:extLst>
            </c:dLbl>
            <c:dLbl>
              <c:idx val="21"/>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59-1620-4E03-8267-BD7D130C469F}"/>
                </c:ext>
              </c:extLst>
            </c:dLbl>
            <c:dLbl>
              <c:idx val="22"/>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5A-1620-4E03-8267-BD7D130C469F}"/>
                </c:ext>
              </c:extLst>
            </c:dLbl>
            <c:dLbl>
              <c:idx val="23"/>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5B-1620-4E03-8267-BD7D130C469F}"/>
                </c:ext>
              </c:extLst>
            </c:dLbl>
            <c:dLbl>
              <c:idx val="24"/>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5C-1620-4E03-8267-BD7D130C469F}"/>
                </c:ext>
              </c:extLst>
            </c:dLbl>
            <c:dLbl>
              <c:idx val="25"/>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5D-1620-4E03-8267-BD7D130C469F}"/>
                </c:ext>
              </c:extLst>
            </c:dLbl>
            <c:dLbl>
              <c:idx val="26"/>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5E-1620-4E03-8267-BD7D130C469F}"/>
                </c:ext>
              </c:extLst>
            </c:dLbl>
            <c:dLbl>
              <c:idx val="27"/>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5F-1620-4E03-8267-BD7D130C469F}"/>
                </c:ext>
              </c:extLst>
            </c:dLbl>
            <c:dLbl>
              <c:idx val="28"/>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0-1620-4E03-8267-BD7D130C46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'Charts Data'!$A$6:$A$34</c:f>
              <c:strCache>
                <c:ptCount val="29"/>
                <c:pt idx="0">
                  <c:v>4'8"</c:v>
                </c:pt>
                <c:pt idx="1">
                  <c:v>4'9"</c:v>
                </c:pt>
                <c:pt idx="2">
                  <c:v>4'10"</c:v>
                </c:pt>
                <c:pt idx="3">
                  <c:v>4'11"</c:v>
                </c:pt>
                <c:pt idx="4">
                  <c:v>5'0"</c:v>
                </c:pt>
                <c:pt idx="5">
                  <c:v>5'1"</c:v>
                </c:pt>
                <c:pt idx="6">
                  <c:v>5'2"</c:v>
                </c:pt>
                <c:pt idx="7">
                  <c:v>5'3"</c:v>
                </c:pt>
                <c:pt idx="8">
                  <c:v>5'4"</c:v>
                </c:pt>
                <c:pt idx="9">
                  <c:v>5'5"</c:v>
                </c:pt>
                <c:pt idx="10">
                  <c:v>5'6"</c:v>
                </c:pt>
                <c:pt idx="11">
                  <c:v>5'7"</c:v>
                </c:pt>
                <c:pt idx="12">
                  <c:v>5'8"</c:v>
                </c:pt>
                <c:pt idx="13">
                  <c:v>5'9"</c:v>
                </c:pt>
                <c:pt idx="14">
                  <c:v>5'10"</c:v>
                </c:pt>
                <c:pt idx="15">
                  <c:v>5'11"</c:v>
                </c:pt>
                <c:pt idx="16">
                  <c:v>6'0"</c:v>
                </c:pt>
                <c:pt idx="17">
                  <c:v>6'1"</c:v>
                </c:pt>
                <c:pt idx="18">
                  <c:v>6'2"</c:v>
                </c:pt>
                <c:pt idx="19">
                  <c:v>6'3"</c:v>
                </c:pt>
                <c:pt idx="20">
                  <c:v>6'4"</c:v>
                </c:pt>
                <c:pt idx="21">
                  <c:v>6'5"</c:v>
                </c:pt>
                <c:pt idx="22">
                  <c:v>6'6"</c:v>
                </c:pt>
                <c:pt idx="23">
                  <c:v>6'7"</c:v>
                </c:pt>
                <c:pt idx="24">
                  <c:v>6'8"</c:v>
                </c:pt>
                <c:pt idx="25">
                  <c:v>6'9"</c:v>
                </c:pt>
                <c:pt idx="26">
                  <c:v>6'10"</c:v>
                </c:pt>
                <c:pt idx="27">
                  <c:v>6'11"</c:v>
                </c:pt>
                <c:pt idx="28">
                  <c:v>7'0"</c:v>
                </c:pt>
              </c:strCache>
            </c:strRef>
          </c:cat>
          <c:val>
            <c:numRef>
              <c:f>'Charts Data'!$E$6:$E$34</c:f>
              <c:numCache>
                <c:formatCode>General</c:formatCode>
                <c:ptCount val="29"/>
                <c:pt idx="0">
                  <c:v>133.83000000000001</c:v>
                </c:pt>
                <c:pt idx="1">
                  <c:v>138.65</c:v>
                </c:pt>
                <c:pt idx="2">
                  <c:v>143.56</c:v>
                </c:pt>
                <c:pt idx="3">
                  <c:v>148.55000000000001</c:v>
                </c:pt>
                <c:pt idx="4">
                  <c:v>153.63</c:v>
                </c:pt>
                <c:pt idx="5">
                  <c:v>158.79</c:v>
                </c:pt>
                <c:pt idx="6">
                  <c:v>164.04</c:v>
                </c:pt>
                <c:pt idx="7">
                  <c:v>169.37</c:v>
                </c:pt>
                <c:pt idx="8">
                  <c:v>174.79</c:v>
                </c:pt>
                <c:pt idx="9">
                  <c:v>180.3</c:v>
                </c:pt>
                <c:pt idx="10">
                  <c:v>185.89</c:v>
                </c:pt>
                <c:pt idx="11">
                  <c:v>191.56</c:v>
                </c:pt>
                <c:pt idx="12">
                  <c:v>197.33</c:v>
                </c:pt>
                <c:pt idx="13">
                  <c:v>203.17</c:v>
                </c:pt>
                <c:pt idx="14">
                  <c:v>209.1</c:v>
                </c:pt>
                <c:pt idx="15">
                  <c:v>215.12</c:v>
                </c:pt>
                <c:pt idx="16">
                  <c:v>221.22</c:v>
                </c:pt>
                <c:pt idx="17">
                  <c:v>227.41</c:v>
                </c:pt>
                <c:pt idx="18">
                  <c:v>233.68</c:v>
                </c:pt>
                <c:pt idx="19">
                  <c:v>240.04</c:v>
                </c:pt>
                <c:pt idx="20">
                  <c:v>246.49</c:v>
                </c:pt>
                <c:pt idx="21">
                  <c:v>253.02</c:v>
                </c:pt>
                <c:pt idx="22">
                  <c:v>259.63</c:v>
                </c:pt>
                <c:pt idx="23">
                  <c:v>266.33</c:v>
                </c:pt>
                <c:pt idx="24">
                  <c:v>273.12</c:v>
                </c:pt>
                <c:pt idx="25">
                  <c:v>279.99</c:v>
                </c:pt>
                <c:pt idx="26">
                  <c:v>286.94</c:v>
                </c:pt>
                <c:pt idx="27">
                  <c:v>293.98</c:v>
                </c:pt>
                <c:pt idx="28">
                  <c:v>301.11</c:v>
                </c:pt>
              </c:numCache>
            </c:numRef>
          </c:val>
          <c:smooth val="0"/>
          <c:extLst>
            <c:ext xmlns:c16="http://schemas.microsoft.com/office/drawing/2014/chart" uri="{C3380CC4-5D6E-409C-BE32-E72D297353CC}">
              <c16:uniqueId val="{00000061-1620-4E03-8267-BD7D130C469F}"/>
            </c:ext>
          </c:extLst>
        </c:ser>
        <c:ser>
          <c:idx val="6"/>
          <c:order val="5"/>
          <c:tx>
            <c:strRef>
              <c:f>'Charts Data'!$F$5</c:f>
              <c:strCache>
                <c:ptCount val="1"/>
                <c:pt idx="0">
                  <c:v>40 BMI</c:v>
                </c:pt>
              </c:strCache>
            </c:strRef>
          </c:tx>
          <c:spPr>
            <a:ln w="19050" cap="rnd">
              <a:solidFill>
                <a:schemeClr val="tx1">
                  <a:lumMod val="50000"/>
                  <a:lumOff val="50000"/>
                </a:schemeClr>
              </a:solidFill>
              <a:prstDash val="sysDash"/>
              <a:round/>
            </a:ln>
            <a:effectLst/>
          </c:spPr>
          <c:marker>
            <c:symbol val="none"/>
          </c:marker>
          <c:dLbls>
            <c:dLbl>
              <c:idx val="0"/>
              <c:layout>
                <c:manualLayout>
                  <c:x val="0.4264950276814069"/>
                  <c:y val="-0.42076868445065757"/>
                </c:manualLayout>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r>
                      <a:rPr lang="en-US"/>
                      <a:t>40</a:t>
                    </a:r>
                  </a:p>
                </c:rich>
              </c:tx>
              <c:spPr>
                <a:noFill/>
                <a:ln>
                  <a:noFill/>
                </a:ln>
                <a:effectLst/>
              </c:spPr>
              <c:dLblPos val="r"/>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62-1620-4E03-8267-BD7D130C469F}"/>
                </c:ext>
              </c:extLst>
            </c:dLbl>
            <c:dLbl>
              <c:idx val="1"/>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63-1620-4E03-8267-BD7D130C469F}"/>
                </c:ext>
              </c:extLst>
            </c:dLbl>
            <c:dLbl>
              <c:idx val="2"/>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64-1620-4E03-8267-BD7D130C469F}"/>
                </c:ext>
              </c:extLst>
            </c:dLbl>
            <c:dLbl>
              <c:idx val="3"/>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65-1620-4E03-8267-BD7D130C469F}"/>
                </c:ext>
              </c:extLst>
            </c:dLbl>
            <c:dLbl>
              <c:idx val="4"/>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66-1620-4E03-8267-BD7D130C469F}"/>
                </c:ext>
              </c:extLst>
            </c:dLbl>
            <c:dLbl>
              <c:idx val="5"/>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67-1620-4E03-8267-BD7D130C469F}"/>
                </c:ext>
              </c:extLst>
            </c:dLbl>
            <c:dLbl>
              <c:idx val="6"/>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68-1620-4E03-8267-BD7D130C469F}"/>
                </c:ext>
              </c:extLst>
            </c:dLbl>
            <c:dLbl>
              <c:idx val="7"/>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69-1620-4E03-8267-BD7D130C469F}"/>
                </c:ext>
              </c:extLst>
            </c:dLbl>
            <c:dLbl>
              <c:idx val="8"/>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6A-1620-4E03-8267-BD7D130C469F}"/>
                </c:ext>
              </c:extLst>
            </c:dLbl>
            <c:dLbl>
              <c:idx val="9"/>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6B-1620-4E03-8267-BD7D130C469F}"/>
                </c:ext>
              </c:extLst>
            </c:dLbl>
            <c:dLbl>
              <c:idx val="10"/>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6C-1620-4E03-8267-BD7D130C469F}"/>
                </c:ext>
              </c:extLst>
            </c:dLbl>
            <c:dLbl>
              <c:idx val="11"/>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6D-1620-4E03-8267-BD7D130C469F}"/>
                </c:ext>
              </c:extLst>
            </c:dLbl>
            <c:dLbl>
              <c:idx val="12"/>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6E-1620-4E03-8267-BD7D130C469F}"/>
                </c:ext>
              </c:extLst>
            </c:dLbl>
            <c:dLbl>
              <c:idx val="13"/>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6F-1620-4E03-8267-BD7D130C469F}"/>
                </c:ext>
              </c:extLst>
            </c:dLbl>
            <c:dLbl>
              <c:idx val="14"/>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70-1620-4E03-8267-BD7D130C469F}"/>
                </c:ext>
              </c:extLst>
            </c:dLbl>
            <c:dLbl>
              <c:idx val="15"/>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71-1620-4E03-8267-BD7D130C469F}"/>
                </c:ext>
              </c:extLst>
            </c:dLbl>
            <c:dLbl>
              <c:idx val="16"/>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72-1620-4E03-8267-BD7D130C469F}"/>
                </c:ext>
              </c:extLst>
            </c:dLbl>
            <c:dLbl>
              <c:idx val="17"/>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73-1620-4E03-8267-BD7D130C469F}"/>
                </c:ext>
              </c:extLst>
            </c:dLbl>
            <c:dLbl>
              <c:idx val="18"/>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74-1620-4E03-8267-BD7D130C469F}"/>
                </c:ext>
              </c:extLst>
            </c:dLbl>
            <c:dLbl>
              <c:idx val="19"/>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75-1620-4E03-8267-BD7D130C469F}"/>
                </c:ext>
              </c:extLst>
            </c:dLbl>
            <c:dLbl>
              <c:idx val="20"/>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76-1620-4E03-8267-BD7D130C469F}"/>
                </c:ext>
              </c:extLst>
            </c:dLbl>
            <c:dLbl>
              <c:idx val="21"/>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77-1620-4E03-8267-BD7D130C469F}"/>
                </c:ext>
              </c:extLst>
            </c:dLbl>
            <c:dLbl>
              <c:idx val="22"/>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78-1620-4E03-8267-BD7D130C469F}"/>
                </c:ext>
              </c:extLst>
            </c:dLbl>
            <c:dLbl>
              <c:idx val="23"/>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79-1620-4E03-8267-BD7D130C469F}"/>
                </c:ext>
              </c:extLst>
            </c:dLbl>
            <c:dLbl>
              <c:idx val="24"/>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7A-1620-4E03-8267-BD7D130C469F}"/>
                </c:ext>
              </c:extLst>
            </c:dLbl>
            <c:dLbl>
              <c:idx val="25"/>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7B-1620-4E03-8267-BD7D130C469F}"/>
                </c:ext>
              </c:extLst>
            </c:dLbl>
            <c:dLbl>
              <c:idx val="26"/>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7C-1620-4E03-8267-BD7D130C469F}"/>
                </c:ext>
              </c:extLst>
            </c:dLbl>
            <c:dLbl>
              <c:idx val="27"/>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7D-1620-4E03-8267-BD7D130C469F}"/>
                </c:ext>
              </c:extLst>
            </c:dLbl>
            <c:dLbl>
              <c:idx val="28"/>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7E-1620-4E03-8267-BD7D130C469F}"/>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'Charts Data'!$A$6:$A$34</c:f>
              <c:strCache>
                <c:ptCount val="29"/>
                <c:pt idx="0">
                  <c:v>4'8"</c:v>
                </c:pt>
                <c:pt idx="1">
                  <c:v>4'9"</c:v>
                </c:pt>
                <c:pt idx="2">
                  <c:v>4'10"</c:v>
                </c:pt>
                <c:pt idx="3">
                  <c:v>4'11"</c:v>
                </c:pt>
                <c:pt idx="4">
                  <c:v>5'0"</c:v>
                </c:pt>
                <c:pt idx="5">
                  <c:v>5'1"</c:v>
                </c:pt>
                <c:pt idx="6">
                  <c:v>5'2"</c:v>
                </c:pt>
                <c:pt idx="7">
                  <c:v>5'3"</c:v>
                </c:pt>
                <c:pt idx="8">
                  <c:v>5'4"</c:v>
                </c:pt>
                <c:pt idx="9">
                  <c:v>5'5"</c:v>
                </c:pt>
                <c:pt idx="10">
                  <c:v>5'6"</c:v>
                </c:pt>
                <c:pt idx="11">
                  <c:v>5'7"</c:v>
                </c:pt>
                <c:pt idx="12">
                  <c:v>5'8"</c:v>
                </c:pt>
                <c:pt idx="13">
                  <c:v>5'9"</c:v>
                </c:pt>
                <c:pt idx="14">
                  <c:v>5'10"</c:v>
                </c:pt>
                <c:pt idx="15">
                  <c:v>5'11"</c:v>
                </c:pt>
                <c:pt idx="16">
                  <c:v>6'0"</c:v>
                </c:pt>
                <c:pt idx="17">
                  <c:v>6'1"</c:v>
                </c:pt>
                <c:pt idx="18">
                  <c:v>6'2"</c:v>
                </c:pt>
                <c:pt idx="19">
                  <c:v>6'3"</c:v>
                </c:pt>
                <c:pt idx="20">
                  <c:v>6'4"</c:v>
                </c:pt>
                <c:pt idx="21">
                  <c:v>6'5"</c:v>
                </c:pt>
                <c:pt idx="22">
                  <c:v>6'6"</c:v>
                </c:pt>
                <c:pt idx="23">
                  <c:v>6'7"</c:v>
                </c:pt>
                <c:pt idx="24">
                  <c:v>6'8"</c:v>
                </c:pt>
                <c:pt idx="25">
                  <c:v>6'9"</c:v>
                </c:pt>
                <c:pt idx="26">
                  <c:v>6'10"</c:v>
                </c:pt>
                <c:pt idx="27">
                  <c:v>6'11"</c:v>
                </c:pt>
                <c:pt idx="28">
                  <c:v>7'0"</c:v>
                </c:pt>
              </c:strCache>
            </c:strRef>
          </c:cat>
          <c:val>
            <c:numRef>
              <c:f>'Charts Data'!$F$6:$F$34</c:f>
              <c:numCache>
                <c:formatCode>General</c:formatCode>
                <c:ptCount val="29"/>
                <c:pt idx="0">
                  <c:v>178.44</c:v>
                </c:pt>
                <c:pt idx="1">
                  <c:v>184.86</c:v>
                </c:pt>
                <c:pt idx="2">
                  <c:v>191.41</c:v>
                </c:pt>
                <c:pt idx="3">
                  <c:v>198.07</c:v>
                </c:pt>
                <c:pt idx="4">
                  <c:v>204.84</c:v>
                </c:pt>
                <c:pt idx="5">
                  <c:v>211.72</c:v>
                </c:pt>
                <c:pt idx="6">
                  <c:v>218.72</c:v>
                </c:pt>
                <c:pt idx="7">
                  <c:v>225.83</c:v>
                </c:pt>
                <c:pt idx="8">
                  <c:v>233.06</c:v>
                </c:pt>
                <c:pt idx="9">
                  <c:v>240.4</c:v>
                </c:pt>
                <c:pt idx="10">
                  <c:v>247.85</c:v>
                </c:pt>
                <c:pt idx="11">
                  <c:v>255.42</c:v>
                </c:pt>
                <c:pt idx="12">
                  <c:v>263.10000000000002</c:v>
                </c:pt>
                <c:pt idx="13">
                  <c:v>270.89999999999998</c:v>
                </c:pt>
                <c:pt idx="14">
                  <c:v>278.81</c:v>
                </c:pt>
                <c:pt idx="15">
                  <c:v>286.83</c:v>
                </c:pt>
                <c:pt idx="16">
                  <c:v>294.95999999999998</c:v>
                </c:pt>
                <c:pt idx="17">
                  <c:v>303.20999999999998</c:v>
                </c:pt>
                <c:pt idx="18">
                  <c:v>311.58</c:v>
                </c:pt>
                <c:pt idx="19">
                  <c:v>320.06</c:v>
                </c:pt>
                <c:pt idx="20">
                  <c:v>328.65</c:v>
                </c:pt>
                <c:pt idx="21">
                  <c:v>337.35</c:v>
                </c:pt>
                <c:pt idx="22">
                  <c:v>346.17</c:v>
                </c:pt>
                <c:pt idx="23">
                  <c:v>355.11</c:v>
                </c:pt>
                <c:pt idx="24">
                  <c:v>364.15</c:v>
                </c:pt>
                <c:pt idx="25">
                  <c:v>373.31</c:v>
                </c:pt>
                <c:pt idx="26">
                  <c:v>382.59</c:v>
                </c:pt>
                <c:pt idx="27">
                  <c:v>391.98</c:v>
                </c:pt>
                <c:pt idx="28">
                  <c:v>401.48</c:v>
                </c:pt>
              </c:numCache>
            </c:numRef>
          </c:val>
          <c:smooth val="0"/>
          <c:extLst>
            <c:ext xmlns:c16="http://schemas.microsoft.com/office/drawing/2014/chart" uri="{C3380CC4-5D6E-409C-BE32-E72D297353CC}">
              <c16:uniqueId val="{0000007F-1620-4E03-8267-BD7D130C469F}"/>
            </c:ext>
          </c:extLst>
        </c:ser>
        <c:dLbls>
          <c:showLegendKey val="0"/>
          <c:showVal val="0"/>
          <c:showCatName val="0"/>
          <c:showSerName val="0"/>
          <c:showPercent val="0"/>
          <c:showBubbleSize val="0"/>
        </c:dLbls>
        <c:marker val="1"/>
        <c:smooth val="0"/>
        <c:axId val="233571056"/>
        <c:axId val="233569488"/>
      </c:lineChart>
      <c:catAx>
        <c:axId val="233571056"/>
        <c:scaling>
          <c:orientation val="minMax"/>
        </c:scaling>
        <c:delete val="0"/>
        <c:axPos val="b"/>
        <c:majorGridlines>
          <c:spPr>
            <a:ln w="9525" cap="flat" cmpd="sng" algn="ctr">
              <a:solidFill>
                <a:schemeClr val="bg1">
                  <a:lumMod val="50000"/>
                </a:schemeClr>
              </a:solidFill>
              <a:round/>
            </a:ln>
            <a:effectLst/>
          </c:spPr>
        </c:majorGridlines>
        <c:minorGridlines>
          <c:spPr>
            <a:ln w="9525" cap="flat" cmpd="sng" algn="ctr">
              <a:solidFill>
                <a:schemeClr val="bg1">
                  <a:lumMod val="50000"/>
                </a:schemeClr>
              </a:solidFill>
              <a:round/>
            </a:ln>
            <a:effectLst/>
          </c:spPr>
        </c:minorGridlines>
        <c:title>
          <c:tx>
            <c:rich>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r>
                  <a:rPr lang="en-GB" sz="2400">
                    <a:solidFill>
                      <a:sysClr val="windowText" lastClr="000000"/>
                    </a:solidFill>
                  </a:rPr>
                  <a:t>Height (feet</a:t>
                </a:r>
                <a:r>
                  <a:rPr lang="en-GB" sz="2400" baseline="0">
                    <a:solidFill>
                      <a:sysClr val="windowText" lastClr="000000"/>
                    </a:solidFill>
                  </a:rPr>
                  <a:t> and inchers)</a:t>
                </a:r>
                <a:endParaRPr lang="en-GB" sz="2400">
                  <a:solidFill>
                    <a:sysClr val="windowText" lastClr="000000"/>
                  </a:solidFill>
                </a:endParaRPr>
              </a:p>
            </c:rich>
          </c:tx>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569488"/>
        <c:crosses val="autoZero"/>
        <c:auto val="1"/>
        <c:lblAlgn val="ctr"/>
        <c:lblOffset val="100"/>
        <c:noMultiLvlLbl val="0"/>
      </c:catAx>
      <c:valAx>
        <c:axId val="233569488"/>
        <c:scaling>
          <c:orientation val="minMax"/>
          <c:max val="300"/>
          <c:min val="80"/>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bg1">
                  <a:lumMod val="50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2400">
                    <a:solidFill>
                      <a:sysClr val="windowText" lastClr="000000"/>
                    </a:solidFill>
                  </a:rPr>
                  <a:t>Weight (lbs)</a:t>
                </a:r>
              </a:p>
            </c:rich>
          </c:tx>
          <c:layout/>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571056"/>
        <c:crosses val="autoZero"/>
        <c:crossBetween val="midCat"/>
        <c:majorUnit val="20"/>
        <c:minorUnit val="10"/>
      </c:valAx>
      <c:spPr>
        <a:solidFill>
          <a:srgbClr val="C00000"/>
        </a:solidFill>
        <a:ln>
          <a:noFill/>
        </a:ln>
        <a:effectLst/>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3"/>
          <c:order val="0"/>
          <c:tx>
            <c:v>Underweight BMI &lt; 18.5</c:v>
          </c:tx>
          <c:spPr>
            <a:solidFill>
              <a:schemeClr val="accent4">
                <a:lumMod val="40000"/>
                <a:lumOff val="60000"/>
                <a:alpha val="80000"/>
              </a:schemeClr>
            </a:solidFill>
            <a:ln>
              <a:noFill/>
            </a:ln>
            <a:effectLst/>
          </c:spPr>
          <c:dLbls>
            <c:dLbl>
              <c:idx val="0"/>
              <c:layout>
                <c:manualLayout>
                  <c:x val="0.26215277777777762"/>
                  <c:y val="-6.1971840149619629E-2"/>
                </c:manualLayout>
              </c:layout>
              <c:tx>
                <c:rich>
                  <a:bodyPr/>
                  <a:lstStyle/>
                  <a:p>
                    <a:r>
                      <a:rPr lang="en-US" sz="2000" b="0" i="0" u="none" strike="noStrike" kern="1200" baseline="0">
                        <a:solidFill>
                          <a:sysClr val="windowText" lastClr="000000"/>
                        </a:solidFill>
                      </a:rPr>
                      <a:t>Underweight</a:t>
                    </a:r>
                  </a:p>
                  <a:p>
                    <a:r>
                      <a:rPr lang="en-US" sz="1600" b="0" i="0" u="none" strike="noStrike" kern="1200" baseline="0">
                        <a:solidFill>
                          <a:sysClr val="windowText" lastClr="000000"/>
                        </a:solidFill>
                      </a:rPr>
                      <a:t>BMI &lt; 18.5</a:t>
                    </a:r>
                  </a:p>
                </c:rich>
              </c:tx>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0-F015-497C-9641-258B0E62A178}"/>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'Charts Data'!$K$6:$K$34</c:f>
              <c:numCache>
                <c:formatCode>0</c:formatCode>
                <c:ptCount val="29"/>
                <c:pt idx="0">
                  <c:v>142.19999999999999</c:v>
                </c:pt>
                <c:pt idx="1">
                  <c:v>144.80000000000001</c:v>
                </c:pt>
                <c:pt idx="2">
                  <c:v>147.30000000000001</c:v>
                </c:pt>
                <c:pt idx="3">
                  <c:v>149.9</c:v>
                </c:pt>
                <c:pt idx="4">
                  <c:v>152.4</c:v>
                </c:pt>
                <c:pt idx="5">
                  <c:v>154.9</c:v>
                </c:pt>
                <c:pt idx="6">
                  <c:v>157.5</c:v>
                </c:pt>
                <c:pt idx="7">
                  <c:v>160</c:v>
                </c:pt>
                <c:pt idx="8">
                  <c:v>162.6</c:v>
                </c:pt>
                <c:pt idx="9">
                  <c:v>165.1</c:v>
                </c:pt>
                <c:pt idx="10">
                  <c:v>167.6</c:v>
                </c:pt>
                <c:pt idx="11">
                  <c:v>170.2</c:v>
                </c:pt>
                <c:pt idx="12">
                  <c:v>172.7</c:v>
                </c:pt>
                <c:pt idx="13">
                  <c:v>175.3</c:v>
                </c:pt>
                <c:pt idx="14">
                  <c:v>177.8</c:v>
                </c:pt>
                <c:pt idx="15">
                  <c:v>180.3</c:v>
                </c:pt>
                <c:pt idx="16">
                  <c:v>182.9</c:v>
                </c:pt>
                <c:pt idx="17">
                  <c:v>185.4</c:v>
                </c:pt>
                <c:pt idx="18">
                  <c:v>188</c:v>
                </c:pt>
                <c:pt idx="19">
                  <c:v>190.5</c:v>
                </c:pt>
                <c:pt idx="20">
                  <c:v>193</c:v>
                </c:pt>
                <c:pt idx="21">
                  <c:v>195.6</c:v>
                </c:pt>
                <c:pt idx="22">
                  <c:v>198.1</c:v>
                </c:pt>
                <c:pt idx="23">
                  <c:v>200.7</c:v>
                </c:pt>
                <c:pt idx="24">
                  <c:v>203.2</c:v>
                </c:pt>
                <c:pt idx="25">
                  <c:v>205.7</c:v>
                </c:pt>
                <c:pt idx="26">
                  <c:v>208.3</c:v>
                </c:pt>
                <c:pt idx="27">
                  <c:v>210.8</c:v>
                </c:pt>
                <c:pt idx="28">
                  <c:v>213.4</c:v>
                </c:pt>
              </c:numCache>
            </c:numRef>
          </c:cat>
          <c:val>
            <c:numRef>
              <c:f>'Charts Data'!$M$6:$M$34</c:f>
              <c:numCache>
                <c:formatCode>General</c:formatCode>
                <c:ptCount val="29"/>
                <c:pt idx="0">
                  <c:v>37.409999999999997</c:v>
                </c:pt>
                <c:pt idx="1">
                  <c:v>38.79</c:v>
                </c:pt>
                <c:pt idx="2">
                  <c:v>40.14</c:v>
                </c:pt>
                <c:pt idx="3">
                  <c:v>41.57</c:v>
                </c:pt>
                <c:pt idx="4">
                  <c:v>42.97</c:v>
                </c:pt>
                <c:pt idx="5">
                  <c:v>44.39</c:v>
                </c:pt>
                <c:pt idx="6">
                  <c:v>45.89</c:v>
                </c:pt>
                <c:pt idx="7">
                  <c:v>47.36</c:v>
                </c:pt>
                <c:pt idx="8">
                  <c:v>48.91</c:v>
                </c:pt>
                <c:pt idx="9">
                  <c:v>50.43</c:v>
                </c:pt>
                <c:pt idx="10">
                  <c:v>51.97</c:v>
                </c:pt>
                <c:pt idx="11">
                  <c:v>53.59</c:v>
                </c:pt>
                <c:pt idx="12">
                  <c:v>55.18</c:v>
                </c:pt>
                <c:pt idx="13">
                  <c:v>56.85</c:v>
                </c:pt>
                <c:pt idx="14">
                  <c:v>58.48</c:v>
                </c:pt>
                <c:pt idx="15">
                  <c:v>60.14</c:v>
                </c:pt>
                <c:pt idx="16">
                  <c:v>61.89</c:v>
                </c:pt>
                <c:pt idx="17">
                  <c:v>63.59</c:v>
                </c:pt>
                <c:pt idx="18">
                  <c:v>65.39</c:v>
                </c:pt>
                <c:pt idx="19">
                  <c:v>67.14</c:v>
                </c:pt>
                <c:pt idx="20">
                  <c:v>68.91</c:v>
                </c:pt>
                <c:pt idx="21">
                  <c:v>70.78</c:v>
                </c:pt>
                <c:pt idx="22">
                  <c:v>72.599999999999994</c:v>
                </c:pt>
                <c:pt idx="23">
                  <c:v>74.52</c:v>
                </c:pt>
                <c:pt idx="24">
                  <c:v>76.39</c:v>
                </c:pt>
                <c:pt idx="25">
                  <c:v>78.28</c:v>
                </c:pt>
                <c:pt idx="26">
                  <c:v>80.27</c:v>
                </c:pt>
                <c:pt idx="27">
                  <c:v>82.21</c:v>
                </c:pt>
                <c:pt idx="28">
                  <c:v>84.25</c:v>
                </c:pt>
              </c:numCache>
            </c:numRef>
          </c:val>
          <c:extLst>
            <c:ext xmlns:c16="http://schemas.microsoft.com/office/drawing/2014/chart" uri="{C3380CC4-5D6E-409C-BE32-E72D297353CC}">
              <c16:uniqueId val="{00000001-F015-497C-9641-258B0E62A178}"/>
            </c:ext>
          </c:extLst>
        </c:ser>
        <c:ser>
          <c:idx val="7"/>
          <c:order val="1"/>
          <c:tx>
            <c:v>Normal BMI 18.5-25</c:v>
          </c:tx>
          <c:spPr>
            <a:solidFill>
              <a:srgbClr val="00B050">
                <a:alpha val="80000"/>
              </a:srgbClr>
            </a:solidFill>
            <a:ln w="25400">
              <a:noFill/>
            </a:ln>
            <a:effectLst/>
          </c:spPr>
          <c:dLbls>
            <c:dLbl>
              <c:idx val="0"/>
              <c:layout>
                <c:manualLayout>
                  <c:x val="0.34027777777777779"/>
                  <c:y val="-0.19718312774878974"/>
                </c:manualLayout>
              </c:layout>
              <c:tx>
                <c:rich>
                  <a:bodyPr/>
                  <a:lstStyle/>
                  <a:p>
                    <a:r>
                      <a:rPr lang="en-US" sz="2000" b="0" i="0" u="none" strike="noStrike" kern="1200" baseline="0">
                        <a:solidFill>
                          <a:sysClr val="windowText" lastClr="000000"/>
                        </a:solidFill>
                      </a:rPr>
                      <a:t>Normal</a:t>
                    </a:r>
                  </a:p>
                  <a:p>
                    <a:r>
                      <a:rPr lang="en-US" sz="1600" b="0" i="0" u="none" strike="noStrike" kern="1200" baseline="0">
                        <a:solidFill>
                          <a:sysClr val="windowText" lastClr="000000"/>
                        </a:solidFill>
                      </a:rPr>
                      <a:t>BMI 18.5 - 25</a:t>
                    </a:r>
                  </a:p>
                </c:rich>
              </c:tx>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2-F015-497C-9641-258B0E62A178}"/>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'Charts Data'!$K$6:$K$34</c:f>
              <c:numCache>
                <c:formatCode>0</c:formatCode>
                <c:ptCount val="29"/>
                <c:pt idx="0">
                  <c:v>142.19999999999999</c:v>
                </c:pt>
                <c:pt idx="1">
                  <c:v>144.80000000000001</c:v>
                </c:pt>
                <c:pt idx="2">
                  <c:v>147.30000000000001</c:v>
                </c:pt>
                <c:pt idx="3">
                  <c:v>149.9</c:v>
                </c:pt>
                <c:pt idx="4">
                  <c:v>152.4</c:v>
                </c:pt>
                <c:pt idx="5">
                  <c:v>154.9</c:v>
                </c:pt>
                <c:pt idx="6">
                  <c:v>157.5</c:v>
                </c:pt>
                <c:pt idx="7">
                  <c:v>160</c:v>
                </c:pt>
                <c:pt idx="8">
                  <c:v>162.6</c:v>
                </c:pt>
                <c:pt idx="9">
                  <c:v>165.1</c:v>
                </c:pt>
                <c:pt idx="10">
                  <c:v>167.6</c:v>
                </c:pt>
                <c:pt idx="11">
                  <c:v>170.2</c:v>
                </c:pt>
                <c:pt idx="12">
                  <c:v>172.7</c:v>
                </c:pt>
                <c:pt idx="13">
                  <c:v>175.3</c:v>
                </c:pt>
                <c:pt idx="14">
                  <c:v>177.8</c:v>
                </c:pt>
                <c:pt idx="15">
                  <c:v>180.3</c:v>
                </c:pt>
                <c:pt idx="16">
                  <c:v>182.9</c:v>
                </c:pt>
                <c:pt idx="17">
                  <c:v>185.4</c:v>
                </c:pt>
                <c:pt idx="18">
                  <c:v>188</c:v>
                </c:pt>
                <c:pt idx="19">
                  <c:v>190.5</c:v>
                </c:pt>
                <c:pt idx="20">
                  <c:v>193</c:v>
                </c:pt>
                <c:pt idx="21">
                  <c:v>195.6</c:v>
                </c:pt>
                <c:pt idx="22">
                  <c:v>198.1</c:v>
                </c:pt>
                <c:pt idx="23">
                  <c:v>200.7</c:v>
                </c:pt>
                <c:pt idx="24">
                  <c:v>203.2</c:v>
                </c:pt>
                <c:pt idx="25">
                  <c:v>205.7</c:v>
                </c:pt>
                <c:pt idx="26">
                  <c:v>208.3</c:v>
                </c:pt>
                <c:pt idx="27">
                  <c:v>210.8</c:v>
                </c:pt>
                <c:pt idx="28">
                  <c:v>213.4</c:v>
                </c:pt>
              </c:numCache>
            </c:numRef>
          </c:cat>
          <c:val>
            <c:numRef>
              <c:f>'Charts Data'!$Q$6:$Q$34</c:f>
              <c:numCache>
                <c:formatCode>General</c:formatCode>
                <c:ptCount val="29"/>
                <c:pt idx="0">
                  <c:v>13.14</c:v>
                </c:pt>
                <c:pt idx="1">
                  <c:v>13.630000000000003</c:v>
                </c:pt>
                <c:pt idx="2">
                  <c:v>14.100000000000001</c:v>
                </c:pt>
                <c:pt idx="3">
                  <c:v>14.61</c:v>
                </c:pt>
                <c:pt idx="4">
                  <c:v>15.090000000000003</c:v>
                </c:pt>
                <c:pt idx="5">
                  <c:v>15.600000000000001</c:v>
                </c:pt>
                <c:pt idx="6">
                  <c:v>16.130000000000003</c:v>
                </c:pt>
                <c:pt idx="7">
                  <c:v>16.64</c:v>
                </c:pt>
                <c:pt idx="8">
                  <c:v>17.189999999999998</c:v>
                </c:pt>
                <c:pt idx="9">
                  <c:v>17.720000000000006</c:v>
                </c:pt>
                <c:pt idx="10">
                  <c:v>18.25</c:v>
                </c:pt>
                <c:pt idx="11">
                  <c:v>18.829999999999998</c:v>
                </c:pt>
                <c:pt idx="12">
                  <c:v>19.380000000000003</c:v>
                </c:pt>
                <c:pt idx="13">
                  <c:v>19.979999999999997</c:v>
                </c:pt>
                <c:pt idx="14">
                  <c:v>20.550000000000004</c:v>
                </c:pt>
                <c:pt idx="15">
                  <c:v>21.129999999999995</c:v>
                </c:pt>
                <c:pt idx="16">
                  <c:v>21.739999999999995</c:v>
                </c:pt>
                <c:pt idx="17">
                  <c:v>22.340000000000003</c:v>
                </c:pt>
                <c:pt idx="18">
                  <c:v>22.97</c:v>
                </c:pt>
                <c:pt idx="19">
                  <c:v>23.590000000000003</c:v>
                </c:pt>
                <c:pt idx="20">
                  <c:v>24.210000000000008</c:v>
                </c:pt>
                <c:pt idx="21">
                  <c:v>24.870000000000005</c:v>
                </c:pt>
                <c:pt idx="22">
                  <c:v>25.510000000000005</c:v>
                </c:pt>
                <c:pt idx="23">
                  <c:v>26.180000000000007</c:v>
                </c:pt>
                <c:pt idx="24">
                  <c:v>26.840000000000003</c:v>
                </c:pt>
                <c:pt idx="25">
                  <c:v>27.5</c:v>
                </c:pt>
                <c:pt idx="26">
                  <c:v>28.200000000000003</c:v>
                </c:pt>
                <c:pt idx="27">
                  <c:v>28.88000000000001</c:v>
                </c:pt>
                <c:pt idx="28">
                  <c:v>29.599999999999994</c:v>
                </c:pt>
              </c:numCache>
            </c:numRef>
          </c:val>
          <c:extLst>
            <c:ext xmlns:c16="http://schemas.microsoft.com/office/drawing/2014/chart" uri="{C3380CC4-5D6E-409C-BE32-E72D297353CC}">
              <c16:uniqueId val="{00000003-F015-497C-9641-258B0E62A178}"/>
            </c:ext>
          </c:extLst>
        </c:ser>
        <c:ser>
          <c:idx val="8"/>
          <c:order val="6"/>
          <c:tx>
            <c:strRef>
              <c:f>'Charts Data'!$R$5</c:f>
              <c:strCache>
                <c:ptCount val="1"/>
                <c:pt idx="0">
                  <c:v>Overweigt</c:v>
                </c:pt>
              </c:strCache>
            </c:strRef>
          </c:tx>
          <c:spPr>
            <a:solidFill>
              <a:schemeClr val="accent4">
                <a:lumMod val="60000"/>
                <a:lumOff val="40000"/>
                <a:alpha val="80000"/>
              </a:schemeClr>
            </a:solidFill>
            <a:ln w="25400">
              <a:noFill/>
            </a:ln>
            <a:effectLst/>
          </c:spPr>
          <c:dLbls>
            <c:dLbl>
              <c:idx val="0"/>
              <c:layout>
                <c:manualLayout>
                  <c:x val="0.34375"/>
                  <c:y val="-0.25352116424844395"/>
                </c:manualLayout>
              </c:layout>
              <c:tx>
                <c:rich>
                  <a:bodyPr/>
                  <a:lstStyle/>
                  <a:p>
                    <a:fld id="{851E1324-8E66-46EA-A7ED-C518B23ADE28}" type="SERIESNAME">
                      <a:rPr lang="en-US" sz="2000" b="0" i="0" u="none" strike="noStrike" kern="1200" baseline="0">
                        <a:solidFill>
                          <a:sysClr val="windowText" lastClr="000000"/>
                        </a:solidFill>
                      </a:rPr>
                      <a:pPr/>
                      <a:t>[SERIES NAME]</a:t>
                    </a:fld>
                    <a:endParaRPr lang="en-US" sz="2000" b="0" i="0" u="none" strike="noStrike" kern="1200" baseline="0">
                      <a:solidFill>
                        <a:sysClr val="windowText" lastClr="000000"/>
                      </a:solidFill>
                    </a:endParaRPr>
                  </a:p>
                  <a:p>
                    <a:r>
                      <a:rPr lang="en-US" sz="1600" b="0" i="0" u="none" strike="noStrike" kern="1200" baseline="0">
                        <a:solidFill>
                          <a:sysClr val="windowText" lastClr="000000"/>
                        </a:solidFill>
                      </a:rPr>
                      <a:t>BMI 25 - 30</a:t>
                    </a:r>
                  </a:p>
                </c:rich>
              </c:tx>
              <c:showLegendKey val="0"/>
              <c:showVal val="0"/>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4-F015-497C-9641-258B0E62A178}"/>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'Charts Data'!$K$6:$K$34</c:f>
              <c:numCache>
                <c:formatCode>0</c:formatCode>
                <c:ptCount val="29"/>
                <c:pt idx="0">
                  <c:v>142.19999999999999</c:v>
                </c:pt>
                <c:pt idx="1">
                  <c:v>144.80000000000001</c:v>
                </c:pt>
                <c:pt idx="2">
                  <c:v>147.30000000000001</c:v>
                </c:pt>
                <c:pt idx="3">
                  <c:v>149.9</c:v>
                </c:pt>
                <c:pt idx="4">
                  <c:v>152.4</c:v>
                </c:pt>
                <c:pt idx="5">
                  <c:v>154.9</c:v>
                </c:pt>
                <c:pt idx="6">
                  <c:v>157.5</c:v>
                </c:pt>
                <c:pt idx="7">
                  <c:v>160</c:v>
                </c:pt>
                <c:pt idx="8">
                  <c:v>162.6</c:v>
                </c:pt>
                <c:pt idx="9">
                  <c:v>165.1</c:v>
                </c:pt>
                <c:pt idx="10">
                  <c:v>167.6</c:v>
                </c:pt>
                <c:pt idx="11">
                  <c:v>170.2</c:v>
                </c:pt>
                <c:pt idx="12">
                  <c:v>172.7</c:v>
                </c:pt>
                <c:pt idx="13">
                  <c:v>175.3</c:v>
                </c:pt>
                <c:pt idx="14">
                  <c:v>177.8</c:v>
                </c:pt>
                <c:pt idx="15">
                  <c:v>180.3</c:v>
                </c:pt>
                <c:pt idx="16">
                  <c:v>182.9</c:v>
                </c:pt>
                <c:pt idx="17">
                  <c:v>185.4</c:v>
                </c:pt>
                <c:pt idx="18">
                  <c:v>188</c:v>
                </c:pt>
                <c:pt idx="19">
                  <c:v>190.5</c:v>
                </c:pt>
                <c:pt idx="20">
                  <c:v>193</c:v>
                </c:pt>
                <c:pt idx="21">
                  <c:v>195.6</c:v>
                </c:pt>
                <c:pt idx="22">
                  <c:v>198.1</c:v>
                </c:pt>
                <c:pt idx="23">
                  <c:v>200.7</c:v>
                </c:pt>
                <c:pt idx="24">
                  <c:v>203.2</c:v>
                </c:pt>
                <c:pt idx="25">
                  <c:v>205.7</c:v>
                </c:pt>
                <c:pt idx="26">
                  <c:v>208.3</c:v>
                </c:pt>
                <c:pt idx="27">
                  <c:v>210.8</c:v>
                </c:pt>
                <c:pt idx="28">
                  <c:v>213.4</c:v>
                </c:pt>
              </c:numCache>
            </c:numRef>
          </c:cat>
          <c:val>
            <c:numRef>
              <c:f>'Charts Data'!$R$6:$R$34</c:f>
              <c:numCache>
                <c:formatCode>General</c:formatCode>
                <c:ptCount val="29"/>
                <c:pt idx="0">
                  <c:v>10.11</c:v>
                </c:pt>
                <c:pt idx="1">
                  <c:v>10.479999999999997</c:v>
                </c:pt>
                <c:pt idx="2">
                  <c:v>10.850000000000001</c:v>
                </c:pt>
                <c:pt idx="3">
                  <c:v>11.229999999999997</c:v>
                </c:pt>
                <c:pt idx="4">
                  <c:v>11.620000000000005</c:v>
                </c:pt>
                <c:pt idx="5">
                  <c:v>11.990000000000002</c:v>
                </c:pt>
                <c:pt idx="6">
                  <c:v>12.399999999999999</c:v>
                </c:pt>
                <c:pt idx="7">
                  <c:v>12.799999999999997</c:v>
                </c:pt>
                <c:pt idx="8">
                  <c:v>13.219999999999999</c:v>
                </c:pt>
                <c:pt idx="9">
                  <c:v>13.61999999999999</c:v>
                </c:pt>
                <c:pt idx="10">
                  <c:v>14.049999999999997</c:v>
                </c:pt>
                <c:pt idx="11">
                  <c:v>14.480000000000004</c:v>
                </c:pt>
                <c:pt idx="12">
                  <c:v>14.920000000000002</c:v>
                </c:pt>
                <c:pt idx="13">
                  <c:v>15.36</c:v>
                </c:pt>
                <c:pt idx="14">
                  <c:v>15.810000000000002</c:v>
                </c:pt>
                <c:pt idx="15">
                  <c:v>16.25</c:v>
                </c:pt>
                <c:pt idx="16">
                  <c:v>16.730000000000004</c:v>
                </c:pt>
                <c:pt idx="17">
                  <c:v>17.189999999999998</c:v>
                </c:pt>
                <c:pt idx="18">
                  <c:v>17.670000000000002</c:v>
                </c:pt>
                <c:pt idx="19">
                  <c:v>18.14</c:v>
                </c:pt>
                <c:pt idx="20">
                  <c:v>18.629999999999995</c:v>
                </c:pt>
                <c:pt idx="21">
                  <c:v>19.129999999999995</c:v>
                </c:pt>
                <c:pt idx="22">
                  <c:v>19.620000000000005</c:v>
                </c:pt>
                <c:pt idx="23">
                  <c:v>20.14</c:v>
                </c:pt>
                <c:pt idx="24">
                  <c:v>20.64</c:v>
                </c:pt>
                <c:pt idx="25">
                  <c:v>21.159999999999997</c:v>
                </c:pt>
                <c:pt idx="26">
                  <c:v>21.699999999999989</c:v>
                </c:pt>
                <c:pt idx="27">
                  <c:v>22.22</c:v>
                </c:pt>
                <c:pt idx="28">
                  <c:v>22.77000000000001</c:v>
                </c:pt>
              </c:numCache>
            </c:numRef>
          </c:val>
          <c:extLst>
            <c:ext xmlns:c16="http://schemas.microsoft.com/office/drawing/2014/chart" uri="{C3380CC4-5D6E-409C-BE32-E72D297353CC}">
              <c16:uniqueId val="{00000005-F015-497C-9641-258B0E62A178}"/>
            </c:ext>
          </c:extLst>
        </c:ser>
        <c:ser>
          <c:idx val="9"/>
          <c:order val="7"/>
          <c:tx>
            <c:strRef>
              <c:f>'Charts Data'!$S$5</c:f>
              <c:strCache>
                <c:ptCount val="1"/>
                <c:pt idx="0">
                  <c:v>Obese</c:v>
                </c:pt>
              </c:strCache>
            </c:strRef>
          </c:tx>
          <c:spPr>
            <a:solidFill>
              <a:schemeClr val="accent4">
                <a:alpha val="80000"/>
              </a:schemeClr>
            </a:solidFill>
            <a:ln w="25400">
              <a:noFill/>
            </a:ln>
            <a:effectLst/>
          </c:spPr>
          <c:dLbls>
            <c:dLbl>
              <c:idx val="0"/>
              <c:layout/>
              <c:tx>
                <c:rich>
                  <a:bodyPr/>
                  <a:lstStyle/>
                  <a:p>
                    <a:fld id="{A4729316-B6A6-4784-92E5-11125A50A150}" type="SERIESNAME">
                      <a:rPr lang="en-US" sz="2000" b="0" i="0" u="none" strike="noStrike" kern="1200" baseline="0">
                        <a:solidFill>
                          <a:sysClr val="windowText" lastClr="000000"/>
                        </a:solidFill>
                      </a:rPr>
                      <a:pPr/>
                      <a:t>[SERIES NAME]</a:t>
                    </a:fld>
                    <a:endParaRPr lang="en-US" sz="2000" b="0" i="0" u="none" strike="noStrike" kern="1200" baseline="0">
                      <a:solidFill>
                        <a:sysClr val="windowText" lastClr="000000"/>
                      </a:solidFill>
                    </a:endParaRPr>
                  </a:p>
                  <a:p>
                    <a:r>
                      <a:rPr lang="en-US" sz="1600" b="0" i="0" u="none" strike="noStrike" kern="1200" baseline="0">
                        <a:solidFill>
                          <a:sysClr val="windowText" lastClr="000000"/>
                        </a:solidFill>
                      </a:rPr>
                      <a:t>BMI 30 - 40</a:t>
                    </a:r>
                  </a:p>
                </c:rich>
              </c:tx>
              <c:showLegendKey val="0"/>
              <c:showVal val="0"/>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6-F015-497C-9641-258B0E62A178}"/>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'Charts Data'!$K$6:$K$34</c:f>
              <c:numCache>
                <c:formatCode>0</c:formatCode>
                <c:ptCount val="29"/>
                <c:pt idx="0">
                  <c:v>142.19999999999999</c:v>
                </c:pt>
                <c:pt idx="1">
                  <c:v>144.80000000000001</c:v>
                </c:pt>
                <c:pt idx="2">
                  <c:v>147.30000000000001</c:v>
                </c:pt>
                <c:pt idx="3">
                  <c:v>149.9</c:v>
                </c:pt>
                <c:pt idx="4">
                  <c:v>152.4</c:v>
                </c:pt>
                <c:pt idx="5">
                  <c:v>154.9</c:v>
                </c:pt>
                <c:pt idx="6">
                  <c:v>157.5</c:v>
                </c:pt>
                <c:pt idx="7">
                  <c:v>160</c:v>
                </c:pt>
                <c:pt idx="8">
                  <c:v>162.6</c:v>
                </c:pt>
                <c:pt idx="9">
                  <c:v>165.1</c:v>
                </c:pt>
                <c:pt idx="10">
                  <c:v>167.6</c:v>
                </c:pt>
                <c:pt idx="11">
                  <c:v>170.2</c:v>
                </c:pt>
                <c:pt idx="12">
                  <c:v>172.7</c:v>
                </c:pt>
                <c:pt idx="13">
                  <c:v>175.3</c:v>
                </c:pt>
                <c:pt idx="14">
                  <c:v>177.8</c:v>
                </c:pt>
                <c:pt idx="15">
                  <c:v>180.3</c:v>
                </c:pt>
                <c:pt idx="16">
                  <c:v>182.9</c:v>
                </c:pt>
                <c:pt idx="17">
                  <c:v>185.4</c:v>
                </c:pt>
                <c:pt idx="18">
                  <c:v>188</c:v>
                </c:pt>
                <c:pt idx="19">
                  <c:v>190.5</c:v>
                </c:pt>
                <c:pt idx="20">
                  <c:v>193</c:v>
                </c:pt>
                <c:pt idx="21">
                  <c:v>195.6</c:v>
                </c:pt>
                <c:pt idx="22">
                  <c:v>198.1</c:v>
                </c:pt>
                <c:pt idx="23">
                  <c:v>200.7</c:v>
                </c:pt>
                <c:pt idx="24">
                  <c:v>203.2</c:v>
                </c:pt>
                <c:pt idx="25">
                  <c:v>205.7</c:v>
                </c:pt>
                <c:pt idx="26">
                  <c:v>208.3</c:v>
                </c:pt>
                <c:pt idx="27">
                  <c:v>210.8</c:v>
                </c:pt>
                <c:pt idx="28">
                  <c:v>213.4</c:v>
                </c:pt>
              </c:numCache>
            </c:numRef>
          </c:cat>
          <c:val>
            <c:numRef>
              <c:f>'Charts Data'!$S$6:$S$34</c:f>
              <c:numCache>
                <c:formatCode>General</c:formatCode>
                <c:ptCount val="29"/>
                <c:pt idx="0">
                  <c:v>20.22</c:v>
                </c:pt>
                <c:pt idx="1">
                  <c:v>20.970000000000006</c:v>
                </c:pt>
                <c:pt idx="2">
                  <c:v>21.700000000000003</c:v>
                </c:pt>
                <c:pt idx="3">
                  <c:v>22.47</c:v>
                </c:pt>
                <c:pt idx="4">
                  <c:v>23.22</c:v>
                </c:pt>
                <c:pt idx="5">
                  <c:v>24</c:v>
                </c:pt>
                <c:pt idx="6">
                  <c:v>24.810000000000002</c:v>
                </c:pt>
                <c:pt idx="7">
                  <c:v>25.600000000000009</c:v>
                </c:pt>
                <c:pt idx="8">
                  <c:v>26.440000000000012</c:v>
                </c:pt>
                <c:pt idx="9">
                  <c:v>27.260000000000005</c:v>
                </c:pt>
                <c:pt idx="10">
                  <c:v>28.090000000000003</c:v>
                </c:pt>
                <c:pt idx="11">
                  <c:v>28.97</c:v>
                </c:pt>
                <c:pt idx="12">
                  <c:v>29.819999999999993</c:v>
                </c:pt>
                <c:pt idx="13">
                  <c:v>30.730000000000004</c:v>
                </c:pt>
                <c:pt idx="14">
                  <c:v>31.61</c:v>
                </c:pt>
                <c:pt idx="15">
                  <c:v>32.510000000000005</c:v>
                </c:pt>
                <c:pt idx="16">
                  <c:v>33.450000000000003</c:v>
                </c:pt>
                <c:pt idx="17">
                  <c:v>34.370000000000005</c:v>
                </c:pt>
                <c:pt idx="18">
                  <c:v>35.349999999999994</c:v>
                </c:pt>
                <c:pt idx="19">
                  <c:v>36.289999999999992</c:v>
                </c:pt>
                <c:pt idx="20">
                  <c:v>37.25</c:v>
                </c:pt>
                <c:pt idx="21">
                  <c:v>38.259999999999991</c:v>
                </c:pt>
                <c:pt idx="22">
                  <c:v>39.239999999999995</c:v>
                </c:pt>
                <c:pt idx="23">
                  <c:v>40.28</c:v>
                </c:pt>
                <c:pt idx="24">
                  <c:v>41.289999999999992</c:v>
                </c:pt>
                <c:pt idx="25">
                  <c:v>42.31</c:v>
                </c:pt>
                <c:pt idx="26">
                  <c:v>43.390000000000015</c:v>
                </c:pt>
                <c:pt idx="27">
                  <c:v>44.44</c:v>
                </c:pt>
                <c:pt idx="28">
                  <c:v>45.539999999999992</c:v>
                </c:pt>
              </c:numCache>
            </c:numRef>
          </c:val>
          <c:extLst>
            <c:ext xmlns:c16="http://schemas.microsoft.com/office/drawing/2014/chart" uri="{C3380CC4-5D6E-409C-BE32-E72D297353CC}">
              <c16:uniqueId val="{00000007-F015-497C-9641-258B0E62A178}"/>
            </c:ext>
          </c:extLst>
        </c:ser>
        <c:dLbls>
          <c:showLegendKey val="0"/>
          <c:showVal val="0"/>
          <c:showCatName val="0"/>
          <c:showSerName val="0"/>
          <c:showPercent val="0"/>
          <c:showBubbleSize val="0"/>
        </c:dLbls>
        <c:axId val="233568704"/>
        <c:axId val="233568312"/>
      </c:areaChart>
      <c:lineChart>
        <c:grouping val="standard"/>
        <c:varyColors val="0"/>
        <c:ser>
          <c:idx val="0"/>
          <c:order val="2"/>
          <c:tx>
            <c:strRef>
              <c:f>'Charts Data'!$M$5</c:f>
              <c:strCache>
                <c:ptCount val="1"/>
                <c:pt idx="0">
                  <c:v>18.5 BMI</c:v>
                </c:pt>
              </c:strCache>
            </c:strRef>
          </c:tx>
          <c:spPr>
            <a:ln w="19050" cap="rnd">
              <a:solidFill>
                <a:schemeClr val="tx1">
                  <a:lumMod val="50000"/>
                  <a:lumOff val="50000"/>
                </a:schemeClr>
              </a:solidFill>
              <a:prstDash val="sysDash"/>
              <a:round/>
            </a:ln>
            <a:effectLst/>
          </c:spPr>
          <c:marker>
            <c:symbol val="none"/>
          </c:marker>
          <c:dLbls>
            <c:dLbl>
              <c:idx val="0"/>
              <c:layout>
                <c:manualLayout>
                  <c:x val="0.76388888888888884"/>
                  <c:y val="-0.33790292410631778"/>
                </c:manualLayout>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r>
                      <a:rPr lang="en-US" sz="2000">
                        <a:solidFill>
                          <a:sysClr val="windowText" lastClr="000000"/>
                        </a:solidFill>
                      </a:rPr>
                      <a:t>18.5</a:t>
                    </a:r>
                  </a:p>
                </c:rich>
              </c:tx>
              <c:spPr>
                <a:noFill/>
                <a:ln>
                  <a:noFill/>
                </a:ln>
                <a:effectLst/>
              </c:spPr>
              <c:dLblPos val="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F015-497C-9641-258B0E62A178}"/>
                </c:ext>
              </c:extLst>
            </c:dLbl>
            <c:dLbl>
              <c:idx val="1"/>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F015-497C-9641-258B0E62A178}"/>
                </c:ext>
              </c:extLst>
            </c:dLbl>
            <c:dLbl>
              <c:idx val="2"/>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F015-497C-9641-258B0E62A178}"/>
                </c:ext>
              </c:extLst>
            </c:dLbl>
            <c:dLbl>
              <c:idx val="3"/>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F015-497C-9641-258B0E62A178}"/>
                </c:ext>
              </c:extLst>
            </c:dLbl>
            <c:dLbl>
              <c:idx val="4"/>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F015-497C-9641-258B0E62A178}"/>
                </c:ext>
              </c:extLst>
            </c:dLbl>
            <c:dLbl>
              <c:idx val="5"/>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F015-497C-9641-258B0E62A178}"/>
                </c:ext>
              </c:extLst>
            </c:dLbl>
            <c:dLbl>
              <c:idx val="6"/>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F015-497C-9641-258B0E62A178}"/>
                </c:ext>
              </c:extLst>
            </c:dLbl>
            <c:dLbl>
              <c:idx val="7"/>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F015-497C-9641-258B0E62A178}"/>
                </c:ext>
              </c:extLst>
            </c:dLbl>
            <c:dLbl>
              <c:idx val="8"/>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0-F015-497C-9641-258B0E62A178}"/>
                </c:ext>
              </c:extLst>
            </c:dLbl>
            <c:dLbl>
              <c:idx val="9"/>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1-F015-497C-9641-258B0E62A178}"/>
                </c:ext>
              </c:extLst>
            </c:dLbl>
            <c:dLbl>
              <c:idx val="1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2-F015-497C-9641-258B0E62A178}"/>
                </c:ext>
              </c:extLst>
            </c:dLbl>
            <c:dLbl>
              <c:idx val="11"/>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3-F015-497C-9641-258B0E62A178}"/>
                </c:ext>
              </c:extLst>
            </c:dLbl>
            <c:dLbl>
              <c:idx val="12"/>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4-F015-497C-9641-258B0E62A178}"/>
                </c:ext>
              </c:extLst>
            </c:dLbl>
            <c:dLbl>
              <c:idx val="13"/>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5-F015-497C-9641-258B0E62A178}"/>
                </c:ext>
              </c:extLst>
            </c:dLbl>
            <c:dLbl>
              <c:idx val="14"/>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6-F015-497C-9641-258B0E62A178}"/>
                </c:ext>
              </c:extLst>
            </c:dLbl>
            <c:dLbl>
              <c:idx val="15"/>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7-F015-497C-9641-258B0E62A178}"/>
                </c:ext>
              </c:extLst>
            </c:dLbl>
            <c:dLbl>
              <c:idx val="16"/>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8-F015-497C-9641-258B0E62A178}"/>
                </c:ext>
              </c:extLst>
            </c:dLbl>
            <c:dLbl>
              <c:idx val="17"/>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9-F015-497C-9641-258B0E62A178}"/>
                </c:ext>
              </c:extLst>
            </c:dLbl>
            <c:dLbl>
              <c:idx val="18"/>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A-F015-497C-9641-258B0E62A178}"/>
                </c:ext>
              </c:extLst>
            </c:dLbl>
            <c:dLbl>
              <c:idx val="19"/>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B-F015-497C-9641-258B0E62A178}"/>
                </c:ext>
              </c:extLst>
            </c:dLbl>
            <c:dLbl>
              <c:idx val="2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C-F015-497C-9641-258B0E62A178}"/>
                </c:ext>
              </c:extLst>
            </c:dLbl>
            <c:dLbl>
              <c:idx val="21"/>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D-F015-497C-9641-258B0E62A178}"/>
                </c:ext>
              </c:extLst>
            </c:dLbl>
            <c:dLbl>
              <c:idx val="22"/>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E-F015-497C-9641-258B0E62A178}"/>
                </c:ext>
              </c:extLst>
            </c:dLbl>
            <c:dLbl>
              <c:idx val="23"/>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F-F015-497C-9641-258B0E62A178}"/>
                </c:ext>
              </c:extLst>
            </c:dLbl>
            <c:dLbl>
              <c:idx val="24"/>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0-F015-497C-9641-258B0E62A178}"/>
                </c:ext>
              </c:extLst>
            </c:dLbl>
            <c:dLbl>
              <c:idx val="25"/>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1-F015-497C-9641-258B0E62A178}"/>
                </c:ext>
              </c:extLst>
            </c:dLbl>
            <c:dLbl>
              <c:idx val="26"/>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2-F015-497C-9641-258B0E62A178}"/>
                </c:ext>
              </c:extLst>
            </c:dLbl>
            <c:dLbl>
              <c:idx val="27"/>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3-F015-497C-9641-258B0E62A178}"/>
                </c:ext>
              </c:extLst>
            </c:dLbl>
            <c:dLbl>
              <c:idx val="28"/>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4-F015-497C-9641-258B0E62A178}"/>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'Charts Data'!$K$6:$K$34</c:f>
              <c:numCache>
                <c:formatCode>0</c:formatCode>
                <c:ptCount val="29"/>
                <c:pt idx="0">
                  <c:v>142.19999999999999</c:v>
                </c:pt>
                <c:pt idx="1">
                  <c:v>144.80000000000001</c:v>
                </c:pt>
                <c:pt idx="2">
                  <c:v>147.30000000000001</c:v>
                </c:pt>
                <c:pt idx="3">
                  <c:v>149.9</c:v>
                </c:pt>
                <c:pt idx="4">
                  <c:v>152.4</c:v>
                </c:pt>
                <c:pt idx="5">
                  <c:v>154.9</c:v>
                </c:pt>
                <c:pt idx="6">
                  <c:v>157.5</c:v>
                </c:pt>
                <c:pt idx="7">
                  <c:v>160</c:v>
                </c:pt>
                <c:pt idx="8">
                  <c:v>162.6</c:v>
                </c:pt>
                <c:pt idx="9">
                  <c:v>165.1</c:v>
                </c:pt>
                <c:pt idx="10">
                  <c:v>167.6</c:v>
                </c:pt>
                <c:pt idx="11">
                  <c:v>170.2</c:v>
                </c:pt>
                <c:pt idx="12">
                  <c:v>172.7</c:v>
                </c:pt>
                <c:pt idx="13">
                  <c:v>175.3</c:v>
                </c:pt>
                <c:pt idx="14">
                  <c:v>177.8</c:v>
                </c:pt>
                <c:pt idx="15">
                  <c:v>180.3</c:v>
                </c:pt>
                <c:pt idx="16">
                  <c:v>182.9</c:v>
                </c:pt>
                <c:pt idx="17">
                  <c:v>185.4</c:v>
                </c:pt>
                <c:pt idx="18">
                  <c:v>188</c:v>
                </c:pt>
                <c:pt idx="19">
                  <c:v>190.5</c:v>
                </c:pt>
                <c:pt idx="20">
                  <c:v>193</c:v>
                </c:pt>
                <c:pt idx="21">
                  <c:v>195.6</c:v>
                </c:pt>
                <c:pt idx="22">
                  <c:v>198.1</c:v>
                </c:pt>
                <c:pt idx="23">
                  <c:v>200.7</c:v>
                </c:pt>
                <c:pt idx="24">
                  <c:v>203.2</c:v>
                </c:pt>
                <c:pt idx="25">
                  <c:v>205.7</c:v>
                </c:pt>
                <c:pt idx="26">
                  <c:v>208.3</c:v>
                </c:pt>
                <c:pt idx="27">
                  <c:v>210.8</c:v>
                </c:pt>
                <c:pt idx="28">
                  <c:v>213.4</c:v>
                </c:pt>
              </c:numCache>
            </c:numRef>
          </c:cat>
          <c:val>
            <c:numRef>
              <c:f>'Charts Data'!$M$6:$M$34</c:f>
              <c:numCache>
                <c:formatCode>General</c:formatCode>
                <c:ptCount val="29"/>
                <c:pt idx="0">
                  <c:v>37.409999999999997</c:v>
                </c:pt>
                <c:pt idx="1">
                  <c:v>38.79</c:v>
                </c:pt>
                <c:pt idx="2">
                  <c:v>40.14</c:v>
                </c:pt>
                <c:pt idx="3">
                  <c:v>41.57</c:v>
                </c:pt>
                <c:pt idx="4">
                  <c:v>42.97</c:v>
                </c:pt>
                <c:pt idx="5">
                  <c:v>44.39</c:v>
                </c:pt>
                <c:pt idx="6">
                  <c:v>45.89</c:v>
                </c:pt>
                <c:pt idx="7">
                  <c:v>47.36</c:v>
                </c:pt>
                <c:pt idx="8">
                  <c:v>48.91</c:v>
                </c:pt>
                <c:pt idx="9">
                  <c:v>50.43</c:v>
                </c:pt>
                <c:pt idx="10">
                  <c:v>51.97</c:v>
                </c:pt>
                <c:pt idx="11">
                  <c:v>53.59</c:v>
                </c:pt>
                <c:pt idx="12">
                  <c:v>55.18</c:v>
                </c:pt>
                <c:pt idx="13">
                  <c:v>56.85</c:v>
                </c:pt>
                <c:pt idx="14">
                  <c:v>58.48</c:v>
                </c:pt>
                <c:pt idx="15">
                  <c:v>60.14</c:v>
                </c:pt>
                <c:pt idx="16">
                  <c:v>61.89</c:v>
                </c:pt>
                <c:pt idx="17">
                  <c:v>63.59</c:v>
                </c:pt>
                <c:pt idx="18">
                  <c:v>65.39</c:v>
                </c:pt>
                <c:pt idx="19">
                  <c:v>67.14</c:v>
                </c:pt>
                <c:pt idx="20">
                  <c:v>68.91</c:v>
                </c:pt>
                <c:pt idx="21">
                  <c:v>70.78</c:v>
                </c:pt>
                <c:pt idx="22">
                  <c:v>72.599999999999994</c:v>
                </c:pt>
                <c:pt idx="23">
                  <c:v>74.52</c:v>
                </c:pt>
                <c:pt idx="24">
                  <c:v>76.39</c:v>
                </c:pt>
                <c:pt idx="25">
                  <c:v>78.28</c:v>
                </c:pt>
                <c:pt idx="26">
                  <c:v>80.27</c:v>
                </c:pt>
                <c:pt idx="27">
                  <c:v>82.21</c:v>
                </c:pt>
                <c:pt idx="28">
                  <c:v>84.25</c:v>
                </c:pt>
              </c:numCache>
            </c:numRef>
          </c:val>
          <c:smooth val="0"/>
          <c:extLst>
            <c:ext xmlns:c16="http://schemas.microsoft.com/office/drawing/2014/chart" uri="{C3380CC4-5D6E-409C-BE32-E72D297353CC}">
              <c16:uniqueId val="{00000025-F015-497C-9641-258B0E62A178}"/>
            </c:ext>
          </c:extLst>
        </c:ser>
        <c:ser>
          <c:idx val="4"/>
          <c:order val="3"/>
          <c:tx>
            <c:strRef>
              <c:f>'Charts Data'!$N$5</c:f>
              <c:strCache>
                <c:ptCount val="1"/>
                <c:pt idx="0">
                  <c:v>25 BMI</c:v>
                </c:pt>
              </c:strCache>
            </c:strRef>
          </c:tx>
          <c:spPr>
            <a:ln w="19050" cap="rnd">
              <a:solidFill>
                <a:schemeClr val="tx1">
                  <a:lumMod val="50000"/>
                  <a:lumOff val="50000"/>
                </a:schemeClr>
              </a:solidFill>
              <a:prstDash val="sysDash"/>
              <a:round/>
            </a:ln>
            <a:effectLst/>
          </c:spPr>
          <c:marker>
            <c:symbol val="none"/>
          </c:marker>
          <c:dLbls>
            <c:dLbl>
              <c:idx val="0"/>
              <c:layout>
                <c:manualLayout>
                  <c:x val="0.79513888888888884"/>
                  <c:y val="-0.46798122065727699"/>
                </c:manualLayout>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r>
                      <a:rPr lang="en-US" sz="2000">
                        <a:solidFill>
                          <a:sysClr val="windowText" lastClr="000000"/>
                        </a:solidFill>
                      </a:rPr>
                      <a:t>25</a:t>
                    </a:r>
                  </a:p>
                </c:rich>
              </c:tx>
              <c:spPr>
                <a:noFill/>
                <a:ln>
                  <a:noFill/>
                </a:ln>
                <a:effectLst/>
              </c:spPr>
              <c:dLblPos val="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6-F015-497C-9641-258B0E62A178}"/>
                </c:ext>
              </c:extLst>
            </c:dLbl>
            <c:dLbl>
              <c:idx val="1"/>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7-F015-497C-9641-258B0E62A178}"/>
                </c:ext>
              </c:extLst>
            </c:dLbl>
            <c:dLbl>
              <c:idx val="2"/>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8-F015-497C-9641-258B0E62A178}"/>
                </c:ext>
              </c:extLst>
            </c:dLbl>
            <c:dLbl>
              <c:idx val="3"/>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9-F015-497C-9641-258B0E62A178}"/>
                </c:ext>
              </c:extLst>
            </c:dLbl>
            <c:dLbl>
              <c:idx val="4"/>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A-F015-497C-9641-258B0E62A178}"/>
                </c:ext>
              </c:extLst>
            </c:dLbl>
            <c:dLbl>
              <c:idx val="5"/>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B-F015-497C-9641-258B0E62A178}"/>
                </c:ext>
              </c:extLst>
            </c:dLbl>
            <c:dLbl>
              <c:idx val="6"/>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C-F015-497C-9641-258B0E62A178}"/>
                </c:ext>
              </c:extLst>
            </c:dLbl>
            <c:dLbl>
              <c:idx val="7"/>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D-F015-497C-9641-258B0E62A178}"/>
                </c:ext>
              </c:extLst>
            </c:dLbl>
            <c:dLbl>
              <c:idx val="8"/>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E-F015-497C-9641-258B0E62A178}"/>
                </c:ext>
              </c:extLst>
            </c:dLbl>
            <c:dLbl>
              <c:idx val="9"/>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F-F015-497C-9641-258B0E62A178}"/>
                </c:ext>
              </c:extLst>
            </c:dLbl>
            <c:dLbl>
              <c:idx val="1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0-F015-497C-9641-258B0E62A178}"/>
                </c:ext>
              </c:extLst>
            </c:dLbl>
            <c:dLbl>
              <c:idx val="11"/>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1-F015-497C-9641-258B0E62A178}"/>
                </c:ext>
              </c:extLst>
            </c:dLbl>
            <c:dLbl>
              <c:idx val="12"/>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2-F015-497C-9641-258B0E62A178}"/>
                </c:ext>
              </c:extLst>
            </c:dLbl>
            <c:dLbl>
              <c:idx val="13"/>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3-F015-497C-9641-258B0E62A178}"/>
                </c:ext>
              </c:extLst>
            </c:dLbl>
            <c:dLbl>
              <c:idx val="14"/>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4-F015-497C-9641-258B0E62A178}"/>
                </c:ext>
              </c:extLst>
            </c:dLbl>
            <c:dLbl>
              <c:idx val="15"/>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5-F015-497C-9641-258B0E62A178}"/>
                </c:ext>
              </c:extLst>
            </c:dLbl>
            <c:dLbl>
              <c:idx val="16"/>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6-F015-497C-9641-258B0E62A178}"/>
                </c:ext>
              </c:extLst>
            </c:dLbl>
            <c:dLbl>
              <c:idx val="17"/>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7-F015-497C-9641-258B0E62A178}"/>
                </c:ext>
              </c:extLst>
            </c:dLbl>
            <c:dLbl>
              <c:idx val="18"/>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8-F015-497C-9641-258B0E62A178}"/>
                </c:ext>
              </c:extLst>
            </c:dLbl>
            <c:dLbl>
              <c:idx val="19"/>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9-F015-497C-9641-258B0E62A178}"/>
                </c:ext>
              </c:extLst>
            </c:dLbl>
            <c:dLbl>
              <c:idx val="2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A-F015-497C-9641-258B0E62A178}"/>
                </c:ext>
              </c:extLst>
            </c:dLbl>
            <c:dLbl>
              <c:idx val="21"/>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B-F015-497C-9641-258B0E62A178}"/>
                </c:ext>
              </c:extLst>
            </c:dLbl>
            <c:dLbl>
              <c:idx val="22"/>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C-F015-497C-9641-258B0E62A178}"/>
                </c:ext>
              </c:extLst>
            </c:dLbl>
            <c:dLbl>
              <c:idx val="23"/>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D-F015-497C-9641-258B0E62A178}"/>
                </c:ext>
              </c:extLst>
            </c:dLbl>
            <c:dLbl>
              <c:idx val="24"/>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E-F015-497C-9641-258B0E62A178}"/>
                </c:ext>
              </c:extLst>
            </c:dLbl>
            <c:dLbl>
              <c:idx val="25"/>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F-F015-497C-9641-258B0E62A178}"/>
                </c:ext>
              </c:extLst>
            </c:dLbl>
            <c:dLbl>
              <c:idx val="26"/>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0-F015-497C-9641-258B0E62A178}"/>
                </c:ext>
              </c:extLst>
            </c:dLbl>
            <c:dLbl>
              <c:idx val="27"/>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1-F015-497C-9641-258B0E62A178}"/>
                </c:ext>
              </c:extLst>
            </c:dLbl>
            <c:dLbl>
              <c:idx val="28"/>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2-F015-497C-9641-258B0E62A178}"/>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'Charts Data'!$K$6:$K$34</c:f>
              <c:numCache>
                <c:formatCode>0</c:formatCode>
                <c:ptCount val="29"/>
                <c:pt idx="0">
                  <c:v>142.19999999999999</c:v>
                </c:pt>
                <c:pt idx="1">
                  <c:v>144.80000000000001</c:v>
                </c:pt>
                <c:pt idx="2">
                  <c:v>147.30000000000001</c:v>
                </c:pt>
                <c:pt idx="3">
                  <c:v>149.9</c:v>
                </c:pt>
                <c:pt idx="4">
                  <c:v>152.4</c:v>
                </c:pt>
                <c:pt idx="5">
                  <c:v>154.9</c:v>
                </c:pt>
                <c:pt idx="6">
                  <c:v>157.5</c:v>
                </c:pt>
                <c:pt idx="7">
                  <c:v>160</c:v>
                </c:pt>
                <c:pt idx="8">
                  <c:v>162.6</c:v>
                </c:pt>
                <c:pt idx="9">
                  <c:v>165.1</c:v>
                </c:pt>
                <c:pt idx="10">
                  <c:v>167.6</c:v>
                </c:pt>
                <c:pt idx="11">
                  <c:v>170.2</c:v>
                </c:pt>
                <c:pt idx="12">
                  <c:v>172.7</c:v>
                </c:pt>
                <c:pt idx="13">
                  <c:v>175.3</c:v>
                </c:pt>
                <c:pt idx="14">
                  <c:v>177.8</c:v>
                </c:pt>
                <c:pt idx="15">
                  <c:v>180.3</c:v>
                </c:pt>
                <c:pt idx="16">
                  <c:v>182.9</c:v>
                </c:pt>
                <c:pt idx="17">
                  <c:v>185.4</c:v>
                </c:pt>
                <c:pt idx="18">
                  <c:v>188</c:v>
                </c:pt>
                <c:pt idx="19">
                  <c:v>190.5</c:v>
                </c:pt>
                <c:pt idx="20">
                  <c:v>193</c:v>
                </c:pt>
                <c:pt idx="21">
                  <c:v>195.6</c:v>
                </c:pt>
                <c:pt idx="22">
                  <c:v>198.1</c:v>
                </c:pt>
                <c:pt idx="23">
                  <c:v>200.7</c:v>
                </c:pt>
                <c:pt idx="24">
                  <c:v>203.2</c:v>
                </c:pt>
                <c:pt idx="25">
                  <c:v>205.7</c:v>
                </c:pt>
                <c:pt idx="26">
                  <c:v>208.3</c:v>
                </c:pt>
                <c:pt idx="27">
                  <c:v>210.8</c:v>
                </c:pt>
                <c:pt idx="28">
                  <c:v>213.4</c:v>
                </c:pt>
              </c:numCache>
            </c:numRef>
          </c:cat>
          <c:val>
            <c:numRef>
              <c:f>'Charts Data'!$N$6:$N$34</c:f>
              <c:numCache>
                <c:formatCode>General</c:formatCode>
                <c:ptCount val="29"/>
                <c:pt idx="0">
                  <c:v>50.55</c:v>
                </c:pt>
                <c:pt idx="1">
                  <c:v>52.42</c:v>
                </c:pt>
                <c:pt idx="2">
                  <c:v>54.24</c:v>
                </c:pt>
                <c:pt idx="3">
                  <c:v>56.18</c:v>
                </c:pt>
                <c:pt idx="4">
                  <c:v>58.06</c:v>
                </c:pt>
                <c:pt idx="5">
                  <c:v>59.99</c:v>
                </c:pt>
                <c:pt idx="6">
                  <c:v>62.02</c:v>
                </c:pt>
                <c:pt idx="7">
                  <c:v>64</c:v>
                </c:pt>
                <c:pt idx="8">
                  <c:v>66.099999999999994</c:v>
                </c:pt>
                <c:pt idx="9">
                  <c:v>68.150000000000006</c:v>
                </c:pt>
                <c:pt idx="10">
                  <c:v>70.22</c:v>
                </c:pt>
                <c:pt idx="11">
                  <c:v>72.42</c:v>
                </c:pt>
                <c:pt idx="12">
                  <c:v>74.56</c:v>
                </c:pt>
                <c:pt idx="13">
                  <c:v>76.83</c:v>
                </c:pt>
                <c:pt idx="14">
                  <c:v>79.03</c:v>
                </c:pt>
                <c:pt idx="15">
                  <c:v>81.27</c:v>
                </c:pt>
                <c:pt idx="16">
                  <c:v>83.63</c:v>
                </c:pt>
                <c:pt idx="17">
                  <c:v>85.93</c:v>
                </c:pt>
                <c:pt idx="18">
                  <c:v>88.36</c:v>
                </c:pt>
                <c:pt idx="19">
                  <c:v>90.73</c:v>
                </c:pt>
                <c:pt idx="20">
                  <c:v>93.12</c:v>
                </c:pt>
                <c:pt idx="21">
                  <c:v>95.65</c:v>
                </c:pt>
                <c:pt idx="22">
                  <c:v>98.11</c:v>
                </c:pt>
                <c:pt idx="23">
                  <c:v>100.7</c:v>
                </c:pt>
                <c:pt idx="24">
                  <c:v>103.23</c:v>
                </c:pt>
                <c:pt idx="25">
                  <c:v>105.78</c:v>
                </c:pt>
                <c:pt idx="26">
                  <c:v>108.47</c:v>
                </c:pt>
                <c:pt idx="27">
                  <c:v>111.09</c:v>
                </c:pt>
                <c:pt idx="28">
                  <c:v>113.85</c:v>
                </c:pt>
              </c:numCache>
            </c:numRef>
          </c:val>
          <c:smooth val="0"/>
          <c:extLst>
            <c:ext xmlns:c16="http://schemas.microsoft.com/office/drawing/2014/chart" uri="{C3380CC4-5D6E-409C-BE32-E72D297353CC}">
              <c16:uniqueId val="{00000043-F015-497C-9641-258B0E62A178}"/>
            </c:ext>
          </c:extLst>
        </c:ser>
        <c:ser>
          <c:idx val="5"/>
          <c:order val="4"/>
          <c:tx>
            <c:strRef>
              <c:f>'Charts Data'!$O$5</c:f>
              <c:strCache>
                <c:ptCount val="1"/>
                <c:pt idx="0">
                  <c:v>30 BMI</c:v>
                </c:pt>
              </c:strCache>
            </c:strRef>
          </c:tx>
          <c:spPr>
            <a:ln w="19050" cap="rnd">
              <a:solidFill>
                <a:schemeClr val="tx1">
                  <a:lumMod val="50000"/>
                  <a:lumOff val="50000"/>
                </a:schemeClr>
              </a:solidFill>
              <a:prstDash val="sysDash"/>
              <a:round/>
            </a:ln>
            <a:effectLst/>
          </c:spPr>
          <c:marker>
            <c:symbol val="none"/>
          </c:marker>
          <c:dLbls>
            <c:dLbl>
              <c:idx val="0"/>
              <c:layout>
                <c:manualLayout>
                  <c:x val="0.76736111111111116"/>
                  <c:y val="-0.54621463162175155"/>
                </c:manualLayout>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r>
                      <a:rPr lang="en-US"/>
                      <a:t>30</a:t>
                    </a:r>
                  </a:p>
                </c:rich>
              </c:tx>
              <c:spPr>
                <a:noFill/>
                <a:ln>
                  <a:noFill/>
                </a:ln>
                <a:effectLst/>
              </c:spPr>
              <c:dLblPos val="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4-F015-497C-9641-258B0E62A178}"/>
                </c:ext>
              </c:extLst>
            </c:dLbl>
            <c:dLbl>
              <c:idx val="1"/>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5-F015-497C-9641-258B0E62A178}"/>
                </c:ext>
              </c:extLst>
            </c:dLbl>
            <c:dLbl>
              <c:idx val="2"/>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6-F015-497C-9641-258B0E62A178}"/>
                </c:ext>
              </c:extLst>
            </c:dLbl>
            <c:dLbl>
              <c:idx val="3"/>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7-F015-497C-9641-258B0E62A178}"/>
                </c:ext>
              </c:extLst>
            </c:dLbl>
            <c:dLbl>
              <c:idx val="4"/>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8-F015-497C-9641-258B0E62A178}"/>
                </c:ext>
              </c:extLst>
            </c:dLbl>
            <c:dLbl>
              <c:idx val="5"/>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9-F015-497C-9641-258B0E62A178}"/>
                </c:ext>
              </c:extLst>
            </c:dLbl>
            <c:dLbl>
              <c:idx val="6"/>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A-F015-497C-9641-258B0E62A178}"/>
                </c:ext>
              </c:extLst>
            </c:dLbl>
            <c:dLbl>
              <c:idx val="7"/>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B-F015-497C-9641-258B0E62A178}"/>
                </c:ext>
              </c:extLst>
            </c:dLbl>
            <c:dLbl>
              <c:idx val="8"/>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C-F015-497C-9641-258B0E62A178}"/>
                </c:ext>
              </c:extLst>
            </c:dLbl>
            <c:dLbl>
              <c:idx val="9"/>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D-F015-497C-9641-258B0E62A178}"/>
                </c:ext>
              </c:extLst>
            </c:dLbl>
            <c:dLbl>
              <c:idx val="10"/>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E-F015-497C-9641-258B0E62A178}"/>
                </c:ext>
              </c:extLst>
            </c:dLbl>
            <c:dLbl>
              <c:idx val="11"/>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F-F015-497C-9641-258B0E62A178}"/>
                </c:ext>
              </c:extLst>
            </c:dLbl>
            <c:dLbl>
              <c:idx val="12"/>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50-F015-497C-9641-258B0E62A178}"/>
                </c:ext>
              </c:extLst>
            </c:dLbl>
            <c:dLbl>
              <c:idx val="13"/>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51-F015-497C-9641-258B0E62A178}"/>
                </c:ext>
              </c:extLst>
            </c:dLbl>
            <c:dLbl>
              <c:idx val="14"/>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52-F015-497C-9641-258B0E62A178}"/>
                </c:ext>
              </c:extLst>
            </c:dLbl>
            <c:dLbl>
              <c:idx val="15"/>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53-F015-497C-9641-258B0E62A178}"/>
                </c:ext>
              </c:extLst>
            </c:dLbl>
            <c:dLbl>
              <c:idx val="16"/>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54-F015-497C-9641-258B0E62A178}"/>
                </c:ext>
              </c:extLst>
            </c:dLbl>
            <c:dLbl>
              <c:idx val="17"/>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55-F015-497C-9641-258B0E62A178}"/>
                </c:ext>
              </c:extLst>
            </c:dLbl>
            <c:dLbl>
              <c:idx val="18"/>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56-F015-497C-9641-258B0E62A178}"/>
                </c:ext>
              </c:extLst>
            </c:dLbl>
            <c:dLbl>
              <c:idx val="19"/>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57-F015-497C-9641-258B0E62A178}"/>
                </c:ext>
              </c:extLst>
            </c:dLbl>
            <c:dLbl>
              <c:idx val="20"/>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58-F015-497C-9641-258B0E62A178}"/>
                </c:ext>
              </c:extLst>
            </c:dLbl>
            <c:dLbl>
              <c:idx val="21"/>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59-F015-497C-9641-258B0E62A178}"/>
                </c:ext>
              </c:extLst>
            </c:dLbl>
            <c:dLbl>
              <c:idx val="22"/>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5A-F015-497C-9641-258B0E62A178}"/>
                </c:ext>
              </c:extLst>
            </c:dLbl>
            <c:dLbl>
              <c:idx val="23"/>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5B-F015-497C-9641-258B0E62A178}"/>
                </c:ext>
              </c:extLst>
            </c:dLbl>
            <c:dLbl>
              <c:idx val="24"/>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5C-F015-497C-9641-258B0E62A178}"/>
                </c:ext>
              </c:extLst>
            </c:dLbl>
            <c:dLbl>
              <c:idx val="25"/>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5D-F015-497C-9641-258B0E62A178}"/>
                </c:ext>
              </c:extLst>
            </c:dLbl>
            <c:dLbl>
              <c:idx val="26"/>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5E-F015-497C-9641-258B0E62A178}"/>
                </c:ext>
              </c:extLst>
            </c:dLbl>
            <c:dLbl>
              <c:idx val="27"/>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5F-F015-497C-9641-258B0E62A178}"/>
                </c:ext>
              </c:extLst>
            </c:dLbl>
            <c:dLbl>
              <c:idx val="28"/>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60-F015-497C-9641-258B0E62A178}"/>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'Charts Data'!$K$6:$K$34</c:f>
              <c:numCache>
                <c:formatCode>0</c:formatCode>
                <c:ptCount val="29"/>
                <c:pt idx="0">
                  <c:v>142.19999999999999</c:v>
                </c:pt>
                <c:pt idx="1">
                  <c:v>144.80000000000001</c:v>
                </c:pt>
                <c:pt idx="2">
                  <c:v>147.30000000000001</c:v>
                </c:pt>
                <c:pt idx="3">
                  <c:v>149.9</c:v>
                </c:pt>
                <c:pt idx="4">
                  <c:v>152.4</c:v>
                </c:pt>
                <c:pt idx="5">
                  <c:v>154.9</c:v>
                </c:pt>
                <c:pt idx="6">
                  <c:v>157.5</c:v>
                </c:pt>
                <c:pt idx="7">
                  <c:v>160</c:v>
                </c:pt>
                <c:pt idx="8">
                  <c:v>162.6</c:v>
                </c:pt>
                <c:pt idx="9">
                  <c:v>165.1</c:v>
                </c:pt>
                <c:pt idx="10">
                  <c:v>167.6</c:v>
                </c:pt>
                <c:pt idx="11">
                  <c:v>170.2</c:v>
                </c:pt>
                <c:pt idx="12">
                  <c:v>172.7</c:v>
                </c:pt>
                <c:pt idx="13">
                  <c:v>175.3</c:v>
                </c:pt>
                <c:pt idx="14">
                  <c:v>177.8</c:v>
                </c:pt>
                <c:pt idx="15">
                  <c:v>180.3</c:v>
                </c:pt>
                <c:pt idx="16">
                  <c:v>182.9</c:v>
                </c:pt>
                <c:pt idx="17">
                  <c:v>185.4</c:v>
                </c:pt>
                <c:pt idx="18">
                  <c:v>188</c:v>
                </c:pt>
                <c:pt idx="19">
                  <c:v>190.5</c:v>
                </c:pt>
                <c:pt idx="20">
                  <c:v>193</c:v>
                </c:pt>
                <c:pt idx="21">
                  <c:v>195.6</c:v>
                </c:pt>
                <c:pt idx="22">
                  <c:v>198.1</c:v>
                </c:pt>
                <c:pt idx="23">
                  <c:v>200.7</c:v>
                </c:pt>
                <c:pt idx="24">
                  <c:v>203.2</c:v>
                </c:pt>
                <c:pt idx="25">
                  <c:v>205.7</c:v>
                </c:pt>
                <c:pt idx="26">
                  <c:v>208.3</c:v>
                </c:pt>
                <c:pt idx="27">
                  <c:v>210.8</c:v>
                </c:pt>
                <c:pt idx="28">
                  <c:v>213.4</c:v>
                </c:pt>
              </c:numCache>
            </c:numRef>
          </c:cat>
          <c:val>
            <c:numRef>
              <c:f>'Charts Data'!$O$6:$O$34</c:f>
              <c:numCache>
                <c:formatCode>General</c:formatCode>
                <c:ptCount val="29"/>
                <c:pt idx="0">
                  <c:v>60.66</c:v>
                </c:pt>
                <c:pt idx="1">
                  <c:v>62.9</c:v>
                </c:pt>
                <c:pt idx="2">
                  <c:v>65.09</c:v>
                </c:pt>
                <c:pt idx="3">
                  <c:v>67.41</c:v>
                </c:pt>
                <c:pt idx="4">
                  <c:v>69.680000000000007</c:v>
                </c:pt>
                <c:pt idx="5">
                  <c:v>71.98</c:v>
                </c:pt>
                <c:pt idx="6">
                  <c:v>74.42</c:v>
                </c:pt>
                <c:pt idx="7">
                  <c:v>76.8</c:v>
                </c:pt>
                <c:pt idx="8">
                  <c:v>79.319999999999993</c:v>
                </c:pt>
                <c:pt idx="9">
                  <c:v>81.77</c:v>
                </c:pt>
                <c:pt idx="10">
                  <c:v>84.27</c:v>
                </c:pt>
                <c:pt idx="11">
                  <c:v>86.9</c:v>
                </c:pt>
                <c:pt idx="12">
                  <c:v>89.48</c:v>
                </c:pt>
                <c:pt idx="13">
                  <c:v>92.19</c:v>
                </c:pt>
                <c:pt idx="14">
                  <c:v>94.84</c:v>
                </c:pt>
                <c:pt idx="15">
                  <c:v>97.52</c:v>
                </c:pt>
                <c:pt idx="16">
                  <c:v>100.36</c:v>
                </c:pt>
                <c:pt idx="17">
                  <c:v>103.12</c:v>
                </c:pt>
                <c:pt idx="18">
                  <c:v>106.03</c:v>
                </c:pt>
                <c:pt idx="19">
                  <c:v>108.87</c:v>
                </c:pt>
                <c:pt idx="20">
                  <c:v>111.75</c:v>
                </c:pt>
                <c:pt idx="21">
                  <c:v>114.78</c:v>
                </c:pt>
                <c:pt idx="22">
                  <c:v>117.73</c:v>
                </c:pt>
                <c:pt idx="23">
                  <c:v>120.84</c:v>
                </c:pt>
                <c:pt idx="24">
                  <c:v>123.87</c:v>
                </c:pt>
                <c:pt idx="25">
                  <c:v>126.94</c:v>
                </c:pt>
                <c:pt idx="26">
                  <c:v>130.16999999999999</c:v>
                </c:pt>
                <c:pt idx="27">
                  <c:v>133.31</c:v>
                </c:pt>
                <c:pt idx="28">
                  <c:v>136.62</c:v>
                </c:pt>
              </c:numCache>
            </c:numRef>
          </c:val>
          <c:smooth val="0"/>
          <c:extLst>
            <c:ext xmlns:c16="http://schemas.microsoft.com/office/drawing/2014/chart" uri="{C3380CC4-5D6E-409C-BE32-E72D297353CC}">
              <c16:uniqueId val="{00000061-F015-497C-9641-258B0E62A178}"/>
            </c:ext>
          </c:extLst>
        </c:ser>
        <c:ser>
          <c:idx val="6"/>
          <c:order val="5"/>
          <c:tx>
            <c:strRef>
              <c:f>'Charts Data'!$P$5</c:f>
              <c:strCache>
                <c:ptCount val="1"/>
                <c:pt idx="0">
                  <c:v>40 BMI</c:v>
                </c:pt>
              </c:strCache>
            </c:strRef>
          </c:tx>
          <c:spPr>
            <a:ln w="19050" cap="rnd">
              <a:solidFill>
                <a:schemeClr val="tx1">
                  <a:lumMod val="50000"/>
                  <a:lumOff val="50000"/>
                </a:schemeClr>
              </a:solidFill>
              <a:prstDash val="sysDash"/>
              <a:round/>
            </a:ln>
            <a:effectLst/>
          </c:spPr>
          <c:marker>
            <c:symbol val="none"/>
          </c:marker>
          <c:dLbls>
            <c:dLbl>
              <c:idx val="0"/>
              <c:layout>
                <c:manualLayout>
                  <c:x val="0.52256944444444431"/>
                  <c:y val="-0.47202927803038702"/>
                </c:manualLayout>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r>
                      <a:rPr lang="en-US"/>
                      <a:t>40</a:t>
                    </a:r>
                  </a:p>
                </c:rich>
              </c:tx>
              <c:spPr>
                <a:noFill/>
                <a:ln>
                  <a:noFill/>
                </a:ln>
                <a:effectLst/>
              </c:spPr>
              <c:dLblPos val="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62-F015-497C-9641-258B0E62A178}"/>
                </c:ext>
              </c:extLst>
            </c:dLbl>
            <c:dLbl>
              <c:idx val="1"/>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63-F015-497C-9641-258B0E62A178}"/>
                </c:ext>
              </c:extLst>
            </c:dLbl>
            <c:dLbl>
              <c:idx val="2"/>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64-F015-497C-9641-258B0E62A178}"/>
                </c:ext>
              </c:extLst>
            </c:dLbl>
            <c:dLbl>
              <c:idx val="3"/>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65-F015-497C-9641-258B0E62A178}"/>
                </c:ext>
              </c:extLst>
            </c:dLbl>
            <c:dLbl>
              <c:idx val="4"/>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66-F015-497C-9641-258B0E62A178}"/>
                </c:ext>
              </c:extLst>
            </c:dLbl>
            <c:dLbl>
              <c:idx val="5"/>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67-F015-497C-9641-258B0E62A178}"/>
                </c:ext>
              </c:extLst>
            </c:dLbl>
            <c:dLbl>
              <c:idx val="6"/>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68-F015-497C-9641-258B0E62A178}"/>
                </c:ext>
              </c:extLst>
            </c:dLbl>
            <c:dLbl>
              <c:idx val="7"/>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69-F015-497C-9641-258B0E62A178}"/>
                </c:ext>
              </c:extLst>
            </c:dLbl>
            <c:dLbl>
              <c:idx val="8"/>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6A-F015-497C-9641-258B0E62A178}"/>
                </c:ext>
              </c:extLst>
            </c:dLbl>
            <c:dLbl>
              <c:idx val="9"/>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6B-F015-497C-9641-258B0E62A178}"/>
                </c:ext>
              </c:extLst>
            </c:dLbl>
            <c:dLbl>
              <c:idx val="10"/>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6C-F015-497C-9641-258B0E62A178}"/>
                </c:ext>
              </c:extLst>
            </c:dLbl>
            <c:dLbl>
              <c:idx val="11"/>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6D-F015-497C-9641-258B0E62A178}"/>
                </c:ext>
              </c:extLst>
            </c:dLbl>
            <c:dLbl>
              <c:idx val="12"/>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6E-F015-497C-9641-258B0E62A178}"/>
                </c:ext>
              </c:extLst>
            </c:dLbl>
            <c:dLbl>
              <c:idx val="13"/>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6F-F015-497C-9641-258B0E62A178}"/>
                </c:ext>
              </c:extLst>
            </c:dLbl>
            <c:dLbl>
              <c:idx val="14"/>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70-F015-497C-9641-258B0E62A178}"/>
                </c:ext>
              </c:extLst>
            </c:dLbl>
            <c:dLbl>
              <c:idx val="15"/>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71-F015-497C-9641-258B0E62A178}"/>
                </c:ext>
              </c:extLst>
            </c:dLbl>
            <c:dLbl>
              <c:idx val="16"/>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72-F015-497C-9641-258B0E62A178}"/>
                </c:ext>
              </c:extLst>
            </c:dLbl>
            <c:dLbl>
              <c:idx val="17"/>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73-F015-497C-9641-258B0E62A178}"/>
                </c:ext>
              </c:extLst>
            </c:dLbl>
            <c:dLbl>
              <c:idx val="18"/>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74-F015-497C-9641-258B0E62A178}"/>
                </c:ext>
              </c:extLst>
            </c:dLbl>
            <c:dLbl>
              <c:idx val="19"/>
              <c:layout/>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75-F015-497C-9641-258B0E62A178}"/>
                </c:ext>
              </c:extLst>
            </c:dLbl>
            <c:dLbl>
              <c:idx val="20"/>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6-F015-497C-9641-258B0E62A178}"/>
                </c:ext>
              </c:extLst>
            </c:dLbl>
            <c:dLbl>
              <c:idx val="21"/>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7-F015-497C-9641-258B0E62A178}"/>
                </c:ext>
              </c:extLst>
            </c:dLbl>
            <c:dLbl>
              <c:idx val="22"/>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8-F015-497C-9641-258B0E62A178}"/>
                </c:ext>
              </c:extLst>
            </c:dLbl>
            <c:dLbl>
              <c:idx val="23"/>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9-F015-497C-9641-258B0E62A178}"/>
                </c:ext>
              </c:extLst>
            </c:dLbl>
            <c:dLbl>
              <c:idx val="24"/>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A-F015-497C-9641-258B0E62A178}"/>
                </c:ext>
              </c:extLst>
            </c:dLbl>
            <c:dLbl>
              <c:idx val="25"/>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B-F015-497C-9641-258B0E62A178}"/>
                </c:ext>
              </c:extLst>
            </c:dLbl>
            <c:dLbl>
              <c:idx val="26"/>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C-F015-497C-9641-258B0E62A178}"/>
                </c:ext>
              </c:extLst>
            </c:dLbl>
            <c:dLbl>
              <c:idx val="27"/>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D-F015-497C-9641-258B0E62A178}"/>
                </c:ext>
              </c:extLst>
            </c:dLbl>
            <c:dLbl>
              <c:idx val="28"/>
              <c:tx>
                <c:rich>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E-F015-497C-9641-258B0E62A178}"/>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'Charts Data'!$K$6:$K$34</c:f>
              <c:numCache>
                <c:formatCode>0</c:formatCode>
                <c:ptCount val="29"/>
                <c:pt idx="0">
                  <c:v>142.19999999999999</c:v>
                </c:pt>
                <c:pt idx="1">
                  <c:v>144.80000000000001</c:v>
                </c:pt>
                <c:pt idx="2">
                  <c:v>147.30000000000001</c:v>
                </c:pt>
                <c:pt idx="3">
                  <c:v>149.9</c:v>
                </c:pt>
                <c:pt idx="4">
                  <c:v>152.4</c:v>
                </c:pt>
                <c:pt idx="5">
                  <c:v>154.9</c:v>
                </c:pt>
                <c:pt idx="6">
                  <c:v>157.5</c:v>
                </c:pt>
                <c:pt idx="7">
                  <c:v>160</c:v>
                </c:pt>
                <c:pt idx="8">
                  <c:v>162.6</c:v>
                </c:pt>
                <c:pt idx="9">
                  <c:v>165.1</c:v>
                </c:pt>
                <c:pt idx="10">
                  <c:v>167.6</c:v>
                </c:pt>
                <c:pt idx="11">
                  <c:v>170.2</c:v>
                </c:pt>
                <c:pt idx="12">
                  <c:v>172.7</c:v>
                </c:pt>
                <c:pt idx="13">
                  <c:v>175.3</c:v>
                </c:pt>
                <c:pt idx="14">
                  <c:v>177.8</c:v>
                </c:pt>
                <c:pt idx="15">
                  <c:v>180.3</c:v>
                </c:pt>
                <c:pt idx="16">
                  <c:v>182.9</c:v>
                </c:pt>
                <c:pt idx="17">
                  <c:v>185.4</c:v>
                </c:pt>
                <c:pt idx="18">
                  <c:v>188</c:v>
                </c:pt>
                <c:pt idx="19">
                  <c:v>190.5</c:v>
                </c:pt>
                <c:pt idx="20">
                  <c:v>193</c:v>
                </c:pt>
                <c:pt idx="21">
                  <c:v>195.6</c:v>
                </c:pt>
                <c:pt idx="22">
                  <c:v>198.1</c:v>
                </c:pt>
                <c:pt idx="23">
                  <c:v>200.7</c:v>
                </c:pt>
                <c:pt idx="24">
                  <c:v>203.2</c:v>
                </c:pt>
                <c:pt idx="25">
                  <c:v>205.7</c:v>
                </c:pt>
                <c:pt idx="26">
                  <c:v>208.3</c:v>
                </c:pt>
                <c:pt idx="27">
                  <c:v>210.8</c:v>
                </c:pt>
                <c:pt idx="28">
                  <c:v>213.4</c:v>
                </c:pt>
              </c:numCache>
            </c:numRef>
          </c:cat>
          <c:val>
            <c:numRef>
              <c:f>'Charts Data'!$P$6:$P$34</c:f>
              <c:numCache>
                <c:formatCode>General</c:formatCode>
                <c:ptCount val="29"/>
                <c:pt idx="0">
                  <c:v>80.88</c:v>
                </c:pt>
                <c:pt idx="1">
                  <c:v>83.87</c:v>
                </c:pt>
                <c:pt idx="2">
                  <c:v>86.79</c:v>
                </c:pt>
                <c:pt idx="3">
                  <c:v>89.88</c:v>
                </c:pt>
                <c:pt idx="4">
                  <c:v>92.9</c:v>
                </c:pt>
                <c:pt idx="5">
                  <c:v>95.98</c:v>
                </c:pt>
                <c:pt idx="6">
                  <c:v>99.23</c:v>
                </c:pt>
                <c:pt idx="7">
                  <c:v>102.4</c:v>
                </c:pt>
                <c:pt idx="8">
                  <c:v>105.76</c:v>
                </c:pt>
                <c:pt idx="9">
                  <c:v>109.03</c:v>
                </c:pt>
                <c:pt idx="10">
                  <c:v>112.36</c:v>
                </c:pt>
                <c:pt idx="11">
                  <c:v>115.87</c:v>
                </c:pt>
                <c:pt idx="12">
                  <c:v>119.3</c:v>
                </c:pt>
                <c:pt idx="13">
                  <c:v>122.92</c:v>
                </c:pt>
                <c:pt idx="14">
                  <c:v>126.45</c:v>
                </c:pt>
                <c:pt idx="15">
                  <c:v>130.03</c:v>
                </c:pt>
                <c:pt idx="16">
                  <c:v>133.81</c:v>
                </c:pt>
                <c:pt idx="17">
                  <c:v>137.49</c:v>
                </c:pt>
                <c:pt idx="18">
                  <c:v>141.38</c:v>
                </c:pt>
                <c:pt idx="19">
                  <c:v>145.16</c:v>
                </c:pt>
                <c:pt idx="20">
                  <c:v>149</c:v>
                </c:pt>
                <c:pt idx="21">
                  <c:v>153.04</c:v>
                </c:pt>
                <c:pt idx="22">
                  <c:v>156.97</c:v>
                </c:pt>
                <c:pt idx="23">
                  <c:v>161.12</c:v>
                </c:pt>
                <c:pt idx="24">
                  <c:v>165.16</c:v>
                </c:pt>
                <c:pt idx="25">
                  <c:v>169.25</c:v>
                </c:pt>
                <c:pt idx="26">
                  <c:v>173.56</c:v>
                </c:pt>
                <c:pt idx="27">
                  <c:v>177.75</c:v>
                </c:pt>
                <c:pt idx="28">
                  <c:v>182.16</c:v>
                </c:pt>
              </c:numCache>
            </c:numRef>
          </c:val>
          <c:smooth val="0"/>
          <c:extLst>
            <c:ext xmlns:c16="http://schemas.microsoft.com/office/drawing/2014/chart" uri="{C3380CC4-5D6E-409C-BE32-E72D297353CC}">
              <c16:uniqueId val="{0000007F-F015-497C-9641-258B0E62A178}"/>
            </c:ext>
          </c:extLst>
        </c:ser>
        <c:dLbls>
          <c:showLegendKey val="0"/>
          <c:showVal val="0"/>
          <c:showCatName val="0"/>
          <c:showSerName val="0"/>
          <c:showPercent val="0"/>
          <c:showBubbleSize val="0"/>
        </c:dLbls>
        <c:marker val="1"/>
        <c:smooth val="0"/>
        <c:axId val="233568704"/>
        <c:axId val="233568312"/>
      </c:lineChart>
      <c:catAx>
        <c:axId val="233568704"/>
        <c:scaling>
          <c:orientation val="minMax"/>
        </c:scaling>
        <c:delete val="0"/>
        <c:axPos val="b"/>
        <c:majorGridlines>
          <c:spPr>
            <a:ln w="9525" cap="flat" cmpd="sng" algn="ctr">
              <a:solidFill>
                <a:schemeClr val="bg1">
                  <a:lumMod val="50000"/>
                </a:schemeClr>
              </a:solidFill>
              <a:round/>
            </a:ln>
            <a:effectLst/>
          </c:spPr>
        </c:majorGridlines>
        <c:minorGridlines>
          <c:spPr>
            <a:ln w="9525" cap="flat" cmpd="sng" algn="ctr">
              <a:solidFill>
                <a:schemeClr val="bg1">
                  <a:lumMod val="50000"/>
                </a:schemeClr>
              </a:solidFill>
              <a:round/>
            </a:ln>
            <a:effectLst/>
          </c:spPr>
        </c:minorGridlines>
        <c:title>
          <c:tx>
            <c:rich>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r>
                  <a:rPr lang="en-GB" sz="2400">
                    <a:solidFill>
                      <a:sysClr val="windowText" lastClr="000000"/>
                    </a:solidFill>
                  </a:rPr>
                  <a:t>Height (cm</a:t>
                </a:r>
                <a:r>
                  <a:rPr lang="en-GB" sz="2400" baseline="0">
                    <a:solidFill>
                      <a:sysClr val="windowText" lastClr="000000"/>
                    </a:solidFill>
                  </a:rPr>
                  <a:t>)</a:t>
                </a:r>
                <a:endParaRPr lang="en-GB" sz="2400">
                  <a:solidFill>
                    <a:sysClr val="windowText" lastClr="000000"/>
                  </a:solidFill>
                </a:endParaRPr>
              </a:p>
            </c:rich>
          </c:tx>
          <c:layout/>
          <c:overlay val="0"/>
          <c:spPr>
            <a:noFill/>
            <a:ln>
              <a:noFill/>
            </a:ln>
            <a:effectLst/>
          </c:spPr>
        </c:title>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568312"/>
        <c:crosses val="autoZero"/>
        <c:auto val="1"/>
        <c:lblAlgn val="ctr"/>
        <c:lblOffset val="100"/>
        <c:noMultiLvlLbl val="0"/>
      </c:catAx>
      <c:valAx>
        <c:axId val="233568312"/>
        <c:scaling>
          <c:orientation val="minMax"/>
          <c:max val="147"/>
          <c:min val="37"/>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bg1">
                  <a:lumMod val="50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2400">
                    <a:solidFill>
                      <a:sysClr val="windowText" lastClr="000000"/>
                    </a:solidFill>
                  </a:rPr>
                  <a:t>Weight (kg)</a:t>
                </a:r>
              </a:p>
            </c:rich>
          </c:tx>
          <c:layout/>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568704"/>
        <c:crosses val="autoZero"/>
        <c:crossBetween val="midCat"/>
        <c:majorUnit val="10"/>
        <c:minorUnit val="5"/>
      </c:valAx>
      <c:spPr>
        <a:solidFill>
          <a:srgbClr val="C00000"/>
        </a:solidFill>
        <a:ln>
          <a:noFill/>
        </a:ln>
        <a:effectLst/>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1"/>
</c:chartSpace>
</file>

<file path=xl/ctrlProps/ctrlProp1.xml><?xml version="1.0" encoding="utf-8"?>
<formControlPr xmlns="http://schemas.microsoft.com/office/spreadsheetml/2009/9/main" objectType="Radio" checked="Checked" firstButton="1" fmlaLink="$C$7" lockText="1" noThreeD="1"/>
</file>

<file path=xl/ctrlProps/ctrlProp2.xml><?xml version="1.0" encoding="utf-8"?>
<formControlPr xmlns="http://schemas.microsoft.com/office/spreadsheetml/2009/9/main" objectType="Radio" lockText="1" noThreeD="1"/>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19050</xdr:colOff>
          <xdr:row>6</xdr:row>
          <xdr:rowOff>9525</xdr:rowOff>
        </xdr:from>
        <xdr:to>
          <xdr:col>2</xdr:col>
          <xdr:colOff>238125</xdr:colOff>
          <xdr:row>8</xdr:row>
          <xdr:rowOff>9525</xdr:rowOff>
        </xdr:to>
        <xdr:grpSp>
          <xdr:nvGrpSpPr>
            <xdr:cNvPr id="1028" name="Group 6"/>
            <xdr:cNvGrpSpPr>
              <a:grpSpLocks/>
            </xdr:cNvGrpSpPr>
          </xdr:nvGrpSpPr>
          <xdr:grpSpPr bwMode="auto">
            <a:xfrm>
              <a:off x="1268730" y="1274445"/>
              <a:ext cx="219075" cy="457200"/>
              <a:chOff x="1238249" y="990600"/>
              <a:chExt cx="219080" cy="457200"/>
            </a:xfrm>
          </xdr:grpSpPr>
          <xdr:sp macro="" textlink="">
            <xdr:nvSpPr>
              <xdr:cNvPr id="1025" name="Option Button 1" hidden="1">
                <a:extLst>
                  <a:ext uri="{63B3BB69-23CF-44E3-9099-C40C66FF867C}">
                    <a14:compatExt spid="_x0000_s1025"/>
                  </a:ext>
                </a:extLst>
              </xdr:cNvPr>
              <xdr:cNvSpPr/>
            </xdr:nvSpPr>
            <xdr:spPr bwMode="auto">
              <a:xfrm>
                <a:off x="1238249" y="990600"/>
                <a:ext cx="190501" cy="25131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027" name="Option Button 3" hidden="1">
                <a:extLst>
                  <a:ext uri="{63B3BB69-23CF-44E3-9099-C40C66FF867C}">
                    <a14:compatExt spid="_x0000_s1027"/>
                  </a:ext>
                </a:extLst>
              </xdr:cNvPr>
              <xdr:cNvSpPr/>
            </xdr:nvSpPr>
            <xdr:spPr bwMode="auto">
              <a:xfrm>
                <a:off x="1238256" y="1208454"/>
                <a:ext cx="219073"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40</xdr:row>
      <xdr:rowOff>85725</xdr:rowOff>
    </xdr:from>
    <xdr:to>
      <xdr:col>45</xdr:col>
      <xdr:colOff>219075</xdr:colOff>
      <xdr:row>75</xdr:row>
      <xdr:rowOff>180975</xdr:rowOff>
    </xdr:to>
    <xdr:grpSp>
      <xdr:nvGrpSpPr>
        <xdr:cNvPr id="2" name="Group 1"/>
        <xdr:cNvGrpSpPr/>
      </xdr:nvGrpSpPr>
      <xdr:grpSpPr>
        <a:xfrm>
          <a:off x="0" y="9414782"/>
          <a:ext cx="15230475" cy="6572250"/>
          <a:chOff x="0" y="9401175"/>
          <a:chExt cx="14649450" cy="6762750"/>
        </a:xfrm>
      </xdr:grpSpPr>
      <xdr:graphicFrame macro="">
        <xdr:nvGraphicFramePr>
          <xdr:cNvPr id="2051" name="Chart 3"/>
          <xdr:cNvGraphicFramePr>
            <a:graphicFrameLocks/>
          </xdr:cNvGraphicFramePr>
        </xdr:nvGraphicFramePr>
        <xdr:xfrm>
          <a:off x="0" y="9401175"/>
          <a:ext cx="7315199" cy="676274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052" name="Chart 5"/>
          <xdr:cNvGraphicFramePr>
            <a:graphicFrameLocks/>
          </xdr:cNvGraphicFramePr>
        </xdr:nvGraphicFramePr>
        <xdr:xfrm>
          <a:off x="7334250" y="9401176"/>
          <a:ext cx="7315200" cy="6762749"/>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3.xml><?xml version="1.0" encoding="utf-8"?>
<c:userShapes xmlns:c="http://schemas.openxmlformats.org/drawingml/2006/chart">
  <cdr:relSizeAnchor xmlns:cdr="http://schemas.openxmlformats.org/drawingml/2006/chartDrawing">
    <cdr:from>
      <cdr:x>0.12387</cdr:x>
      <cdr:y>0.11556</cdr:y>
    </cdr:from>
    <cdr:to>
      <cdr:x>0.47396</cdr:x>
      <cdr:y>0.24889</cdr:y>
    </cdr:to>
    <cdr:sp macro="" textlink="">
      <cdr:nvSpPr>
        <cdr:cNvPr id="2" name="TextBox 1"/>
        <cdr:cNvSpPr txBox="1"/>
      </cdr:nvSpPr>
      <cdr:spPr>
        <a:xfrm xmlns:a="http://schemas.openxmlformats.org/drawingml/2006/main">
          <a:off x="906127" y="742951"/>
          <a:ext cx="2560972" cy="8572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2800">
              <a:solidFill>
                <a:schemeClr val="bg1"/>
              </a:solidFill>
              <a:latin typeface="+mn-lt"/>
            </a:rPr>
            <a:t>Morbidly Obese</a:t>
          </a:r>
        </a:p>
        <a:p xmlns:a="http://schemas.openxmlformats.org/drawingml/2006/main">
          <a:pPr algn="ctr"/>
          <a:r>
            <a:rPr lang="en-GB" sz="1600">
              <a:solidFill>
                <a:schemeClr val="bg1"/>
              </a:solidFill>
              <a:latin typeface="+mn-lt"/>
            </a:rPr>
            <a:t>BMI &gt; 40</a:t>
          </a:r>
        </a:p>
      </cdr:txBody>
    </cdr:sp>
  </cdr:relSizeAnchor>
</c:userShapes>
</file>

<file path=xl/drawings/drawing4.xml><?xml version="1.0" encoding="utf-8"?>
<c:userShapes xmlns:c="http://schemas.openxmlformats.org/drawingml/2006/chart">
  <cdr:relSizeAnchor xmlns:cdr="http://schemas.openxmlformats.org/drawingml/2006/chartDrawing">
    <cdr:from>
      <cdr:x>0.12256</cdr:x>
      <cdr:y>0.11408</cdr:y>
    </cdr:from>
    <cdr:to>
      <cdr:x>0.47135</cdr:x>
      <cdr:y>0.24741</cdr:y>
    </cdr:to>
    <cdr:sp macro="" textlink="">
      <cdr:nvSpPr>
        <cdr:cNvPr id="2" name="TextBox 1"/>
        <cdr:cNvSpPr txBox="1"/>
      </cdr:nvSpPr>
      <cdr:spPr>
        <a:xfrm xmlns:a="http://schemas.openxmlformats.org/drawingml/2006/main">
          <a:off x="896574" y="733444"/>
          <a:ext cx="2551475" cy="85722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2800">
              <a:solidFill>
                <a:schemeClr val="bg1"/>
              </a:solidFill>
              <a:latin typeface="+mn-lt"/>
            </a:rPr>
            <a:t>Morbidly Obese</a:t>
          </a:r>
        </a:p>
        <a:p xmlns:a="http://schemas.openxmlformats.org/drawingml/2006/main">
          <a:pPr algn="ctr"/>
          <a:r>
            <a:rPr lang="en-GB" sz="1600">
              <a:solidFill>
                <a:schemeClr val="bg1"/>
              </a:solidFill>
              <a:latin typeface="+mn-lt"/>
            </a:rPr>
            <a:t>BMI &gt; 40</a:t>
          </a:r>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16</xdr:col>
      <xdr:colOff>209550</xdr:colOff>
      <xdr:row>0</xdr:row>
      <xdr:rowOff>38100</xdr:rowOff>
    </xdr:from>
    <xdr:to>
      <xdr:col>18</xdr:col>
      <xdr:colOff>504825</xdr:colOff>
      <xdr:row>0</xdr:row>
      <xdr:rowOff>419100</xdr:rowOff>
    </xdr:to>
    <xdr:pic>
      <xdr:nvPicPr>
        <xdr:cNvPr id="3073" name="Picture 43" descr="white-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05975" y="38100"/>
          <a:ext cx="16954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323850</xdr:colOff>
      <xdr:row>0</xdr:row>
      <xdr:rowOff>28575</xdr:rowOff>
    </xdr:from>
    <xdr:to>
      <xdr:col>8</xdr:col>
      <xdr:colOff>2343150</xdr:colOff>
      <xdr:row>1</xdr:row>
      <xdr:rowOff>114300</xdr:rowOff>
    </xdr:to>
    <xdr:pic>
      <xdr:nvPicPr>
        <xdr:cNvPr id="4097" name="Picture 6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00650" y="28575"/>
          <a:ext cx="20193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7"/>
  <sheetViews>
    <sheetView showGridLines="0" workbookViewId="0">
      <selection activeCell="H20" sqref="H20"/>
    </sheetView>
  </sheetViews>
  <sheetFormatPr defaultColWidth="9.109375" defaultRowHeight="13.8" x14ac:dyDescent="0.25"/>
  <cols>
    <col min="1" max="2" width="9.109375" style="1"/>
    <col min="3" max="3" width="14" style="1" customWidth="1"/>
    <col min="4" max="4" width="12.6640625" style="1" customWidth="1"/>
    <col min="5" max="5" width="9.109375" style="1"/>
    <col min="6" max="6" width="9.44140625" style="1" bestFit="1" customWidth="1"/>
    <col min="7" max="7" width="12.6640625" style="1" customWidth="1"/>
    <col min="8" max="16384" width="9.109375" style="1"/>
  </cols>
  <sheetData>
    <row r="1" spans="1:14" s="6" customFormat="1" ht="35.1" customHeight="1" x14ac:dyDescent="0.3">
      <c r="A1" s="7" t="s">
        <v>17</v>
      </c>
      <c r="B1" s="7"/>
      <c r="C1" s="7"/>
      <c r="D1" s="7"/>
      <c r="E1" s="7"/>
      <c r="F1" s="7"/>
      <c r="G1" s="7"/>
      <c r="H1" s="7"/>
      <c r="I1" s="7"/>
    </row>
    <row r="2" spans="1:14" x14ac:dyDescent="0.25">
      <c r="A2" s="9"/>
      <c r="B2" s="9"/>
      <c r="C2" s="9"/>
      <c r="D2" s="9"/>
      <c r="E2" s="9"/>
      <c r="F2" s="9"/>
      <c r="G2" s="9"/>
      <c r="H2" s="9"/>
      <c r="I2" s="40"/>
    </row>
    <row r="3" spans="1:14" x14ac:dyDescent="0.25">
      <c r="A3" s="9"/>
      <c r="B3" s="9"/>
      <c r="C3" s="9"/>
      <c r="D3" s="9"/>
      <c r="E3" s="9"/>
      <c r="F3" s="9"/>
      <c r="G3" s="9"/>
      <c r="H3" s="9"/>
      <c r="I3" s="39"/>
    </row>
    <row r="4" spans="1:14" ht="18" customHeight="1" x14ac:dyDescent="0.25">
      <c r="A4" s="9"/>
      <c r="B4" s="10" t="s">
        <v>64</v>
      </c>
      <c r="C4" s="78" t="s">
        <v>98</v>
      </c>
      <c r="D4" s="79"/>
      <c r="E4" s="9"/>
      <c r="F4" s="9"/>
      <c r="G4" s="80" t="s">
        <v>20</v>
      </c>
      <c r="H4" s="80"/>
      <c r="I4" s="39"/>
    </row>
    <row r="5" spans="1:14" ht="9.9" customHeight="1" x14ac:dyDescent="0.25">
      <c r="A5" s="9"/>
      <c r="B5" s="9"/>
      <c r="C5" s="9"/>
      <c r="D5" s="9"/>
      <c r="E5" s="9"/>
      <c r="F5" s="9"/>
      <c r="G5" s="80"/>
      <c r="H5" s="80"/>
      <c r="I5" s="9"/>
    </row>
    <row r="6" spans="1:14" ht="9.9" customHeight="1" x14ac:dyDescent="0.25">
      <c r="A6" s="9"/>
      <c r="B6" s="10"/>
      <c r="C6" s="10"/>
      <c r="D6" s="10"/>
      <c r="E6" s="9"/>
      <c r="F6" s="9"/>
      <c r="G6" s="81">
        <f>IF($C$7=1,IF(ISERROR(D19/(D14^2)),"",D19/(D14^2)),IF(ISERROR(((G19*14+G20+#REF!*0.0625))/(((G14*12+G15))^2)*703),"",((G19*14+G20+#REF!*0.0625))/(((G14*12+G15))^2)*703))</f>
        <v>0.57638888888888884</v>
      </c>
      <c r="H6" s="81"/>
      <c r="I6" s="9"/>
    </row>
    <row r="7" spans="1:14" s="6" customFormat="1" ht="18" customHeight="1" x14ac:dyDescent="0.3">
      <c r="A7" s="10"/>
      <c r="B7" s="42" t="s">
        <v>18</v>
      </c>
      <c r="C7" s="41">
        <v>1</v>
      </c>
      <c r="D7" s="10"/>
      <c r="E7" s="43"/>
      <c r="F7" s="43"/>
      <c r="G7" s="81"/>
      <c r="H7" s="81"/>
      <c r="I7" s="44"/>
    </row>
    <row r="8" spans="1:14" s="6" customFormat="1" ht="18" customHeight="1" x14ac:dyDescent="0.3">
      <c r="A8" s="10"/>
      <c r="B8" s="42" t="s">
        <v>19</v>
      </c>
      <c r="C8" s="10"/>
      <c r="D8" s="10"/>
      <c r="E8" s="43"/>
      <c r="F8" s="43"/>
      <c r="G8" s="44"/>
      <c r="H8" s="44"/>
      <c r="I8" s="44"/>
    </row>
    <row r="9" spans="1:14" ht="15" x14ac:dyDescent="0.25">
      <c r="A9" s="9"/>
      <c r="B9" s="9"/>
      <c r="C9" s="9"/>
      <c r="D9" s="9"/>
      <c r="E9" s="82" t="str">
        <f>IF(C7=1,"Your helthy weight range:"&amp;TEXT(ROUND(D14^2*18.5,1)," 0.0")&amp;"kg -"&amp;TEXT(ROUND(D14^2*24.9,1)," 0.0")&amp;"kg","Your helthy weight range:"&amp;TEXT(ROUNDDOWN(((((G14*12+G15)^2)*18.5)/703)/14,0),"0")&amp;"st "&amp;TEXT(ROUND(((((G14*12+G15)^2)*18.5)/703)-7*14,0),"0")&amp;"lbs -"&amp;TEXT(ROUNDDOWN(((((G14*12+G15)^2)*24.9)/703)/14,0),"0")&amp;"st "&amp;TEXT(ROUND(((((G14*12+G15)^2)*24.9)/703)-7*14,0),"0")&amp;"lbs")</f>
        <v>Your helthy weight range: 2664.0kg - 3585.6kg</v>
      </c>
      <c r="F9" s="82"/>
      <c r="G9" s="82"/>
      <c r="H9" s="82"/>
      <c r="I9" s="82"/>
      <c r="N9" s="3"/>
    </row>
    <row r="10" spans="1:14" x14ac:dyDescent="0.25">
      <c r="A10" s="9"/>
      <c r="B10" s="9"/>
      <c r="C10" s="9"/>
      <c r="D10" s="9"/>
      <c r="E10" s="9"/>
      <c r="F10" s="9"/>
      <c r="G10" s="9"/>
      <c r="H10" s="9"/>
      <c r="I10" s="9"/>
      <c r="N10" s="3"/>
    </row>
    <row r="11" spans="1:14" x14ac:dyDescent="0.25">
      <c r="A11" s="9"/>
      <c r="B11" s="9"/>
      <c r="C11" s="9"/>
      <c r="D11" s="9"/>
      <c r="E11" s="9"/>
      <c r="F11" s="9"/>
      <c r="G11" s="9"/>
      <c r="H11" s="9"/>
      <c r="I11" s="9"/>
      <c r="N11" s="3"/>
    </row>
    <row r="12" spans="1:14" ht="21.9" customHeight="1" x14ac:dyDescent="0.25">
      <c r="A12" s="11" t="s">
        <v>1</v>
      </c>
      <c r="B12" s="4"/>
      <c r="C12" s="4"/>
      <c r="D12" s="4"/>
      <c r="E12" s="4"/>
      <c r="F12" s="4"/>
      <c r="G12" s="4"/>
      <c r="H12" s="4"/>
      <c r="I12" s="4"/>
    </row>
    <row r="13" spans="1:14" x14ac:dyDescent="0.25">
      <c r="A13" s="13"/>
      <c r="B13" s="13"/>
      <c r="C13" s="13"/>
      <c r="D13" s="13"/>
      <c r="E13" s="13"/>
      <c r="F13" s="13"/>
      <c r="G13" s="13"/>
      <c r="H13" s="13"/>
      <c r="I13" s="13"/>
    </row>
    <row r="14" spans="1:14" ht="18" customHeight="1" x14ac:dyDescent="0.25">
      <c r="A14" s="13"/>
      <c r="B14" s="13"/>
      <c r="C14" s="14" t="s">
        <v>2</v>
      </c>
      <c r="D14" s="15">
        <v>12</v>
      </c>
      <c r="E14" s="14"/>
      <c r="F14" s="14"/>
      <c r="G14" s="14"/>
      <c r="H14" s="13"/>
      <c r="I14" s="13"/>
      <c r="K14" s="2"/>
    </row>
    <row r="15" spans="1:14" ht="18" customHeight="1" x14ac:dyDescent="0.25">
      <c r="A15" s="13"/>
      <c r="B15" s="13"/>
      <c r="C15" s="14"/>
      <c r="D15" s="14"/>
      <c r="E15" s="14"/>
      <c r="F15" s="14"/>
      <c r="G15" s="14"/>
      <c r="H15" s="14"/>
      <c r="I15" s="14"/>
      <c r="K15" s="2"/>
    </row>
    <row r="16" spans="1:14" x14ac:dyDescent="0.25">
      <c r="A16" s="13"/>
      <c r="B16" s="13"/>
      <c r="C16" s="13"/>
      <c r="D16" s="13"/>
      <c r="E16" s="13"/>
      <c r="F16" s="13"/>
      <c r="G16" s="13"/>
      <c r="H16" s="13"/>
      <c r="I16" s="13"/>
    </row>
    <row r="17" spans="1:11" ht="21.9" customHeight="1" x14ac:dyDescent="0.25">
      <c r="A17" s="12" t="s">
        <v>0</v>
      </c>
      <c r="B17" s="5"/>
      <c r="C17" s="5"/>
      <c r="D17" s="5"/>
      <c r="E17" s="5"/>
      <c r="F17" s="5"/>
      <c r="G17" s="5"/>
      <c r="H17" s="5"/>
      <c r="I17" s="5"/>
    </row>
    <row r="18" spans="1:11" x14ac:dyDescent="0.25">
      <c r="A18" s="16"/>
      <c r="B18" s="16"/>
      <c r="C18" s="16"/>
      <c r="D18" s="16"/>
      <c r="E18" s="16"/>
      <c r="F18" s="16"/>
      <c r="G18" s="16"/>
      <c r="H18" s="16"/>
      <c r="I18" s="16"/>
    </row>
    <row r="19" spans="1:11" ht="18" customHeight="1" x14ac:dyDescent="0.25">
      <c r="A19" s="16"/>
      <c r="B19" s="16"/>
      <c r="C19" s="17" t="s">
        <v>3</v>
      </c>
      <c r="D19" s="15">
        <v>83</v>
      </c>
      <c r="E19" s="17"/>
      <c r="F19" s="17"/>
      <c r="G19" s="17"/>
      <c r="H19" s="16"/>
      <c r="I19" s="16"/>
      <c r="K19" s="3"/>
    </row>
    <row r="20" spans="1:11" ht="18" customHeight="1" x14ac:dyDescent="0.25">
      <c r="A20" s="16"/>
      <c r="B20" s="16"/>
      <c r="C20" s="17"/>
      <c r="D20" s="17"/>
      <c r="E20" s="17"/>
      <c r="F20" s="17"/>
      <c r="G20" s="17"/>
      <c r="H20" s="17"/>
      <c r="I20" s="17"/>
      <c r="K20" s="3"/>
    </row>
    <row r="21" spans="1:11" ht="18" customHeight="1" x14ac:dyDescent="0.25">
      <c r="A21" s="16"/>
      <c r="B21" s="16"/>
      <c r="C21" s="17"/>
      <c r="D21" s="17"/>
      <c r="E21" s="17"/>
      <c r="F21" s="17"/>
      <c r="G21" s="17"/>
      <c r="H21" s="17"/>
      <c r="I21" s="17"/>
      <c r="K21" s="3"/>
    </row>
    <row r="22" spans="1:11" x14ac:dyDescent="0.25">
      <c r="A22" s="16"/>
      <c r="B22" s="16"/>
      <c r="C22" s="16"/>
      <c r="D22" s="16"/>
      <c r="E22" s="16"/>
      <c r="F22" s="16"/>
      <c r="G22" s="16"/>
      <c r="H22" s="16"/>
      <c r="I22" s="16"/>
    </row>
    <row r="23" spans="1:11" s="6" customFormat="1" ht="21.9" customHeight="1" x14ac:dyDescent="0.3">
      <c r="A23" s="18" t="s">
        <v>16</v>
      </c>
      <c r="B23" s="19"/>
      <c r="C23" s="19"/>
      <c r="D23" s="19"/>
      <c r="E23" s="19"/>
      <c r="F23" s="19" t="s">
        <v>15</v>
      </c>
      <c r="G23" s="19"/>
      <c r="H23" s="19"/>
      <c r="I23" s="19"/>
    </row>
    <row r="24" spans="1:11" x14ac:dyDescent="0.25">
      <c r="A24" s="21"/>
      <c r="B24" s="21"/>
      <c r="C24" s="21"/>
      <c r="D24" s="21"/>
      <c r="E24" s="21"/>
      <c r="F24" s="21"/>
      <c r="G24" s="21"/>
      <c r="H24" s="21"/>
      <c r="I24" s="21"/>
    </row>
    <row r="25" spans="1:11" s="6" customFormat="1" ht="18" customHeight="1" x14ac:dyDescent="0.3">
      <c r="A25" s="22" t="s">
        <v>5</v>
      </c>
      <c r="B25" s="23"/>
      <c r="C25" s="23"/>
      <c r="D25" s="23"/>
      <c r="E25" s="23"/>
      <c r="F25" s="77" t="s">
        <v>10</v>
      </c>
      <c r="G25" s="77"/>
      <c r="H25" s="20"/>
      <c r="I25" s="20"/>
    </row>
    <row r="26" spans="1:11" s="6" customFormat="1" ht="18" customHeight="1" x14ac:dyDescent="0.3">
      <c r="A26" s="22" t="s">
        <v>6</v>
      </c>
      <c r="B26" s="23"/>
      <c r="C26" s="23"/>
      <c r="D26" s="23"/>
      <c r="E26" s="23"/>
      <c r="F26" s="77" t="s">
        <v>11</v>
      </c>
      <c r="G26" s="77"/>
      <c r="H26" s="20"/>
      <c r="I26" s="20"/>
    </row>
    <row r="27" spans="1:11" s="6" customFormat="1" ht="18" customHeight="1" x14ac:dyDescent="0.3">
      <c r="A27" s="22" t="s">
        <v>7</v>
      </c>
      <c r="B27" s="23"/>
      <c r="C27" s="23"/>
      <c r="D27" s="23"/>
      <c r="E27" s="23"/>
      <c r="F27" s="77" t="s">
        <v>12</v>
      </c>
      <c r="G27" s="77"/>
      <c r="H27" s="20"/>
      <c r="I27" s="20"/>
    </row>
    <row r="28" spans="1:11" s="6" customFormat="1" ht="18" customHeight="1" x14ac:dyDescent="0.3">
      <c r="A28" s="22" t="s">
        <v>8</v>
      </c>
      <c r="B28" s="23"/>
      <c r="C28" s="23"/>
      <c r="D28" s="23"/>
      <c r="E28" s="23"/>
      <c r="F28" s="77" t="s">
        <v>13</v>
      </c>
      <c r="G28" s="77"/>
      <c r="H28" s="20"/>
      <c r="I28" s="20"/>
    </row>
    <row r="29" spans="1:11" s="6" customFormat="1" ht="18" customHeight="1" x14ac:dyDescent="0.3">
      <c r="A29" s="22" t="s">
        <v>9</v>
      </c>
      <c r="B29" s="23"/>
      <c r="C29" s="23"/>
      <c r="D29" s="23"/>
      <c r="E29" s="23"/>
      <c r="F29" s="77" t="s">
        <v>14</v>
      </c>
      <c r="G29" s="77"/>
      <c r="H29" s="20"/>
      <c r="I29" s="20"/>
    </row>
    <row r="30" spans="1:11" x14ac:dyDescent="0.25">
      <c r="A30" s="21"/>
      <c r="B30" s="21"/>
      <c r="C30" s="21"/>
      <c r="D30" s="21"/>
      <c r="E30" s="21"/>
      <c r="F30" s="21"/>
      <c r="G30" s="21"/>
      <c r="H30" s="21"/>
      <c r="I30" s="21"/>
    </row>
    <row r="31" spans="1:11" s="70" customFormat="1" ht="21.9" customHeight="1" x14ac:dyDescent="0.3">
      <c r="A31" s="71" t="s">
        <v>93</v>
      </c>
      <c r="B31" s="69"/>
      <c r="C31" s="69"/>
      <c r="D31" s="69"/>
      <c r="E31" s="69"/>
      <c r="F31" s="69"/>
      <c r="G31" s="69"/>
      <c r="H31" s="69"/>
      <c r="I31" s="69"/>
    </row>
    <row r="32" spans="1:11" s="24" customFormat="1" x14ac:dyDescent="0.25">
      <c r="A32" s="72"/>
      <c r="B32" s="72"/>
      <c r="C32" s="72"/>
      <c r="D32" s="72"/>
      <c r="E32" s="72"/>
      <c r="F32" s="72"/>
      <c r="G32" s="72"/>
      <c r="H32" s="72"/>
      <c r="I32" s="72"/>
    </row>
    <row r="33" spans="1:9" s="24" customFormat="1" x14ac:dyDescent="0.25">
      <c r="A33" s="73" t="s">
        <v>96</v>
      </c>
      <c r="B33" s="72"/>
      <c r="C33" s="72"/>
      <c r="D33" s="72"/>
      <c r="E33" s="72"/>
      <c r="F33" s="72"/>
      <c r="G33" s="72"/>
      <c r="H33" s="72"/>
      <c r="I33" s="72"/>
    </row>
    <row r="34" spans="1:9" s="24" customFormat="1" ht="6.9" customHeight="1" x14ac:dyDescent="0.25">
      <c r="A34" s="74"/>
      <c r="B34" s="72"/>
      <c r="C34" s="72"/>
      <c r="D34" s="72"/>
      <c r="E34" s="72"/>
      <c r="F34" s="72"/>
      <c r="G34" s="72"/>
      <c r="H34" s="72"/>
      <c r="I34" s="72"/>
    </row>
    <row r="35" spans="1:9" s="24" customFormat="1" ht="14.4" x14ac:dyDescent="0.3">
      <c r="A35" s="75" t="s">
        <v>94</v>
      </c>
      <c r="B35" s="72"/>
      <c r="C35" s="72"/>
      <c r="D35" s="72"/>
      <c r="E35" s="72"/>
      <c r="F35" s="72"/>
      <c r="G35" s="72"/>
      <c r="H35" s="72"/>
      <c r="I35" s="72"/>
    </row>
    <row r="36" spans="1:9" s="24" customFormat="1" x14ac:dyDescent="0.25">
      <c r="A36" s="74"/>
      <c r="B36" s="72"/>
      <c r="C36" s="72"/>
      <c r="D36" s="72"/>
      <c r="E36" s="72"/>
      <c r="F36" s="72"/>
      <c r="G36" s="72"/>
      <c r="H36" s="72"/>
      <c r="I36" s="72"/>
    </row>
    <row r="37" spans="1:9" s="24" customFormat="1" x14ac:dyDescent="0.25">
      <c r="A37" s="73" t="s">
        <v>97</v>
      </c>
      <c r="B37" s="72"/>
      <c r="C37" s="72"/>
      <c r="D37" s="72"/>
      <c r="E37" s="72"/>
      <c r="F37" s="72"/>
      <c r="G37" s="72"/>
      <c r="H37" s="72"/>
      <c r="I37" s="72"/>
    </row>
    <row r="38" spans="1:9" s="24" customFormat="1" ht="6.9" customHeight="1" x14ac:dyDescent="0.25">
      <c r="A38" s="74"/>
      <c r="B38" s="72"/>
      <c r="C38" s="72"/>
      <c r="D38" s="72"/>
      <c r="E38" s="72"/>
      <c r="F38" s="72"/>
      <c r="G38" s="72"/>
      <c r="H38" s="72"/>
      <c r="I38" s="72"/>
    </row>
    <row r="39" spans="1:9" s="24" customFormat="1" ht="14.4" x14ac:dyDescent="0.3">
      <c r="A39" s="75" t="s">
        <v>95</v>
      </c>
      <c r="B39" s="72"/>
      <c r="C39" s="72"/>
      <c r="D39" s="72"/>
      <c r="E39" s="72"/>
      <c r="F39" s="72"/>
      <c r="G39" s="72"/>
      <c r="H39" s="72"/>
      <c r="I39" s="72"/>
    </row>
    <row r="40" spans="1:9" s="24" customFormat="1" x14ac:dyDescent="0.25">
      <c r="A40" s="72"/>
      <c r="B40" s="72"/>
      <c r="C40" s="72"/>
      <c r="D40" s="72"/>
      <c r="E40" s="72"/>
      <c r="F40" s="72"/>
      <c r="G40" s="72"/>
      <c r="H40" s="72"/>
      <c r="I40" s="72"/>
    </row>
    <row r="41" spans="1:9" s="6" customFormat="1" ht="15" customHeight="1" x14ac:dyDescent="0.3">
      <c r="A41" s="10"/>
      <c r="B41" s="10"/>
      <c r="C41" s="10"/>
      <c r="D41" s="10"/>
      <c r="E41" s="10"/>
      <c r="F41" s="10"/>
      <c r="G41" s="76"/>
      <c r="H41" s="76"/>
      <c r="I41" s="76"/>
    </row>
    <row r="42" spans="1:9" x14ac:dyDescent="0.25">
      <c r="A42" s="9"/>
      <c r="B42" s="9"/>
      <c r="C42" s="9"/>
      <c r="D42" s="9"/>
      <c r="E42" s="9"/>
      <c r="F42" s="9"/>
      <c r="G42" s="9"/>
      <c r="H42" s="9"/>
      <c r="I42" s="9"/>
    </row>
    <row r="43" spans="1:9" x14ac:dyDescent="0.25">
      <c r="A43" s="24"/>
      <c r="B43" s="24"/>
      <c r="C43" s="24"/>
      <c r="D43" s="24"/>
      <c r="E43" s="24"/>
      <c r="F43" s="24"/>
      <c r="G43" s="24"/>
      <c r="H43" s="24"/>
      <c r="I43" s="24"/>
    </row>
    <row r="44" spans="1:9" x14ac:dyDescent="0.25">
      <c r="A44" s="24"/>
      <c r="B44" s="24"/>
      <c r="C44" s="24"/>
      <c r="D44" s="24"/>
      <c r="E44" s="24"/>
      <c r="F44" s="24"/>
      <c r="G44" s="24"/>
      <c r="H44" s="24"/>
      <c r="I44" s="24"/>
    </row>
    <row r="45" spans="1:9" x14ac:dyDescent="0.25">
      <c r="A45" s="24"/>
      <c r="B45" s="24"/>
      <c r="C45" s="24"/>
      <c r="D45" s="24"/>
      <c r="E45" s="24"/>
      <c r="F45" s="24"/>
      <c r="G45" s="24"/>
      <c r="H45" s="24"/>
      <c r="I45" s="24"/>
    </row>
    <row r="46" spans="1:9" x14ac:dyDescent="0.25">
      <c r="A46" s="24"/>
      <c r="B46" s="24"/>
      <c r="C46" s="24"/>
      <c r="D46" s="24"/>
      <c r="E46" s="24"/>
      <c r="F46" s="24"/>
      <c r="G46" s="24"/>
      <c r="H46" s="24"/>
      <c r="I46" s="24"/>
    </row>
    <row r="47" spans="1:9" x14ac:dyDescent="0.25">
      <c r="A47" s="24"/>
      <c r="B47" s="24"/>
      <c r="C47" s="24"/>
      <c r="D47" s="24"/>
      <c r="E47" s="24"/>
      <c r="F47" s="24"/>
      <c r="G47" s="24"/>
      <c r="H47" s="24"/>
      <c r="I47" s="24"/>
    </row>
  </sheetData>
  <mergeCells count="10">
    <mergeCell ref="G41:I41"/>
    <mergeCell ref="F26:G26"/>
    <mergeCell ref="F27:G27"/>
    <mergeCell ref="F28:G28"/>
    <mergeCell ref="C4:D4"/>
    <mergeCell ref="G4:H5"/>
    <mergeCell ref="G6:H7"/>
    <mergeCell ref="F25:G25"/>
    <mergeCell ref="F29:G29"/>
    <mergeCell ref="E9:I9"/>
  </mergeCells>
  <conditionalFormatting sqref="D14 D19">
    <cfRule type="expression" dxfId="9" priority="7">
      <formula>IF($C$7=2,TRUE,FALSE)</formula>
    </cfRule>
  </conditionalFormatting>
  <conditionalFormatting sqref="F25">
    <cfRule type="expression" dxfId="8" priority="14">
      <formula>IF($G$6&lt;=18.5,TRUE,FALSE)</formula>
    </cfRule>
  </conditionalFormatting>
  <conditionalFormatting sqref="F26:G26">
    <cfRule type="expression" dxfId="7" priority="15">
      <formula>IF(AND($G$6&gt;18.5,$G$6&lt;=25),TRUE,FALSE)</formula>
    </cfRule>
  </conditionalFormatting>
  <conditionalFormatting sqref="F27:G27">
    <cfRule type="expression" dxfId="6" priority="16">
      <formula>IF(AND($G$6&gt;25,$G$6&lt;=30),TRUE,FALSE)</formula>
    </cfRule>
  </conditionalFormatting>
  <conditionalFormatting sqref="F29">
    <cfRule type="expression" dxfId="5" priority="17">
      <formula>IF($G$6&gt;=40,TRUE,FALSE)</formula>
    </cfRule>
  </conditionalFormatting>
  <conditionalFormatting sqref="F28:G28">
    <cfRule type="expression" dxfId="4" priority="1">
      <formula>IF(AND($G$6&gt;30,$G$6&lt;=40),TRUE,FALSE)</formula>
    </cfRule>
  </conditionalFormatting>
  <printOptions horizontalCentered="1"/>
  <pageMargins left="0.31496062992125984" right="0.31496062992125984" top="0.74803149606299213" bottom="0.74803149606299213" header="0.31496062992125984" footer="0.31496062992125984"/>
  <pageSetup paperSize="9"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Option Button 1">
              <controlPr defaultSize="0" autoFill="0" autoLine="0" autoPict="0">
                <anchor moveWithCells="1" sizeWithCells="1">
                  <from>
                    <xdr:col>2</xdr:col>
                    <xdr:colOff>22860</xdr:colOff>
                    <xdr:row>6</xdr:row>
                    <xdr:rowOff>7620</xdr:rowOff>
                  </from>
                  <to>
                    <xdr:col>2</xdr:col>
                    <xdr:colOff>205740</xdr:colOff>
                    <xdr:row>7</xdr:row>
                    <xdr:rowOff>30480</xdr:rowOff>
                  </to>
                </anchor>
              </controlPr>
            </control>
          </mc:Choice>
        </mc:AlternateContent>
        <mc:AlternateContent xmlns:mc="http://schemas.openxmlformats.org/markup-compatibility/2006">
          <mc:Choice Requires="x14">
            <control shapeId="1027" r:id="rId5" name="Option Button 3">
              <controlPr defaultSize="0" autoFill="0" autoLine="0" autoPict="0">
                <anchor moveWithCells="1" sizeWithCells="1">
                  <from>
                    <xdr:col>2</xdr:col>
                    <xdr:colOff>22860</xdr:colOff>
                    <xdr:row>6</xdr:row>
                    <xdr:rowOff>228600</xdr:rowOff>
                  </from>
                  <to>
                    <xdr:col>2</xdr:col>
                    <xdr:colOff>236220</xdr:colOff>
                    <xdr:row>8</xdr:row>
                    <xdr:rowOff>7620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78"/>
  <sheetViews>
    <sheetView showGridLines="0" tabSelected="1" zoomScale="70" zoomScaleNormal="70" workbookViewId="0">
      <selection sqref="A1:XFD1048576"/>
    </sheetView>
  </sheetViews>
  <sheetFormatPr defaultColWidth="9.109375" defaultRowHeight="14.4" x14ac:dyDescent="0.3"/>
  <cols>
    <col min="1" max="1" width="7" style="6" customWidth="1"/>
    <col min="2" max="2" width="5.109375" style="6" customWidth="1"/>
    <col min="3" max="3" width="6" style="6" hidden="1" customWidth="1"/>
    <col min="4" max="4" width="5.109375" style="6" customWidth="1"/>
    <col min="5" max="45" width="4.88671875" style="6" customWidth="1"/>
    <col min="46" max="46" width="3.88671875" style="6" customWidth="1"/>
    <col min="47" max="47" width="9.109375" style="6"/>
    <col min="48" max="65" width="8.88671875" customWidth="1"/>
    <col min="66" max="16384" width="9.109375" style="6"/>
  </cols>
  <sheetData>
    <row r="1" spans="1:49" ht="35.1" customHeight="1" x14ac:dyDescent="0.3">
      <c r="A1" s="7" t="s">
        <v>75</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c r="AT1" s="54"/>
    </row>
    <row r="2" spans="1:49" x14ac:dyDescent="0.3">
      <c r="AV2" s="6"/>
      <c r="AW2" s="6"/>
    </row>
    <row r="3" spans="1:49" x14ac:dyDescent="0.3">
      <c r="AT3" s="55"/>
    </row>
    <row r="4" spans="1:49" ht="15" x14ac:dyDescent="0.3">
      <c r="A4" s="91" t="s">
        <v>82</v>
      </c>
      <c r="B4" s="91"/>
      <c r="C4" s="56"/>
      <c r="D4" s="90" t="s">
        <v>83</v>
      </c>
      <c r="E4" s="90"/>
      <c r="F4" s="90"/>
      <c r="G4" s="90"/>
      <c r="H4" s="90"/>
      <c r="I4" s="90"/>
      <c r="J4" s="90"/>
      <c r="K4" s="90"/>
      <c r="L4" s="90"/>
      <c r="M4" s="90"/>
      <c r="N4" s="90"/>
      <c r="O4" s="90"/>
      <c r="P4" s="90"/>
      <c r="Q4" s="90"/>
      <c r="R4" s="90"/>
      <c r="S4" s="90"/>
      <c r="T4" s="90"/>
      <c r="U4" s="90"/>
      <c r="V4" s="90"/>
      <c r="W4" s="90"/>
      <c r="X4" s="90"/>
      <c r="Y4" s="90"/>
      <c r="Z4" s="90"/>
      <c r="AA4" s="90"/>
      <c r="AB4" s="90"/>
      <c r="AT4" s="55"/>
    </row>
    <row r="5" spans="1:49" ht="15" x14ac:dyDescent="0.3">
      <c r="A5" s="91"/>
      <c r="B5" s="91"/>
      <c r="C5" s="56"/>
      <c r="D5" s="90"/>
      <c r="E5" s="90"/>
      <c r="F5" s="90"/>
      <c r="G5" s="90"/>
      <c r="H5" s="90"/>
      <c r="I5" s="90"/>
      <c r="J5" s="90"/>
      <c r="K5" s="90"/>
      <c r="L5" s="90"/>
      <c r="M5" s="90"/>
      <c r="N5" s="90"/>
      <c r="O5" s="90"/>
      <c r="P5" s="90"/>
      <c r="Q5" s="90"/>
      <c r="R5" s="90"/>
      <c r="S5" s="90"/>
      <c r="T5" s="90"/>
      <c r="U5" s="90"/>
      <c r="V5" s="90"/>
      <c r="W5" s="90"/>
      <c r="X5" s="90"/>
      <c r="Y5" s="90"/>
      <c r="Z5" s="90"/>
      <c r="AA5" s="90"/>
      <c r="AB5" s="90"/>
      <c r="AT5" s="55"/>
    </row>
    <row r="6" spans="1:49" ht="15" x14ac:dyDescent="0.3">
      <c r="A6" s="91"/>
      <c r="B6" s="91"/>
      <c r="C6" s="56"/>
      <c r="D6" s="90"/>
      <c r="E6" s="90"/>
      <c r="F6" s="90"/>
      <c r="G6" s="90"/>
      <c r="H6" s="90"/>
      <c r="I6" s="90"/>
      <c r="J6" s="90"/>
      <c r="K6" s="90"/>
      <c r="L6" s="90"/>
      <c r="M6" s="90"/>
      <c r="N6" s="90"/>
      <c r="O6" s="90"/>
      <c r="P6" s="90"/>
      <c r="Q6" s="90"/>
      <c r="R6" s="90"/>
      <c r="S6" s="90"/>
      <c r="T6" s="90"/>
      <c r="U6" s="90"/>
      <c r="V6" s="90"/>
      <c r="W6" s="90"/>
      <c r="X6" s="90"/>
      <c r="Y6" s="90"/>
      <c r="Z6" s="90"/>
      <c r="AA6" s="90"/>
      <c r="AB6" s="90"/>
      <c r="AT6" s="55"/>
    </row>
    <row r="7" spans="1:49" ht="15" x14ac:dyDescent="0.3">
      <c r="A7" s="91"/>
      <c r="B7" s="91"/>
      <c r="C7" s="56"/>
      <c r="D7" s="90"/>
      <c r="E7" s="90"/>
      <c r="F7" s="90"/>
      <c r="G7" s="90"/>
      <c r="H7" s="90"/>
      <c r="I7" s="90"/>
      <c r="J7" s="90"/>
      <c r="K7" s="90"/>
      <c r="L7" s="90"/>
      <c r="M7" s="90"/>
      <c r="N7" s="90"/>
      <c r="O7" s="90"/>
      <c r="P7" s="90"/>
      <c r="Q7" s="90"/>
      <c r="R7" s="90"/>
      <c r="S7" s="90"/>
      <c r="T7" s="90"/>
      <c r="U7" s="90"/>
      <c r="V7" s="90"/>
      <c r="W7" s="90"/>
      <c r="X7" s="90"/>
      <c r="Y7" s="90"/>
      <c r="Z7" s="90"/>
      <c r="AA7" s="90"/>
      <c r="AB7" s="90"/>
    </row>
    <row r="8" spans="1:49" ht="15" x14ac:dyDescent="0.3">
      <c r="A8" s="91"/>
      <c r="B8" s="91"/>
      <c r="C8" s="56"/>
      <c r="D8" s="90"/>
      <c r="E8" s="90"/>
      <c r="F8" s="90"/>
      <c r="G8" s="90"/>
      <c r="H8" s="90"/>
      <c r="I8" s="90"/>
      <c r="J8" s="90"/>
      <c r="K8" s="90"/>
      <c r="L8" s="90"/>
      <c r="M8" s="90"/>
      <c r="N8" s="90"/>
      <c r="O8" s="90"/>
      <c r="P8" s="90"/>
      <c r="Q8" s="90"/>
      <c r="R8" s="90"/>
      <c r="S8" s="90"/>
      <c r="T8" s="90"/>
      <c r="U8" s="90"/>
      <c r="V8" s="90"/>
      <c r="W8" s="90"/>
      <c r="X8" s="90"/>
      <c r="Y8" s="90"/>
      <c r="Z8" s="90"/>
      <c r="AA8" s="90"/>
      <c r="AB8" s="90"/>
    </row>
    <row r="10" spans="1:49" ht="35.1" customHeight="1" x14ac:dyDescent="0.3">
      <c r="A10" s="59" t="s">
        <v>84</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row>
    <row r="12" spans="1:49" ht="18" customHeight="1" x14ac:dyDescent="0.3">
      <c r="A12" s="92" t="s">
        <v>65</v>
      </c>
      <c r="B12" s="92"/>
      <c r="C12" s="47"/>
      <c r="D12" s="48" t="s">
        <v>66</v>
      </c>
      <c r="E12" s="49">
        <v>80</v>
      </c>
      <c r="F12" s="49">
        <f t="shared" ref="F12:AS12" si="0">E12+5</f>
        <v>85</v>
      </c>
      <c r="G12" s="49">
        <f t="shared" si="0"/>
        <v>90</v>
      </c>
      <c r="H12" s="49">
        <f t="shared" si="0"/>
        <v>95</v>
      </c>
      <c r="I12" s="49">
        <f t="shared" si="0"/>
        <v>100</v>
      </c>
      <c r="J12" s="49">
        <f t="shared" si="0"/>
        <v>105</v>
      </c>
      <c r="K12" s="49">
        <f t="shared" si="0"/>
        <v>110</v>
      </c>
      <c r="L12" s="49">
        <f t="shared" si="0"/>
        <v>115</v>
      </c>
      <c r="M12" s="49">
        <f t="shared" si="0"/>
        <v>120</v>
      </c>
      <c r="N12" s="49">
        <f t="shared" si="0"/>
        <v>125</v>
      </c>
      <c r="O12" s="49">
        <f t="shared" si="0"/>
        <v>130</v>
      </c>
      <c r="P12" s="49">
        <f t="shared" si="0"/>
        <v>135</v>
      </c>
      <c r="Q12" s="49">
        <f t="shared" si="0"/>
        <v>140</v>
      </c>
      <c r="R12" s="49">
        <f t="shared" si="0"/>
        <v>145</v>
      </c>
      <c r="S12" s="49">
        <f t="shared" si="0"/>
        <v>150</v>
      </c>
      <c r="T12" s="49">
        <f t="shared" si="0"/>
        <v>155</v>
      </c>
      <c r="U12" s="49">
        <f t="shared" si="0"/>
        <v>160</v>
      </c>
      <c r="V12" s="49">
        <f t="shared" si="0"/>
        <v>165</v>
      </c>
      <c r="W12" s="49">
        <f t="shared" si="0"/>
        <v>170</v>
      </c>
      <c r="X12" s="49">
        <f t="shared" si="0"/>
        <v>175</v>
      </c>
      <c r="Y12" s="49">
        <f t="shared" si="0"/>
        <v>180</v>
      </c>
      <c r="Z12" s="49">
        <f t="shared" si="0"/>
        <v>185</v>
      </c>
      <c r="AA12" s="49">
        <f t="shared" si="0"/>
        <v>190</v>
      </c>
      <c r="AB12" s="49">
        <f t="shared" si="0"/>
        <v>195</v>
      </c>
      <c r="AC12" s="49">
        <f t="shared" si="0"/>
        <v>200</v>
      </c>
      <c r="AD12" s="49">
        <f t="shared" si="0"/>
        <v>205</v>
      </c>
      <c r="AE12" s="49">
        <f t="shared" si="0"/>
        <v>210</v>
      </c>
      <c r="AF12" s="49">
        <f t="shared" si="0"/>
        <v>215</v>
      </c>
      <c r="AG12" s="49">
        <f t="shared" si="0"/>
        <v>220</v>
      </c>
      <c r="AH12" s="49">
        <f t="shared" si="0"/>
        <v>225</v>
      </c>
      <c r="AI12" s="49">
        <f t="shared" si="0"/>
        <v>230</v>
      </c>
      <c r="AJ12" s="49">
        <f t="shared" si="0"/>
        <v>235</v>
      </c>
      <c r="AK12" s="49">
        <f t="shared" si="0"/>
        <v>240</v>
      </c>
      <c r="AL12" s="49">
        <f t="shared" si="0"/>
        <v>245</v>
      </c>
      <c r="AM12" s="49">
        <f t="shared" si="0"/>
        <v>250</v>
      </c>
      <c r="AN12" s="49">
        <f t="shared" si="0"/>
        <v>255</v>
      </c>
      <c r="AO12" s="49">
        <f t="shared" si="0"/>
        <v>260</v>
      </c>
      <c r="AP12" s="49">
        <f t="shared" si="0"/>
        <v>265</v>
      </c>
      <c r="AQ12" s="49">
        <f t="shared" si="0"/>
        <v>270</v>
      </c>
      <c r="AR12" s="49">
        <f t="shared" si="0"/>
        <v>275</v>
      </c>
      <c r="AS12" s="49">
        <f t="shared" si="0"/>
        <v>280</v>
      </c>
      <c r="AT12" s="45"/>
    </row>
    <row r="13" spans="1:49" ht="18" customHeight="1" x14ac:dyDescent="0.3">
      <c r="A13" s="92"/>
      <c r="B13" s="92"/>
      <c r="C13" s="47"/>
      <c r="D13" s="48" t="s">
        <v>4</v>
      </c>
      <c r="E13" s="50">
        <f t="shared" ref="E13:AS13" si="1">E12*0.45359237</f>
        <v>36.287389600000004</v>
      </c>
      <c r="F13" s="50">
        <f t="shared" si="1"/>
        <v>38.555351450000003</v>
      </c>
      <c r="G13" s="50">
        <f t="shared" si="1"/>
        <v>40.823313300000002</v>
      </c>
      <c r="H13" s="50">
        <f t="shared" si="1"/>
        <v>43.091275150000001</v>
      </c>
      <c r="I13" s="50">
        <f t="shared" si="1"/>
        <v>45.359237</v>
      </c>
      <c r="J13" s="50">
        <f t="shared" si="1"/>
        <v>47.627198849999999</v>
      </c>
      <c r="K13" s="50">
        <f t="shared" si="1"/>
        <v>49.895160700000005</v>
      </c>
      <c r="L13" s="50">
        <f t="shared" si="1"/>
        <v>52.163122550000004</v>
      </c>
      <c r="M13" s="50">
        <f t="shared" si="1"/>
        <v>54.431084400000003</v>
      </c>
      <c r="N13" s="50">
        <f t="shared" si="1"/>
        <v>56.699046250000002</v>
      </c>
      <c r="O13" s="50">
        <f t="shared" si="1"/>
        <v>58.967008100000001</v>
      </c>
      <c r="P13" s="50">
        <f t="shared" si="1"/>
        <v>61.23496995</v>
      </c>
      <c r="Q13" s="50">
        <f t="shared" si="1"/>
        <v>63.502931800000006</v>
      </c>
      <c r="R13" s="50">
        <f t="shared" si="1"/>
        <v>65.770893650000005</v>
      </c>
      <c r="S13" s="50">
        <f t="shared" si="1"/>
        <v>68.038855499999997</v>
      </c>
      <c r="T13" s="50">
        <f t="shared" si="1"/>
        <v>70.306817350000003</v>
      </c>
      <c r="U13" s="50">
        <f t="shared" si="1"/>
        <v>72.574779200000009</v>
      </c>
      <c r="V13" s="50">
        <f t="shared" si="1"/>
        <v>74.842741050000001</v>
      </c>
      <c r="W13" s="50">
        <f t="shared" si="1"/>
        <v>77.110702900000007</v>
      </c>
      <c r="X13" s="50">
        <f t="shared" si="1"/>
        <v>79.378664749999999</v>
      </c>
      <c r="Y13" s="50">
        <f t="shared" si="1"/>
        <v>81.646626600000005</v>
      </c>
      <c r="Z13" s="50">
        <f t="shared" si="1"/>
        <v>83.914588450000011</v>
      </c>
      <c r="AA13" s="50">
        <f t="shared" si="1"/>
        <v>86.182550300000003</v>
      </c>
      <c r="AB13" s="50">
        <f t="shared" si="1"/>
        <v>88.450512150000009</v>
      </c>
      <c r="AC13" s="50">
        <f t="shared" si="1"/>
        <v>90.718474000000001</v>
      </c>
      <c r="AD13" s="50">
        <f t="shared" si="1"/>
        <v>92.986435850000007</v>
      </c>
      <c r="AE13" s="50">
        <f t="shared" si="1"/>
        <v>95.254397699999998</v>
      </c>
      <c r="AF13" s="50">
        <f t="shared" si="1"/>
        <v>97.522359550000004</v>
      </c>
      <c r="AG13" s="50">
        <f t="shared" si="1"/>
        <v>99.79032140000001</v>
      </c>
      <c r="AH13" s="50">
        <f t="shared" si="1"/>
        <v>102.05828325</v>
      </c>
      <c r="AI13" s="50">
        <f t="shared" si="1"/>
        <v>104.32624510000001</v>
      </c>
      <c r="AJ13" s="50">
        <f t="shared" si="1"/>
        <v>106.59420695</v>
      </c>
      <c r="AK13" s="50">
        <f t="shared" si="1"/>
        <v>108.86216880000001</v>
      </c>
      <c r="AL13" s="50">
        <f t="shared" si="1"/>
        <v>111.13013065000001</v>
      </c>
      <c r="AM13" s="50">
        <f t="shared" si="1"/>
        <v>113.3980925</v>
      </c>
      <c r="AN13" s="50">
        <f t="shared" si="1"/>
        <v>115.66605435000001</v>
      </c>
      <c r="AO13" s="50">
        <f t="shared" si="1"/>
        <v>117.9340162</v>
      </c>
      <c r="AP13" s="50">
        <f t="shared" si="1"/>
        <v>120.20197805000001</v>
      </c>
      <c r="AQ13" s="50">
        <f t="shared" si="1"/>
        <v>122.4699399</v>
      </c>
      <c r="AR13" s="50">
        <f t="shared" si="1"/>
        <v>124.73790175000001</v>
      </c>
      <c r="AS13" s="50">
        <f t="shared" si="1"/>
        <v>127.00586360000001</v>
      </c>
      <c r="AT13" s="45"/>
    </row>
    <row r="14" spans="1:49" ht="18" customHeight="1" x14ac:dyDescent="0.3">
      <c r="A14" s="89" t="s">
        <v>74</v>
      </c>
      <c r="B14" s="51" t="str">
        <f t="shared" ref="B14:B35" si="2">feet_inch</f>
        <v>4'8"</v>
      </c>
      <c r="C14" s="51">
        <v>56</v>
      </c>
      <c r="D14" s="51">
        <f t="shared" ref="D14:D35" si="3">ROUND(C14*2.54,0)</f>
        <v>142</v>
      </c>
      <c r="E14" s="53">
        <f t="shared" ref="E14:E35" si="4">$E$13/($D14/100)^2</f>
        <v>17.996126562190042</v>
      </c>
      <c r="F14" s="53">
        <f t="shared" ref="F14:F35" si="5">$F$13/($D14/100)^2</f>
        <v>19.120884472326921</v>
      </c>
      <c r="G14" s="53">
        <f t="shared" ref="G14:G35" si="6">$G$13/($D14/100)^2</f>
        <v>20.245642382463799</v>
      </c>
      <c r="H14" s="53">
        <f t="shared" ref="H14:H35" si="7">$H$13/($D14/100)^2</f>
        <v>21.370400292600674</v>
      </c>
      <c r="I14" s="53">
        <f t="shared" ref="I14:I35" si="8">$I$13/($D14/100)^2</f>
        <v>22.495158202737553</v>
      </c>
      <c r="J14" s="53">
        <f t="shared" ref="J14:J35" si="9">$J$13/($D14/100)^2</f>
        <v>23.619916112874428</v>
      </c>
      <c r="K14" s="53">
        <f t="shared" ref="K14:K35" si="10">$K$13/($D14/100)^2</f>
        <v>24.74467402301131</v>
      </c>
      <c r="L14" s="53">
        <f t="shared" ref="L14:L35" si="11">$L$13/($D14/100)^2</f>
        <v>25.869431933148189</v>
      </c>
      <c r="M14" s="53">
        <f t="shared" ref="M14:M35" si="12">$M$13/($D14/100)^2</f>
        <v>26.994189843285064</v>
      </c>
      <c r="N14" s="53">
        <f t="shared" ref="N14:N35" si="13">$N$13/($D14/100)^2</f>
        <v>28.118947753421942</v>
      </c>
      <c r="O14" s="53">
        <f t="shared" ref="O14:O35" si="14">$O$13/($D14/100)^2</f>
        <v>29.243705663558817</v>
      </c>
      <c r="P14" s="53">
        <f t="shared" ref="P14:P35" si="15">$P$13/($D14/100)^2</f>
        <v>30.368463573695696</v>
      </c>
      <c r="Q14" s="53">
        <f t="shared" ref="Q14:Q35" si="16">$Q$13/($D14/100)^2</f>
        <v>31.493221483832578</v>
      </c>
      <c r="R14" s="53">
        <f t="shared" ref="R14:R35" si="17">$R$13/($D14/100)^2</f>
        <v>32.617979393969456</v>
      </c>
      <c r="S14" s="53">
        <f t="shared" ref="S14:S35" si="18">$S$13/($D14/100)^2</f>
        <v>33.742737304106328</v>
      </c>
      <c r="T14" s="53">
        <f t="shared" ref="T14:T35" si="19">$T$13/($D14/100)^2</f>
        <v>34.867495214243206</v>
      </c>
      <c r="U14" s="53">
        <f t="shared" ref="U14:U35" si="20">$U$13/($D14/100)^2</f>
        <v>35.992253124380085</v>
      </c>
      <c r="V14" s="53">
        <f t="shared" ref="V14:V35" si="21">$V$13/($D14/100)^2</f>
        <v>37.117011034516963</v>
      </c>
      <c r="W14" s="53">
        <f t="shared" ref="W14:W35" si="22">$W$13/($D14/100)^2</f>
        <v>38.241768944653842</v>
      </c>
      <c r="X14" s="53">
        <f t="shared" ref="X14:X35" si="23">$X$13/($D14/100)^2</f>
        <v>39.366526854790713</v>
      </c>
      <c r="Y14" s="53">
        <f t="shared" ref="Y14:Y35" si="24">$Y$13/($D14/100)^2</f>
        <v>40.491284764927599</v>
      </c>
      <c r="Z14" s="53">
        <f t="shared" ref="Z14:Z35" si="25">$Z$13/($D14/100)^2</f>
        <v>41.616042675064477</v>
      </c>
      <c r="AA14" s="53">
        <f t="shared" ref="AA14:AA35" si="26">$AA$13/($D14/100)^2</f>
        <v>42.740800585201349</v>
      </c>
      <c r="AB14" s="53">
        <f t="shared" ref="AB14:AB35" si="27">$AB$13/($D14/100)^2</f>
        <v>43.865558495338234</v>
      </c>
      <c r="AC14" s="53">
        <f t="shared" ref="AC14:AC35" si="28">$AC$13/($D14/100)^2</f>
        <v>44.990316405475106</v>
      </c>
      <c r="AD14" s="53">
        <f t="shared" ref="AD14:AD35" si="29">$AD$13/($D14/100)^2</f>
        <v>46.115074315611984</v>
      </c>
      <c r="AE14" s="53">
        <f t="shared" ref="AE14:AE35" si="30">$AE$13/($D14/100)^2</f>
        <v>47.239832225748856</v>
      </c>
      <c r="AF14" s="53">
        <f t="shared" ref="AF14:AF35" si="31">$AF$13/($D14/100)^2</f>
        <v>48.364590135885742</v>
      </c>
      <c r="AG14" s="53">
        <f t="shared" ref="AG14:AG35" si="32">$AG$13/($D14/100)^2</f>
        <v>49.48934804602262</v>
      </c>
      <c r="AH14" s="53">
        <f t="shared" ref="AH14:AH35" si="33">$AH$13/($D14/100)^2</f>
        <v>50.614105956159491</v>
      </c>
      <c r="AI14" s="53">
        <f t="shared" ref="AI14:AI35" si="34">$AI$13/($D14/100)^2</f>
        <v>51.738863866296377</v>
      </c>
      <c r="AJ14" s="53">
        <f t="shared" ref="AJ14:AJ35" si="35">$AJ$13/($D14/100)^2</f>
        <v>52.863621776433249</v>
      </c>
      <c r="AK14" s="53">
        <f t="shared" ref="AK14:AK35" si="36">$AK$13/($D14/100)^2</f>
        <v>53.988379686570127</v>
      </c>
      <c r="AL14" s="53">
        <f t="shared" ref="AL14:AL35" si="37">$AL$13/($D14/100)^2</f>
        <v>55.113137596707013</v>
      </c>
      <c r="AM14" s="53">
        <f t="shared" ref="AM14:AM35" si="38">$AM$13/($D14/100)^2</f>
        <v>56.237895506843884</v>
      </c>
      <c r="AN14" s="53">
        <f t="shared" ref="AN14:AN35" si="39">$AN$13/($D14/100)^2</f>
        <v>57.362653416980763</v>
      </c>
      <c r="AO14" s="53">
        <f t="shared" ref="AO14:AO35" si="40">$AO$13/($D14/100)^2</f>
        <v>58.487411327117634</v>
      </c>
      <c r="AP14" s="53">
        <f t="shared" ref="AP14:AP35" si="41">$AP$13/($D14/100)^2</f>
        <v>59.61216923725452</v>
      </c>
      <c r="AQ14" s="53">
        <f t="shared" ref="AQ14:AQ35" si="42">$AQ$13/($D14/100)^2</f>
        <v>60.736927147391391</v>
      </c>
      <c r="AR14" s="53">
        <f t="shared" ref="AR14:AR35" si="43">$AR$13/($D14/100)^2</f>
        <v>61.86168505752827</v>
      </c>
      <c r="AS14" s="53">
        <f t="shared" ref="AS14:AS35" si="44">$AS$13/($D14/100)^2</f>
        <v>62.986442967665155</v>
      </c>
      <c r="AT14" s="83" t="s">
        <v>73</v>
      </c>
    </row>
    <row r="15" spans="1:49" ht="18" customHeight="1" x14ac:dyDescent="0.3">
      <c r="A15" s="89"/>
      <c r="B15" s="51" t="str">
        <f t="shared" si="2"/>
        <v>4'9"</v>
      </c>
      <c r="C15" s="51">
        <f t="shared" ref="C15:C35" si="45">C14+1</f>
        <v>57</v>
      </c>
      <c r="D15" s="51">
        <f t="shared" si="3"/>
        <v>145</v>
      </c>
      <c r="E15" s="53">
        <f t="shared" si="4"/>
        <v>17.259162711058266</v>
      </c>
      <c r="F15" s="53">
        <f t="shared" si="5"/>
        <v>18.337860380499407</v>
      </c>
      <c r="G15" s="53">
        <f t="shared" si="6"/>
        <v>19.416558049940548</v>
      </c>
      <c r="H15" s="53">
        <f t="shared" si="7"/>
        <v>20.495255719381689</v>
      </c>
      <c r="I15" s="53">
        <f t="shared" si="8"/>
        <v>21.573953388822829</v>
      </c>
      <c r="J15" s="53">
        <f t="shared" si="9"/>
        <v>22.65265105826397</v>
      </c>
      <c r="K15" s="53">
        <f t="shared" si="10"/>
        <v>23.731348727705114</v>
      </c>
      <c r="L15" s="53">
        <f t="shared" si="11"/>
        <v>24.810046397146255</v>
      </c>
      <c r="M15" s="53">
        <f t="shared" si="12"/>
        <v>25.888744066587396</v>
      </c>
      <c r="N15" s="53">
        <f t="shared" si="13"/>
        <v>26.967441736028537</v>
      </c>
      <c r="O15" s="53">
        <f t="shared" si="14"/>
        <v>28.046139405469678</v>
      </c>
      <c r="P15" s="53">
        <f t="shared" si="15"/>
        <v>29.124837074910818</v>
      </c>
      <c r="Q15" s="53">
        <f t="shared" si="16"/>
        <v>30.203534744351963</v>
      </c>
      <c r="R15" s="53">
        <f t="shared" si="17"/>
        <v>31.282232413793107</v>
      </c>
      <c r="S15" s="53">
        <f t="shared" si="18"/>
        <v>32.360930083234244</v>
      </c>
      <c r="T15" s="53">
        <f t="shared" si="19"/>
        <v>33.439627752675385</v>
      </c>
      <c r="U15" s="53">
        <f t="shared" si="20"/>
        <v>34.518325422116533</v>
      </c>
      <c r="V15" s="53">
        <f t="shared" si="21"/>
        <v>35.597023091557666</v>
      </c>
      <c r="W15" s="53">
        <f t="shared" si="22"/>
        <v>36.675720760998814</v>
      </c>
      <c r="X15" s="53">
        <f t="shared" si="23"/>
        <v>37.754418430439948</v>
      </c>
      <c r="Y15" s="53">
        <f t="shared" si="24"/>
        <v>38.833116099881096</v>
      </c>
      <c r="Z15" s="53">
        <f t="shared" si="25"/>
        <v>39.911813769322237</v>
      </c>
      <c r="AA15" s="53">
        <f t="shared" si="26"/>
        <v>40.990511438763377</v>
      </c>
      <c r="AB15" s="53">
        <f t="shared" si="27"/>
        <v>42.069209108204525</v>
      </c>
      <c r="AC15" s="53">
        <f t="shared" si="28"/>
        <v>43.147906777645659</v>
      </c>
      <c r="AD15" s="53">
        <f t="shared" si="29"/>
        <v>44.226604447086807</v>
      </c>
      <c r="AE15" s="53">
        <f t="shared" si="30"/>
        <v>45.30530211652794</v>
      </c>
      <c r="AF15" s="53">
        <f t="shared" si="31"/>
        <v>46.383999785969088</v>
      </c>
      <c r="AG15" s="53">
        <f t="shared" si="32"/>
        <v>47.462697455410229</v>
      </c>
      <c r="AH15" s="53">
        <f t="shared" si="33"/>
        <v>48.54139512485137</v>
      </c>
      <c r="AI15" s="53">
        <f t="shared" si="34"/>
        <v>49.620092794292511</v>
      </c>
      <c r="AJ15" s="53">
        <f t="shared" si="35"/>
        <v>50.698790463733651</v>
      </c>
      <c r="AK15" s="53">
        <f t="shared" si="36"/>
        <v>51.777488133174792</v>
      </c>
      <c r="AL15" s="53">
        <f t="shared" si="37"/>
        <v>52.85618580261594</v>
      </c>
      <c r="AM15" s="53">
        <f t="shared" si="38"/>
        <v>53.934883472057074</v>
      </c>
      <c r="AN15" s="53">
        <f t="shared" si="39"/>
        <v>55.013581141498221</v>
      </c>
      <c r="AO15" s="53">
        <f t="shared" si="40"/>
        <v>56.092278810939355</v>
      </c>
      <c r="AP15" s="53">
        <f t="shared" si="41"/>
        <v>57.170976480380503</v>
      </c>
      <c r="AQ15" s="53">
        <f t="shared" si="42"/>
        <v>58.249674149821637</v>
      </c>
      <c r="AR15" s="53">
        <f t="shared" si="43"/>
        <v>59.328371819262784</v>
      </c>
      <c r="AS15" s="53">
        <f t="shared" si="44"/>
        <v>60.407069488703925</v>
      </c>
      <c r="AT15" s="83"/>
    </row>
    <row r="16" spans="1:49" ht="18" customHeight="1" x14ac:dyDescent="0.3">
      <c r="A16" s="89"/>
      <c r="B16" s="51" t="str">
        <f t="shared" si="2"/>
        <v>4'10"</v>
      </c>
      <c r="C16" s="51">
        <f t="shared" si="45"/>
        <v>58</v>
      </c>
      <c r="D16" s="51">
        <f t="shared" si="3"/>
        <v>147</v>
      </c>
      <c r="E16" s="53">
        <f t="shared" si="4"/>
        <v>16.792720440557179</v>
      </c>
      <c r="F16" s="53">
        <f t="shared" si="5"/>
        <v>17.842265468092002</v>
      </c>
      <c r="G16" s="53">
        <f t="shared" si="6"/>
        <v>18.891810495626824</v>
      </c>
      <c r="H16" s="53">
        <f t="shared" si="7"/>
        <v>19.941355523161647</v>
      </c>
      <c r="I16" s="53">
        <f t="shared" si="8"/>
        <v>20.99090055069647</v>
      </c>
      <c r="J16" s="53">
        <f t="shared" si="9"/>
        <v>22.040445578231292</v>
      </c>
      <c r="K16" s="53">
        <f t="shared" si="10"/>
        <v>23.089990605766122</v>
      </c>
      <c r="L16" s="53">
        <f t="shared" si="11"/>
        <v>24.139535633300945</v>
      </c>
      <c r="M16" s="53">
        <f t="shared" si="12"/>
        <v>25.189080660835767</v>
      </c>
      <c r="N16" s="53">
        <f t="shared" si="13"/>
        <v>26.23862568837059</v>
      </c>
      <c r="O16" s="53">
        <f t="shared" si="14"/>
        <v>27.288170715905412</v>
      </c>
      <c r="P16" s="53">
        <f t="shared" si="15"/>
        <v>28.337715743440235</v>
      </c>
      <c r="Q16" s="53">
        <f t="shared" si="16"/>
        <v>29.387260770975061</v>
      </c>
      <c r="R16" s="53">
        <f t="shared" si="17"/>
        <v>30.436805798509884</v>
      </c>
      <c r="S16" s="53">
        <f t="shared" si="18"/>
        <v>31.486350826044706</v>
      </c>
      <c r="T16" s="53">
        <f t="shared" si="19"/>
        <v>32.535895853579532</v>
      </c>
      <c r="U16" s="53">
        <f t="shared" si="20"/>
        <v>33.585440881114359</v>
      </c>
      <c r="V16" s="53">
        <f t="shared" si="21"/>
        <v>34.634985908649178</v>
      </c>
      <c r="W16" s="53">
        <f t="shared" si="22"/>
        <v>35.684530936184004</v>
      </c>
      <c r="X16" s="53">
        <f t="shared" si="23"/>
        <v>36.734075963718823</v>
      </c>
      <c r="Y16" s="53">
        <f t="shared" si="24"/>
        <v>37.783620991253649</v>
      </c>
      <c r="Z16" s="53">
        <f t="shared" si="25"/>
        <v>38.833166018788475</v>
      </c>
      <c r="AA16" s="53">
        <f t="shared" si="26"/>
        <v>39.882711046323294</v>
      </c>
      <c r="AB16" s="53">
        <f t="shared" si="27"/>
        <v>40.93225607385812</v>
      </c>
      <c r="AC16" s="53">
        <f t="shared" si="28"/>
        <v>41.981801101392939</v>
      </c>
      <c r="AD16" s="53">
        <f t="shared" si="29"/>
        <v>43.031346128927765</v>
      </c>
      <c r="AE16" s="53">
        <f t="shared" si="30"/>
        <v>44.080891156462584</v>
      </c>
      <c r="AF16" s="53">
        <f t="shared" si="31"/>
        <v>45.130436183997418</v>
      </c>
      <c r="AG16" s="53">
        <f t="shared" si="32"/>
        <v>46.179981211532244</v>
      </c>
      <c r="AH16" s="53">
        <f t="shared" si="33"/>
        <v>47.229526239067063</v>
      </c>
      <c r="AI16" s="53">
        <f t="shared" si="34"/>
        <v>48.279071266601889</v>
      </c>
      <c r="AJ16" s="53">
        <f t="shared" si="35"/>
        <v>49.328616294136708</v>
      </c>
      <c r="AK16" s="53">
        <f t="shared" si="36"/>
        <v>50.378161321671534</v>
      </c>
      <c r="AL16" s="53">
        <f t="shared" si="37"/>
        <v>51.42770634920636</v>
      </c>
      <c r="AM16" s="53">
        <f t="shared" si="38"/>
        <v>52.477251376741179</v>
      </c>
      <c r="AN16" s="53">
        <f t="shared" si="39"/>
        <v>53.526796404276006</v>
      </c>
      <c r="AO16" s="53">
        <f t="shared" si="40"/>
        <v>54.576341431810825</v>
      </c>
      <c r="AP16" s="53">
        <f t="shared" si="41"/>
        <v>55.625886459345651</v>
      </c>
      <c r="AQ16" s="53">
        <f t="shared" si="42"/>
        <v>56.67543148688047</v>
      </c>
      <c r="AR16" s="53">
        <f t="shared" si="43"/>
        <v>57.724976514415296</v>
      </c>
      <c r="AS16" s="53">
        <f t="shared" si="44"/>
        <v>58.774521541950122</v>
      </c>
      <c r="AT16" s="83"/>
    </row>
    <row r="17" spans="1:46" ht="18" customHeight="1" x14ac:dyDescent="0.3">
      <c r="A17" s="89"/>
      <c r="B17" s="51" t="str">
        <f t="shared" si="2"/>
        <v>4'11"</v>
      </c>
      <c r="C17" s="51">
        <f t="shared" si="45"/>
        <v>59</v>
      </c>
      <c r="D17" s="51">
        <f t="shared" si="3"/>
        <v>150</v>
      </c>
      <c r="E17" s="53">
        <f t="shared" si="4"/>
        <v>16.127728711111114</v>
      </c>
      <c r="F17" s="53">
        <f t="shared" si="5"/>
        <v>17.135711755555558</v>
      </c>
      <c r="G17" s="53">
        <f t="shared" si="6"/>
        <v>18.143694800000002</v>
      </c>
      <c r="H17" s="53">
        <f t="shared" si="7"/>
        <v>19.151677844444446</v>
      </c>
      <c r="I17" s="53">
        <f t="shared" si="8"/>
        <v>20.15966088888889</v>
      </c>
      <c r="J17" s="53">
        <f t="shared" si="9"/>
        <v>21.167643933333334</v>
      </c>
      <c r="K17" s="53">
        <f t="shared" si="10"/>
        <v>22.175626977777782</v>
      </c>
      <c r="L17" s="53">
        <f t="shared" si="11"/>
        <v>23.183610022222226</v>
      </c>
      <c r="M17" s="53">
        <f t="shared" si="12"/>
        <v>24.19159306666667</v>
      </c>
      <c r="N17" s="53">
        <f t="shared" si="13"/>
        <v>25.199576111111114</v>
      </c>
      <c r="O17" s="53">
        <f t="shared" si="14"/>
        <v>26.207559155555558</v>
      </c>
      <c r="P17" s="53">
        <f t="shared" si="15"/>
        <v>27.215542200000002</v>
      </c>
      <c r="Q17" s="53">
        <f t="shared" si="16"/>
        <v>28.223525244444446</v>
      </c>
      <c r="R17" s="53">
        <f t="shared" si="17"/>
        <v>29.23150828888889</v>
      </c>
      <c r="S17" s="53">
        <f t="shared" si="18"/>
        <v>30.239491333333334</v>
      </c>
      <c r="T17" s="53">
        <f t="shared" si="19"/>
        <v>31.247474377777777</v>
      </c>
      <c r="U17" s="53">
        <f t="shared" si="20"/>
        <v>32.255457422222229</v>
      </c>
      <c r="V17" s="53">
        <f t="shared" si="21"/>
        <v>33.263440466666665</v>
      </c>
      <c r="W17" s="53">
        <f t="shared" si="22"/>
        <v>34.271423511111117</v>
      </c>
      <c r="X17" s="53">
        <f t="shared" si="23"/>
        <v>35.279406555555553</v>
      </c>
      <c r="Y17" s="53">
        <f t="shared" si="24"/>
        <v>36.287389600000004</v>
      </c>
      <c r="Z17" s="53">
        <f t="shared" si="25"/>
        <v>37.295372644444448</v>
      </c>
      <c r="AA17" s="53">
        <f t="shared" si="26"/>
        <v>38.303355688888892</v>
      </c>
      <c r="AB17" s="53">
        <f t="shared" si="27"/>
        <v>39.311338733333336</v>
      </c>
      <c r="AC17" s="53">
        <f t="shared" si="28"/>
        <v>40.31932177777778</v>
      </c>
      <c r="AD17" s="53">
        <f t="shared" si="29"/>
        <v>41.327304822222224</v>
      </c>
      <c r="AE17" s="53">
        <f t="shared" si="30"/>
        <v>42.335287866666668</v>
      </c>
      <c r="AF17" s="53">
        <f t="shared" si="31"/>
        <v>43.343270911111112</v>
      </c>
      <c r="AG17" s="53">
        <f t="shared" si="32"/>
        <v>44.351253955555563</v>
      </c>
      <c r="AH17" s="53">
        <f t="shared" si="33"/>
        <v>45.359237</v>
      </c>
      <c r="AI17" s="53">
        <f t="shared" si="34"/>
        <v>46.367220044444451</v>
      </c>
      <c r="AJ17" s="53">
        <f t="shared" si="35"/>
        <v>47.375203088888888</v>
      </c>
      <c r="AK17" s="53">
        <f t="shared" si="36"/>
        <v>48.383186133333339</v>
      </c>
      <c r="AL17" s="53">
        <f t="shared" si="37"/>
        <v>49.391169177777783</v>
      </c>
      <c r="AM17" s="53">
        <f t="shared" si="38"/>
        <v>50.399152222222227</v>
      </c>
      <c r="AN17" s="53">
        <f t="shared" si="39"/>
        <v>51.407135266666671</v>
      </c>
      <c r="AO17" s="53">
        <f t="shared" si="40"/>
        <v>52.415118311111115</v>
      </c>
      <c r="AP17" s="53">
        <f t="shared" si="41"/>
        <v>53.423101355555559</v>
      </c>
      <c r="AQ17" s="53">
        <f t="shared" si="42"/>
        <v>54.431084400000003</v>
      </c>
      <c r="AR17" s="53">
        <f t="shared" si="43"/>
        <v>55.439067444444447</v>
      </c>
      <c r="AS17" s="53">
        <f t="shared" si="44"/>
        <v>56.447050488888891</v>
      </c>
      <c r="AT17" s="83"/>
    </row>
    <row r="18" spans="1:46" ht="18" customHeight="1" x14ac:dyDescent="0.3">
      <c r="A18" s="89"/>
      <c r="B18" s="51" t="str">
        <f t="shared" si="2"/>
        <v>5'0"</v>
      </c>
      <c r="C18" s="51">
        <f t="shared" si="45"/>
        <v>60</v>
      </c>
      <c r="D18" s="51">
        <f t="shared" si="3"/>
        <v>152</v>
      </c>
      <c r="E18" s="53">
        <f t="shared" si="4"/>
        <v>15.706106994459835</v>
      </c>
      <c r="F18" s="53">
        <f t="shared" si="5"/>
        <v>16.687738681613574</v>
      </c>
      <c r="G18" s="53">
        <f t="shared" si="6"/>
        <v>17.669370368767314</v>
      </c>
      <c r="H18" s="53">
        <f t="shared" si="7"/>
        <v>18.651002055921055</v>
      </c>
      <c r="I18" s="53">
        <f t="shared" si="8"/>
        <v>19.632633743074791</v>
      </c>
      <c r="J18" s="53">
        <f t="shared" si="9"/>
        <v>20.614265430228532</v>
      </c>
      <c r="K18" s="53">
        <f t="shared" si="10"/>
        <v>21.595897117382275</v>
      </c>
      <c r="L18" s="53">
        <f t="shared" si="11"/>
        <v>22.577528804536012</v>
      </c>
      <c r="M18" s="53">
        <f t="shared" si="12"/>
        <v>23.559160491689752</v>
      </c>
      <c r="N18" s="53">
        <f t="shared" si="13"/>
        <v>24.540792178843493</v>
      </c>
      <c r="O18" s="53">
        <f t="shared" si="14"/>
        <v>25.522423865997229</v>
      </c>
      <c r="P18" s="53">
        <f t="shared" si="15"/>
        <v>26.50405555315097</v>
      </c>
      <c r="Q18" s="53">
        <f t="shared" si="16"/>
        <v>27.48568724030471</v>
      </c>
      <c r="R18" s="53">
        <f t="shared" si="17"/>
        <v>28.46731892745845</v>
      </c>
      <c r="S18" s="53">
        <f t="shared" si="18"/>
        <v>29.448950614612187</v>
      </c>
      <c r="T18" s="53">
        <f t="shared" si="19"/>
        <v>30.430582301765931</v>
      </c>
      <c r="U18" s="53">
        <f t="shared" si="20"/>
        <v>31.412213988919671</v>
      </c>
      <c r="V18" s="53">
        <f t="shared" si="21"/>
        <v>32.393845676073404</v>
      </c>
      <c r="W18" s="53">
        <f t="shared" si="22"/>
        <v>33.375477363227148</v>
      </c>
      <c r="X18" s="53">
        <f t="shared" si="23"/>
        <v>34.357109050380885</v>
      </c>
      <c r="Y18" s="53">
        <f t="shared" si="24"/>
        <v>35.338740737534629</v>
      </c>
      <c r="Z18" s="53">
        <f t="shared" si="25"/>
        <v>36.320372424688372</v>
      </c>
      <c r="AA18" s="53">
        <f t="shared" si="26"/>
        <v>37.302004111842109</v>
      </c>
      <c r="AB18" s="53">
        <f t="shared" si="27"/>
        <v>38.283635798995846</v>
      </c>
      <c r="AC18" s="53">
        <f t="shared" si="28"/>
        <v>39.265267486149583</v>
      </c>
      <c r="AD18" s="53">
        <f t="shared" si="29"/>
        <v>40.246899173303326</v>
      </c>
      <c r="AE18" s="53">
        <f t="shared" si="30"/>
        <v>41.228530860457063</v>
      </c>
      <c r="AF18" s="53">
        <f t="shared" si="31"/>
        <v>42.210162547610807</v>
      </c>
      <c r="AG18" s="53">
        <f t="shared" si="32"/>
        <v>43.191794234764551</v>
      </c>
      <c r="AH18" s="53">
        <f t="shared" si="33"/>
        <v>44.17342592191828</v>
      </c>
      <c r="AI18" s="53">
        <f t="shared" si="34"/>
        <v>45.155057609072024</v>
      </c>
      <c r="AJ18" s="53">
        <f t="shared" si="35"/>
        <v>46.136689296225761</v>
      </c>
      <c r="AK18" s="53">
        <f t="shared" si="36"/>
        <v>47.118320983379505</v>
      </c>
      <c r="AL18" s="53">
        <f t="shared" si="37"/>
        <v>48.099952670533249</v>
      </c>
      <c r="AM18" s="53">
        <f t="shared" si="38"/>
        <v>49.081584357686985</v>
      </c>
      <c r="AN18" s="53">
        <f t="shared" si="39"/>
        <v>50.063216044840722</v>
      </c>
      <c r="AO18" s="53">
        <f t="shared" si="40"/>
        <v>51.044847731994459</v>
      </c>
      <c r="AP18" s="53">
        <f t="shared" si="41"/>
        <v>52.026479419148203</v>
      </c>
      <c r="AQ18" s="53">
        <f t="shared" si="42"/>
        <v>53.008111106301939</v>
      </c>
      <c r="AR18" s="53">
        <f t="shared" si="43"/>
        <v>53.989742793455683</v>
      </c>
      <c r="AS18" s="53">
        <f t="shared" si="44"/>
        <v>54.97137448060942</v>
      </c>
      <c r="AT18" s="83"/>
    </row>
    <row r="19" spans="1:46" ht="18" customHeight="1" x14ac:dyDescent="0.3">
      <c r="A19" s="89"/>
      <c r="B19" s="51" t="str">
        <f t="shared" si="2"/>
        <v>5'1"</v>
      </c>
      <c r="C19" s="51">
        <f t="shared" si="45"/>
        <v>61</v>
      </c>
      <c r="D19" s="51">
        <f t="shared" si="3"/>
        <v>155</v>
      </c>
      <c r="E19" s="53">
        <f t="shared" si="4"/>
        <v>15.10401232049948</v>
      </c>
      <c r="F19" s="53">
        <f t="shared" si="5"/>
        <v>16.048013090530695</v>
      </c>
      <c r="G19" s="53">
        <f t="shared" si="6"/>
        <v>16.992013860561915</v>
      </c>
      <c r="H19" s="53">
        <f t="shared" si="7"/>
        <v>17.936014630593132</v>
      </c>
      <c r="I19" s="53">
        <f t="shared" si="8"/>
        <v>18.880015400624348</v>
      </c>
      <c r="J19" s="53">
        <f t="shared" si="9"/>
        <v>19.824016170655565</v>
      </c>
      <c r="K19" s="53">
        <f t="shared" si="10"/>
        <v>20.768016940686785</v>
      </c>
      <c r="L19" s="53">
        <f t="shared" si="11"/>
        <v>21.712017710718001</v>
      </c>
      <c r="M19" s="53">
        <f t="shared" si="12"/>
        <v>22.656018480749218</v>
      </c>
      <c r="N19" s="53">
        <f t="shared" si="13"/>
        <v>23.600019250780434</v>
      </c>
      <c r="O19" s="53">
        <f t="shared" si="14"/>
        <v>24.544020020811651</v>
      </c>
      <c r="P19" s="53">
        <f t="shared" si="15"/>
        <v>25.488020790842867</v>
      </c>
      <c r="Q19" s="53">
        <f t="shared" si="16"/>
        <v>26.432021560874087</v>
      </c>
      <c r="R19" s="53">
        <f t="shared" si="17"/>
        <v>27.376022330905304</v>
      </c>
      <c r="S19" s="53">
        <f t="shared" si="18"/>
        <v>28.32002310093652</v>
      </c>
      <c r="T19" s="53">
        <f t="shared" si="19"/>
        <v>29.26402387096774</v>
      </c>
      <c r="U19" s="53">
        <f t="shared" si="20"/>
        <v>30.208024640998961</v>
      </c>
      <c r="V19" s="53">
        <f t="shared" si="21"/>
        <v>31.152025411030174</v>
      </c>
      <c r="W19" s="53">
        <f t="shared" si="22"/>
        <v>32.09602618106139</v>
      </c>
      <c r="X19" s="53">
        <f t="shared" si="23"/>
        <v>33.040026951092607</v>
      </c>
      <c r="Y19" s="53">
        <f t="shared" si="24"/>
        <v>33.98402772112383</v>
      </c>
      <c r="Z19" s="53">
        <f t="shared" si="25"/>
        <v>34.928028491155047</v>
      </c>
      <c r="AA19" s="53">
        <f t="shared" si="26"/>
        <v>35.872029261186263</v>
      </c>
      <c r="AB19" s="53">
        <f t="shared" si="27"/>
        <v>36.81603003121748</v>
      </c>
      <c r="AC19" s="53">
        <f t="shared" si="28"/>
        <v>37.760030801248696</v>
      </c>
      <c r="AD19" s="53">
        <f t="shared" si="29"/>
        <v>38.704031571279913</v>
      </c>
      <c r="AE19" s="53">
        <f t="shared" si="30"/>
        <v>39.648032341311129</v>
      </c>
      <c r="AF19" s="53">
        <f t="shared" si="31"/>
        <v>40.592033111342346</v>
      </c>
      <c r="AG19" s="53">
        <f t="shared" si="32"/>
        <v>41.536033881373569</v>
      </c>
      <c r="AH19" s="53">
        <f t="shared" si="33"/>
        <v>42.480034651404779</v>
      </c>
      <c r="AI19" s="53">
        <f t="shared" si="34"/>
        <v>43.424035421436002</v>
      </c>
      <c r="AJ19" s="53">
        <f t="shared" si="35"/>
        <v>44.368036191467219</v>
      </c>
      <c r="AK19" s="53">
        <f t="shared" si="36"/>
        <v>45.312036961498436</v>
      </c>
      <c r="AL19" s="53">
        <f t="shared" si="37"/>
        <v>46.256037731529659</v>
      </c>
      <c r="AM19" s="53">
        <f t="shared" si="38"/>
        <v>47.200038501560869</v>
      </c>
      <c r="AN19" s="53">
        <f t="shared" si="39"/>
        <v>48.144039271592092</v>
      </c>
      <c r="AO19" s="53">
        <f t="shared" si="40"/>
        <v>49.088040041623302</v>
      </c>
      <c r="AP19" s="53">
        <f t="shared" si="41"/>
        <v>50.032040811654525</v>
      </c>
      <c r="AQ19" s="53">
        <f t="shared" si="42"/>
        <v>50.976041581685735</v>
      </c>
      <c r="AR19" s="53">
        <f t="shared" si="43"/>
        <v>51.920042351716958</v>
      </c>
      <c r="AS19" s="53">
        <f t="shared" si="44"/>
        <v>52.864043121748175</v>
      </c>
      <c r="AT19" s="83"/>
    </row>
    <row r="20" spans="1:46" ht="18" customHeight="1" x14ac:dyDescent="0.3">
      <c r="A20" s="89"/>
      <c r="B20" s="51" t="str">
        <f t="shared" si="2"/>
        <v>5'2"</v>
      </c>
      <c r="C20" s="51">
        <f t="shared" si="45"/>
        <v>62</v>
      </c>
      <c r="D20" s="51">
        <f t="shared" si="3"/>
        <v>157</v>
      </c>
      <c r="E20" s="53">
        <f t="shared" si="4"/>
        <v>14.721647774757598</v>
      </c>
      <c r="F20" s="53">
        <f t="shared" si="5"/>
        <v>15.641750760679948</v>
      </c>
      <c r="G20" s="53">
        <f t="shared" si="6"/>
        <v>16.561853746602296</v>
      </c>
      <c r="H20" s="53">
        <f t="shared" si="7"/>
        <v>17.481956732524647</v>
      </c>
      <c r="I20" s="53">
        <f t="shared" si="8"/>
        <v>18.402059718446996</v>
      </c>
      <c r="J20" s="53">
        <f t="shared" si="9"/>
        <v>19.322162704369344</v>
      </c>
      <c r="K20" s="53">
        <f t="shared" si="10"/>
        <v>20.242265690291696</v>
      </c>
      <c r="L20" s="53">
        <f t="shared" si="11"/>
        <v>21.162368676214047</v>
      </c>
      <c r="M20" s="53">
        <f t="shared" si="12"/>
        <v>22.082471662136395</v>
      </c>
      <c r="N20" s="53">
        <f t="shared" si="13"/>
        <v>23.002574648058744</v>
      </c>
      <c r="O20" s="53">
        <f t="shared" si="14"/>
        <v>23.922677633981095</v>
      </c>
      <c r="P20" s="53">
        <f t="shared" si="15"/>
        <v>24.842780619903444</v>
      </c>
      <c r="Q20" s="53">
        <f t="shared" si="16"/>
        <v>25.762883605825795</v>
      </c>
      <c r="R20" s="53">
        <f t="shared" si="17"/>
        <v>26.682986591748143</v>
      </c>
      <c r="S20" s="53">
        <f t="shared" si="18"/>
        <v>27.603089577670492</v>
      </c>
      <c r="T20" s="53">
        <f t="shared" si="19"/>
        <v>28.523192563592843</v>
      </c>
      <c r="U20" s="53">
        <f t="shared" si="20"/>
        <v>29.443295549515195</v>
      </c>
      <c r="V20" s="53">
        <f t="shared" si="21"/>
        <v>30.363398535437543</v>
      </c>
      <c r="W20" s="53">
        <f t="shared" si="22"/>
        <v>31.283501521359895</v>
      </c>
      <c r="X20" s="53">
        <f t="shared" si="23"/>
        <v>32.203604507282243</v>
      </c>
      <c r="Y20" s="53">
        <f t="shared" si="24"/>
        <v>33.123707493204591</v>
      </c>
      <c r="Z20" s="53">
        <f t="shared" si="25"/>
        <v>34.043810479126947</v>
      </c>
      <c r="AA20" s="53">
        <f t="shared" si="26"/>
        <v>34.963913465049295</v>
      </c>
      <c r="AB20" s="53">
        <f t="shared" si="27"/>
        <v>35.884016450971643</v>
      </c>
      <c r="AC20" s="53">
        <f t="shared" si="28"/>
        <v>36.804119436893991</v>
      </c>
      <c r="AD20" s="53">
        <f t="shared" si="29"/>
        <v>37.724222422816339</v>
      </c>
      <c r="AE20" s="53">
        <f t="shared" si="30"/>
        <v>38.644325408738688</v>
      </c>
      <c r="AF20" s="53">
        <f t="shared" si="31"/>
        <v>39.564428394661043</v>
      </c>
      <c r="AG20" s="53">
        <f t="shared" si="32"/>
        <v>40.484531380583391</v>
      </c>
      <c r="AH20" s="53">
        <f t="shared" si="33"/>
        <v>41.404634366505739</v>
      </c>
      <c r="AI20" s="53">
        <f t="shared" si="34"/>
        <v>42.324737352428095</v>
      </c>
      <c r="AJ20" s="53">
        <f t="shared" si="35"/>
        <v>43.244840338350436</v>
      </c>
      <c r="AK20" s="53">
        <f t="shared" si="36"/>
        <v>44.164943324272791</v>
      </c>
      <c r="AL20" s="53">
        <f t="shared" si="37"/>
        <v>45.085046310195146</v>
      </c>
      <c r="AM20" s="53">
        <f t="shared" si="38"/>
        <v>46.005149296117487</v>
      </c>
      <c r="AN20" s="53">
        <f t="shared" si="39"/>
        <v>46.925252282039843</v>
      </c>
      <c r="AO20" s="53">
        <f t="shared" si="40"/>
        <v>47.845355267962191</v>
      </c>
      <c r="AP20" s="53">
        <f t="shared" si="41"/>
        <v>48.765458253884539</v>
      </c>
      <c r="AQ20" s="53">
        <f t="shared" si="42"/>
        <v>49.685561239806887</v>
      </c>
      <c r="AR20" s="53">
        <f t="shared" si="43"/>
        <v>50.605664225729242</v>
      </c>
      <c r="AS20" s="53">
        <f t="shared" si="44"/>
        <v>51.525767211651591</v>
      </c>
      <c r="AT20" s="83"/>
    </row>
    <row r="21" spans="1:46" ht="18" customHeight="1" x14ac:dyDescent="0.3">
      <c r="A21" s="89"/>
      <c r="B21" s="51" t="str">
        <f t="shared" si="2"/>
        <v>5'3"</v>
      </c>
      <c r="C21" s="51">
        <f t="shared" si="45"/>
        <v>63</v>
      </c>
      <c r="D21" s="51">
        <f t="shared" si="3"/>
        <v>160</v>
      </c>
      <c r="E21" s="53">
        <f t="shared" si="4"/>
        <v>14.174761562499999</v>
      </c>
      <c r="F21" s="53">
        <f t="shared" si="5"/>
        <v>15.060684160156248</v>
      </c>
      <c r="G21" s="53">
        <f t="shared" si="6"/>
        <v>15.946606757812498</v>
      </c>
      <c r="H21" s="53">
        <f t="shared" si="7"/>
        <v>16.832529355468747</v>
      </c>
      <c r="I21" s="53">
        <f t="shared" si="8"/>
        <v>17.718451953124998</v>
      </c>
      <c r="J21" s="53">
        <f t="shared" si="9"/>
        <v>18.604374550781245</v>
      </c>
      <c r="K21" s="53">
        <f t="shared" si="10"/>
        <v>19.490297148437499</v>
      </c>
      <c r="L21" s="53">
        <f t="shared" si="11"/>
        <v>20.376219746093749</v>
      </c>
      <c r="M21" s="53">
        <f t="shared" si="12"/>
        <v>21.262142343749996</v>
      </c>
      <c r="N21" s="53">
        <f t="shared" si="13"/>
        <v>22.148064941406247</v>
      </c>
      <c r="O21" s="53">
        <f t="shared" si="14"/>
        <v>23.033987539062498</v>
      </c>
      <c r="P21" s="53">
        <f t="shared" si="15"/>
        <v>23.919910136718745</v>
      </c>
      <c r="Q21" s="53">
        <f t="shared" si="16"/>
        <v>24.805832734374999</v>
      </c>
      <c r="R21" s="53">
        <f t="shared" si="17"/>
        <v>25.691755332031246</v>
      </c>
      <c r="S21" s="53">
        <f t="shared" si="18"/>
        <v>26.577677929687493</v>
      </c>
      <c r="T21" s="53">
        <f t="shared" si="19"/>
        <v>27.463600527343747</v>
      </c>
      <c r="U21" s="53">
        <f t="shared" si="20"/>
        <v>28.349523124999997</v>
      </c>
      <c r="V21" s="53">
        <f t="shared" si="21"/>
        <v>29.235445722656245</v>
      </c>
      <c r="W21" s="53">
        <f t="shared" si="22"/>
        <v>30.121368320312495</v>
      </c>
      <c r="X21" s="53">
        <f t="shared" si="23"/>
        <v>31.007290917968742</v>
      </c>
      <c r="Y21" s="53">
        <f t="shared" si="24"/>
        <v>31.893213515624996</v>
      </c>
      <c r="Z21" s="53">
        <f t="shared" si="25"/>
        <v>32.779136113281247</v>
      </c>
      <c r="AA21" s="53">
        <f t="shared" si="26"/>
        <v>33.665058710937494</v>
      </c>
      <c r="AB21" s="53">
        <f t="shared" si="27"/>
        <v>34.550981308593748</v>
      </c>
      <c r="AC21" s="53">
        <f t="shared" si="28"/>
        <v>35.436903906249995</v>
      </c>
      <c r="AD21" s="53">
        <f t="shared" si="29"/>
        <v>36.322826503906242</v>
      </c>
      <c r="AE21" s="53">
        <f t="shared" si="30"/>
        <v>37.208749101562489</v>
      </c>
      <c r="AF21" s="53">
        <f t="shared" si="31"/>
        <v>38.094671699218743</v>
      </c>
      <c r="AG21" s="53">
        <f t="shared" si="32"/>
        <v>38.980594296874997</v>
      </c>
      <c r="AH21" s="53">
        <f t="shared" si="33"/>
        <v>39.866516894531244</v>
      </c>
      <c r="AI21" s="53">
        <f t="shared" si="34"/>
        <v>40.752439492187499</v>
      </c>
      <c r="AJ21" s="53">
        <f t="shared" si="35"/>
        <v>41.638362089843739</v>
      </c>
      <c r="AK21" s="53">
        <f t="shared" si="36"/>
        <v>42.524284687499993</v>
      </c>
      <c r="AL21" s="53">
        <f t="shared" si="37"/>
        <v>43.410207285156247</v>
      </c>
      <c r="AM21" s="53">
        <f t="shared" si="38"/>
        <v>44.296129882812494</v>
      </c>
      <c r="AN21" s="53">
        <f t="shared" si="39"/>
        <v>45.182052480468748</v>
      </c>
      <c r="AO21" s="53">
        <f t="shared" si="40"/>
        <v>46.067975078124995</v>
      </c>
      <c r="AP21" s="53">
        <f t="shared" si="41"/>
        <v>46.953897675781242</v>
      </c>
      <c r="AQ21" s="53">
        <f t="shared" si="42"/>
        <v>47.839820273437489</v>
      </c>
      <c r="AR21" s="53">
        <f t="shared" si="43"/>
        <v>48.725742871093743</v>
      </c>
      <c r="AS21" s="53">
        <f t="shared" si="44"/>
        <v>49.611665468749997</v>
      </c>
      <c r="AT21" s="83"/>
    </row>
    <row r="22" spans="1:46" ht="18" customHeight="1" x14ac:dyDescent="0.3">
      <c r="A22" s="89"/>
      <c r="B22" s="51" t="str">
        <f t="shared" si="2"/>
        <v>5'4"</v>
      </c>
      <c r="C22" s="51">
        <f t="shared" si="45"/>
        <v>64</v>
      </c>
      <c r="D22" s="51">
        <f t="shared" si="3"/>
        <v>163</v>
      </c>
      <c r="E22" s="53">
        <f t="shared" si="4"/>
        <v>13.657792766005498</v>
      </c>
      <c r="F22" s="53">
        <f t="shared" si="5"/>
        <v>14.511404813880841</v>
      </c>
      <c r="G22" s="53">
        <f t="shared" si="6"/>
        <v>15.365016861756184</v>
      </c>
      <c r="H22" s="53">
        <f t="shared" si="7"/>
        <v>16.218628909631526</v>
      </c>
      <c r="I22" s="53">
        <f t="shared" si="8"/>
        <v>17.072240957506871</v>
      </c>
      <c r="J22" s="53">
        <f t="shared" si="9"/>
        <v>17.925853005382212</v>
      </c>
      <c r="K22" s="53">
        <f t="shared" si="10"/>
        <v>18.77946505325756</v>
      </c>
      <c r="L22" s="53">
        <f t="shared" si="11"/>
        <v>19.633077101132901</v>
      </c>
      <c r="M22" s="53">
        <f t="shared" si="12"/>
        <v>20.486689149008246</v>
      </c>
      <c r="N22" s="53">
        <f t="shared" si="13"/>
        <v>21.340301196883587</v>
      </c>
      <c r="O22" s="53">
        <f t="shared" si="14"/>
        <v>22.193913244758932</v>
      </c>
      <c r="P22" s="53">
        <f t="shared" si="15"/>
        <v>23.047525292634276</v>
      </c>
      <c r="Q22" s="53">
        <f t="shared" si="16"/>
        <v>23.901137340509621</v>
      </c>
      <c r="R22" s="53">
        <f t="shared" si="17"/>
        <v>24.754749388384962</v>
      </c>
      <c r="S22" s="53">
        <f t="shared" si="18"/>
        <v>25.608361436260303</v>
      </c>
      <c r="T22" s="53">
        <f t="shared" si="19"/>
        <v>26.461973484135651</v>
      </c>
      <c r="U22" s="53">
        <f t="shared" si="20"/>
        <v>27.315585532010996</v>
      </c>
      <c r="V22" s="53">
        <f t="shared" si="21"/>
        <v>28.169197579886337</v>
      </c>
      <c r="W22" s="53">
        <f t="shared" si="22"/>
        <v>29.022809627761681</v>
      </c>
      <c r="X22" s="53">
        <f t="shared" si="23"/>
        <v>29.876421675637022</v>
      </c>
      <c r="Y22" s="53">
        <f t="shared" si="24"/>
        <v>30.730033723512367</v>
      </c>
      <c r="Z22" s="53">
        <f t="shared" si="25"/>
        <v>31.583645771387715</v>
      </c>
      <c r="AA22" s="53">
        <f t="shared" si="26"/>
        <v>32.437257819263053</v>
      </c>
      <c r="AB22" s="53">
        <f t="shared" si="27"/>
        <v>33.290869867138397</v>
      </c>
      <c r="AC22" s="53">
        <f t="shared" si="28"/>
        <v>34.144481915013742</v>
      </c>
      <c r="AD22" s="53">
        <f t="shared" si="29"/>
        <v>34.998093962889087</v>
      </c>
      <c r="AE22" s="53">
        <f t="shared" si="30"/>
        <v>35.851706010764424</v>
      </c>
      <c r="AF22" s="53">
        <f t="shared" si="31"/>
        <v>36.705318058639776</v>
      </c>
      <c r="AG22" s="53">
        <f t="shared" si="32"/>
        <v>37.55893010651512</v>
      </c>
      <c r="AH22" s="53">
        <f t="shared" si="33"/>
        <v>38.412542154390458</v>
      </c>
      <c r="AI22" s="53">
        <f t="shared" si="34"/>
        <v>39.266154202265803</v>
      </c>
      <c r="AJ22" s="53">
        <f t="shared" si="35"/>
        <v>40.119766250141147</v>
      </c>
      <c r="AK22" s="53">
        <f t="shared" si="36"/>
        <v>40.973378298016492</v>
      </c>
      <c r="AL22" s="53">
        <f t="shared" si="37"/>
        <v>41.826990345891836</v>
      </c>
      <c r="AM22" s="53">
        <f t="shared" si="38"/>
        <v>42.680602393767174</v>
      </c>
      <c r="AN22" s="53">
        <f t="shared" si="39"/>
        <v>43.534214441642526</v>
      </c>
      <c r="AO22" s="53">
        <f t="shared" si="40"/>
        <v>44.387826489517863</v>
      </c>
      <c r="AP22" s="53">
        <f t="shared" si="41"/>
        <v>45.241438537393208</v>
      </c>
      <c r="AQ22" s="53">
        <f t="shared" si="42"/>
        <v>46.095050585268552</v>
      </c>
      <c r="AR22" s="53">
        <f t="shared" si="43"/>
        <v>46.948662633143897</v>
      </c>
      <c r="AS22" s="53">
        <f t="shared" si="44"/>
        <v>47.802274681019242</v>
      </c>
      <c r="AT22" s="83"/>
    </row>
    <row r="23" spans="1:46" ht="18" customHeight="1" x14ac:dyDescent="0.3">
      <c r="A23" s="89"/>
      <c r="B23" s="51" t="str">
        <f t="shared" si="2"/>
        <v>5'5"</v>
      </c>
      <c r="C23" s="51">
        <f t="shared" si="45"/>
        <v>65</v>
      </c>
      <c r="D23" s="51">
        <f t="shared" si="3"/>
        <v>165</v>
      </c>
      <c r="E23" s="53">
        <f t="shared" si="4"/>
        <v>13.328701414141417</v>
      </c>
      <c r="F23" s="53">
        <f t="shared" si="5"/>
        <v>14.161745252525256</v>
      </c>
      <c r="G23" s="53">
        <f t="shared" si="6"/>
        <v>14.994789090909093</v>
      </c>
      <c r="H23" s="53">
        <f t="shared" si="7"/>
        <v>15.827832929292931</v>
      </c>
      <c r="I23" s="53">
        <f t="shared" si="8"/>
        <v>16.660876767676768</v>
      </c>
      <c r="J23" s="53">
        <f t="shared" si="9"/>
        <v>17.493920606060609</v>
      </c>
      <c r="K23" s="53">
        <f t="shared" si="10"/>
        <v>18.326964444444449</v>
      </c>
      <c r="L23" s="53">
        <f t="shared" si="11"/>
        <v>19.160008282828286</v>
      </c>
      <c r="M23" s="53">
        <f t="shared" si="12"/>
        <v>19.993052121212123</v>
      </c>
      <c r="N23" s="53">
        <f t="shared" si="13"/>
        <v>20.826095959595964</v>
      </c>
      <c r="O23" s="53">
        <f t="shared" si="14"/>
        <v>21.659139797979801</v>
      </c>
      <c r="P23" s="53">
        <f t="shared" si="15"/>
        <v>22.492183636363638</v>
      </c>
      <c r="Q23" s="53">
        <f t="shared" si="16"/>
        <v>23.325227474747479</v>
      </c>
      <c r="R23" s="53">
        <f t="shared" si="17"/>
        <v>24.158271313131319</v>
      </c>
      <c r="S23" s="53">
        <f t="shared" si="18"/>
        <v>24.991315151515153</v>
      </c>
      <c r="T23" s="53">
        <f t="shared" si="19"/>
        <v>25.824358989898993</v>
      </c>
      <c r="U23" s="53">
        <f t="shared" si="20"/>
        <v>26.657402828282834</v>
      </c>
      <c r="V23" s="53">
        <f t="shared" si="21"/>
        <v>27.490446666666671</v>
      </c>
      <c r="W23" s="53">
        <f t="shared" si="22"/>
        <v>28.323490505050511</v>
      </c>
      <c r="X23" s="53">
        <f t="shared" si="23"/>
        <v>29.156534343434345</v>
      </c>
      <c r="Y23" s="53">
        <f t="shared" si="24"/>
        <v>29.989578181818185</v>
      </c>
      <c r="Z23" s="53">
        <f t="shared" si="25"/>
        <v>30.822622020202029</v>
      </c>
      <c r="AA23" s="53">
        <f t="shared" si="26"/>
        <v>31.655665858585863</v>
      </c>
      <c r="AB23" s="53">
        <f t="shared" si="27"/>
        <v>32.488709696969707</v>
      </c>
      <c r="AC23" s="53">
        <f t="shared" si="28"/>
        <v>33.321753535353537</v>
      </c>
      <c r="AD23" s="53">
        <f t="shared" si="29"/>
        <v>34.154797373737381</v>
      </c>
      <c r="AE23" s="53">
        <f t="shared" si="30"/>
        <v>34.987841212121218</v>
      </c>
      <c r="AF23" s="53">
        <f t="shared" si="31"/>
        <v>35.820885050505055</v>
      </c>
      <c r="AG23" s="53">
        <f t="shared" si="32"/>
        <v>36.653928888888899</v>
      </c>
      <c r="AH23" s="53">
        <f t="shared" si="33"/>
        <v>37.486972727272729</v>
      </c>
      <c r="AI23" s="53">
        <f t="shared" si="34"/>
        <v>38.320016565656573</v>
      </c>
      <c r="AJ23" s="53">
        <f t="shared" si="35"/>
        <v>39.15306040404041</v>
      </c>
      <c r="AK23" s="53">
        <f t="shared" si="36"/>
        <v>39.986104242424247</v>
      </c>
      <c r="AL23" s="53">
        <f t="shared" si="37"/>
        <v>40.819148080808091</v>
      </c>
      <c r="AM23" s="53">
        <f t="shared" si="38"/>
        <v>41.652191919191928</v>
      </c>
      <c r="AN23" s="53">
        <f t="shared" si="39"/>
        <v>42.485235757575765</v>
      </c>
      <c r="AO23" s="53">
        <f t="shared" si="40"/>
        <v>43.318279595959602</v>
      </c>
      <c r="AP23" s="53">
        <f t="shared" si="41"/>
        <v>44.151323434343439</v>
      </c>
      <c r="AQ23" s="53">
        <f t="shared" si="42"/>
        <v>44.984367272727276</v>
      </c>
      <c r="AR23" s="53">
        <f t="shared" si="43"/>
        <v>45.81741111111112</v>
      </c>
      <c r="AS23" s="53">
        <f t="shared" si="44"/>
        <v>46.650454949494957</v>
      </c>
      <c r="AT23" s="83"/>
    </row>
    <row r="24" spans="1:46" ht="18" customHeight="1" x14ac:dyDescent="0.3">
      <c r="A24" s="89"/>
      <c r="B24" s="51" t="str">
        <f t="shared" si="2"/>
        <v>5'6"</v>
      </c>
      <c r="C24" s="51">
        <f t="shared" si="45"/>
        <v>66</v>
      </c>
      <c r="D24" s="51">
        <f t="shared" si="3"/>
        <v>168</v>
      </c>
      <c r="E24" s="53">
        <f t="shared" si="4"/>
        <v>12.85692658730159</v>
      </c>
      <c r="F24" s="53">
        <f t="shared" si="5"/>
        <v>13.660484499007939</v>
      </c>
      <c r="G24" s="53">
        <f t="shared" si="6"/>
        <v>14.464042410714288</v>
      </c>
      <c r="H24" s="53">
        <f t="shared" si="7"/>
        <v>15.267600322420638</v>
      </c>
      <c r="I24" s="53">
        <f t="shared" si="8"/>
        <v>16.071158234126987</v>
      </c>
      <c r="J24" s="53">
        <f t="shared" si="9"/>
        <v>16.874716145833336</v>
      </c>
      <c r="K24" s="53">
        <f t="shared" si="10"/>
        <v>17.678274057539689</v>
      </c>
      <c r="L24" s="53">
        <f t="shared" si="11"/>
        <v>18.481831969246038</v>
      </c>
      <c r="M24" s="53">
        <f t="shared" si="12"/>
        <v>19.285389880952383</v>
      </c>
      <c r="N24" s="53">
        <f t="shared" si="13"/>
        <v>20.088947792658733</v>
      </c>
      <c r="O24" s="53">
        <f t="shared" si="14"/>
        <v>20.892505704365082</v>
      </c>
      <c r="P24" s="53">
        <f t="shared" si="15"/>
        <v>21.696063616071431</v>
      </c>
      <c r="Q24" s="53">
        <f t="shared" si="16"/>
        <v>22.499621527777784</v>
      </c>
      <c r="R24" s="53">
        <f t="shared" si="17"/>
        <v>23.303179439484133</v>
      </c>
      <c r="S24" s="53">
        <f t="shared" si="18"/>
        <v>24.106737351190478</v>
      </c>
      <c r="T24" s="53">
        <f t="shared" si="19"/>
        <v>24.910295262896831</v>
      </c>
      <c r="U24" s="53">
        <f t="shared" si="20"/>
        <v>25.71385317460318</v>
      </c>
      <c r="V24" s="53">
        <f t="shared" si="21"/>
        <v>26.517411086309529</v>
      </c>
      <c r="W24" s="53">
        <f t="shared" si="22"/>
        <v>27.320968998015879</v>
      </c>
      <c r="X24" s="53">
        <f t="shared" si="23"/>
        <v>28.124526909722228</v>
      </c>
      <c r="Y24" s="53">
        <f t="shared" si="24"/>
        <v>28.928084821428577</v>
      </c>
      <c r="Z24" s="53">
        <f t="shared" si="25"/>
        <v>29.73164273313493</v>
      </c>
      <c r="AA24" s="53">
        <f t="shared" si="26"/>
        <v>30.535200644841275</v>
      </c>
      <c r="AB24" s="53">
        <f t="shared" si="27"/>
        <v>31.338758556547628</v>
      </c>
      <c r="AC24" s="53">
        <f t="shared" si="28"/>
        <v>32.142316468253973</v>
      </c>
      <c r="AD24" s="53">
        <f t="shared" si="29"/>
        <v>32.945874379960323</v>
      </c>
      <c r="AE24" s="53">
        <f t="shared" si="30"/>
        <v>33.749432291666672</v>
      </c>
      <c r="AF24" s="53">
        <f t="shared" si="31"/>
        <v>34.552990203373021</v>
      </c>
      <c r="AG24" s="53">
        <f t="shared" si="32"/>
        <v>35.356548115079377</v>
      </c>
      <c r="AH24" s="53">
        <f t="shared" si="33"/>
        <v>36.160106026785719</v>
      </c>
      <c r="AI24" s="53">
        <f t="shared" si="34"/>
        <v>36.963663938492076</v>
      </c>
      <c r="AJ24" s="53">
        <f t="shared" si="35"/>
        <v>37.767221850198418</v>
      </c>
      <c r="AK24" s="53">
        <f t="shared" si="36"/>
        <v>38.570779761904767</v>
      </c>
      <c r="AL24" s="53">
        <f t="shared" si="37"/>
        <v>39.374337673611123</v>
      </c>
      <c r="AM24" s="53">
        <f t="shared" si="38"/>
        <v>40.177895585317465</v>
      </c>
      <c r="AN24" s="53">
        <f t="shared" si="39"/>
        <v>40.981453497023821</v>
      </c>
      <c r="AO24" s="53">
        <f t="shared" si="40"/>
        <v>41.785011408730163</v>
      </c>
      <c r="AP24" s="53">
        <f t="shared" si="41"/>
        <v>42.58856932043652</v>
      </c>
      <c r="AQ24" s="53">
        <f t="shared" si="42"/>
        <v>43.392127232142862</v>
      </c>
      <c r="AR24" s="53">
        <f t="shared" si="43"/>
        <v>44.195685143849218</v>
      </c>
      <c r="AS24" s="53">
        <f t="shared" si="44"/>
        <v>44.999243055555567</v>
      </c>
      <c r="AT24" s="83"/>
    </row>
    <row r="25" spans="1:46" ht="18" customHeight="1" x14ac:dyDescent="0.3">
      <c r="A25" s="89"/>
      <c r="B25" s="51" t="str">
        <f t="shared" si="2"/>
        <v>5'7"</v>
      </c>
      <c r="C25" s="51">
        <f t="shared" si="45"/>
        <v>67</v>
      </c>
      <c r="D25" s="51">
        <f t="shared" si="3"/>
        <v>170</v>
      </c>
      <c r="E25" s="53">
        <f t="shared" si="4"/>
        <v>12.556190173010384</v>
      </c>
      <c r="F25" s="53">
        <f t="shared" si="5"/>
        <v>13.340952058823532</v>
      </c>
      <c r="G25" s="53">
        <f t="shared" si="6"/>
        <v>14.125713944636681</v>
      </c>
      <c r="H25" s="53">
        <f t="shared" si="7"/>
        <v>14.91047583044983</v>
      </c>
      <c r="I25" s="53">
        <f t="shared" si="8"/>
        <v>15.695237716262978</v>
      </c>
      <c r="J25" s="53">
        <f t="shared" si="9"/>
        <v>16.479999602076127</v>
      </c>
      <c r="K25" s="53">
        <f t="shared" si="10"/>
        <v>17.264761487889277</v>
      </c>
      <c r="L25" s="53">
        <f t="shared" si="11"/>
        <v>18.049523373702424</v>
      </c>
      <c r="M25" s="53">
        <f t="shared" si="12"/>
        <v>18.834285259515575</v>
      </c>
      <c r="N25" s="53">
        <f t="shared" si="13"/>
        <v>19.619047145328722</v>
      </c>
      <c r="O25" s="53">
        <f t="shared" si="14"/>
        <v>20.403809031141872</v>
      </c>
      <c r="P25" s="53">
        <f t="shared" si="15"/>
        <v>21.188570916955019</v>
      </c>
      <c r="Q25" s="53">
        <f t="shared" si="16"/>
        <v>21.973332802768169</v>
      </c>
      <c r="R25" s="53">
        <f t="shared" si="17"/>
        <v>22.75809468858132</v>
      </c>
      <c r="S25" s="53">
        <f t="shared" si="18"/>
        <v>23.542856574394467</v>
      </c>
      <c r="T25" s="53">
        <f t="shared" si="19"/>
        <v>24.327618460207617</v>
      </c>
      <c r="U25" s="53">
        <f t="shared" si="20"/>
        <v>25.112380346020768</v>
      </c>
      <c r="V25" s="53">
        <f t="shared" si="21"/>
        <v>25.897142231833914</v>
      </c>
      <c r="W25" s="53">
        <f t="shared" si="22"/>
        <v>26.681904117647065</v>
      </c>
      <c r="X25" s="53">
        <f t="shared" si="23"/>
        <v>27.466666003460212</v>
      </c>
      <c r="Y25" s="53">
        <f t="shared" si="24"/>
        <v>28.251427889273362</v>
      </c>
      <c r="Z25" s="53">
        <f t="shared" si="25"/>
        <v>29.036189775086513</v>
      </c>
      <c r="AA25" s="53">
        <f t="shared" si="26"/>
        <v>29.820951660899659</v>
      </c>
      <c r="AB25" s="53">
        <f t="shared" si="27"/>
        <v>30.60571354671281</v>
      </c>
      <c r="AC25" s="53">
        <f t="shared" si="28"/>
        <v>31.390475432525957</v>
      </c>
      <c r="AD25" s="53">
        <f t="shared" si="29"/>
        <v>32.175237318339107</v>
      </c>
      <c r="AE25" s="53">
        <f t="shared" si="30"/>
        <v>32.959999204152254</v>
      </c>
      <c r="AF25" s="53">
        <f t="shared" si="31"/>
        <v>33.744761089965401</v>
      </c>
      <c r="AG25" s="53">
        <f t="shared" si="32"/>
        <v>34.529522975778555</v>
      </c>
      <c r="AH25" s="53">
        <f t="shared" si="33"/>
        <v>35.314284861591702</v>
      </c>
      <c r="AI25" s="53">
        <f t="shared" si="34"/>
        <v>36.099046747404849</v>
      </c>
      <c r="AJ25" s="53">
        <f t="shared" si="35"/>
        <v>36.883808633217996</v>
      </c>
      <c r="AK25" s="53">
        <f t="shared" si="36"/>
        <v>37.66857051903115</v>
      </c>
      <c r="AL25" s="53">
        <f t="shared" si="37"/>
        <v>38.453332404844296</v>
      </c>
      <c r="AM25" s="53">
        <f t="shared" si="38"/>
        <v>39.238094290657443</v>
      </c>
      <c r="AN25" s="53">
        <f t="shared" si="39"/>
        <v>40.022856176470597</v>
      </c>
      <c r="AO25" s="53">
        <f t="shared" si="40"/>
        <v>40.807618062283744</v>
      </c>
      <c r="AP25" s="53">
        <f t="shared" si="41"/>
        <v>41.592379948096891</v>
      </c>
      <c r="AQ25" s="53">
        <f t="shared" si="42"/>
        <v>42.377141833910038</v>
      </c>
      <c r="AR25" s="53">
        <f t="shared" si="43"/>
        <v>43.161903719723192</v>
      </c>
      <c r="AS25" s="53">
        <f t="shared" si="44"/>
        <v>43.946665605536339</v>
      </c>
      <c r="AT25" s="83"/>
    </row>
    <row r="26" spans="1:46" ht="18" customHeight="1" x14ac:dyDescent="0.3">
      <c r="A26" s="89"/>
      <c r="B26" s="51" t="str">
        <f t="shared" si="2"/>
        <v>5'8"</v>
      </c>
      <c r="C26" s="51">
        <f t="shared" si="45"/>
        <v>68</v>
      </c>
      <c r="D26" s="51">
        <f t="shared" si="3"/>
        <v>173</v>
      </c>
      <c r="E26" s="53">
        <f t="shared" si="4"/>
        <v>12.124491162417723</v>
      </c>
      <c r="F26" s="53">
        <f t="shared" si="5"/>
        <v>12.88227186006883</v>
      </c>
      <c r="G26" s="53">
        <f t="shared" si="6"/>
        <v>13.640052557719937</v>
      </c>
      <c r="H26" s="53">
        <f t="shared" si="7"/>
        <v>14.397833255371046</v>
      </c>
      <c r="I26" s="53">
        <f t="shared" si="8"/>
        <v>15.155613953022153</v>
      </c>
      <c r="J26" s="53">
        <f t="shared" si="9"/>
        <v>15.91339465067326</v>
      </c>
      <c r="K26" s="53">
        <f t="shared" si="10"/>
        <v>16.671175348324368</v>
      </c>
      <c r="L26" s="53">
        <f t="shared" si="11"/>
        <v>17.428956045975475</v>
      </c>
      <c r="M26" s="53">
        <f t="shared" si="12"/>
        <v>18.186736743626582</v>
      </c>
      <c r="N26" s="53">
        <f t="shared" si="13"/>
        <v>18.944517441277689</v>
      </c>
      <c r="O26" s="53">
        <f t="shared" si="14"/>
        <v>19.702298138928796</v>
      </c>
      <c r="P26" s="53">
        <f t="shared" si="15"/>
        <v>20.460078836579903</v>
      </c>
      <c r="Q26" s="53">
        <f t="shared" si="16"/>
        <v>21.217859534231014</v>
      </c>
      <c r="R26" s="53">
        <f t="shared" si="17"/>
        <v>21.975640231882121</v>
      </c>
      <c r="S26" s="53">
        <f t="shared" si="18"/>
        <v>22.733420929533228</v>
      </c>
      <c r="T26" s="53">
        <f t="shared" si="19"/>
        <v>23.491201627184335</v>
      </c>
      <c r="U26" s="53">
        <f t="shared" si="20"/>
        <v>24.248982324835445</v>
      </c>
      <c r="V26" s="53">
        <f t="shared" si="21"/>
        <v>25.006763022486552</v>
      </c>
      <c r="W26" s="53">
        <f t="shared" si="22"/>
        <v>25.764543720137659</v>
      </c>
      <c r="X26" s="53">
        <f t="shared" si="23"/>
        <v>26.522324417788766</v>
      </c>
      <c r="Y26" s="53">
        <f t="shared" si="24"/>
        <v>27.280105115439873</v>
      </c>
      <c r="Z26" s="53">
        <f t="shared" si="25"/>
        <v>28.037885813090984</v>
      </c>
      <c r="AA26" s="53">
        <f t="shared" si="26"/>
        <v>28.795666510742091</v>
      </c>
      <c r="AB26" s="53">
        <f t="shared" si="27"/>
        <v>29.553447208393198</v>
      </c>
      <c r="AC26" s="53">
        <f t="shared" si="28"/>
        <v>30.311227906044305</v>
      </c>
      <c r="AD26" s="53">
        <f t="shared" si="29"/>
        <v>31.069008603695412</v>
      </c>
      <c r="AE26" s="53">
        <f t="shared" si="30"/>
        <v>31.826789301346519</v>
      </c>
      <c r="AF26" s="53">
        <f t="shared" si="31"/>
        <v>32.58456999899763</v>
      </c>
      <c r="AG26" s="53">
        <f t="shared" si="32"/>
        <v>33.342350696648737</v>
      </c>
      <c r="AH26" s="53">
        <f t="shared" si="33"/>
        <v>34.100131394299844</v>
      </c>
      <c r="AI26" s="53">
        <f t="shared" si="34"/>
        <v>34.857912091950951</v>
      </c>
      <c r="AJ26" s="53">
        <f t="shared" si="35"/>
        <v>35.615692789602058</v>
      </c>
      <c r="AK26" s="53">
        <f t="shared" si="36"/>
        <v>36.373473487253165</v>
      </c>
      <c r="AL26" s="53">
        <f t="shared" si="37"/>
        <v>37.131254184904279</v>
      </c>
      <c r="AM26" s="53">
        <f t="shared" si="38"/>
        <v>37.889034882555379</v>
      </c>
      <c r="AN26" s="53">
        <f t="shared" si="39"/>
        <v>38.646815580206493</v>
      </c>
      <c r="AO26" s="53">
        <f t="shared" si="40"/>
        <v>39.404596277857593</v>
      </c>
      <c r="AP26" s="53">
        <f t="shared" si="41"/>
        <v>40.162376975508707</v>
      </c>
      <c r="AQ26" s="53">
        <f t="shared" si="42"/>
        <v>40.920157673159807</v>
      </c>
      <c r="AR26" s="53">
        <f t="shared" si="43"/>
        <v>41.677938370810921</v>
      </c>
      <c r="AS26" s="53">
        <f t="shared" si="44"/>
        <v>42.435719068462028</v>
      </c>
      <c r="AT26" s="83"/>
    </row>
    <row r="27" spans="1:46" ht="18" customHeight="1" x14ac:dyDescent="0.3">
      <c r="A27" s="89"/>
      <c r="B27" s="51" t="str">
        <f t="shared" si="2"/>
        <v>5'9"</v>
      </c>
      <c r="C27" s="51">
        <f t="shared" si="45"/>
        <v>69</v>
      </c>
      <c r="D27" s="51">
        <f t="shared" si="3"/>
        <v>175</v>
      </c>
      <c r="E27" s="53">
        <f t="shared" si="4"/>
        <v>11.848943542857144</v>
      </c>
      <c r="F27" s="53">
        <f t="shared" si="5"/>
        <v>12.589502514285716</v>
      </c>
      <c r="G27" s="53">
        <f t="shared" si="6"/>
        <v>13.330061485714287</v>
      </c>
      <c r="H27" s="53">
        <f t="shared" si="7"/>
        <v>14.070620457142857</v>
      </c>
      <c r="I27" s="53">
        <f t="shared" si="8"/>
        <v>14.811179428571428</v>
      </c>
      <c r="J27" s="53">
        <f t="shared" si="9"/>
        <v>15.5517384</v>
      </c>
      <c r="K27" s="53">
        <f t="shared" si="10"/>
        <v>16.292297371428575</v>
      </c>
      <c r="L27" s="53">
        <f t="shared" si="11"/>
        <v>17.032856342857144</v>
      </c>
      <c r="M27" s="53">
        <f t="shared" si="12"/>
        <v>17.773415314285714</v>
      </c>
      <c r="N27" s="53">
        <f t="shared" si="13"/>
        <v>18.513974285714287</v>
      </c>
      <c r="O27" s="53">
        <f t="shared" si="14"/>
        <v>19.254533257142857</v>
      </c>
      <c r="P27" s="53">
        <f t="shared" si="15"/>
        <v>19.99509222857143</v>
      </c>
      <c r="Q27" s="53">
        <f t="shared" si="16"/>
        <v>20.735651200000003</v>
      </c>
      <c r="R27" s="53">
        <f t="shared" si="17"/>
        <v>21.476210171428573</v>
      </c>
      <c r="S27" s="53">
        <f t="shared" si="18"/>
        <v>22.216769142857142</v>
      </c>
      <c r="T27" s="53">
        <f t="shared" si="19"/>
        <v>22.957328114285716</v>
      </c>
      <c r="U27" s="53">
        <f t="shared" si="20"/>
        <v>23.697887085714289</v>
      </c>
      <c r="V27" s="53">
        <f t="shared" si="21"/>
        <v>24.438446057142858</v>
      </c>
      <c r="W27" s="53">
        <f t="shared" si="22"/>
        <v>25.179005028571432</v>
      </c>
      <c r="X27" s="53">
        <f t="shared" si="23"/>
        <v>25.919564000000001</v>
      </c>
      <c r="Y27" s="53">
        <f t="shared" si="24"/>
        <v>26.660122971428574</v>
      </c>
      <c r="Z27" s="53">
        <f t="shared" si="25"/>
        <v>27.400681942857148</v>
      </c>
      <c r="AA27" s="53">
        <f t="shared" si="26"/>
        <v>28.141240914285714</v>
      </c>
      <c r="AB27" s="53">
        <f t="shared" si="27"/>
        <v>28.881799885714287</v>
      </c>
      <c r="AC27" s="53">
        <f t="shared" si="28"/>
        <v>29.622358857142856</v>
      </c>
      <c r="AD27" s="53">
        <f t="shared" si="29"/>
        <v>30.36291782857143</v>
      </c>
      <c r="AE27" s="53">
        <f t="shared" si="30"/>
        <v>31.103476799999999</v>
      </c>
      <c r="AF27" s="53">
        <f t="shared" si="31"/>
        <v>31.844035771428572</v>
      </c>
      <c r="AG27" s="53">
        <f t="shared" si="32"/>
        <v>32.584594742857149</v>
      </c>
      <c r="AH27" s="53">
        <f t="shared" si="33"/>
        <v>33.325153714285712</v>
      </c>
      <c r="AI27" s="53">
        <f t="shared" si="34"/>
        <v>34.065712685714288</v>
      </c>
      <c r="AJ27" s="53">
        <f t="shared" si="35"/>
        <v>34.806271657142858</v>
      </c>
      <c r="AK27" s="53">
        <f t="shared" si="36"/>
        <v>35.546830628571428</v>
      </c>
      <c r="AL27" s="53">
        <f t="shared" si="37"/>
        <v>36.287389600000004</v>
      </c>
      <c r="AM27" s="53">
        <f t="shared" si="38"/>
        <v>37.027948571428574</v>
      </c>
      <c r="AN27" s="53">
        <f t="shared" si="39"/>
        <v>37.768507542857144</v>
      </c>
      <c r="AO27" s="53">
        <f t="shared" si="40"/>
        <v>38.509066514285713</v>
      </c>
      <c r="AP27" s="53">
        <f t="shared" si="41"/>
        <v>39.24962548571429</v>
      </c>
      <c r="AQ27" s="53">
        <f t="shared" si="42"/>
        <v>39.99018445714286</v>
      </c>
      <c r="AR27" s="53">
        <f t="shared" si="43"/>
        <v>40.730743428571429</v>
      </c>
      <c r="AS27" s="53">
        <f t="shared" si="44"/>
        <v>41.471302400000006</v>
      </c>
      <c r="AT27" s="83"/>
    </row>
    <row r="28" spans="1:46" ht="18" customHeight="1" x14ac:dyDescent="0.3">
      <c r="A28" s="89"/>
      <c r="B28" s="51" t="str">
        <f t="shared" si="2"/>
        <v>5'10"</v>
      </c>
      <c r="C28" s="51">
        <f t="shared" si="45"/>
        <v>70</v>
      </c>
      <c r="D28" s="51">
        <f t="shared" si="3"/>
        <v>178</v>
      </c>
      <c r="E28" s="53">
        <f t="shared" si="4"/>
        <v>11.452906703699028</v>
      </c>
      <c r="F28" s="53">
        <f t="shared" si="5"/>
        <v>12.168713372680218</v>
      </c>
      <c r="G28" s="53">
        <f t="shared" si="6"/>
        <v>12.884520041661407</v>
      </c>
      <c r="H28" s="53">
        <f t="shared" si="7"/>
        <v>13.600326710642596</v>
      </c>
      <c r="I28" s="53">
        <f t="shared" si="8"/>
        <v>14.316133379623784</v>
      </c>
      <c r="J28" s="53">
        <f t="shared" si="9"/>
        <v>15.031940048604973</v>
      </c>
      <c r="K28" s="53">
        <f t="shared" si="10"/>
        <v>15.747746717586164</v>
      </c>
      <c r="L28" s="53">
        <f t="shared" si="11"/>
        <v>16.463553386567355</v>
      </c>
      <c r="M28" s="53">
        <f t="shared" si="12"/>
        <v>17.179360055548543</v>
      </c>
      <c r="N28" s="53">
        <f t="shared" si="13"/>
        <v>17.89516672452973</v>
      </c>
      <c r="O28" s="53">
        <f t="shared" si="14"/>
        <v>18.610973393510921</v>
      </c>
      <c r="P28" s="53">
        <f t="shared" si="15"/>
        <v>19.326780062492109</v>
      </c>
      <c r="Q28" s="53">
        <f t="shared" si="16"/>
        <v>20.0425867314733</v>
      </c>
      <c r="R28" s="53">
        <f t="shared" si="17"/>
        <v>20.758393400454487</v>
      </c>
      <c r="S28" s="53">
        <f t="shared" si="18"/>
        <v>21.474200069435675</v>
      </c>
      <c r="T28" s="53">
        <f t="shared" si="19"/>
        <v>22.190006738416866</v>
      </c>
      <c r="U28" s="53">
        <f t="shared" si="20"/>
        <v>22.905813407398057</v>
      </c>
      <c r="V28" s="53">
        <f t="shared" si="21"/>
        <v>23.621620076379244</v>
      </c>
      <c r="W28" s="53">
        <f t="shared" si="22"/>
        <v>24.337426745360435</v>
      </c>
      <c r="X28" s="53">
        <f t="shared" si="23"/>
        <v>25.053233414341623</v>
      </c>
      <c r="Y28" s="53">
        <f t="shared" si="24"/>
        <v>25.769040083322814</v>
      </c>
      <c r="Z28" s="53">
        <f t="shared" si="25"/>
        <v>26.484846752304005</v>
      </c>
      <c r="AA28" s="53">
        <f t="shared" si="26"/>
        <v>27.200653421285192</v>
      </c>
      <c r="AB28" s="53">
        <f t="shared" si="27"/>
        <v>27.916460090266384</v>
      </c>
      <c r="AC28" s="53">
        <f t="shared" si="28"/>
        <v>28.632266759247567</v>
      </c>
      <c r="AD28" s="53">
        <f t="shared" si="29"/>
        <v>29.348073428228759</v>
      </c>
      <c r="AE28" s="53">
        <f t="shared" si="30"/>
        <v>30.063880097209946</v>
      </c>
      <c r="AF28" s="53">
        <f t="shared" si="31"/>
        <v>30.779686766191137</v>
      </c>
      <c r="AG28" s="53">
        <f t="shared" si="32"/>
        <v>31.495493435172328</v>
      </c>
      <c r="AH28" s="53">
        <f t="shared" si="33"/>
        <v>32.211300104153516</v>
      </c>
      <c r="AI28" s="53">
        <f t="shared" si="34"/>
        <v>32.92710677313471</v>
      </c>
      <c r="AJ28" s="53">
        <f t="shared" si="35"/>
        <v>33.642913442115891</v>
      </c>
      <c r="AK28" s="53">
        <f t="shared" si="36"/>
        <v>34.358720111097085</v>
      </c>
      <c r="AL28" s="53">
        <f t="shared" si="37"/>
        <v>35.074526780078273</v>
      </c>
      <c r="AM28" s="53">
        <f t="shared" si="38"/>
        <v>35.79033344905946</v>
      </c>
      <c r="AN28" s="53">
        <f t="shared" si="39"/>
        <v>36.506140118040655</v>
      </c>
      <c r="AO28" s="53">
        <f t="shared" si="40"/>
        <v>37.221946787021842</v>
      </c>
      <c r="AP28" s="53">
        <f t="shared" si="41"/>
        <v>37.93775345600303</v>
      </c>
      <c r="AQ28" s="53">
        <f t="shared" si="42"/>
        <v>38.653560124984217</v>
      </c>
      <c r="AR28" s="53">
        <f t="shared" si="43"/>
        <v>39.369366793965412</v>
      </c>
      <c r="AS28" s="53">
        <f t="shared" si="44"/>
        <v>40.085173462946599</v>
      </c>
      <c r="AT28" s="84"/>
    </row>
    <row r="29" spans="1:46" ht="18" customHeight="1" x14ac:dyDescent="0.3">
      <c r="A29" s="89"/>
      <c r="B29" s="51" t="str">
        <f t="shared" si="2"/>
        <v>5'11"</v>
      </c>
      <c r="C29" s="51">
        <f t="shared" si="45"/>
        <v>71</v>
      </c>
      <c r="D29" s="51">
        <f t="shared" si="3"/>
        <v>180</v>
      </c>
      <c r="E29" s="53">
        <f t="shared" si="4"/>
        <v>11.199811604938272</v>
      </c>
      <c r="F29" s="53">
        <f t="shared" si="5"/>
        <v>11.899799830246915</v>
      </c>
      <c r="G29" s="53">
        <f t="shared" si="6"/>
        <v>12.599788055555555</v>
      </c>
      <c r="H29" s="53">
        <f t="shared" si="7"/>
        <v>13.299776280864197</v>
      </c>
      <c r="I29" s="53">
        <f t="shared" si="8"/>
        <v>13.99976450617284</v>
      </c>
      <c r="J29" s="53">
        <f t="shared" si="9"/>
        <v>14.69975273148148</v>
      </c>
      <c r="K29" s="53">
        <f t="shared" si="10"/>
        <v>15.399740956790124</v>
      </c>
      <c r="L29" s="53">
        <f t="shared" si="11"/>
        <v>16.099729182098766</v>
      </c>
      <c r="M29" s="53">
        <f t="shared" si="12"/>
        <v>16.799717407407407</v>
      </c>
      <c r="N29" s="53">
        <f t="shared" si="13"/>
        <v>17.499705632716047</v>
      </c>
      <c r="O29" s="53">
        <f t="shared" si="14"/>
        <v>18.199693858024691</v>
      </c>
      <c r="P29" s="53">
        <f t="shared" si="15"/>
        <v>18.899682083333332</v>
      </c>
      <c r="Q29" s="53">
        <f t="shared" si="16"/>
        <v>19.599670308641976</v>
      </c>
      <c r="R29" s="53">
        <f t="shared" si="17"/>
        <v>20.299658533950616</v>
      </c>
      <c r="S29" s="53">
        <f t="shared" si="18"/>
        <v>20.999646759259257</v>
      </c>
      <c r="T29" s="53">
        <f t="shared" si="19"/>
        <v>21.699634984567901</v>
      </c>
      <c r="U29" s="53">
        <f t="shared" si="20"/>
        <v>22.399623209876545</v>
      </c>
      <c r="V29" s="53">
        <f t="shared" si="21"/>
        <v>23.099611435185185</v>
      </c>
      <c r="W29" s="53">
        <f t="shared" si="22"/>
        <v>23.799599660493829</v>
      </c>
      <c r="X29" s="53">
        <f t="shared" si="23"/>
        <v>24.499587885802466</v>
      </c>
      <c r="Y29" s="53">
        <f t="shared" si="24"/>
        <v>25.19957611111111</v>
      </c>
      <c r="Z29" s="53">
        <f t="shared" si="25"/>
        <v>25.899564336419754</v>
      </c>
      <c r="AA29" s="53">
        <f t="shared" si="26"/>
        <v>26.599552561728395</v>
      </c>
      <c r="AB29" s="53">
        <f t="shared" si="27"/>
        <v>27.299540787037039</v>
      </c>
      <c r="AC29" s="53">
        <f t="shared" si="28"/>
        <v>27.999529012345679</v>
      </c>
      <c r="AD29" s="53">
        <f t="shared" si="29"/>
        <v>28.69951723765432</v>
      </c>
      <c r="AE29" s="53">
        <f t="shared" si="30"/>
        <v>29.39950546296296</v>
      </c>
      <c r="AF29" s="53">
        <f t="shared" si="31"/>
        <v>30.099493688271604</v>
      </c>
      <c r="AG29" s="53">
        <f t="shared" si="32"/>
        <v>30.799481913580248</v>
      </c>
      <c r="AH29" s="53">
        <f t="shared" si="33"/>
        <v>31.499470138888888</v>
      </c>
      <c r="AI29" s="53">
        <f t="shared" si="34"/>
        <v>32.199458364197532</v>
      </c>
      <c r="AJ29" s="53">
        <f t="shared" si="35"/>
        <v>32.899446589506169</v>
      </c>
      <c r="AK29" s="53">
        <f t="shared" si="36"/>
        <v>33.599434814814813</v>
      </c>
      <c r="AL29" s="53">
        <f t="shared" si="37"/>
        <v>34.299423040123457</v>
      </c>
      <c r="AM29" s="53">
        <f t="shared" si="38"/>
        <v>34.999411265432094</v>
      </c>
      <c r="AN29" s="53">
        <f t="shared" si="39"/>
        <v>35.699399490740738</v>
      </c>
      <c r="AO29" s="53">
        <f t="shared" si="40"/>
        <v>36.399387716049382</v>
      </c>
      <c r="AP29" s="53">
        <f t="shared" si="41"/>
        <v>37.099375941358026</v>
      </c>
      <c r="AQ29" s="53">
        <f t="shared" si="42"/>
        <v>37.799364166666663</v>
      </c>
      <c r="AR29" s="53">
        <f t="shared" si="43"/>
        <v>38.499352391975307</v>
      </c>
      <c r="AS29" s="53">
        <f t="shared" si="44"/>
        <v>39.199340617283951</v>
      </c>
      <c r="AT29" s="85" t="s">
        <v>72</v>
      </c>
    </row>
    <row r="30" spans="1:46" ht="18" customHeight="1" x14ac:dyDescent="0.3">
      <c r="A30" s="89"/>
      <c r="B30" s="51" t="str">
        <f t="shared" si="2"/>
        <v>6'0"</v>
      </c>
      <c r="C30" s="51">
        <f t="shared" si="45"/>
        <v>72</v>
      </c>
      <c r="D30" s="51">
        <f t="shared" si="3"/>
        <v>183</v>
      </c>
      <c r="E30" s="53">
        <f t="shared" si="4"/>
        <v>10.835614560004778</v>
      </c>
      <c r="F30" s="53">
        <f t="shared" si="5"/>
        <v>11.512840470005075</v>
      </c>
      <c r="G30" s="53">
        <f t="shared" si="6"/>
        <v>12.190066380005375</v>
      </c>
      <c r="H30" s="53">
        <f t="shared" si="7"/>
        <v>12.867292290005672</v>
      </c>
      <c r="I30" s="53">
        <f t="shared" si="8"/>
        <v>13.544518200005971</v>
      </c>
      <c r="J30" s="53">
        <f t="shared" si="9"/>
        <v>14.221744110006268</v>
      </c>
      <c r="K30" s="53">
        <f t="shared" si="10"/>
        <v>14.898970020006569</v>
      </c>
      <c r="L30" s="53">
        <f t="shared" si="11"/>
        <v>15.576195930006866</v>
      </c>
      <c r="M30" s="53">
        <f t="shared" si="12"/>
        <v>16.253421840007164</v>
      </c>
      <c r="N30" s="53">
        <f t="shared" si="13"/>
        <v>16.930647750007463</v>
      </c>
      <c r="O30" s="53">
        <f t="shared" si="14"/>
        <v>17.607873660007762</v>
      </c>
      <c r="P30" s="53">
        <f t="shared" si="15"/>
        <v>18.285099570008061</v>
      </c>
      <c r="Q30" s="53">
        <f t="shared" si="16"/>
        <v>18.96232548000836</v>
      </c>
      <c r="R30" s="53">
        <f t="shared" si="17"/>
        <v>19.639551390008659</v>
      </c>
      <c r="S30" s="53">
        <f t="shared" si="18"/>
        <v>20.316777300008955</v>
      </c>
      <c r="T30" s="53">
        <f t="shared" si="19"/>
        <v>20.994003210009254</v>
      </c>
      <c r="U30" s="53">
        <f t="shared" si="20"/>
        <v>21.671229120009556</v>
      </c>
      <c r="V30" s="53">
        <f t="shared" si="21"/>
        <v>22.348455030009852</v>
      </c>
      <c r="W30" s="53">
        <f t="shared" si="22"/>
        <v>23.025680940010151</v>
      </c>
      <c r="X30" s="53">
        <f t="shared" si="23"/>
        <v>23.702906850010447</v>
      </c>
      <c r="Y30" s="53">
        <f t="shared" si="24"/>
        <v>24.380132760010749</v>
      </c>
      <c r="Z30" s="53">
        <f t="shared" si="25"/>
        <v>25.057358670011048</v>
      </c>
      <c r="AA30" s="53">
        <f t="shared" si="26"/>
        <v>25.734584580011344</v>
      </c>
      <c r="AB30" s="53">
        <f t="shared" si="27"/>
        <v>26.411810490011646</v>
      </c>
      <c r="AC30" s="53">
        <f t="shared" si="28"/>
        <v>27.089036400011942</v>
      </c>
      <c r="AD30" s="53">
        <f t="shared" si="29"/>
        <v>27.766262310012241</v>
      </c>
      <c r="AE30" s="53">
        <f t="shared" si="30"/>
        <v>28.443488220012537</v>
      </c>
      <c r="AF30" s="53">
        <f t="shared" si="31"/>
        <v>29.120714130012839</v>
      </c>
      <c r="AG30" s="53">
        <f t="shared" si="32"/>
        <v>29.797940040013138</v>
      </c>
      <c r="AH30" s="53">
        <f t="shared" si="33"/>
        <v>30.475165950013434</v>
      </c>
      <c r="AI30" s="53">
        <f t="shared" si="34"/>
        <v>31.152391860013733</v>
      </c>
      <c r="AJ30" s="53">
        <f t="shared" si="35"/>
        <v>31.829617770014032</v>
      </c>
      <c r="AK30" s="53">
        <f t="shared" si="36"/>
        <v>32.506843680014327</v>
      </c>
      <c r="AL30" s="53">
        <f t="shared" si="37"/>
        <v>33.18406959001463</v>
      </c>
      <c r="AM30" s="53">
        <f t="shared" si="38"/>
        <v>33.861295500014926</v>
      </c>
      <c r="AN30" s="53">
        <f t="shared" si="39"/>
        <v>34.538521410015228</v>
      </c>
      <c r="AO30" s="53">
        <f t="shared" si="40"/>
        <v>35.215747320015524</v>
      </c>
      <c r="AP30" s="53">
        <f t="shared" si="41"/>
        <v>35.892973230015826</v>
      </c>
      <c r="AQ30" s="53">
        <f t="shared" si="42"/>
        <v>36.570199140016122</v>
      </c>
      <c r="AR30" s="53">
        <f t="shared" si="43"/>
        <v>37.247425050016417</v>
      </c>
      <c r="AS30" s="53">
        <f t="shared" si="44"/>
        <v>37.92465096001672</v>
      </c>
      <c r="AT30" s="86"/>
    </row>
    <row r="31" spans="1:46" ht="18" customHeight="1" x14ac:dyDescent="0.3">
      <c r="A31" s="89"/>
      <c r="B31" s="51" t="str">
        <f t="shared" si="2"/>
        <v>6'1"</v>
      </c>
      <c r="C31" s="51">
        <f t="shared" si="45"/>
        <v>73</v>
      </c>
      <c r="D31" s="51">
        <f t="shared" si="3"/>
        <v>185</v>
      </c>
      <c r="E31" s="53">
        <f t="shared" si="4"/>
        <v>10.602597399561724</v>
      </c>
      <c r="F31" s="53">
        <f t="shared" si="5"/>
        <v>11.265259737034331</v>
      </c>
      <c r="G31" s="53">
        <f t="shared" si="6"/>
        <v>11.927922074506938</v>
      </c>
      <c r="H31" s="53">
        <f t="shared" si="7"/>
        <v>12.590584411979547</v>
      </c>
      <c r="I31" s="53">
        <f t="shared" si="8"/>
        <v>13.253246749452154</v>
      </c>
      <c r="J31" s="53">
        <f t="shared" si="9"/>
        <v>13.915909086924762</v>
      </c>
      <c r="K31" s="53">
        <f t="shared" si="10"/>
        <v>14.578571424397371</v>
      </c>
      <c r="L31" s="53">
        <f t="shared" si="11"/>
        <v>15.241233761869978</v>
      </c>
      <c r="M31" s="53">
        <f t="shared" si="12"/>
        <v>15.903896099342585</v>
      </c>
      <c r="N31" s="53">
        <f t="shared" si="13"/>
        <v>16.566558436815193</v>
      </c>
      <c r="O31" s="53">
        <f t="shared" si="14"/>
        <v>17.2292207742878</v>
      </c>
      <c r="P31" s="53">
        <f t="shared" si="15"/>
        <v>17.891883111760407</v>
      </c>
      <c r="Q31" s="53">
        <f t="shared" si="16"/>
        <v>18.554545449233018</v>
      </c>
      <c r="R31" s="53">
        <f t="shared" si="17"/>
        <v>19.217207786705625</v>
      </c>
      <c r="S31" s="53">
        <f t="shared" si="18"/>
        <v>19.879870124178229</v>
      </c>
      <c r="T31" s="53">
        <f t="shared" si="19"/>
        <v>20.54253246165084</v>
      </c>
      <c r="U31" s="53">
        <f t="shared" si="20"/>
        <v>21.205194799123447</v>
      </c>
      <c r="V31" s="53">
        <f t="shared" si="21"/>
        <v>21.867857136596054</v>
      </c>
      <c r="W31" s="53">
        <f t="shared" si="22"/>
        <v>22.530519474068662</v>
      </c>
      <c r="X31" s="53">
        <f t="shared" si="23"/>
        <v>23.193181811541269</v>
      </c>
      <c r="Y31" s="53">
        <f t="shared" si="24"/>
        <v>23.855844149013876</v>
      </c>
      <c r="Z31" s="53">
        <f t="shared" si="25"/>
        <v>24.518506486486487</v>
      </c>
      <c r="AA31" s="53">
        <f t="shared" si="26"/>
        <v>25.181168823959094</v>
      </c>
      <c r="AB31" s="53">
        <f t="shared" si="27"/>
        <v>25.843831161431702</v>
      </c>
      <c r="AC31" s="53">
        <f t="shared" si="28"/>
        <v>26.506493498904309</v>
      </c>
      <c r="AD31" s="53">
        <f t="shared" si="29"/>
        <v>27.169155836376916</v>
      </c>
      <c r="AE31" s="53">
        <f t="shared" si="30"/>
        <v>27.831818173849523</v>
      </c>
      <c r="AF31" s="53">
        <f t="shared" si="31"/>
        <v>28.494480511322131</v>
      </c>
      <c r="AG31" s="53">
        <f t="shared" si="32"/>
        <v>29.157142848794741</v>
      </c>
      <c r="AH31" s="53">
        <f t="shared" si="33"/>
        <v>29.819805186267345</v>
      </c>
      <c r="AI31" s="53">
        <f t="shared" si="34"/>
        <v>30.482467523739956</v>
      </c>
      <c r="AJ31" s="53">
        <f t="shared" si="35"/>
        <v>31.14512986121256</v>
      </c>
      <c r="AK31" s="53">
        <f t="shared" si="36"/>
        <v>31.807792198685171</v>
      </c>
      <c r="AL31" s="53">
        <f t="shared" si="37"/>
        <v>32.470454536157781</v>
      </c>
      <c r="AM31" s="53">
        <f t="shared" si="38"/>
        <v>33.133116873630385</v>
      </c>
      <c r="AN31" s="53">
        <f t="shared" si="39"/>
        <v>33.795779211102996</v>
      </c>
      <c r="AO31" s="53">
        <f t="shared" si="40"/>
        <v>34.4584415485756</v>
      </c>
      <c r="AP31" s="53">
        <f t="shared" si="41"/>
        <v>35.121103886048211</v>
      </c>
      <c r="AQ31" s="53">
        <f t="shared" si="42"/>
        <v>35.783766223520814</v>
      </c>
      <c r="AR31" s="53">
        <f t="shared" si="43"/>
        <v>36.446428560993425</v>
      </c>
      <c r="AS31" s="53">
        <f t="shared" si="44"/>
        <v>37.109090898466036</v>
      </c>
      <c r="AT31" s="86"/>
    </row>
    <row r="32" spans="1:46" ht="18" customHeight="1" x14ac:dyDescent="0.3">
      <c r="A32" s="89"/>
      <c r="B32" s="51" t="str">
        <f t="shared" si="2"/>
        <v>6'2"</v>
      </c>
      <c r="C32" s="51">
        <f t="shared" si="45"/>
        <v>74</v>
      </c>
      <c r="D32" s="51">
        <f t="shared" si="3"/>
        <v>188</v>
      </c>
      <c r="E32" s="53">
        <f t="shared" si="4"/>
        <v>10.266916478044365</v>
      </c>
      <c r="F32" s="53">
        <f t="shared" si="5"/>
        <v>10.908598757922139</v>
      </c>
      <c r="G32" s="53">
        <f t="shared" si="6"/>
        <v>11.550281037799911</v>
      </c>
      <c r="H32" s="53">
        <f t="shared" si="7"/>
        <v>12.191963317677683</v>
      </c>
      <c r="I32" s="53">
        <f t="shared" si="8"/>
        <v>12.833645597555456</v>
      </c>
      <c r="J32" s="53">
        <f t="shared" si="9"/>
        <v>13.475327877433228</v>
      </c>
      <c r="K32" s="53">
        <f t="shared" si="10"/>
        <v>14.117010157311002</v>
      </c>
      <c r="L32" s="53">
        <f t="shared" si="11"/>
        <v>14.758692437188776</v>
      </c>
      <c r="M32" s="53">
        <f t="shared" si="12"/>
        <v>15.400374717066548</v>
      </c>
      <c r="N32" s="53">
        <f t="shared" si="13"/>
        <v>16.042056996944321</v>
      </c>
      <c r="O32" s="53">
        <f t="shared" si="14"/>
        <v>16.683739276822092</v>
      </c>
      <c r="P32" s="53">
        <f t="shared" si="15"/>
        <v>17.325421556699865</v>
      </c>
      <c r="Q32" s="53">
        <f t="shared" si="16"/>
        <v>17.967103836577639</v>
      </c>
      <c r="R32" s="53">
        <f t="shared" si="17"/>
        <v>18.608786116455413</v>
      </c>
      <c r="S32" s="53">
        <f t="shared" si="18"/>
        <v>19.250468396333183</v>
      </c>
      <c r="T32" s="53">
        <f t="shared" si="19"/>
        <v>19.892150676210957</v>
      </c>
      <c r="U32" s="53">
        <f t="shared" si="20"/>
        <v>20.53383295608873</v>
      </c>
      <c r="V32" s="53">
        <f t="shared" si="21"/>
        <v>21.175515235966504</v>
      </c>
      <c r="W32" s="53">
        <f t="shared" si="22"/>
        <v>21.817197515844278</v>
      </c>
      <c r="X32" s="53">
        <f t="shared" si="23"/>
        <v>22.458879795722048</v>
      </c>
      <c r="Y32" s="53">
        <f t="shared" si="24"/>
        <v>23.100562075599822</v>
      </c>
      <c r="Z32" s="53">
        <f t="shared" si="25"/>
        <v>23.742244355477595</v>
      </c>
      <c r="AA32" s="53">
        <f t="shared" si="26"/>
        <v>24.383926635355365</v>
      </c>
      <c r="AB32" s="53">
        <f t="shared" si="27"/>
        <v>25.025608915233143</v>
      </c>
      <c r="AC32" s="53">
        <f t="shared" si="28"/>
        <v>25.667291195110913</v>
      </c>
      <c r="AD32" s="53">
        <f t="shared" si="29"/>
        <v>26.308973474988687</v>
      </c>
      <c r="AE32" s="53">
        <f t="shared" si="30"/>
        <v>26.950655754866457</v>
      </c>
      <c r="AF32" s="53">
        <f t="shared" si="31"/>
        <v>27.59233803474423</v>
      </c>
      <c r="AG32" s="53">
        <f t="shared" si="32"/>
        <v>28.234020314622004</v>
      </c>
      <c r="AH32" s="53">
        <f t="shared" si="33"/>
        <v>28.875702594499778</v>
      </c>
      <c r="AI32" s="53">
        <f t="shared" si="34"/>
        <v>29.517384874377552</v>
      </c>
      <c r="AJ32" s="53">
        <f t="shared" si="35"/>
        <v>30.159067154255322</v>
      </c>
      <c r="AK32" s="53">
        <f t="shared" si="36"/>
        <v>30.800749434133095</v>
      </c>
      <c r="AL32" s="53">
        <f t="shared" si="37"/>
        <v>31.442431714010869</v>
      </c>
      <c r="AM32" s="53">
        <f t="shared" si="38"/>
        <v>32.084113993888643</v>
      </c>
      <c r="AN32" s="53">
        <f t="shared" si="39"/>
        <v>32.725796273766413</v>
      </c>
      <c r="AO32" s="53">
        <f t="shared" si="40"/>
        <v>33.367478553644183</v>
      </c>
      <c r="AP32" s="53">
        <f t="shared" si="41"/>
        <v>34.00916083352196</v>
      </c>
      <c r="AQ32" s="53">
        <f t="shared" si="42"/>
        <v>34.650843113399731</v>
      </c>
      <c r="AR32" s="53">
        <f t="shared" si="43"/>
        <v>35.292525393277508</v>
      </c>
      <c r="AS32" s="53">
        <f t="shared" si="44"/>
        <v>35.934207673155278</v>
      </c>
      <c r="AT32" s="86"/>
    </row>
    <row r="33" spans="1:46" ht="18" customHeight="1" x14ac:dyDescent="0.3">
      <c r="A33" s="89"/>
      <c r="B33" s="51" t="str">
        <f t="shared" si="2"/>
        <v>6'3"</v>
      </c>
      <c r="C33" s="51">
        <f t="shared" si="45"/>
        <v>75</v>
      </c>
      <c r="D33" s="51">
        <f t="shared" si="3"/>
        <v>191</v>
      </c>
      <c r="E33" s="53">
        <f t="shared" si="4"/>
        <v>9.9469284284970279</v>
      </c>
      <c r="F33" s="53">
        <f t="shared" si="5"/>
        <v>10.568611455278091</v>
      </c>
      <c r="G33" s="53">
        <f t="shared" si="6"/>
        <v>11.190294482059155</v>
      </c>
      <c r="H33" s="53">
        <f t="shared" si="7"/>
        <v>11.811977508840219</v>
      </c>
      <c r="I33" s="53">
        <f t="shared" si="8"/>
        <v>12.433660535621282</v>
      </c>
      <c r="J33" s="53">
        <f t="shared" si="9"/>
        <v>13.055343562402346</v>
      </c>
      <c r="K33" s="53">
        <f t="shared" si="10"/>
        <v>13.677026589183413</v>
      </c>
      <c r="L33" s="53">
        <f t="shared" si="11"/>
        <v>14.298709615964476</v>
      </c>
      <c r="M33" s="53">
        <f t="shared" si="12"/>
        <v>14.92039264274554</v>
      </c>
      <c r="N33" s="53">
        <f t="shared" si="13"/>
        <v>15.542075669526604</v>
      </c>
      <c r="O33" s="53">
        <f t="shared" si="14"/>
        <v>16.163758696307667</v>
      </c>
      <c r="P33" s="53">
        <f t="shared" si="15"/>
        <v>16.785441723088731</v>
      </c>
      <c r="Q33" s="53">
        <f t="shared" si="16"/>
        <v>17.407124749869798</v>
      </c>
      <c r="R33" s="53">
        <f t="shared" si="17"/>
        <v>18.028807776650861</v>
      </c>
      <c r="S33" s="53">
        <f t="shared" si="18"/>
        <v>18.650490803431921</v>
      </c>
      <c r="T33" s="53">
        <f t="shared" si="19"/>
        <v>19.272173830212989</v>
      </c>
      <c r="U33" s="53">
        <f t="shared" si="20"/>
        <v>19.893856856994056</v>
      </c>
      <c r="V33" s="53">
        <f t="shared" si="21"/>
        <v>20.515539883775116</v>
      </c>
      <c r="W33" s="53">
        <f t="shared" si="22"/>
        <v>21.137222910556183</v>
      </c>
      <c r="X33" s="53">
        <f t="shared" si="23"/>
        <v>21.758905937337243</v>
      </c>
      <c r="Y33" s="53">
        <f t="shared" si="24"/>
        <v>22.38058896411831</v>
      </c>
      <c r="Z33" s="53">
        <f t="shared" si="25"/>
        <v>23.002271990899377</v>
      </c>
      <c r="AA33" s="53">
        <f t="shared" si="26"/>
        <v>23.623955017680437</v>
      </c>
      <c r="AB33" s="53">
        <f t="shared" si="27"/>
        <v>24.245638044461504</v>
      </c>
      <c r="AC33" s="53">
        <f t="shared" si="28"/>
        <v>24.867321071242564</v>
      </c>
      <c r="AD33" s="53">
        <f t="shared" si="29"/>
        <v>25.489004098023631</v>
      </c>
      <c r="AE33" s="53">
        <f t="shared" si="30"/>
        <v>26.110687124804691</v>
      </c>
      <c r="AF33" s="53">
        <f t="shared" si="31"/>
        <v>26.732370151585759</v>
      </c>
      <c r="AG33" s="53">
        <f t="shared" si="32"/>
        <v>27.354053178366826</v>
      </c>
      <c r="AH33" s="53">
        <f t="shared" si="33"/>
        <v>27.975736205147886</v>
      </c>
      <c r="AI33" s="53">
        <f t="shared" si="34"/>
        <v>28.597419231928953</v>
      </c>
      <c r="AJ33" s="53">
        <f t="shared" si="35"/>
        <v>29.219102258710013</v>
      </c>
      <c r="AK33" s="53">
        <f t="shared" si="36"/>
        <v>29.84078528549108</v>
      </c>
      <c r="AL33" s="53">
        <f t="shared" si="37"/>
        <v>30.462468312272147</v>
      </c>
      <c r="AM33" s="53">
        <f t="shared" si="38"/>
        <v>31.084151339053207</v>
      </c>
      <c r="AN33" s="53">
        <f t="shared" si="39"/>
        <v>31.705834365834274</v>
      </c>
      <c r="AO33" s="53">
        <f t="shared" si="40"/>
        <v>32.327517392615334</v>
      </c>
      <c r="AP33" s="53">
        <f t="shared" si="41"/>
        <v>32.949200419396398</v>
      </c>
      <c r="AQ33" s="53">
        <f t="shared" si="42"/>
        <v>33.570883446177461</v>
      </c>
      <c r="AR33" s="53">
        <f t="shared" si="43"/>
        <v>34.192566472958532</v>
      </c>
      <c r="AS33" s="53">
        <f t="shared" si="44"/>
        <v>34.814249499739596</v>
      </c>
      <c r="AT33" s="86"/>
    </row>
    <row r="34" spans="1:46" ht="18" customHeight="1" x14ac:dyDescent="0.3">
      <c r="A34" s="89"/>
      <c r="B34" s="51" t="str">
        <f t="shared" si="2"/>
        <v>6'4"</v>
      </c>
      <c r="C34" s="51">
        <f t="shared" si="45"/>
        <v>76</v>
      </c>
      <c r="D34" s="51">
        <f t="shared" si="3"/>
        <v>193</v>
      </c>
      <c r="E34" s="53">
        <f t="shared" si="4"/>
        <v>9.7418426266476974</v>
      </c>
      <c r="F34" s="53">
        <f t="shared" si="5"/>
        <v>10.350707790813177</v>
      </c>
      <c r="G34" s="53">
        <f t="shared" si="6"/>
        <v>10.959572954978658</v>
      </c>
      <c r="H34" s="53">
        <f t="shared" si="7"/>
        <v>11.568438119144139</v>
      </c>
      <c r="I34" s="53">
        <f t="shared" si="8"/>
        <v>12.17730328330962</v>
      </c>
      <c r="J34" s="53">
        <f t="shared" si="9"/>
        <v>12.786168447475101</v>
      </c>
      <c r="K34" s="53">
        <f t="shared" si="10"/>
        <v>13.395033611640583</v>
      </c>
      <c r="L34" s="53">
        <f t="shared" si="11"/>
        <v>14.003898775806064</v>
      </c>
      <c r="M34" s="53">
        <f t="shared" si="12"/>
        <v>14.612763939971543</v>
      </c>
      <c r="N34" s="53">
        <f t="shared" si="13"/>
        <v>15.221629104137024</v>
      </c>
      <c r="O34" s="53">
        <f t="shared" si="14"/>
        <v>15.830494268302505</v>
      </c>
      <c r="P34" s="53">
        <f t="shared" si="15"/>
        <v>16.439359432467985</v>
      </c>
      <c r="Q34" s="53">
        <f t="shared" si="16"/>
        <v>17.048224596633467</v>
      </c>
      <c r="R34" s="53">
        <f t="shared" si="17"/>
        <v>17.65708976079895</v>
      </c>
      <c r="S34" s="53">
        <f t="shared" si="18"/>
        <v>18.265954924964429</v>
      </c>
      <c r="T34" s="53">
        <f t="shared" si="19"/>
        <v>18.874820089129912</v>
      </c>
      <c r="U34" s="53">
        <f t="shared" si="20"/>
        <v>19.483685253295395</v>
      </c>
      <c r="V34" s="53">
        <f t="shared" si="21"/>
        <v>20.092550417460874</v>
      </c>
      <c r="W34" s="53">
        <f t="shared" si="22"/>
        <v>20.701415581626353</v>
      </c>
      <c r="X34" s="53">
        <f t="shared" si="23"/>
        <v>21.310280745791832</v>
      </c>
      <c r="Y34" s="53">
        <f t="shared" si="24"/>
        <v>21.919145909957315</v>
      </c>
      <c r="Z34" s="53">
        <f t="shared" si="25"/>
        <v>22.528011074122798</v>
      </c>
      <c r="AA34" s="53">
        <f t="shared" si="26"/>
        <v>23.136876238288277</v>
      </c>
      <c r="AB34" s="53">
        <f t="shared" si="27"/>
        <v>23.74574140245376</v>
      </c>
      <c r="AC34" s="53">
        <f t="shared" si="28"/>
        <v>24.354606566619239</v>
      </c>
      <c r="AD34" s="53">
        <f t="shared" si="29"/>
        <v>24.963471730784722</v>
      </c>
      <c r="AE34" s="53">
        <f t="shared" si="30"/>
        <v>25.572336894950201</v>
      </c>
      <c r="AF34" s="53">
        <f t="shared" si="31"/>
        <v>26.181202059115684</v>
      </c>
      <c r="AG34" s="53">
        <f t="shared" si="32"/>
        <v>26.790067223281167</v>
      </c>
      <c r="AH34" s="53">
        <f t="shared" si="33"/>
        <v>27.398932387446646</v>
      </c>
      <c r="AI34" s="53">
        <f t="shared" si="34"/>
        <v>28.007797551612128</v>
      </c>
      <c r="AJ34" s="53">
        <f t="shared" si="35"/>
        <v>28.616662715777604</v>
      </c>
      <c r="AK34" s="53">
        <f t="shared" si="36"/>
        <v>29.225527879943087</v>
      </c>
      <c r="AL34" s="53">
        <f t="shared" si="37"/>
        <v>29.83439304410857</v>
      </c>
      <c r="AM34" s="53">
        <f t="shared" si="38"/>
        <v>30.443258208274049</v>
      </c>
      <c r="AN34" s="53">
        <f t="shared" si="39"/>
        <v>31.052123372439532</v>
      </c>
      <c r="AO34" s="53">
        <f t="shared" si="40"/>
        <v>31.660988536605011</v>
      </c>
      <c r="AP34" s="53">
        <f t="shared" si="41"/>
        <v>32.269853700770497</v>
      </c>
      <c r="AQ34" s="53">
        <f t="shared" si="42"/>
        <v>32.878718864935969</v>
      </c>
      <c r="AR34" s="53">
        <f t="shared" si="43"/>
        <v>33.487584029101455</v>
      </c>
      <c r="AS34" s="53">
        <f t="shared" si="44"/>
        <v>34.096449193266935</v>
      </c>
      <c r="AT34" s="86"/>
    </row>
    <row r="35" spans="1:46" ht="18" customHeight="1" x14ac:dyDescent="0.3">
      <c r="A35" s="89"/>
      <c r="B35" s="51" t="str">
        <f t="shared" si="2"/>
        <v>6'5"</v>
      </c>
      <c r="C35" s="51">
        <f t="shared" si="45"/>
        <v>77</v>
      </c>
      <c r="D35" s="51">
        <f t="shared" si="3"/>
        <v>196</v>
      </c>
      <c r="E35" s="53">
        <f t="shared" si="4"/>
        <v>9.4459052478134122</v>
      </c>
      <c r="F35" s="53">
        <f t="shared" si="5"/>
        <v>10.036274325801751</v>
      </c>
      <c r="G35" s="53">
        <f t="shared" si="6"/>
        <v>10.626643403790089</v>
      </c>
      <c r="H35" s="53">
        <f t="shared" si="7"/>
        <v>11.217012481778427</v>
      </c>
      <c r="I35" s="53">
        <f t="shared" si="8"/>
        <v>11.807381559766766</v>
      </c>
      <c r="J35" s="53">
        <f t="shared" si="9"/>
        <v>12.397750637755102</v>
      </c>
      <c r="K35" s="53">
        <f t="shared" si="10"/>
        <v>12.988119715743442</v>
      </c>
      <c r="L35" s="53">
        <f t="shared" si="11"/>
        <v>13.578488793731781</v>
      </c>
      <c r="M35" s="53">
        <f t="shared" si="12"/>
        <v>14.168857871720119</v>
      </c>
      <c r="N35" s="53">
        <f t="shared" si="13"/>
        <v>14.759226949708456</v>
      </c>
      <c r="O35" s="53">
        <f t="shared" si="14"/>
        <v>15.349596027696794</v>
      </c>
      <c r="P35" s="53">
        <f t="shared" si="15"/>
        <v>15.939965105685133</v>
      </c>
      <c r="Q35" s="53">
        <f t="shared" si="16"/>
        <v>16.530334183673471</v>
      </c>
      <c r="R35" s="53">
        <f t="shared" si="17"/>
        <v>17.120703261661809</v>
      </c>
      <c r="S35" s="53">
        <f t="shared" si="18"/>
        <v>17.711072339650148</v>
      </c>
      <c r="T35" s="53">
        <f t="shared" si="19"/>
        <v>18.301441417638486</v>
      </c>
      <c r="U35" s="53">
        <f t="shared" si="20"/>
        <v>18.891810495626824</v>
      </c>
      <c r="V35" s="53">
        <f t="shared" si="21"/>
        <v>19.482179573615163</v>
      </c>
      <c r="W35" s="53">
        <f t="shared" si="22"/>
        <v>20.072548651603501</v>
      </c>
      <c r="X35" s="53">
        <f t="shared" si="23"/>
        <v>20.66291772959184</v>
      </c>
      <c r="Y35" s="53">
        <f t="shared" si="24"/>
        <v>21.253286807580178</v>
      </c>
      <c r="Z35" s="53">
        <f t="shared" si="25"/>
        <v>21.843655885568516</v>
      </c>
      <c r="AA35" s="53">
        <f t="shared" si="26"/>
        <v>22.434024963556855</v>
      </c>
      <c r="AB35" s="53">
        <f t="shared" si="27"/>
        <v>23.024394041545193</v>
      </c>
      <c r="AC35" s="53">
        <f t="shared" si="28"/>
        <v>23.614763119533531</v>
      </c>
      <c r="AD35" s="53">
        <f t="shared" si="29"/>
        <v>24.20513219752187</v>
      </c>
      <c r="AE35" s="53">
        <f t="shared" si="30"/>
        <v>24.795501275510205</v>
      </c>
      <c r="AF35" s="53">
        <f t="shared" si="31"/>
        <v>25.385870353498547</v>
      </c>
      <c r="AG35" s="53">
        <f t="shared" si="32"/>
        <v>25.976239431486885</v>
      </c>
      <c r="AH35" s="53">
        <f t="shared" si="33"/>
        <v>26.56660850947522</v>
      </c>
      <c r="AI35" s="53">
        <f t="shared" si="34"/>
        <v>27.156977587463562</v>
      </c>
      <c r="AJ35" s="53">
        <f t="shared" si="35"/>
        <v>27.747346665451897</v>
      </c>
      <c r="AK35" s="53">
        <f t="shared" si="36"/>
        <v>28.337715743440238</v>
      </c>
      <c r="AL35" s="53">
        <f t="shared" si="37"/>
        <v>28.928084821428577</v>
      </c>
      <c r="AM35" s="53">
        <f t="shared" si="38"/>
        <v>29.518453899416912</v>
      </c>
      <c r="AN35" s="53">
        <f t="shared" si="39"/>
        <v>30.108822977405254</v>
      </c>
      <c r="AO35" s="53">
        <f t="shared" si="40"/>
        <v>30.699192055393588</v>
      </c>
      <c r="AP35" s="53">
        <f t="shared" si="41"/>
        <v>31.28956113338193</v>
      </c>
      <c r="AQ35" s="53">
        <f t="shared" si="42"/>
        <v>31.879930211370265</v>
      </c>
      <c r="AR35" s="53">
        <f t="shared" si="43"/>
        <v>32.470299289358607</v>
      </c>
      <c r="AS35" s="53">
        <f t="shared" si="44"/>
        <v>33.060668367346942</v>
      </c>
      <c r="AT35" s="86"/>
    </row>
    <row r="36" spans="1:46" ht="18" customHeight="1" x14ac:dyDescent="0.3">
      <c r="A36" s="8"/>
      <c r="B36" s="52"/>
      <c r="C36" s="52"/>
      <c r="D36" s="52"/>
      <c r="E36" s="87" t="s">
        <v>69</v>
      </c>
      <c r="F36" s="88"/>
      <c r="G36" s="88"/>
      <c r="H36" s="88"/>
      <c r="I36" s="88"/>
      <c r="J36" s="88"/>
      <c r="K36" s="88"/>
      <c r="L36" s="88"/>
      <c r="M36" s="88"/>
      <c r="N36" s="88"/>
      <c r="O36" s="88"/>
      <c r="P36" s="88"/>
      <c r="Q36" s="88"/>
      <c r="R36" s="88"/>
      <c r="S36" s="88"/>
      <c r="T36" s="93"/>
      <c r="U36" s="87" t="s">
        <v>70</v>
      </c>
      <c r="V36" s="88"/>
      <c r="W36" s="88"/>
      <c r="X36" s="88"/>
      <c r="Y36" s="88"/>
      <c r="Z36" s="88"/>
      <c r="AA36" s="88"/>
      <c r="AB36" s="88"/>
      <c r="AC36" s="88"/>
      <c r="AD36" s="88"/>
      <c r="AE36" s="93"/>
      <c r="AF36" s="87" t="s">
        <v>71</v>
      </c>
      <c r="AG36" s="88"/>
      <c r="AH36" s="88"/>
      <c r="AI36" s="88"/>
      <c r="AJ36" s="88"/>
      <c r="AK36" s="88"/>
      <c r="AL36" s="88"/>
      <c r="AM36" s="93"/>
      <c r="AN36" s="87"/>
      <c r="AO36" s="88"/>
      <c r="AP36" s="88"/>
      <c r="AQ36" s="88"/>
      <c r="AR36" s="88"/>
      <c r="AS36" s="88"/>
      <c r="AT36" s="86"/>
    </row>
    <row r="39" spans="1:46" ht="35.1" customHeight="1" x14ac:dyDescent="0.3">
      <c r="A39" s="57" t="s">
        <v>75</v>
      </c>
      <c r="B39" s="58"/>
      <c r="C39" s="58"/>
      <c r="D39" s="58"/>
      <c r="E39" s="58"/>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row>
    <row r="78" ht="15" customHeight="1" x14ac:dyDescent="0.3"/>
  </sheetData>
  <mergeCells count="10">
    <mergeCell ref="AT14:AT28"/>
    <mergeCell ref="AT29:AT36"/>
    <mergeCell ref="AN36:AS36"/>
    <mergeCell ref="A14:A35"/>
    <mergeCell ref="D4:AB8"/>
    <mergeCell ref="A4:B8"/>
    <mergeCell ref="A12:B13"/>
    <mergeCell ref="E36:T36"/>
    <mergeCell ref="U36:AE36"/>
    <mergeCell ref="AF36:AM36"/>
  </mergeCells>
  <conditionalFormatting sqref="E14:AS35">
    <cfRule type="cellIs" dxfId="3" priority="1" operator="greaterThanOrEqual">
      <formula>40</formula>
    </cfRule>
    <cfRule type="cellIs" dxfId="2" priority="2" operator="greaterThanOrEqual">
      <formula>30</formula>
    </cfRule>
    <cfRule type="cellIs" dxfId="1" priority="3" operator="greaterThanOrEqual">
      <formula>25</formula>
    </cfRule>
    <cfRule type="cellIs" dxfId="0" priority="4" operator="greaterThanOrEqual">
      <formula>18.5</formula>
    </cfRule>
  </conditionalFormatting>
  <printOptions horizontalCentered="1" verticalCentered="1"/>
  <pageMargins left="0.19685039370078741" right="0.19685039370078741" top="0.19685039370078741" bottom="0.19685039370078741" header="0.31496062992125984" footer="0.31496062992125984"/>
  <pageSetup paperSize="9" scale="65" orientation="landscape" horizontalDpi="1200" verticalDpi="1200" r:id="rId1"/>
  <drawing r:id="rId2"/>
  <webPublishItems count="1">
    <webPublishItem id="13785" divId="bmi-calculator_13785" sourceType="sheet" destinationFile="C:\Users\Arundhati\Desktop\bmi-calculator.htm"/>
  </webPublishItem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showGridLines="0" workbookViewId="0">
      <selection activeCell="R39" sqref="R39"/>
    </sheetView>
  </sheetViews>
  <sheetFormatPr defaultRowHeight="14.4" x14ac:dyDescent="0.3"/>
  <cols>
    <col min="1" max="7" width="9.109375" style="6"/>
    <col min="8" max="8" width="11.44140625" style="6" customWidth="1"/>
    <col min="9" max="9" width="9.109375" style="6"/>
    <col min="10" max="10" width="3" customWidth="1"/>
    <col min="11" max="17" width="9.109375" style="6"/>
    <col min="18" max="18" width="11.88671875" style="6" customWidth="1"/>
    <col min="19" max="19" width="9.109375" style="6"/>
  </cols>
  <sheetData>
    <row r="1" spans="1:19" s="62" customFormat="1" ht="35.1" customHeight="1" x14ac:dyDescent="0.5">
      <c r="A1" s="7" t="s">
        <v>85</v>
      </c>
      <c r="B1" s="7"/>
      <c r="C1" s="7"/>
      <c r="D1" s="7"/>
      <c r="E1" s="7"/>
      <c r="F1" s="7"/>
      <c r="G1" s="7"/>
      <c r="H1" s="7"/>
      <c r="I1" s="7"/>
      <c r="J1" s="61"/>
      <c r="K1" s="7"/>
      <c r="L1" s="7"/>
      <c r="M1" s="7"/>
      <c r="N1" s="7"/>
      <c r="O1" s="7"/>
      <c r="P1" s="7"/>
      <c r="Q1" s="7"/>
      <c r="R1" s="7"/>
      <c r="S1" s="7"/>
    </row>
    <row r="2" spans="1:19" x14ac:dyDescent="0.3">
      <c r="S2" s="55" t="str">
        <f ca="1">"© "&amp;YEAR(TODAY())&amp;" Spreadsheet123 LTD. All rights reserved"</f>
        <v>© 2018 Spreadsheet123 LTD. All rights reserved</v>
      </c>
    </row>
    <row r="4" spans="1:19" ht="15.6" x14ac:dyDescent="0.3">
      <c r="A4" s="94" t="s">
        <v>19</v>
      </c>
      <c r="B4" s="94"/>
      <c r="C4" s="94"/>
      <c r="D4" s="94"/>
      <c r="E4" s="94"/>
      <c r="F4" s="94"/>
      <c r="G4" s="94"/>
      <c r="H4" s="94"/>
      <c r="I4" s="94"/>
      <c r="J4" s="63"/>
      <c r="K4" s="94" t="s">
        <v>18</v>
      </c>
      <c r="L4" s="94"/>
      <c r="M4" s="94"/>
      <c r="N4" s="94"/>
      <c r="O4" s="94"/>
      <c r="P4" s="94"/>
      <c r="Q4" s="94"/>
      <c r="R4" s="94"/>
      <c r="S4" s="94"/>
    </row>
    <row r="5" spans="1:19" ht="35.1" customHeight="1" x14ac:dyDescent="0.3">
      <c r="A5" s="46" t="s">
        <v>86</v>
      </c>
      <c r="B5" s="46" t="s">
        <v>76</v>
      </c>
      <c r="C5" s="46" t="s">
        <v>77</v>
      </c>
      <c r="D5" s="46" t="s">
        <v>78</v>
      </c>
      <c r="E5" s="46" t="s">
        <v>79</v>
      </c>
      <c r="F5" s="46" t="s">
        <v>80</v>
      </c>
      <c r="G5" s="46" t="s">
        <v>68</v>
      </c>
      <c r="H5" s="46" t="s">
        <v>81</v>
      </c>
      <c r="I5" s="46" t="s">
        <v>13</v>
      </c>
      <c r="J5" s="60"/>
      <c r="K5" s="46" t="s">
        <v>67</v>
      </c>
      <c r="L5" s="46" t="s">
        <v>3</v>
      </c>
      <c r="M5" s="46" t="s">
        <v>77</v>
      </c>
      <c r="N5" s="46" t="s">
        <v>78</v>
      </c>
      <c r="O5" s="46" t="s">
        <v>79</v>
      </c>
      <c r="P5" s="46" t="s">
        <v>80</v>
      </c>
      <c r="Q5" s="46" t="s">
        <v>68</v>
      </c>
      <c r="R5" s="46" t="s">
        <v>81</v>
      </c>
      <c r="S5" s="46" t="s">
        <v>13</v>
      </c>
    </row>
    <row r="6" spans="1:19" x14ac:dyDescent="0.3">
      <c r="A6" s="64" t="str">
        <f t="shared" ref="A6:A34" si="0">data_chart_feet_inch</f>
        <v>4'8"</v>
      </c>
      <c r="B6" s="64">
        <f>'BMI Charts'!C14</f>
        <v>56</v>
      </c>
      <c r="C6" s="64">
        <f t="shared" ref="C6:C34" si="1">ROUND((LEFT($C$5,FIND(" ",$C$5)-1)*$B6^2)/703,2)</f>
        <v>82.53</v>
      </c>
      <c r="D6" s="64">
        <f t="shared" ref="D6:D34" si="2">ROUND((LEFT($D$5,FIND(" ",$D$5)-1)*$B6^2)/703,2)</f>
        <v>111.52</v>
      </c>
      <c r="E6" s="64">
        <f t="shared" ref="E6:E34" si="3">ROUND((LEFT($E$5,FIND(" ",$E$5)-1)*$B6^2)/703,2)</f>
        <v>133.83000000000001</v>
      </c>
      <c r="F6" s="64">
        <f t="shared" ref="F6:F34" si="4">ROUND((LEFT($F$5,FIND(" ",$F$5)-1)*$B6^2)/703,2)</f>
        <v>178.44</v>
      </c>
      <c r="G6" s="64">
        <f t="shared" ref="G6:G34" si="5">D6-C6</f>
        <v>28.989999999999995</v>
      </c>
      <c r="H6" s="64">
        <f t="shared" ref="H6:H34" si="6">E6-D6</f>
        <v>22.310000000000016</v>
      </c>
      <c r="I6" s="64">
        <f t="shared" ref="I6:I34" si="7">F6-E6</f>
        <v>44.609999999999985</v>
      </c>
      <c r="K6" s="66">
        <f t="shared" ref="K6:K34" si="8">ROUND(B6*2.54,1)</f>
        <v>142.19999999999999</v>
      </c>
      <c r="L6" s="66">
        <f>ROUND(LEFT($M$5,FIND(" ",$M$5)-1)*($K6/100)^2,1)</f>
        <v>37.4</v>
      </c>
      <c r="M6" s="64">
        <f t="shared" ref="M6:M34" si="9">ROUND(LEFT($M$5,FIND(" ",$M$5)-1)*($K6/100)^2,2)</f>
        <v>37.409999999999997</v>
      </c>
      <c r="N6" s="64">
        <f t="shared" ref="N6:N34" si="10">ROUND(LEFT($N$5,FIND(" ",$N$5)-1)*($K6/100)^2,2)</f>
        <v>50.55</v>
      </c>
      <c r="O6" s="64">
        <f t="shared" ref="O6:O34" si="11">ROUND(LEFT($O$5,FIND(" ",$O$5)-1)*($K6/100)^2,2)</f>
        <v>60.66</v>
      </c>
      <c r="P6" s="64">
        <f t="shared" ref="P6:P34" si="12">ROUND(LEFT($P$5,FIND(" ",$P$5)-1)*($K6/100)^2,2)</f>
        <v>80.88</v>
      </c>
      <c r="Q6" s="64">
        <f t="shared" ref="Q6:Q34" si="13">N6-M6</f>
        <v>13.14</v>
      </c>
      <c r="R6" s="64">
        <f t="shared" ref="R6:R34" si="14">O6-N6</f>
        <v>10.11</v>
      </c>
      <c r="S6" s="64">
        <f t="shared" ref="S6:S34" si="15">P6-O6</f>
        <v>20.22</v>
      </c>
    </row>
    <row r="7" spans="1:19" x14ac:dyDescent="0.3">
      <c r="A7" s="65" t="str">
        <f t="shared" si="0"/>
        <v>4'9"</v>
      </c>
      <c r="B7" s="65">
        <f>'BMI Charts'!C15</f>
        <v>57</v>
      </c>
      <c r="C7" s="65">
        <f t="shared" si="1"/>
        <v>85.5</v>
      </c>
      <c r="D7" s="65">
        <f t="shared" si="2"/>
        <v>115.54</v>
      </c>
      <c r="E7" s="65">
        <f t="shared" si="3"/>
        <v>138.65</v>
      </c>
      <c r="F7" s="65">
        <f t="shared" si="4"/>
        <v>184.86</v>
      </c>
      <c r="G7" s="65">
        <f t="shared" si="5"/>
        <v>30.040000000000006</v>
      </c>
      <c r="H7" s="65">
        <f t="shared" si="6"/>
        <v>23.11</v>
      </c>
      <c r="I7" s="65">
        <f t="shared" si="7"/>
        <v>46.210000000000008</v>
      </c>
      <c r="K7" s="67">
        <f t="shared" si="8"/>
        <v>144.80000000000001</v>
      </c>
      <c r="L7" s="67">
        <f t="shared" ref="L7:L34" si="16">ROUND(LEFT($M$5,FIND(" ",$M$5)-1)*($K7/100)^2,1)</f>
        <v>38.799999999999997</v>
      </c>
      <c r="M7" s="65">
        <f t="shared" si="9"/>
        <v>38.79</v>
      </c>
      <c r="N7" s="65">
        <f t="shared" si="10"/>
        <v>52.42</v>
      </c>
      <c r="O7" s="65">
        <f t="shared" si="11"/>
        <v>62.9</v>
      </c>
      <c r="P7" s="65">
        <f t="shared" si="12"/>
        <v>83.87</v>
      </c>
      <c r="Q7" s="65">
        <f t="shared" si="13"/>
        <v>13.630000000000003</v>
      </c>
      <c r="R7" s="65">
        <f t="shared" si="14"/>
        <v>10.479999999999997</v>
      </c>
      <c r="S7" s="65">
        <f t="shared" si="15"/>
        <v>20.970000000000006</v>
      </c>
    </row>
    <row r="8" spans="1:19" x14ac:dyDescent="0.3">
      <c r="A8" s="65" t="str">
        <f t="shared" si="0"/>
        <v>4'10"</v>
      </c>
      <c r="B8" s="65">
        <f>'BMI Charts'!C16</f>
        <v>58</v>
      </c>
      <c r="C8" s="65">
        <f t="shared" si="1"/>
        <v>88.53</v>
      </c>
      <c r="D8" s="65">
        <f t="shared" si="2"/>
        <v>119.63</v>
      </c>
      <c r="E8" s="65">
        <f t="shared" si="3"/>
        <v>143.56</v>
      </c>
      <c r="F8" s="65">
        <f t="shared" si="4"/>
        <v>191.41</v>
      </c>
      <c r="G8" s="65">
        <f t="shared" si="5"/>
        <v>31.099999999999994</v>
      </c>
      <c r="H8" s="65">
        <f t="shared" si="6"/>
        <v>23.930000000000007</v>
      </c>
      <c r="I8" s="65">
        <f t="shared" si="7"/>
        <v>47.849999999999994</v>
      </c>
      <c r="K8" s="67">
        <f t="shared" si="8"/>
        <v>147.30000000000001</v>
      </c>
      <c r="L8" s="67">
        <f t="shared" si="16"/>
        <v>40.1</v>
      </c>
      <c r="M8" s="65">
        <f t="shared" si="9"/>
        <v>40.14</v>
      </c>
      <c r="N8" s="65">
        <f t="shared" si="10"/>
        <v>54.24</v>
      </c>
      <c r="O8" s="65">
        <f t="shared" si="11"/>
        <v>65.09</v>
      </c>
      <c r="P8" s="65">
        <f t="shared" si="12"/>
        <v>86.79</v>
      </c>
      <c r="Q8" s="65">
        <f t="shared" si="13"/>
        <v>14.100000000000001</v>
      </c>
      <c r="R8" s="65">
        <f t="shared" si="14"/>
        <v>10.850000000000001</v>
      </c>
      <c r="S8" s="65">
        <f t="shared" si="15"/>
        <v>21.700000000000003</v>
      </c>
    </row>
    <row r="9" spans="1:19" x14ac:dyDescent="0.3">
      <c r="A9" s="65" t="str">
        <f t="shared" si="0"/>
        <v>4'11"</v>
      </c>
      <c r="B9" s="65">
        <f>'BMI Charts'!C17</f>
        <v>59</v>
      </c>
      <c r="C9" s="65">
        <f t="shared" si="1"/>
        <v>91.61</v>
      </c>
      <c r="D9" s="65">
        <f t="shared" si="2"/>
        <v>123.79</v>
      </c>
      <c r="E9" s="65">
        <f t="shared" si="3"/>
        <v>148.55000000000001</v>
      </c>
      <c r="F9" s="65">
        <f t="shared" si="4"/>
        <v>198.07</v>
      </c>
      <c r="G9" s="65">
        <f t="shared" si="5"/>
        <v>32.180000000000007</v>
      </c>
      <c r="H9" s="65">
        <f t="shared" si="6"/>
        <v>24.760000000000005</v>
      </c>
      <c r="I9" s="65">
        <f t="shared" si="7"/>
        <v>49.519999999999982</v>
      </c>
      <c r="K9" s="67">
        <f t="shared" si="8"/>
        <v>149.9</v>
      </c>
      <c r="L9" s="67">
        <f t="shared" si="16"/>
        <v>41.6</v>
      </c>
      <c r="M9" s="65">
        <f t="shared" si="9"/>
        <v>41.57</v>
      </c>
      <c r="N9" s="65">
        <f t="shared" si="10"/>
        <v>56.18</v>
      </c>
      <c r="O9" s="65">
        <f t="shared" si="11"/>
        <v>67.41</v>
      </c>
      <c r="P9" s="65">
        <f t="shared" si="12"/>
        <v>89.88</v>
      </c>
      <c r="Q9" s="65">
        <f t="shared" si="13"/>
        <v>14.61</v>
      </c>
      <c r="R9" s="65">
        <f t="shared" si="14"/>
        <v>11.229999999999997</v>
      </c>
      <c r="S9" s="65">
        <f t="shared" si="15"/>
        <v>22.47</v>
      </c>
    </row>
    <row r="10" spans="1:19" x14ac:dyDescent="0.3">
      <c r="A10" s="65" t="str">
        <f t="shared" si="0"/>
        <v>5'0"</v>
      </c>
      <c r="B10" s="65">
        <f>'BMI Charts'!C18</f>
        <v>60</v>
      </c>
      <c r="C10" s="65">
        <f t="shared" si="1"/>
        <v>94.74</v>
      </c>
      <c r="D10" s="65">
        <f t="shared" si="2"/>
        <v>128.02000000000001</v>
      </c>
      <c r="E10" s="65">
        <f t="shared" si="3"/>
        <v>153.63</v>
      </c>
      <c r="F10" s="65">
        <f t="shared" si="4"/>
        <v>204.84</v>
      </c>
      <c r="G10" s="65">
        <f t="shared" si="5"/>
        <v>33.280000000000015</v>
      </c>
      <c r="H10" s="65">
        <f t="shared" si="6"/>
        <v>25.609999999999985</v>
      </c>
      <c r="I10" s="65">
        <f t="shared" si="7"/>
        <v>51.210000000000008</v>
      </c>
      <c r="K10" s="67">
        <f t="shared" si="8"/>
        <v>152.4</v>
      </c>
      <c r="L10" s="67">
        <f t="shared" si="16"/>
        <v>43</v>
      </c>
      <c r="M10" s="65">
        <f t="shared" si="9"/>
        <v>42.97</v>
      </c>
      <c r="N10" s="65">
        <f t="shared" si="10"/>
        <v>58.06</v>
      </c>
      <c r="O10" s="65">
        <f t="shared" si="11"/>
        <v>69.680000000000007</v>
      </c>
      <c r="P10" s="65">
        <f t="shared" si="12"/>
        <v>92.9</v>
      </c>
      <c r="Q10" s="65">
        <f t="shared" si="13"/>
        <v>15.090000000000003</v>
      </c>
      <c r="R10" s="65">
        <f t="shared" si="14"/>
        <v>11.620000000000005</v>
      </c>
      <c r="S10" s="65">
        <f t="shared" si="15"/>
        <v>23.22</v>
      </c>
    </row>
    <row r="11" spans="1:19" x14ac:dyDescent="0.3">
      <c r="A11" s="65" t="str">
        <f t="shared" si="0"/>
        <v>5'1"</v>
      </c>
      <c r="B11" s="65">
        <f>'BMI Charts'!C19</f>
        <v>61</v>
      </c>
      <c r="C11" s="65">
        <f t="shared" si="1"/>
        <v>97.92</v>
      </c>
      <c r="D11" s="65">
        <f t="shared" si="2"/>
        <v>132.33000000000001</v>
      </c>
      <c r="E11" s="65">
        <f t="shared" si="3"/>
        <v>158.79</v>
      </c>
      <c r="F11" s="65">
        <f t="shared" si="4"/>
        <v>211.72</v>
      </c>
      <c r="G11" s="65">
        <f t="shared" si="5"/>
        <v>34.410000000000011</v>
      </c>
      <c r="H11" s="65">
        <f t="shared" si="6"/>
        <v>26.45999999999998</v>
      </c>
      <c r="I11" s="65">
        <f t="shared" si="7"/>
        <v>52.930000000000007</v>
      </c>
      <c r="K11" s="67">
        <f t="shared" si="8"/>
        <v>154.9</v>
      </c>
      <c r="L11" s="67">
        <f t="shared" si="16"/>
        <v>44.4</v>
      </c>
      <c r="M11" s="65">
        <f t="shared" si="9"/>
        <v>44.39</v>
      </c>
      <c r="N11" s="65">
        <f t="shared" si="10"/>
        <v>59.99</v>
      </c>
      <c r="O11" s="65">
        <f t="shared" si="11"/>
        <v>71.98</v>
      </c>
      <c r="P11" s="65">
        <f t="shared" si="12"/>
        <v>95.98</v>
      </c>
      <c r="Q11" s="65">
        <f t="shared" si="13"/>
        <v>15.600000000000001</v>
      </c>
      <c r="R11" s="65">
        <f t="shared" si="14"/>
        <v>11.990000000000002</v>
      </c>
      <c r="S11" s="65">
        <f t="shared" si="15"/>
        <v>24</v>
      </c>
    </row>
    <row r="12" spans="1:19" x14ac:dyDescent="0.3">
      <c r="A12" s="65" t="str">
        <f t="shared" si="0"/>
        <v>5'2"</v>
      </c>
      <c r="B12" s="65">
        <f>'BMI Charts'!C20</f>
        <v>62</v>
      </c>
      <c r="C12" s="65">
        <f t="shared" si="1"/>
        <v>101.16</v>
      </c>
      <c r="D12" s="65">
        <f t="shared" si="2"/>
        <v>136.69999999999999</v>
      </c>
      <c r="E12" s="65">
        <f t="shared" si="3"/>
        <v>164.04</v>
      </c>
      <c r="F12" s="65">
        <f t="shared" si="4"/>
        <v>218.72</v>
      </c>
      <c r="G12" s="65">
        <f t="shared" si="5"/>
        <v>35.539999999999992</v>
      </c>
      <c r="H12" s="65">
        <f t="shared" si="6"/>
        <v>27.340000000000003</v>
      </c>
      <c r="I12" s="65">
        <f t="shared" si="7"/>
        <v>54.680000000000007</v>
      </c>
      <c r="K12" s="67">
        <f t="shared" si="8"/>
        <v>157.5</v>
      </c>
      <c r="L12" s="67">
        <f t="shared" si="16"/>
        <v>45.9</v>
      </c>
      <c r="M12" s="65">
        <f t="shared" si="9"/>
        <v>45.89</v>
      </c>
      <c r="N12" s="65">
        <f t="shared" si="10"/>
        <v>62.02</v>
      </c>
      <c r="O12" s="65">
        <f t="shared" si="11"/>
        <v>74.42</v>
      </c>
      <c r="P12" s="65">
        <f t="shared" si="12"/>
        <v>99.23</v>
      </c>
      <c r="Q12" s="65">
        <f t="shared" si="13"/>
        <v>16.130000000000003</v>
      </c>
      <c r="R12" s="65">
        <f t="shared" si="14"/>
        <v>12.399999999999999</v>
      </c>
      <c r="S12" s="65">
        <f t="shared" si="15"/>
        <v>24.810000000000002</v>
      </c>
    </row>
    <row r="13" spans="1:19" x14ac:dyDescent="0.3">
      <c r="A13" s="65" t="str">
        <f t="shared" si="0"/>
        <v>5'3"</v>
      </c>
      <c r="B13" s="65">
        <f>'BMI Charts'!C21</f>
        <v>63</v>
      </c>
      <c r="C13" s="65">
        <f t="shared" si="1"/>
        <v>104.45</v>
      </c>
      <c r="D13" s="65">
        <f t="shared" si="2"/>
        <v>141.15</v>
      </c>
      <c r="E13" s="65">
        <f t="shared" si="3"/>
        <v>169.37</v>
      </c>
      <c r="F13" s="65">
        <f t="shared" si="4"/>
        <v>225.83</v>
      </c>
      <c r="G13" s="65">
        <f t="shared" si="5"/>
        <v>36.700000000000003</v>
      </c>
      <c r="H13" s="65">
        <f t="shared" si="6"/>
        <v>28.22</v>
      </c>
      <c r="I13" s="65">
        <f t="shared" si="7"/>
        <v>56.460000000000008</v>
      </c>
      <c r="K13" s="67">
        <f t="shared" si="8"/>
        <v>160</v>
      </c>
      <c r="L13" s="67">
        <f t="shared" si="16"/>
        <v>47.4</v>
      </c>
      <c r="M13" s="65">
        <f t="shared" si="9"/>
        <v>47.36</v>
      </c>
      <c r="N13" s="65">
        <f t="shared" si="10"/>
        <v>64</v>
      </c>
      <c r="O13" s="65">
        <f t="shared" si="11"/>
        <v>76.8</v>
      </c>
      <c r="P13" s="65">
        <f t="shared" si="12"/>
        <v>102.4</v>
      </c>
      <c r="Q13" s="65">
        <f t="shared" si="13"/>
        <v>16.64</v>
      </c>
      <c r="R13" s="65">
        <f t="shared" si="14"/>
        <v>12.799999999999997</v>
      </c>
      <c r="S13" s="65">
        <f t="shared" si="15"/>
        <v>25.600000000000009</v>
      </c>
    </row>
    <row r="14" spans="1:19" x14ac:dyDescent="0.3">
      <c r="A14" s="65" t="str">
        <f t="shared" si="0"/>
        <v>5'4"</v>
      </c>
      <c r="B14" s="65">
        <f>'BMI Charts'!C22</f>
        <v>64</v>
      </c>
      <c r="C14" s="65">
        <f t="shared" si="1"/>
        <v>107.79</v>
      </c>
      <c r="D14" s="65">
        <f t="shared" si="2"/>
        <v>145.66</v>
      </c>
      <c r="E14" s="65">
        <f t="shared" si="3"/>
        <v>174.79</v>
      </c>
      <c r="F14" s="65">
        <f t="shared" si="4"/>
        <v>233.06</v>
      </c>
      <c r="G14" s="65">
        <f t="shared" si="5"/>
        <v>37.86999999999999</v>
      </c>
      <c r="H14" s="65">
        <f t="shared" si="6"/>
        <v>29.129999999999995</v>
      </c>
      <c r="I14" s="65">
        <f t="shared" si="7"/>
        <v>58.27000000000001</v>
      </c>
      <c r="K14" s="67">
        <f t="shared" si="8"/>
        <v>162.6</v>
      </c>
      <c r="L14" s="67">
        <f t="shared" si="16"/>
        <v>48.9</v>
      </c>
      <c r="M14" s="65">
        <f t="shared" si="9"/>
        <v>48.91</v>
      </c>
      <c r="N14" s="65">
        <f t="shared" si="10"/>
        <v>66.099999999999994</v>
      </c>
      <c r="O14" s="65">
        <f t="shared" si="11"/>
        <v>79.319999999999993</v>
      </c>
      <c r="P14" s="65">
        <f t="shared" si="12"/>
        <v>105.76</v>
      </c>
      <c r="Q14" s="65">
        <f t="shared" si="13"/>
        <v>17.189999999999998</v>
      </c>
      <c r="R14" s="65">
        <f t="shared" si="14"/>
        <v>13.219999999999999</v>
      </c>
      <c r="S14" s="65">
        <f t="shared" si="15"/>
        <v>26.440000000000012</v>
      </c>
    </row>
    <row r="15" spans="1:19" x14ac:dyDescent="0.3">
      <c r="A15" s="65" t="str">
        <f t="shared" si="0"/>
        <v>5'5"</v>
      </c>
      <c r="B15" s="65">
        <f>'BMI Charts'!C23</f>
        <v>65</v>
      </c>
      <c r="C15" s="65">
        <f t="shared" si="1"/>
        <v>111.18</v>
      </c>
      <c r="D15" s="65">
        <f t="shared" si="2"/>
        <v>150.25</v>
      </c>
      <c r="E15" s="65">
        <f t="shared" si="3"/>
        <v>180.3</v>
      </c>
      <c r="F15" s="65">
        <f t="shared" si="4"/>
        <v>240.4</v>
      </c>
      <c r="G15" s="65">
        <f t="shared" si="5"/>
        <v>39.069999999999993</v>
      </c>
      <c r="H15" s="65">
        <f t="shared" si="6"/>
        <v>30.050000000000011</v>
      </c>
      <c r="I15" s="65">
        <f t="shared" si="7"/>
        <v>60.099999999999994</v>
      </c>
      <c r="K15" s="67">
        <f t="shared" si="8"/>
        <v>165.1</v>
      </c>
      <c r="L15" s="67">
        <f t="shared" si="16"/>
        <v>50.4</v>
      </c>
      <c r="M15" s="65">
        <f t="shared" si="9"/>
        <v>50.43</v>
      </c>
      <c r="N15" s="65">
        <f t="shared" si="10"/>
        <v>68.150000000000006</v>
      </c>
      <c r="O15" s="65">
        <f t="shared" si="11"/>
        <v>81.77</v>
      </c>
      <c r="P15" s="65">
        <f t="shared" si="12"/>
        <v>109.03</v>
      </c>
      <c r="Q15" s="65">
        <f t="shared" si="13"/>
        <v>17.720000000000006</v>
      </c>
      <c r="R15" s="65">
        <f t="shared" si="14"/>
        <v>13.61999999999999</v>
      </c>
      <c r="S15" s="65">
        <f t="shared" si="15"/>
        <v>27.260000000000005</v>
      </c>
    </row>
    <row r="16" spans="1:19" x14ac:dyDescent="0.3">
      <c r="A16" s="65" t="str">
        <f t="shared" si="0"/>
        <v>5'6"</v>
      </c>
      <c r="B16" s="65">
        <f>'BMI Charts'!C24</f>
        <v>66</v>
      </c>
      <c r="C16" s="65">
        <f t="shared" si="1"/>
        <v>114.63</v>
      </c>
      <c r="D16" s="65">
        <f t="shared" si="2"/>
        <v>154.91</v>
      </c>
      <c r="E16" s="65">
        <f t="shared" si="3"/>
        <v>185.89</v>
      </c>
      <c r="F16" s="65">
        <f t="shared" si="4"/>
        <v>247.85</v>
      </c>
      <c r="G16" s="65">
        <f t="shared" si="5"/>
        <v>40.28</v>
      </c>
      <c r="H16" s="65">
        <f t="shared" si="6"/>
        <v>30.97999999999999</v>
      </c>
      <c r="I16" s="65">
        <f t="shared" si="7"/>
        <v>61.960000000000008</v>
      </c>
      <c r="K16" s="67">
        <f t="shared" si="8"/>
        <v>167.6</v>
      </c>
      <c r="L16" s="67">
        <f t="shared" si="16"/>
        <v>52</v>
      </c>
      <c r="M16" s="65">
        <f t="shared" si="9"/>
        <v>51.97</v>
      </c>
      <c r="N16" s="65">
        <f t="shared" si="10"/>
        <v>70.22</v>
      </c>
      <c r="O16" s="65">
        <f t="shared" si="11"/>
        <v>84.27</v>
      </c>
      <c r="P16" s="65">
        <f t="shared" si="12"/>
        <v>112.36</v>
      </c>
      <c r="Q16" s="65">
        <f t="shared" si="13"/>
        <v>18.25</v>
      </c>
      <c r="R16" s="65">
        <f t="shared" si="14"/>
        <v>14.049999999999997</v>
      </c>
      <c r="S16" s="65">
        <f t="shared" si="15"/>
        <v>28.090000000000003</v>
      </c>
    </row>
    <row r="17" spans="1:19" x14ac:dyDescent="0.3">
      <c r="A17" s="65" t="str">
        <f t="shared" si="0"/>
        <v>5'7"</v>
      </c>
      <c r="B17" s="65">
        <f>'BMI Charts'!C25</f>
        <v>67</v>
      </c>
      <c r="C17" s="65">
        <f t="shared" si="1"/>
        <v>118.13</v>
      </c>
      <c r="D17" s="65">
        <f t="shared" si="2"/>
        <v>159.63999999999999</v>
      </c>
      <c r="E17" s="65">
        <f t="shared" si="3"/>
        <v>191.56</v>
      </c>
      <c r="F17" s="65">
        <f t="shared" si="4"/>
        <v>255.42</v>
      </c>
      <c r="G17" s="65">
        <f t="shared" si="5"/>
        <v>41.509999999999991</v>
      </c>
      <c r="H17" s="65">
        <f t="shared" si="6"/>
        <v>31.920000000000016</v>
      </c>
      <c r="I17" s="65">
        <f t="shared" si="7"/>
        <v>63.859999999999985</v>
      </c>
      <c r="K17" s="67">
        <f t="shared" si="8"/>
        <v>170.2</v>
      </c>
      <c r="L17" s="67">
        <f t="shared" si="16"/>
        <v>53.6</v>
      </c>
      <c r="M17" s="65">
        <f t="shared" si="9"/>
        <v>53.59</v>
      </c>
      <c r="N17" s="65">
        <f t="shared" si="10"/>
        <v>72.42</v>
      </c>
      <c r="O17" s="65">
        <f t="shared" si="11"/>
        <v>86.9</v>
      </c>
      <c r="P17" s="65">
        <f t="shared" si="12"/>
        <v>115.87</v>
      </c>
      <c r="Q17" s="65">
        <f t="shared" si="13"/>
        <v>18.829999999999998</v>
      </c>
      <c r="R17" s="65">
        <f t="shared" si="14"/>
        <v>14.480000000000004</v>
      </c>
      <c r="S17" s="65">
        <f t="shared" si="15"/>
        <v>28.97</v>
      </c>
    </row>
    <row r="18" spans="1:19" x14ac:dyDescent="0.3">
      <c r="A18" s="65" t="str">
        <f t="shared" si="0"/>
        <v>5'8"</v>
      </c>
      <c r="B18" s="65">
        <f>'BMI Charts'!C26</f>
        <v>68</v>
      </c>
      <c r="C18" s="65">
        <f t="shared" si="1"/>
        <v>121.68</v>
      </c>
      <c r="D18" s="65">
        <f t="shared" si="2"/>
        <v>164.44</v>
      </c>
      <c r="E18" s="65">
        <f t="shared" si="3"/>
        <v>197.33</v>
      </c>
      <c r="F18" s="65">
        <f t="shared" si="4"/>
        <v>263.10000000000002</v>
      </c>
      <c r="G18" s="65">
        <f t="shared" si="5"/>
        <v>42.759999999999991</v>
      </c>
      <c r="H18" s="65">
        <f t="shared" si="6"/>
        <v>32.890000000000015</v>
      </c>
      <c r="I18" s="65">
        <f t="shared" si="7"/>
        <v>65.77000000000001</v>
      </c>
      <c r="K18" s="67">
        <f t="shared" si="8"/>
        <v>172.7</v>
      </c>
      <c r="L18" s="67">
        <f t="shared" si="16"/>
        <v>55.2</v>
      </c>
      <c r="M18" s="65">
        <f t="shared" si="9"/>
        <v>55.18</v>
      </c>
      <c r="N18" s="65">
        <f t="shared" si="10"/>
        <v>74.56</v>
      </c>
      <c r="O18" s="65">
        <f t="shared" si="11"/>
        <v>89.48</v>
      </c>
      <c r="P18" s="65">
        <f t="shared" si="12"/>
        <v>119.3</v>
      </c>
      <c r="Q18" s="65">
        <f t="shared" si="13"/>
        <v>19.380000000000003</v>
      </c>
      <c r="R18" s="65">
        <f t="shared" si="14"/>
        <v>14.920000000000002</v>
      </c>
      <c r="S18" s="65">
        <f t="shared" si="15"/>
        <v>29.819999999999993</v>
      </c>
    </row>
    <row r="19" spans="1:19" x14ac:dyDescent="0.3">
      <c r="A19" s="65" t="str">
        <f t="shared" si="0"/>
        <v>5'9"</v>
      </c>
      <c r="B19" s="65">
        <f>'BMI Charts'!C27</f>
        <v>69</v>
      </c>
      <c r="C19" s="65">
        <f t="shared" si="1"/>
        <v>125.29</v>
      </c>
      <c r="D19" s="65">
        <f t="shared" si="2"/>
        <v>169.31</v>
      </c>
      <c r="E19" s="65">
        <f t="shared" si="3"/>
        <v>203.17</v>
      </c>
      <c r="F19" s="65">
        <f t="shared" si="4"/>
        <v>270.89999999999998</v>
      </c>
      <c r="G19" s="65">
        <f t="shared" si="5"/>
        <v>44.019999999999996</v>
      </c>
      <c r="H19" s="65">
        <f t="shared" si="6"/>
        <v>33.859999999999985</v>
      </c>
      <c r="I19" s="65">
        <f t="shared" si="7"/>
        <v>67.72999999999999</v>
      </c>
      <c r="K19" s="67">
        <f t="shared" si="8"/>
        <v>175.3</v>
      </c>
      <c r="L19" s="67">
        <f t="shared" si="16"/>
        <v>56.9</v>
      </c>
      <c r="M19" s="65">
        <f t="shared" si="9"/>
        <v>56.85</v>
      </c>
      <c r="N19" s="65">
        <f t="shared" si="10"/>
        <v>76.83</v>
      </c>
      <c r="O19" s="65">
        <f t="shared" si="11"/>
        <v>92.19</v>
      </c>
      <c r="P19" s="65">
        <f t="shared" si="12"/>
        <v>122.92</v>
      </c>
      <c r="Q19" s="65">
        <f t="shared" si="13"/>
        <v>19.979999999999997</v>
      </c>
      <c r="R19" s="65">
        <f t="shared" si="14"/>
        <v>15.36</v>
      </c>
      <c r="S19" s="65">
        <f t="shared" si="15"/>
        <v>30.730000000000004</v>
      </c>
    </row>
    <row r="20" spans="1:19" x14ac:dyDescent="0.3">
      <c r="A20" s="65" t="str">
        <f t="shared" si="0"/>
        <v>5'10"</v>
      </c>
      <c r="B20" s="65">
        <f>'BMI Charts'!C28</f>
        <v>70</v>
      </c>
      <c r="C20" s="65">
        <f t="shared" si="1"/>
        <v>128.94999999999999</v>
      </c>
      <c r="D20" s="65">
        <f t="shared" si="2"/>
        <v>174.25</v>
      </c>
      <c r="E20" s="65">
        <f t="shared" si="3"/>
        <v>209.1</v>
      </c>
      <c r="F20" s="65">
        <f t="shared" si="4"/>
        <v>278.81</v>
      </c>
      <c r="G20" s="65">
        <f t="shared" si="5"/>
        <v>45.300000000000011</v>
      </c>
      <c r="H20" s="65">
        <f t="shared" si="6"/>
        <v>34.849999999999994</v>
      </c>
      <c r="I20" s="65">
        <f t="shared" si="7"/>
        <v>69.710000000000008</v>
      </c>
      <c r="K20" s="67">
        <f t="shared" si="8"/>
        <v>177.8</v>
      </c>
      <c r="L20" s="67">
        <f t="shared" si="16"/>
        <v>58.5</v>
      </c>
      <c r="M20" s="65">
        <f t="shared" si="9"/>
        <v>58.48</v>
      </c>
      <c r="N20" s="65">
        <f t="shared" si="10"/>
        <v>79.03</v>
      </c>
      <c r="O20" s="65">
        <f t="shared" si="11"/>
        <v>94.84</v>
      </c>
      <c r="P20" s="65">
        <f t="shared" si="12"/>
        <v>126.45</v>
      </c>
      <c r="Q20" s="65">
        <f t="shared" si="13"/>
        <v>20.550000000000004</v>
      </c>
      <c r="R20" s="65">
        <f t="shared" si="14"/>
        <v>15.810000000000002</v>
      </c>
      <c r="S20" s="65">
        <f t="shared" si="15"/>
        <v>31.61</v>
      </c>
    </row>
    <row r="21" spans="1:19" x14ac:dyDescent="0.3">
      <c r="A21" s="65" t="str">
        <f t="shared" si="0"/>
        <v>5'11"</v>
      </c>
      <c r="B21" s="65">
        <f>'BMI Charts'!C29</f>
        <v>71</v>
      </c>
      <c r="C21" s="65">
        <f t="shared" si="1"/>
        <v>132.66</v>
      </c>
      <c r="D21" s="65">
        <f t="shared" si="2"/>
        <v>179.27</v>
      </c>
      <c r="E21" s="65">
        <f t="shared" si="3"/>
        <v>215.12</v>
      </c>
      <c r="F21" s="65">
        <f t="shared" si="4"/>
        <v>286.83</v>
      </c>
      <c r="G21" s="65">
        <f t="shared" si="5"/>
        <v>46.610000000000014</v>
      </c>
      <c r="H21" s="65">
        <f t="shared" si="6"/>
        <v>35.849999999999994</v>
      </c>
      <c r="I21" s="65">
        <f t="shared" si="7"/>
        <v>71.70999999999998</v>
      </c>
      <c r="K21" s="67">
        <f t="shared" si="8"/>
        <v>180.3</v>
      </c>
      <c r="L21" s="67">
        <f t="shared" si="16"/>
        <v>60.1</v>
      </c>
      <c r="M21" s="65">
        <f t="shared" si="9"/>
        <v>60.14</v>
      </c>
      <c r="N21" s="65">
        <f t="shared" si="10"/>
        <v>81.27</v>
      </c>
      <c r="O21" s="65">
        <f t="shared" si="11"/>
        <v>97.52</v>
      </c>
      <c r="P21" s="65">
        <f t="shared" si="12"/>
        <v>130.03</v>
      </c>
      <c r="Q21" s="65">
        <f t="shared" si="13"/>
        <v>21.129999999999995</v>
      </c>
      <c r="R21" s="65">
        <f t="shared" si="14"/>
        <v>16.25</v>
      </c>
      <c r="S21" s="65">
        <f t="shared" si="15"/>
        <v>32.510000000000005</v>
      </c>
    </row>
    <row r="22" spans="1:19" x14ac:dyDescent="0.3">
      <c r="A22" s="65" t="str">
        <f t="shared" si="0"/>
        <v>6'0"</v>
      </c>
      <c r="B22" s="65">
        <f>'BMI Charts'!C30</f>
        <v>72</v>
      </c>
      <c r="C22" s="65">
        <f t="shared" si="1"/>
        <v>136.41999999999999</v>
      </c>
      <c r="D22" s="65">
        <f t="shared" si="2"/>
        <v>184.35</v>
      </c>
      <c r="E22" s="65">
        <f t="shared" si="3"/>
        <v>221.22</v>
      </c>
      <c r="F22" s="65">
        <f t="shared" si="4"/>
        <v>294.95999999999998</v>
      </c>
      <c r="G22" s="65">
        <f t="shared" si="5"/>
        <v>47.930000000000007</v>
      </c>
      <c r="H22" s="65">
        <f t="shared" si="6"/>
        <v>36.870000000000005</v>
      </c>
      <c r="I22" s="65">
        <f t="shared" si="7"/>
        <v>73.739999999999981</v>
      </c>
      <c r="K22" s="67">
        <f t="shared" si="8"/>
        <v>182.9</v>
      </c>
      <c r="L22" s="67">
        <f t="shared" si="16"/>
        <v>61.9</v>
      </c>
      <c r="M22" s="65">
        <f t="shared" si="9"/>
        <v>61.89</v>
      </c>
      <c r="N22" s="65">
        <f t="shared" si="10"/>
        <v>83.63</v>
      </c>
      <c r="O22" s="65">
        <f t="shared" si="11"/>
        <v>100.36</v>
      </c>
      <c r="P22" s="65">
        <f t="shared" si="12"/>
        <v>133.81</v>
      </c>
      <c r="Q22" s="65">
        <f t="shared" si="13"/>
        <v>21.739999999999995</v>
      </c>
      <c r="R22" s="65">
        <f t="shared" si="14"/>
        <v>16.730000000000004</v>
      </c>
      <c r="S22" s="65">
        <f t="shared" si="15"/>
        <v>33.450000000000003</v>
      </c>
    </row>
    <row r="23" spans="1:19" x14ac:dyDescent="0.3">
      <c r="A23" s="65" t="str">
        <f t="shared" si="0"/>
        <v>6'1"</v>
      </c>
      <c r="B23" s="65">
        <f>'BMI Charts'!C31</f>
        <v>73</v>
      </c>
      <c r="C23" s="65">
        <f t="shared" si="1"/>
        <v>140.24</v>
      </c>
      <c r="D23" s="65">
        <f t="shared" si="2"/>
        <v>189.51</v>
      </c>
      <c r="E23" s="65">
        <f t="shared" si="3"/>
        <v>227.41</v>
      </c>
      <c r="F23" s="65">
        <f t="shared" si="4"/>
        <v>303.20999999999998</v>
      </c>
      <c r="G23" s="65">
        <f t="shared" si="5"/>
        <v>49.269999999999982</v>
      </c>
      <c r="H23" s="65">
        <f t="shared" si="6"/>
        <v>37.900000000000006</v>
      </c>
      <c r="I23" s="65">
        <f t="shared" si="7"/>
        <v>75.799999999999983</v>
      </c>
      <c r="K23" s="67">
        <f t="shared" si="8"/>
        <v>185.4</v>
      </c>
      <c r="L23" s="67">
        <f t="shared" si="16"/>
        <v>63.6</v>
      </c>
      <c r="M23" s="65">
        <f t="shared" si="9"/>
        <v>63.59</v>
      </c>
      <c r="N23" s="65">
        <f t="shared" si="10"/>
        <v>85.93</v>
      </c>
      <c r="O23" s="65">
        <f t="shared" si="11"/>
        <v>103.12</v>
      </c>
      <c r="P23" s="65">
        <f t="shared" si="12"/>
        <v>137.49</v>
      </c>
      <c r="Q23" s="65">
        <f t="shared" si="13"/>
        <v>22.340000000000003</v>
      </c>
      <c r="R23" s="65">
        <f t="shared" si="14"/>
        <v>17.189999999999998</v>
      </c>
      <c r="S23" s="65">
        <f t="shared" si="15"/>
        <v>34.370000000000005</v>
      </c>
    </row>
    <row r="24" spans="1:19" x14ac:dyDescent="0.3">
      <c r="A24" s="65" t="str">
        <f t="shared" si="0"/>
        <v>6'2"</v>
      </c>
      <c r="B24" s="65">
        <f>'BMI Charts'!C32</f>
        <v>74</v>
      </c>
      <c r="C24" s="65">
        <f t="shared" si="1"/>
        <v>144.11000000000001</v>
      </c>
      <c r="D24" s="65">
        <f t="shared" si="2"/>
        <v>194.74</v>
      </c>
      <c r="E24" s="65">
        <f t="shared" si="3"/>
        <v>233.68</v>
      </c>
      <c r="F24" s="65">
        <f t="shared" si="4"/>
        <v>311.58</v>
      </c>
      <c r="G24" s="65">
        <f t="shared" si="5"/>
        <v>50.629999999999995</v>
      </c>
      <c r="H24" s="65">
        <f t="shared" si="6"/>
        <v>38.94</v>
      </c>
      <c r="I24" s="65">
        <f t="shared" si="7"/>
        <v>77.899999999999977</v>
      </c>
      <c r="K24" s="67">
        <f t="shared" si="8"/>
        <v>188</v>
      </c>
      <c r="L24" s="67">
        <f t="shared" si="16"/>
        <v>65.400000000000006</v>
      </c>
      <c r="M24" s="65">
        <f t="shared" si="9"/>
        <v>65.39</v>
      </c>
      <c r="N24" s="65">
        <f t="shared" si="10"/>
        <v>88.36</v>
      </c>
      <c r="O24" s="65">
        <f t="shared" si="11"/>
        <v>106.03</v>
      </c>
      <c r="P24" s="65">
        <f t="shared" si="12"/>
        <v>141.38</v>
      </c>
      <c r="Q24" s="65">
        <f t="shared" si="13"/>
        <v>22.97</v>
      </c>
      <c r="R24" s="65">
        <f t="shared" si="14"/>
        <v>17.670000000000002</v>
      </c>
      <c r="S24" s="65">
        <f t="shared" si="15"/>
        <v>35.349999999999994</v>
      </c>
    </row>
    <row r="25" spans="1:19" x14ac:dyDescent="0.3">
      <c r="A25" s="65" t="str">
        <f t="shared" si="0"/>
        <v>6'3"</v>
      </c>
      <c r="B25" s="65">
        <f>'BMI Charts'!C33</f>
        <v>75</v>
      </c>
      <c r="C25" s="65">
        <f t="shared" si="1"/>
        <v>148.03</v>
      </c>
      <c r="D25" s="65">
        <f t="shared" si="2"/>
        <v>200.04</v>
      </c>
      <c r="E25" s="65">
        <f t="shared" si="3"/>
        <v>240.04</v>
      </c>
      <c r="F25" s="65">
        <f t="shared" si="4"/>
        <v>320.06</v>
      </c>
      <c r="G25" s="65">
        <f t="shared" si="5"/>
        <v>52.009999999999991</v>
      </c>
      <c r="H25" s="65">
        <f t="shared" si="6"/>
        <v>40</v>
      </c>
      <c r="I25" s="65">
        <f t="shared" si="7"/>
        <v>80.02000000000001</v>
      </c>
      <c r="K25" s="67">
        <f t="shared" si="8"/>
        <v>190.5</v>
      </c>
      <c r="L25" s="67">
        <f t="shared" si="16"/>
        <v>67.099999999999994</v>
      </c>
      <c r="M25" s="65">
        <f t="shared" si="9"/>
        <v>67.14</v>
      </c>
      <c r="N25" s="65">
        <f t="shared" si="10"/>
        <v>90.73</v>
      </c>
      <c r="O25" s="65">
        <f t="shared" si="11"/>
        <v>108.87</v>
      </c>
      <c r="P25" s="65">
        <f t="shared" si="12"/>
        <v>145.16</v>
      </c>
      <c r="Q25" s="65">
        <f t="shared" si="13"/>
        <v>23.590000000000003</v>
      </c>
      <c r="R25" s="65">
        <f t="shared" si="14"/>
        <v>18.14</v>
      </c>
      <c r="S25" s="65">
        <f t="shared" si="15"/>
        <v>36.289999999999992</v>
      </c>
    </row>
    <row r="26" spans="1:19" x14ac:dyDescent="0.3">
      <c r="A26" s="65" t="str">
        <f t="shared" si="0"/>
        <v>6'4"</v>
      </c>
      <c r="B26" s="65">
        <f>'BMI Charts'!C34</f>
        <v>76</v>
      </c>
      <c r="C26" s="65">
        <f t="shared" si="1"/>
        <v>152</v>
      </c>
      <c r="D26" s="65">
        <f t="shared" si="2"/>
        <v>205.41</v>
      </c>
      <c r="E26" s="65">
        <f t="shared" si="3"/>
        <v>246.49</v>
      </c>
      <c r="F26" s="65">
        <f t="shared" si="4"/>
        <v>328.65</v>
      </c>
      <c r="G26" s="65">
        <f t="shared" si="5"/>
        <v>53.41</v>
      </c>
      <c r="H26" s="65">
        <f t="shared" si="6"/>
        <v>41.080000000000013</v>
      </c>
      <c r="I26" s="65">
        <f t="shared" si="7"/>
        <v>82.159999999999968</v>
      </c>
      <c r="K26" s="67">
        <f t="shared" si="8"/>
        <v>193</v>
      </c>
      <c r="L26" s="67">
        <f t="shared" si="16"/>
        <v>68.900000000000006</v>
      </c>
      <c r="M26" s="65">
        <f t="shared" si="9"/>
        <v>68.91</v>
      </c>
      <c r="N26" s="65">
        <f t="shared" si="10"/>
        <v>93.12</v>
      </c>
      <c r="O26" s="65">
        <f t="shared" si="11"/>
        <v>111.75</v>
      </c>
      <c r="P26" s="65">
        <f t="shared" si="12"/>
        <v>149</v>
      </c>
      <c r="Q26" s="65">
        <f t="shared" si="13"/>
        <v>24.210000000000008</v>
      </c>
      <c r="R26" s="65">
        <f t="shared" si="14"/>
        <v>18.629999999999995</v>
      </c>
      <c r="S26" s="65">
        <f t="shared" si="15"/>
        <v>37.25</v>
      </c>
    </row>
    <row r="27" spans="1:19" x14ac:dyDescent="0.3">
      <c r="A27" s="65" t="str">
        <f t="shared" si="0"/>
        <v>6'5"</v>
      </c>
      <c r="B27" s="65">
        <f>'BMI Charts'!C35</f>
        <v>77</v>
      </c>
      <c r="C27" s="65">
        <f t="shared" si="1"/>
        <v>156.03</v>
      </c>
      <c r="D27" s="65">
        <f t="shared" si="2"/>
        <v>210.85</v>
      </c>
      <c r="E27" s="65">
        <f t="shared" si="3"/>
        <v>253.02</v>
      </c>
      <c r="F27" s="65">
        <f t="shared" si="4"/>
        <v>337.35</v>
      </c>
      <c r="G27" s="65">
        <f t="shared" si="5"/>
        <v>54.819999999999993</v>
      </c>
      <c r="H27" s="65">
        <f t="shared" si="6"/>
        <v>42.170000000000016</v>
      </c>
      <c r="I27" s="65">
        <f t="shared" si="7"/>
        <v>84.330000000000013</v>
      </c>
      <c r="K27" s="67">
        <f t="shared" si="8"/>
        <v>195.6</v>
      </c>
      <c r="L27" s="67">
        <f t="shared" si="16"/>
        <v>70.8</v>
      </c>
      <c r="M27" s="65">
        <f t="shared" si="9"/>
        <v>70.78</v>
      </c>
      <c r="N27" s="65">
        <f t="shared" si="10"/>
        <v>95.65</v>
      </c>
      <c r="O27" s="65">
        <f t="shared" si="11"/>
        <v>114.78</v>
      </c>
      <c r="P27" s="65">
        <f t="shared" si="12"/>
        <v>153.04</v>
      </c>
      <c r="Q27" s="65">
        <f t="shared" si="13"/>
        <v>24.870000000000005</v>
      </c>
      <c r="R27" s="65">
        <f t="shared" si="14"/>
        <v>19.129999999999995</v>
      </c>
      <c r="S27" s="65">
        <f t="shared" si="15"/>
        <v>38.259999999999991</v>
      </c>
    </row>
    <row r="28" spans="1:19" x14ac:dyDescent="0.3">
      <c r="A28" s="65" t="str">
        <f t="shared" si="0"/>
        <v>6'6"</v>
      </c>
      <c r="B28" s="65">
        <f t="shared" ref="B28:B34" si="17">B27+1</f>
        <v>78</v>
      </c>
      <c r="C28" s="65">
        <f t="shared" si="1"/>
        <v>160.11000000000001</v>
      </c>
      <c r="D28" s="65">
        <f t="shared" si="2"/>
        <v>216.36</v>
      </c>
      <c r="E28" s="65">
        <f t="shared" si="3"/>
        <v>259.63</v>
      </c>
      <c r="F28" s="65">
        <f t="shared" si="4"/>
        <v>346.17</v>
      </c>
      <c r="G28" s="65">
        <f t="shared" si="5"/>
        <v>56.25</v>
      </c>
      <c r="H28" s="65">
        <f t="shared" si="6"/>
        <v>43.269999999999982</v>
      </c>
      <c r="I28" s="65">
        <f t="shared" si="7"/>
        <v>86.54000000000002</v>
      </c>
      <c r="K28" s="67">
        <f t="shared" si="8"/>
        <v>198.1</v>
      </c>
      <c r="L28" s="67">
        <f t="shared" si="16"/>
        <v>72.599999999999994</v>
      </c>
      <c r="M28" s="65">
        <f t="shared" si="9"/>
        <v>72.599999999999994</v>
      </c>
      <c r="N28" s="65">
        <f t="shared" si="10"/>
        <v>98.11</v>
      </c>
      <c r="O28" s="65">
        <f t="shared" si="11"/>
        <v>117.73</v>
      </c>
      <c r="P28" s="65">
        <f t="shared" si="12"/>
        <v>156.97</v>
      </c>
      <c r="Q28" s="65">
        <f t="shared" si="13"/>
        <v>25.510000000000005</v>
      </c>
      <c r="R28" s="65">
        <f t="shared" si="14"/>
        <v>19.620000000000005</v>
      </c>
      <c r="S28" s="65">
        <f t="shared" si="15"/>
        <v>39.239999999999995</v>
      </c>
    </row>
    <row r="29" spans="1:19" x14ac:dyDescent="0.3">
      <c r="A29" s="65" t="str">
        <f t="shared" si="0"/>
        <v>6'7"</v>
      </c>
      <c r="B29" s="65">
        <f t="shared" si="17"/>
        <v>79</v>
      </c>
      <c r="C29" s="65">
        <f t="shared" si="1"/>
        <v>164.24</v>
      </c>
      <c r="D29" s="65">
        <f t="shared" si="2"/>
        <v>221.94</v>
      </c>
      <c r="E29" s="65">
        <f t="shared" si="3"/>
        <v>266.33</v>
      </c>
      <c r="F29" s="65">
        <f t="shared" si="4"/>
        <v>355.11</v>
      </c>
      <c r="G29" s="65">
        <f t="shared" si="5"/>
        <v>57.699999999999989</v>
      </c>
      <c r="H29" s="65">
        <f t="shared" si="6"/>
        <v>44.389999999999986</v>
      </c>
      <c r="I29" s="65">
        <f t="shared" si="7"/>
        <v>88.78000000000003</v>
      </c>
      <c r="K29" s="67">
        <f t="shared" si="8"/>
        <v>200.7</v>
      </c>
      <c r="L29" s="67">
        <f t="shared" si="16"/>
        <v>74.5</v>
      </c>
      <c r="M29" s="65">
        <f t="shared" si="9"/>
        <v>74.52</v>
      </c>
      <c r="N29" s="65">
        <f t="shared" si="10"/>
        <v>100.7</v>
      </c>
      <c r="O29" s="65">
        <f t="shared" si="11"/>
        <v>120.84</v>
      </c>
      <c r="P29" s="65">
        <f t="shared" si="12"/>
        <v>161.12</v>
      </c>
      <c r="Q29" s="65">
        <f t="shared" si="13"/>
        <v>26.180000000000007</v>
      </c>
      <c r="R29" s="65">
        <f t="shared" si="14"/>
        <v>20.14</v>
      </c>
      <c r="S29" s="65">
        <f t="shared" si="15"/>
        <v>40.28</v>
      </c>
    </row>
    <row r="30" spans="1:19" x14ac:dyDescent="0.3">
      <c r="A30" s="65" t="str">
        <f t="shared" si="0"/>
        <v>6'8"</v>
      </c>
      <c r="B30" s="65">
        <f t="shared" si="17"/>
        <v>80</v>
      </c>
      <c r="C30" s="65">
        <f t="shared" si="1"/>
        <v>168.42</v>
      </c>
      <c r="D30" s="65">
        <f t="shared" si="2"/>
        <v>227.6</v>
      </c>
      <c r="E30" s="65">
        <f t="shared" si="3"/>
        <v>273.12</v>
      </c>
      <c r="F30" s="65">
        <f t="shared" si="4"/>
        <v>364.15</v>
      </c>
      <c r="G30" s="65">
        <f t="shared" si="5"/>
        <v>59.180000000000007</v>
      </c>
      <c r="H30" s="65">
        <f t="shared" si="6"/>
        <v>45.52000000000001</v>
      </c>
      <c r="I30" s="65">
        <f t="shared" si="7"/>
        <v>91.029999999999973</v>
      </c>
      <c r="K30" s="67">
        <f t="shared" si="8"/>
        <v>203.2</v>
      </c>
      <c r="L30" s="67">
        <f t="shared" si="16"/>
        <v>76.400000000000006</v>
      </c>
      <c r="M30" s="65">
        <f t="shared" si="9"/>
        <v>76.39</v>
      </c>
      <c r="N30" s="65">
        <f t="shared" si="10"/>
        <v>103.23</v>
      </c>
      <c r="O30" s="65">
        <f t="shared" si="11"/>
        <v>123.87</v>
      </c>
      <c r="P30" s="65">
        <f t="shared" si="12"/>
        <v>165.16</v>
      </c>
      <c r="Q30" s="65">
        <f t="shared" si="13"/>
        <v>26.840000000000003</v>
      </c>
      <c r="R30" s="65">
        <f t="shared" si="14"/>
        <v>20.64</v>
      </c>
      <c r="S30" s="65">
        <f t="shared" si="15"/>
        <v>41.289999999999992</v>
      </c>
    </row>
    <row r="31" spans="1:19" x14ac:dyDescent="0.3">
      <c r="A31" s="65" t="str">
        <f t="shared" si="0"/>
        <v>6'9"</v>
      </c>
      <c r="B31" s="65">
        <f t="shared" si="17"/>
        <v>81</v>
      </c>
      <c r="C31" s="65">
        <f t="shared" si="1"/>
        <v>172.66</v>
      </c>
      <c r="D31" s="65">
        <f t="shared" si="2"/>
        <v>233.32</v>
      </c>
      <c r="E31" s="65">
        <f t="shared" si="3"/>
        <v>279.99</v>
      </c>
      <c r="F31" s="65">
        <f t="shared" si="4"/>
        <v>373.31</v>
      </c>
      <c r="G31" s="65">
        <f t="shared" si="5"/>
        <v>60.66</v>
      </c>
      <c r="H31" s="65">
        <f t="shared" si="6"/>
        <v>46.670000000000016</v>
      </c>
      <c r="I31" s="65">
        <f t="shared" si="7"/>
        <v>93.32</v>
      </c>
      <c r="K31" s="67">
        <f t="shared" si="8"/>
        <v>205.7</v>
      </c>
      <c r="L31" s="67">
        <f t="shared" si="16"/>
        <v>78.3</v>
      </c>
      <c r="M31" s="65">
        <f t="shared" si="9"/>
        <v>78.28</v>
      </c>
      <c r="N31" s="65">
        <f t="shared" si="10"/>
        <v>105.78</v>
      </c>
      <c r="O31" s="65">
        <f t="shared" si="11"/>
        <v>126.94</v>
      </c>
      <c r="P31" s="65">
        <f t="shared" si="12"/>
        <v>169.25</v>
      </c>
      <c r="Q31" s="65">
        <f t="shared" si="13"/>
        <v>27.5</v>
      </c>
      <c r="R31" s="65">
        <f t="shared" si="14"/>
        <v>21.159999999999997</v>
      </c>
      <c r="S31" s="65">
        <f t="shared" si="15"/>
        <v>42.31</v>
      </c>
    </row>
    <row r="32" spans="1:19" x14ac:dyDescent="0.3">
      <c r="A32" s="65" t="str">
        <f t="shared" si="0"/>
        <v>6'10"</v>
      </c>
      <c r="B32" s="65">
        <f t="shared" si="17"/>
        <v>82</v>
      </c>
      <c r="C32" s="65">
        <f t="shared" si="1"/>
        <v>176.95</v>
      </c>
      <c r="D32" s="65">
        <f t="shared" si="2"/>
        <v>239.12</v>
      </c>
      <c r="E32" s="65">
        <f t="shared" si="3"/>
        <v>286.94</v>
      </c>
      <c r="F32" s="65">
        <f t="shared" si="4"/>
        <v>382.59</v>
      </c>
      <c r="G32" s="65">
        <f t="shared" si="5"/>
        <v>62.170000000000016</v>
      </c>
      <c r="H32" s="65">
        <f t="shared" si="6"/>
        <v>47.819999999999993</v>
      </c>
      <c r="I32" s="65">
        <f t="shared" si="7"/>
        <v>95.649999999999977</v>
      </c>
      <c r="K32" s="67">
        <f t="shared" si="8"/>
        <v>208.3</v>
      </c>
      <c r="L32" s="67">
        <f t="shared" si="16"/>
        <v>80.3</v>
      </c>
      <c r="M32" s="65">
        <f t="shared" si="9"/>
        <v>80.27</v>
      </c>
      <c r="N32" s="65">
        <f t="shared" si="10"/>
        <v>108.47</v>
      </c>
      <c r="O32" s="65">
        <f t="shared" si="11"/>
        <v>130.16999999999999</v>
      </c>
      <c r="P32" s="65">
        <f t="shared" si="12"/>
        <v>173.56</v>
      </c>
      <c r="Q32" s="65">
        <f t="shared" si="13"/>
        <v>28.200000000000003</v>
      </c>
      <c r="R32" s="65">
        <f t="shared" si="14"/>
        <v>21.699999999999989</v>
      </c>
      <c r="S32" s="65">
        <f t="shared" si="15"/>
        <v>43.390000000000015</v>
      </c>
    </row>
    <row r="33" spans="1:19" x14ac:dyDescent="0.3">
      <c r="A33" s="65" t="str">
        <f t="shared" si="0"/>
        <v>6'11"</v>
      </c>
      <c r="B33" s="65">
        <f t="shared" si="17"/>
        <v>83</v>
      </c>
      <c r="C33" s="65">
        <f t="shared" si="1"/>
        <v>181.29</v>
      </c>
      <c r="D33" s="65">
        <f t="shared" si="2"/>
        <v>244.99</v>
      </c>
      <c r="E33" s="65">
        <f t="shared" si="3"/>
        <v>293.98</v>
      </c>
      <c r="F33" s="65">
        <f t="shared" si="4"/>
        <v>391.98</v>
      </c>
      <c r="G33" s="65">
        <f t="shared" si="5"/>
        <v>63.700000000000017</v>
      </c>
      <c r="H33" s="65">
        <f t="shared" si="6"/>
        <v>48.990000000000009</v>
      </c>
      <c r="I33" s="65">
        <f t="shared" si="7"/>
        <v>98</v>
      </c>
      <c r="K33" s="67">
        <f t="shared" si="8"/>
        <v>210.8</v>
      </c>
      <c r="L33" s="67">
        <f t="shared" si="16"/>
        <v>82.2</v>
      </c>
      <c r="M33" s="65">
        <f t="shared" si="9"/>
        <v>82.21</v>
      </c>
      <c r="N33" s="65">
        <f t="shared" si="10"/>
        <v>111.09</v>
      </c>
      <c r="O33" s="65">
        <f t="shared" si="11"/>
        <v>133.31</v>
      </c>
      <c r="P33" s="65">
        <f t="shared" si="12"/>
        <v>177.75</v>
      </c>
      <c r="Q33" s="65">
        <f t="shared" si="13"/>
        <v>28.88000000000001</v>
      </c>
      <c r="R33" s="65">
        <f t="shared" si="14"/>
        <v>22.22</v>
      </c>
      <c r="S33" s="65">
        <f t="shared" si="15"/>
        <v>44.44</v>
      </c>
    </row>
    <row r="34" spans="1:19" x14ac:dyDescent="0.3">
      <c r="A34" s="65" t="str">
        <f t="shared" si="0"/>
        <v>7'0"</v>
      </c>
      <c r="B34" s="65">
        <f t="shared" si="17"/>
        <v>84</v>
      </c>
      <c r="C34" s="65">
        <f t="shared" si="1"/>
        <v>185.68</v>
      </c>
      <c r="D34" s="65">
        <f t="shared" si="2"/>
        <v>250.92</v>
      </c>
      <c r="E34" s="65">
        <f t="shared" si="3"/>
        <v>301.11</v>
      </c>
      <c r="F34" s="65">
        <f t="shared" si="4"/>
        <v>401.48</v>
      </c>
      <c r="G34" s="65">
        <f t="shared" si="5"/>
        <v>65.239999999999981</v>
      </c>
      <c r="H34" s="65">
        <f t="shared" si="6"/>
        <v>50.190000000000026</v>
      </c>
      <c r="I34" s="65">
        <f t="shared" si="7"/>
        <v>100.37</v>
      </c>
      <c r="K34" s="67">
        <f t="shared" si="8"/>
        <v>213.4</v>
      </c>
      <c r="L34" s="67">
        <f t="shared" si="16"/>
        <v>84.2</v>
      </c>
      <c r="M34" s="65">
        <f t="shared" si="9"/>
        <v>84.25</v>
      </c>
      <c r="N34" s="65">
        <f t="shared" si="10"/>
        <v>113.85</v>
      </c>
      <c r="O34" s="65">
        <f t="shared" si="11"/>
        <v>136.62</v>
      </c>
      <c r="P34" s="65">
        <f t="shared" si="12"/>
        <v>182.16</v>
      </c>
      <c r="Q34" s="65">
        <f t="shared" si="13"/>
        <v>29.599999999999994</v>
      </c>
      <c r="R34" s="65">
        <f t="shared" si="14"/>
        <v>22.77000000000001</v>
      </c>
      <c r="S34" s="65">
        <f t="shared" si="15"/>
        <v>45.539999999999992</v>
      </c>
    </row>
    <row r="36" spans="1:19" x14ac:dyDescent="0.3">
      <c r="A36" s="68" t="s">
        <v>92</v>
      </c>
    </row>
    <row r="37" spans="1:19" x14ac:dyDescent="0.3">
      <c r="A37" s="6" t="s">
        <v>87</v>
      </c>
    </row>
    <row r="38" spans="1:19" x14ac:dyDescent="0.3">
      <c r="A38" s="6" t="s">
        <v>88</v>
      </c>
    </row>
    <row r="39" spans="1:19" x14ac:dyDescent="0.3">
      <c r="A39" s="6" t="s">
        <v>89</v>
      </c>
    </row>
    <row r="40" spans="1:19" x14ac:dyDescent="0.3">
      <c r="A40" s="6" t="s">
        <v>90</v>
      </c>
    </row>
    <row r="41" spans="1:19" x14ac:dyDescent="0.3">
      <c r="A41" s="6" t="s">
        <v>91</v>
      </c>
    </row>
  </sheetData>
  <mergeCells count="2">
    <mergeCell ref="A4:I4"/>
    <mergeCell ref="K4:S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
  <sheetViews>
    <sheetView showGridLines="0" workbookViewId="0">
      <selection activeCell="M12" sqref="M12"/>
    </sheetView>
  </sheetViews>
  <sheetFormatPr defaultColWidth="9.109375" defaultRowHeight="14.4" x14ac:dyDescent="0.3"/>
  <cols>
    <col min="1" max="8" width="9.109375" style="32"/>
    <col min="9" max="9" width="35.44140625" style="32" customWidth="1"/>
    <col min="10" max="16384" width="9.109375" style="32"/>
  </cols>
  <sheetData>
    <row r="1" spans="1:21" s="27" customFormat="1" ht="30" customHeight="1" x14ac:dyDescent="0.6">
      <c r="A1" s="99" t="s">
        <v>21</v>
      </c>
      <c r="B1" s="99"/>
      <c r="C1" s="99"/>
      <c r="D1" s="99"/>
      <c r="E1" s="99"/>
      <c r="F1" s="99"/>
      <c r="G1" s="99"/>
      <c r="H1" s="99"/>
      <c r="I1" s="99"/>
      <c r="J1" s="25"/>
      <c r="K1" s="25"/>
      <c r="L1" s="25"/>
      <c r="M1" s="26"/>
      <c r="N1" s="26"/>
      <c r="O1" s="26"/>
      <c r="P1" s="26"/>
      <c r="Q1" s="26"/>
      <c r="T1" s="28"/>
      <c r="U1" s="28"/>
    </row>
    <row r="2" spans="1:21" s="27" customFormat="1" x14ac:dyDescent="0.3">
      <c r="A2" s="29"/>
      <c r="B2" s="29"/>
      <c r="C2" s="29"/>
      <c r="D2" s="29"/>
      <c r="E2" s="29"/>
      <c r="F2" s="29"/>
      <c r="G2" s="29"/>
      <c r="H2" s="29"/>
      <c r="I2" s="30"/>
      <c r="J2" s="29"/>
      <c r="K2" s="29"/>
      <c r="L2" s="29"/>
    </row>
    <row r="3" spans="1:21" x14ac:dyDescent="0.3">
      <c r="A3" s="31"/>
      <c r="B3" s="31"/>
      <c r="I3" s="33" t="str">
        <f ca="1">"© "&amp;YEAR(TODAY())&amp;" Spreadsheet123 LTD. All rights reserved"</f>
        <v>© 2018 Spreadsheet123 LTD. All rights reserved</v>
      </c>
    </row>
    <row r="4" spans="1:21" ht="5.0999999999999996" customHeight="1" x14ac:dyDescent="0.3"/>
    <row r="5" spans="1:21" x14ac:dyDescent="0.3">
      <c r="A5" s="96" t="s">
        <v>22</v>
      </c>
      <c r="B5" s="96"/>
      <c r="C5" s="96"/>
      <c r="D5" s="96"/>
      <c r="E5" s="96"/>
      <c r="F5" s="96"/>
      <c r="G5" s="96"/>
      <c r="H5" s="96"/>
      <c r="I5" s="96"/>
    </row>
    <row r="6" spans="1:21" s="27" customFormat="1" x14ac:dyDescent="0.3">
      <c r="A6" s="100" t="s">
        <v>23</v>
      </c>
      <c r="B6" s="100"/>
      <c r="C6" s="100"/>
      <c r="D6" s="100"/>
      <c r="E6" s="100"/>
      <c r="F6" s="100"/>
      <c r="G6" s="100"/>
      <c r="H6" s="100"/>
      <c r="I6" s="100"/>
    </row>
    <row r="7" spans="1:21" s="27" customFormat="1" x14ac:dyDescent="0.3">
      <c r="A7" s="95" t="s">
        <v>24</v>
      </c>
      <c r="B7" s="95"/>
      <c r="C7" s="95"/>
      <c r="D7" s="95"/>
      <c r="E7" s="95"/>
      <c r="F7" s="95"/>
      <c r="G7" s="95"/>
      <c r="H7" s="95"/>
      <c r="I7" s="95"/>
    </row>
    <row r="8" spans="1:21" s="27" customFormat="1" x14ac:dyDescent="0.3">
      <c r="A8" s="34" t="s">
        <v>25</v>
      </c>
      <c r="B8" s="34"/>
      <c r="C8" s="34"/>
      <c r="D8" s="34"/>
      <c r="E8" s="34"/>
      <c r="F8" s="34"/>
      <c r="G8" s="34"/>
      <c r="H8" s="34"/>
      <c r="I8" s="34"/>
    </row>
    <row r="9" spans="1:21" s="27" customFormat="1" x14ac:dyDescent="0.3">
      <c r="A9" s="95"/>
      <c r="B9" s="95"/>
      <c r="C9" s="95"/>
      <c r="D9" s="95"/>
      <c r="E9" s="95"/>
      <c r="F9" s="95"/>
      <c r="G9" s="95"/>
      <c r="H9" s="95"/>
      <c r="I9" s="95"/>
    </row>
    <row r="10" spans="1:21" s="27" customFormat="1" x14ac:dyDescent="0.3">
      <c r="A10" s="95" t="s">
        <v>26</v>
      </c>
      <c r="B10" s="95"/>
      <c r="C10" s="95"/>
      <c r="D10" s="95"/>
      <c r="E10" s="95"/>
      <c r="F10" s="95"/>
      <c r="G10" s="95"/>
      <c r="H10" s="95"/>
      <c r="I10" s="95"/>
    </row>
    <row r="11" spans="1:21" s="27" customFormat="1" x14ac:dyDescent="0.3">
      <c r="A11" s="95" t="s">
        <v>27</v>
      </c>
      <c r="B11" s="95"/>
      <c r="C11" s="95"/>
      <c r="D11" s="95"/>
      <c r="E11" s="95"/>
      <c r="F11" s="95"/>
      <c r="G11" s="95"/>
      <c r="H11" s="95"/>
      <c r="I11" s="95"/>
    </row>
    <row r="12" spans="1:21" s="27" customFormat="1" x14ac:dyDescent="0.3">
      <c r="A12" s="34"/>
      <c r="B12" s="34"/>
      <c r="C12" s="34"/>
      <c r="D12" s="34"/>
      <c r="E12" s="34"/>
      <c r="F12" s="34"/>
      <c r="G12" s="34"/>
      <c r="H12" s="34"/>
      <c r="I12" s="34"/>
    </row>
    <row r="13" spans="1:21" x14ac:dyDescent="0.3">
      <c r="A13" s="96" t="s">
        <v>28</v>
      </c>
      <c r="B13" s="96"/>
      <c r="C13" s="96"/>
      <c r="D13" s="96"/>
      <c r="E13" s="96"/>
      <c r="F13" s="96"/>
      <c r="G13" s="96"/>
      <c r="H13" s="96"/>
      <c r="I13" s="96"/>
    </row>
    <row r="14" spans="1:21" s="27" customFormat="1" x14ac:dyDescent="0.3">
      <c r="A14" s="95" t="s">
        <v>29</v>
      </c>
      <c r="B14" s="95"/>
      <c r="C14" s="95"/>
      <c r="D14" s="95"/>
      <c r="E14" s="95"/>
      <c r="F14" s="95"/>
      <c r="G14" s="95"/>
      <c r="H14" s="95"/>
      <c r="I14" s="95"/>
    </row>
    <row r="15" spans="1:21" s="27" customFormat="1" x14ac:dyDescent="0.3">
      <c r="A15" s="95" t="s">
        <v>30</v>
      </c>
      <c r="B15" s="95"/>
      <c r="C15" s="95"/>
      <c r="D15" s="95"/>
      <c r="E15" s="95"/>
      <c r="F15" s="95"/>
      <c r="G15" s="95"/>
      <c r="H15" s="95"/>
      <c r="I15" s="95"/>
    </row>
    <row r="16" spans="1:21" s="27" customFormat="1" x14ac:dyDescent="0.3">
      <c r="A16" s="34"/>
      <c r="B16" s="34"/>
      <c r="C16" s="34"/>
      <c r="D16" s="34"/>
      <c r="E16" s="34"/>
      <c r="F16" s="34"/>
      <c r="G16" s="34"/>
      <c r="H16" s="34"/>
      <c r="I16" s="34"/>
    </row>
    <row r="17" spans="1:9" x14ac:dyDescent="0.3">
      <c r="A17" s="96" t="s">
        <v>31</v>
      </c>
      <c r="B17" s="96"/>
      <c r="C17" s="96"/>
      <c r="D17" s="96"/>
      <c r="E17" s="96"/>
      <c r="F17" s="96"/>
      <c r="G17" s="96"/>
      <c r="H17" s="96"/>
      <c r="I17" s="96"/>
    </row>
    <row r="18" spans="1:9" s="27" customFormat="1" x14ac:dyDescent="0.3">
      <c r="A18" s="95" t="s">
        <v>32</v>
      </c>
      <c r="B18" s="95"/>
      <c r="C18" s="95"/>
      <c r="D18" s="95"/>
      <c r="E18" s="95"/>
      <c r="F18" s="95"/>
      <c r="G18" s="95"/>
      <c r="H18" s="95"/>
      <c r="I18" s="95"/>
    </row>
    <row r="19" spans="1:9" s="27" customFormat="1" x14ac:dyDescent="0.3">
      <c r="A19" s="95" t="s">
        <v>33</v>
      </c>
      <c r="B19" s="95"/>
      <c r="C19" s="95"/>
      <c r="D19" s="95"/>
      <c r="E19" s="95"/>
      <c r="F19" s="95"/>
      <c r="G19" s="95"/>
      <c r="H19" s="95"/>
      <c r="I19" s="95"/>
    </row>
    <row r="20" spans="1:9" s="27" customFormat="1" x14ac:dyDescent="0.3">
      <c r="A20" s="95" t="s">
        <v>34</v>
      </c>
      <c r="B20" s="95"/>
      <c r="C20" s="95"/>
      <c r="D20" s="95"/>
      <c r="E20" s="95"/>
      <c r="F20" s="95"/>
      <c r="G20" s="95"/>
      <c r="H20" s="95"/>
      <c r="I20" s="95"/>
    </row>
    <row r="21" spans="1:9" s="27" customFormat="1" x14ac:dyDescent="0.3">
      <c r="A21" s="95" t="s">
        <v>35</v>
      </c>
      <c r="B21" s="95"/>
      <c r="C21" s="95"/>
      <c r="D21" s="95"/>
      <c r="E21" s="95"/>
      <c r="F21" s="95"/>
      <c r="G21" s="95"/>
      <c r="H21" s="95"/>
      <c r="I21" s="95"/>
    </row>
    <row r="22" spans="1:9" s="27" customFormat="1" x14ac:dyDescent="0.3">
      <c r="A22" s="97" t="s">
        <v>36</v>
      </c>
      <c r="B22" s="97"/>
      <c r="C22" s="97"/>
      <c r="D22" s="97"/>
      <c r="E22" s="97"/>
      <c r="F22" s="97"/>
      <c r="G22" s="97"/>
      <c r="H22" s="97"/>
      <c r="I22" s="97"/>
    </row>
    <row r="23" spans="1:9" s="27" customFormat="1" x14ac:dyDescent="0.3">
      <c r="A23" s="97" t="s">
        <v>37</v>
      </c>
      <c r="B23" s="97"/>
      <c r="C23" s="97"/>
      <c r="D23" s="97"/>
      <c r="E23" s="97"/>
      <c r="F23" s="97"/>
      <c r="G23" s="97"/>
      <c r="H23" s="97"/>
      <c r="I23" s="97"/>
    </row>
    <row r="24" spans="1:9" s="27" customFormat="1" x14ac:dyDescent="0.3">
      <c r="A24" s="35" t="s">
        <v>38</v>
      </c>
      <c r="B24" s="35"/>
      <c r="C24" s="35"/>
      <c r="D24" s="35"/>
      <c r="E24" s="35"/>
      <c r="F24" s="35"/>
      <c r="G24" s="35"/>
      <c r="H24" s="35"/>
      <c r="I24" s="35"/>
    </row>
    <row r="25" spans="1:9" s="27" customFormat="1" x14ac:dyDescent="0.3">
      <c r="A25" s="35" t="s">
        <v>39</v>
      </c>
      <c r="B25" s="35"/>
      <c r="C25" s="35"/>
      <c r="D25" s="35"/>
      <c r="E25" s="35"/>
      <c r="F25" s="35"/>
      <c r="G25" s="35"/>
      <c r="H25" s="35"/>
      <c r="I25" s="35"/>
    </row>
    <row r="26" spans="1:9" s="27" customFormat="1" x14ac:dyDescent="0.3">
      <c r="A26" s="35" t="s">
        <v>40</v>
      </c>
      <c r="B26" s="35"/>
      <c r="C26" s="35"/>
      <c r="D26" s="35"/>
      <c r="E26" s="35"/>
      <c r="F26" s="35"/>
      <c r="G26" s="35"/>
      <c r="H26" s="35"/>
      <c r="I26" s="35"/>
    </row>
    <row r="27" spans="1:9" s="27" customFormat="1" x14ac:dyDescent="0.3">
      <c r="A27" s="34"/>
      <c r="B27" s="34"/>
      <c r="C27" s="34"/>
      <c r="D27" s="34"/>
      <c r="E27" s="34"/>
      <c r="F27" s="34"/>
      <c r="G27" s="34"/>
      <c r="H27" s="34"/>
      <c r="I27" s="34"/>
    </row>
    <row r="28" spans="1:9" x14ac:dyDescent="0.3">
      <c r="A28" s="96" t="s">
        <v>41</v>
      </c>
      <c r="B28" s="96"/>
      <c r="C28" s="96"/>
      <c r="D28" s="96"/>
      <c r="E28" s="96"/>
      <c r="F28" s="96"/>
      <c r="G28" s="96"/>
      <c r="H28" s="96"/>
      <c r="I28" s="96"/>
    </row>
    <row r="29" spans="1:9" s="27" customFormat="1" x14ac:dyDescent="0.3">
      <c r="A29" s="98" t="s">
        <v>42</v>
      </c>
      <c r="B29" s="98"/>
      <c r="C29" s="98"/>
      <c r="D29" s="98"/>
      <c r="E29" s="98"/>
      <c r="F29" s="98"/>
      <c r="G29" s="98"/>
      <c r="H29" s="98"/>
      <c r="I29" s="98"/>
    </row>
    <row r="30" spans="1:9" s="27" customFormat="1" x14ac:dyDescent="0.3">
      <c r="A30" s="98" t="s">
        <v>43</v>
      </c>
      <c r="B30" s="98"/>
      <c r="C30" s="98"/>
      <c r="D30" s="98"/>
      <c r="E30" s="98"/>
      <c r="F30" s="98"/>
      <c r="G30" s="98"/>
      <c r="H30" s="98"/>
      <c r="I30" s="98"/>
    </row>
    <row r="31" spans="1:9" s="27" customFormat="1" x14ac:dyDescent="0.3">
      <c r="A31" s="98" t="s">
        <v>44</v>
      </c>
      <c r="B31" s="95"/>
      <c r="C31" s="95"/>
      <c r="D31" s="95"/>
      <c r="E31" s="95"/>
      <c r="F31" s="95"/>
      <c r="G31" s="95"/>
      <c r="H31" s="95"/>
      <c r="I31" s="95"/>
    </row>
    <row r="32" spans="1:9" s="27" customFormat="1" x14ac:dyDescent="0.3">
      <c r="A32" s="98" t="s">
        <v>45</v>
      </c>
      <c r="B32" s="98"/>
      <c r="C32" s="98"/>
      <c r="D32" s="98"/>
      <c r="E32" s="98"/>
      <c r="F32" s="98"/>
      <c r="G32" s="98"/>
      <c r="H32" s="98"/>
      <c r="I32" s="98"/>
    </row>
    <row r="33" spans="1:9" s="27" customFormat="1" x14ac:dyDescent="0.3">
      <c r="A33" s="34"/>
      <c r="B33" s="34"/>
      <c r="C33" s="34"/>
      <c r="D33" s="34"/>
      <c r="E33" s="34"/>
      <c r="F33" s="34"/>
      <c r="G33" s="34"/>
      <c r="H33" s="34"/>
      <c r="I33" s="34"/>
    </row>
    <row r="34" spans="1:9" x14ac:dyDescent="0.3">
      <c r="A34" s="96" t="s">
        <v>46</v>
      </c>
      <c r="B34" s="96"/>
      <c r="C34" s="96"/>
      <c r="D34" s="96"/>
      <c r="E34" s="96"/>
      <c r="F34" s="96"/>
      <c r="G34" s="96"/>
      <c r="H34" s="96"/>
      <c r="I34" s="96"/>
    </row>
    <row r="35" spans="1:9" s="27" customFormat="1" x14ac:dyDescent="0.3">
      <c r="A35" s="95" t="s">
        <v>47</v>
      </c>
      <c r="B35" s="95"/>
      <c r="C35" s="95"/>
      <c r="D35" s="95"/>
      <c r="E35" s="95"/>
      <c r="F35" s="95"/>
      <c r="G35" s="95"/>
      <c r="H35" s="95"/>
      <c r="I35" s="95"/>
    </row>
    <row r="36" spans="1:9" s="27" customFormat="1" x14ac:dyDescent="0.3">
      <c r="A36" s="95" t="s">
        <v>48</v>
      </c>
      <c r="B36" s="95"/>
      <c r="C36" s="95"/>
      <c r="D36" s="95"/>
      <c r="E36" s="95"/>
      <c r="F36" s="95"/>
      <c r="G36" s="95"/>
      <c r="H36" s="95"/>
      <c r="I36" s="95"/>
    </row>
    <row r="37" spans="1:9" s="27" customFormat="1" x14ac:dyDescent="0.3">
      <c r="A37" s="34"/>
      <c r="B37" s="34"/>
      <c r="C37" s="34"/>
      <c r="D37" s="34"/>
      <c r="E37" s="34"/>
      <c r="F37" s="34"/>
      <c r="G37" s="34"/>
      <c r="H37" s="34"/>
      <c r="I37" s="34"/>
    </row>
    <row r="38" spans="1:9" x14ac:dyDescent="0.3">
      <c r="A38" s="96" t="s">
        <v>49</v>
      </c>
      <c r="B38" s="96"/>
      <c r="C38" s="96"/>
      <c r="D38" s="96"/>
      <c r="E38" s="96"/>
      <c r="F38" s="96"/>
      <c r="G38" s="96"/>
      <c r="H38" s="96"/>
      <c r="I38" s="96"/>
    </row>
    <row r="39" spans="1:9" s="27" customFormat="1" x14ac:dyDescent="0.3">
      <c r="A39" s="95" t="s">
        <v>50</v>
      </c>
      <c r="B39" s="95"/>
      <c r="C39" s="95"/>
      <c r="D39" s="95"/>
      <c r="E39" s="95"/>
      <c r="F39" s="95"/>
      <c r="G39" s="95"/>
      <c r="H39" s="95"/>
      <c r="I39" s="95"/>
    </row>
    <row r="40" spans="1:9" s="27" customFormat="1" x14ac:dyDescent="0.3">
      <c r="A40" s="95" t="s">
        <v>51</v>
      </c>
      <c r="B40" s="95"/>
      <c r="C40" s="95"/>
      <c r="D40" s="95"/>
      <c r="E40" s="95"/>
      <c r="F40" s="95"/>
      <c r="G40" s="95"/>
      <c r="H40" s="95"/>
      <c r="I40" s="95"/>
    </row>
    <row r="41" spans="1:9" s="27" customFormat="1" x14ac:dyDescent="0.3">
      <c r="A41" s="95" t="s">
        <v>52</v>
      </c>
      <c r="B41" s="95"/>
      <c r="C41" s="95"/>
      <c r="D41" s="95"/>
      <c r="E41" s="95"/>
      <c r="F41" s="95"/>
      <c r="G41" s="95"/>
      <c r="H41" s="95"/>
      <c r="I41" s="95"/>
    </row>
    <row r="42" spans="1:9" s="27" customFormat="1" x14ac:dyDescent="0.3">
      <c r="A42" s="95" t="s">
        <v>53</v>
      </c>
      <c r="B42" s="95"/>
      <c r="C42" s="95"/>
      <c r="D42" s="95"/>
      <c r="E42" s="95"/>
      <c r="F42" s="95"/>
      <c r="G42" s="95"/>
      <c r="H42" s="95"/>
      <c r="I42" s="95"/>
    </row>
    <row r="43" spans="1:9" s="27" customFormat="1" x14ac:dyDescent="0.3">
      <c r="A43" s="95" t="s">
        <v>54</v>
      </c>
      <c r="B43" s="95"/>
      <c r="C43" s="95"/>
      <c r="D43" s="95"/>
      <c r="E43" s="95"/>
      <c r="F43" s="95"/>
      <c r="G43" s="95"/>
      <c r="H43" s="95"/>
      <c r="I43" s="95"/>
    </row>
    <row r="44" spans="1:9" s="27" customFormat="1" x14ac:dyDescent="0.3">
      <c r="A44" s="95" t="s">
        <v>55</v>
      </c>
      <c r="B44" s="95"/>
      <c r="C44" s="95"/>
      <c r="D44" s="95"/>
      <c r="E44" s="95"/>
      <c r="F44" s="95"/>
      <c r="G44" s="95"/>
      <c r="H44" s="95"/>
      <c r="I44" s="95"/>
    </row>
    <row r="45" spans="1:9" s="27" customFormat="1" x14ac:dyDescent="0.3">
      <c r="A45" s="95" t="s">
        <v>56</v>
      </c>
      <c r="B45" s="95"/>
      <c r="C45" s="95"/>
      <c r="D45" s="95"/>
      <c r="E45" s="95"/>
      <c r="F45" s="95"/>
      <c r="G45" s="95"/>
      <c r="H45" s="95"/>
      <c r="I45" s="95"/>
    </row>
    <row r="46" spans="1:9" s="27" customFormat="1" x14ac:dyDescent="0.3">
      <c r="A46" s="95" t="s">
        <v>57</v>
      </c>
      <c r="B46" s="95"/>
      <c r="C46" s="95"/>
      <c r="D46" s="95"/>
      <c r="E46" s="95"/>
      <c r="F46" s="95"/>
      <c r="G46" s="95"/>
      <c r="H46" s="95"/>
      <c r="I46" s="95"/>
    </row>
    <row r="47" spans="1:9" s="27" customFormat="1" x14ac:dyDescent="0.3">
      <c r="A47" s="34"/>
      <c r="B47" s="34"/>
      <c r="C47" s="34"/>
      <c r="D47" s="34"/>
      <c r="E47" s="34"/>
      <c r="F47" s="34"/>
      <c r="G47" s="34"/>
      <c r="H47" s="34"/>
      <c r="I47" s="34"/>
    </row>
    <row r="48" spans="1:9" s="38" customFormat="1" ht="9.6" x14ac:dyDescent="0.2">
      <c r="A48" s="36" t="s">
        <v>58</v>
      </c>
      <c r="B48" s="37"/>
      <c r="C48" s="37"/>
      <c r="D48" s="37"/>
      <c r="E48" s="37"/>
      <c r="F48" s="37"/>
      <c r="G48" s="37"/>
      <c r="H48" s="37"/>
      <c r="I48" s="37"/>
    </row>
    <row r="49" spans="1:9" s="38" customFormat="1" ht="9.6" x14ac:dyDescent="0.2">
      <c r="A49" s="37" t="s">
        <v>59</v>
      </c>
      <c r="B49" s="37"/>
      <c r="C49" s="37"/>
      <c r="D49" s="37"/>
      <c r="E49" s="37"/>
      <c r="F49" s="37"/>
      <c r="G49" s="37"/>
      <c r="H49" s="37"/>
      <c r="I49" s="37"/>
    </row>
    <row r="50" spans="1:9" s="38" customFormat="1" ht="9.6" x14ac:dyDescent="0.2">
      <c r="A50" s="37" t="s">
        <v>60</v>
      </c>
      <c r="B50" s="37"/>
      <c r="C50" s="37"/>
      <c r="D50" s="37"/>
      <c r="E50" s="37"/>
      <c r="F50" s="37"/>
      <c r="G50" s="37"/>
      <c r="H50" s="37"/>
      <c r="I50" s="37"/>
    </row>
    <row r="51" spans="1:9" s="27" customFormat="1" x14ac:dyDescent="0.3">
      <c r="A51" s="34"/>
      <c r="B51" s="34"/>
      <c r="C51" s="34"/>
      <c r="D51" s="34"/>
      <c r="E51" s="34"/>
      <c r="F51" s="34"/>
      <c r="G51" s="34"/>
      <c r="H51" s="34"/>
      <c r="I51" s="34"/>
    </row>
    <row r="52" spans="1:9" x14ac:dyDescent="0.3">
      <c r="A52" s="96" t="s">
        <v>61</v>
      </c>
      <c r="B52" s="96"/>
      <c r="C52" s="96"/>
      <c r="D52" s="96"/>
      <c r="E52" s="96"/>
      <c r="F52" s="96"/>
      <c r="G52" s="96"/>
      <c r="H52" s="96"/>
      <c r="I52" s="96"/>
    </row>
    <row r="53" spans="1:9" s="27" customFormat="1" x14ac:dyDescent="0.3">
      <c r="A53" s="95" t="s">
        <v>62</v>
      </c>
      <c r="B53" s="95"/>
      <c r="C53" s="95"/>
      <c r="D53" s="95"/>
      <c r="E53" s="95"/>
      <c r="F53" s="95"/>
      <c r="G53" s="95"/>
      <c r="H53" s="95"/>
      <c r="I53" s="95"/>
    </row>
    <row r="54" spans="1:9" s="27" customFormat="1" x14ac:dyDescent="0.3">
      <c r="A54" s="34" t="s">
        <v>63</v>
      </c>
      <c r="B54" s="34"/>
      <c r="C54" s="34"/>
      <c r="D54" s="34"/>
      <c r="E54" s="34"/>
      <c r="F54" s="34"/>
      <c r="G54" s="34"/>
      <c r="H54" s="34"/>
      <c r="I54" s="34"/>
    </row>
  </sheetData>
  <mergeCells count="36">
    <mergeCell ref="A10:I10"/>
    <mergeCell ref="A11:I11"/>
    <mergeCell ref="A13:I13"/>
    <mergeCell ref="A14:I14"/>
    <mergeCell ref="A15:I15"/>
    <mergeCell ref="A17:I17"/>
    <mergeCell ref="A30:I30"/>
    <mergeCell ref="A31:I31"/>
    <mergeCell ref="A32:I32"/>
    <mergeCell ref="A34:I34"/>
    <mergeCell ref="A18:I18"/>
    <mergeCell ref="A1:I1"/>
    <mergeCell ref="A5:I5"/>
    <mergeCell ref="A6:I6"/>
    <mergeCell ref="A7:I7"/>
    <mergeCell ref="A9:I9"/>
    <mergeCell ref="A35:I35"/>
    <mergeCell ref="A19:I19"/>
    <mergeCell ref="A20:I20"/>
    <mergeCell ref="A21:I21"/>
    <mergeCell ref="A22:I22"/>
    <mergeCell ref="A23:I23"/>
    <mergeCell ref="A28:I28"/>
    <mergeCell ref="A29:I29"/>
    <mergeCell ref="A53:I53"/>
    <mergeCell ref="A36:I36"/>
    <mergeCell ref="A38:I38"/>
    <mergeCell ref="A39:I39"/>
    <mergeCell ref="A40:I40"/>
    <mergeCell ref="A41:I41"/>
    <mergeCell ref="A42:I42"/>
    <mergeCell ref="A43:I43"/>
    <mergeCell ref="A44:I44"/>
    <mergeCell ref="A45:I45"/>
    <mergeCell ref="A46:I46"/>
    <mergeCell ref="A52:I5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BMI Calculator</vt:lpstr>
      <vt:lpstr>BMI Charts</vt:lpstr>
      <vt:lpstr>Charts Data</vt:lpstr>
      <vt:lpstr>EULA</vt:lpstr>
      <vt:lpstr>'BMI Calculator'!Print_Area</vt:lpstr>
      <vt:lpstr>'BMI Charts'!Print_Area</vt:lpstr>
    </vt:vector>
  </TitlesOfParts>
  <Company>Spreadsheet123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Body Mass Index (BMI) Calculator</dc:title>
  <dc:creator>Spreadsheet123.com</dc:creator>
  <dc:description>© 2014 Spreadsheet123 LTD. All rights reserved</dc:description>
  <cp:lastModifiedBy>arundhati thakur</cp:lastModifiedBy>
  <cp:lastPrinted>2014-02-24T12:57:20Z</cp:lastPrinted>
  <dcterms:created xsi:type="dcterms:W3CDTF">2014-02-17T15:57:32Z</dcterms:created>
  <dcterms:modified xsi:type="dcterms:W3CDTF">2018-05-22T19:52:18Z</dcterms:modified>
  <cp:category>Sport &amp; Health</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 2014 Spreadsheet123 LTD</vt:lpwstr>
  </property>
  <property fmtid="{D5CDD505-2E9C-101B-9397-08002B2CF9AE}" pid="3" name="Version">
    <vt:lpwstr>1.0.0</vt:lpwstr>
  </property>
</Properties>
</file>