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8016F05-1A80-411C-960F-1AA5D785B7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O12" i="1"/>
  <c r="P1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K7" i="1"/>
  <c r="H7" i="1"/>
  <c r="C7" i="1"/>
  <c r="C8" i="1" s="1"/>
  <c r="C9" i="1" s="1"/>
</calcChain>
</file>

<file path=xl/sharedStrings.xml><?xml version="1.0" encoding="utf-8"?>
<sst xmlns="http://schemas.openxmlformats.org/spreadsheetml/2006/main" count="35" uniqueCount="26">
  <si>
    <t>PMT</t>
  </si>
  <si>
    <t>PAYMENT TERMS</t>
  </si>
  <si>
    <t>GENERAL NAMES</t>
  </si>
  <si>
    <t>FORMULA ARGUMENTS</t>
  </si>
  <si>
    <t>PER ANNM</t>
  </si>
  <si>
    <t>INTEREST RATE</t>
  </si>
  <si>
    <t>%AGE</t>
  </si>
  <si>
    <t>RATE</t>
  </si>
  <si>
    <t>LOAN AMOUNT</t>
  </si>
  <si>
    <t>RUPEES</t>
  </si>
  <si>
    <t>P.V</t>
  </si>
  <si>
    <t>DURATION</t>
  </si>
  <si>
    <t>MONTHS</t>
  </si>
  <si>
    <t>"N" NUMBER OF PERIOD</t>
  </si>
  <si>
    <t>EMI</t>
  </si>
  <si>
    <t>AFTER 60 M</t>
  </si>
  <si>
    <t>TOTAL PAID</t>
  </si>
  <si>
    <t>TOTAL</t>
  </si>
  <si>
    <t>INTEREST</t>
  </si>
  <si>
    <t>PV</t>
  </si>
  <si>
    <t>FV</t>
  </si>
  <si>
    <t>PERIOD</t>
  </si>
  <si>
    <t>FUTURE VALUE</t>
  </si>
  <si>
    <t>IPMT</t>
  </si>
  <si>
    <t>PPMT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</si>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</sst>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s.&quot;\ #,##0.00;[Red]&quot;Rs.&quot;\ \-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 Black"/>
      <family val="2"/>
    </font>
    <font>
      <sz val="11"/>
      <color theme="1"/>
      <name val="Arial Black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0" fillId="0" borderId="2" xfId="0" applyBorder="1"/>
    <xf numFmtId="9" fontId="0" fillId="0" borderId="1" xfId="0" applyNumberFormat="1" applyBorder="1"/>
    <xf numFmtId="0" fontId="0" fillId="0" borderId="3" xfId="0" applyBorder="1"/>
    <xf numFmtId="2" fontId="2" fillId="0" borderId="1" xfId="0" applyNumberFormat="1" applyFont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3" borderId="0" xfId="0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/>
    <xf numFmtId="2" fontId="6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topLeftCell="L2" zoomScale="190" workbookViewId="0">
      <selection activeCell="N2" sqref="N2:N6"/>
    </sheetView>
  </sheetViews>
  <sheetFormatPr defaultRowHeight="15" x14ac:dyDescent="0.25"/>
  <cols>
    <col min="1" max="1" width="11.140625" bestFit="1" customWidth="1"/>
    <col min="2" max="2" width="16" bestFit="1" customWidth="1"/>
    <col min="3" max="3" width="10.42578125" bestFit="1" customWidth="1"/>
    <col min="4" max="4" width="8.85546875" bestFit="1" customWidth="1"/>
    <col min="5" max="5" width="22.5703125" bestFit="1" customWidth="1"/>
    <col min="6" max="6" width="9.140625" style="13"/>
    <col min="7" max="7" width="14.7109375" bestFit="1" customWidth="1"/>
    <col min="8" max="8" width="15.5703125" bestFit="1" customWidth="1"/>
    <col min="9" max="9" width="9.140625" style="13"/>
    <col min="10" max="10" width="14.140625" bestFit="1" customWidth="1"/>
    <col min="11" max="11" width="12.28515625" bestFit="1" customWidth="1"/>
    <col min="12" max="12" width="9.140625" style="13"/>
    <col min="15" max="16" width="9.85546875" bestFit="1" customWidth="1"/>
  </cols>
  <sheetData>
    <row r="1" spans="1:16" ht="18.75" x14ac:dyDescent="0.4">
      <c r="A1" s="1" t="s">
        <v>0</v>
      </c>
      <c r="B1" s="2" t="s">
        <v>1</v>
      </c>
      <c r="C1" s="3"/>
      <c r="G1" s="14" t="s">
        <v>19</v>
      </c>
      <c r="H1" s="15"/>
      <c r="J1" s="16" t="s">
        <v>20</v>
      </c>
      <c r="K1" s="16"/>
      <c r="M1" s="18" t="s">
        <v>25</v>
      </c>
      <c r="N1" s="1" t="s">
        <v>23</v>
      </c>
      <c r="O1" s="1" t="s">
        <v>24</v>
      </c>
      <c r="P1" s="1" t="s">
        <v>14</v>
      </c>
    </row>
    <row r="2" spans="1:16" x14ac:dyDescent="0.25">
      <c r="B2" s="4" t="s">
        <v>2</v>
      </c>
      <c r="E2" s="5" t="s">
        <v>3</v>
      </c>
      <c r="G2" s="4" t="s">
        <v>8</v>
      </c>
      <c r="H2" s="4"/>
      <c r="J2" s="4"/>
      <c r="K2" s="4"/>
      <c r="M2" s="4">
        <v>1</v>
      </c>
      <c r="N2" s="11">
        <f>-IPMT($C$3/12,M2,$C$5,$C$4)</f>
        <v>833.33333333333337</v>
      </c>
      <c r="O2" s="11">
        <f>-PPMT($C$3/12,M2,$C$5,$C$4)</f>
        <v>9630.704765605522</v>
      </c>
      <c r="P2" s="11">
        <f>-PMT($C$3/12,$C$5,$C$4)</f>
        <v>10464.038098938856</v>
      </c>
    </row>
    <row r="3" spans="1:16" x14ac:dyDescent="0.25">
      <c r="A3" s="6" t="s">
        <v>4</v>
      </c>
      <c r="B3" s="4" t="s">
        <v>5</v>
      </c>
      <c r="C3" s="7">
        <v>0.1</v>
      </c>
      <c r="D3" s="4" t="s">
        <v>6</v>
      </c>
      <c r="E3" s="4" t="s">
        <v>7</v>
      </c>
      <c r="G3" s="4" t="s">
        <v>5</v>
      </c>
      <c r="H3" s="7">
        <v>0.1</v>
      </c>
      <c r="J3" s="4" t="s">
        <v>5</v>
      </c>
      <c r="K3" s="7">
        <v>0.1</v>
      </c>
      <c r="M3" s="4">
        <v>2</v>
      </c>
      <c r="N3" s="11">
        <f t="shared" ref="N3:N11" si="0">-IPMT($C$3/12,M3,$C$5,$C$4)</f>
        <v>753.07746028662052</v>
      </c>
      <c r="O3" s="11">
        <f t="shared" ref="O3:O11" si="1">-PPMT($C$3/12,M3,$C$5,$C$4)</f>
        <v>9710.9606386522355</v>
      </c>
      <c r="P3" s="11">
        <f t="shared" ref="P3:P11" si="2">-PMT($C$3/12,$C$5,$C$4)</f>
        <v>10464.038098938856</v>
      </c>
    </row>
    <row r="4" spans="1:16" x14ac:dyDescent="0.25">
      <c r="B4" s="6" t="s">
        <v>8</v>
      </c>
      <c r="C4" s="4">
        <v>100000</v>
      </c>
      <c r="D4" s="8" t="s">
        <v>9</v>
      </c>
      <c r="E4" s="4" t="s">
        <v>10</v>
      </c>
      <c r="G4" s="4" t="s">
        <v>14</v>
      </c>
      <c r="H4" s="4">
        <v>25000</v>
      </c>
      <c r="J4" s="4" t="s">
        <v>14</v>
      </c>
      <c r="K4" s="4">
        <v>5500</v>
      </c>
      <c r="M4" s="4">
        <v>3</v>
      </c>
      <c r="N4" s="11">
        <f t="shared" si="0"/>
        <v>672.15278829785188</v>
      </c>
      <c r="O4" s="11">
        <f t="shared" si="1"/>
        <v>9791.8853106410024</v>
      </c>
      <c r="P4" s="11">
        <f t="shared" si="2"/>
        <v>10464.038098938856</v>
      </c>
    </row>
    <row r="5" spans="1:16" x14ac:dyDescent="0.25">
      <c r="B5" s="6" t="s">
        <v>11</v>
      </c>
      <c r="C5" s="4">
        <v>10</v>
      </c>
      <c r="D5" s="8" t="s">
        <v>12</v>
      </c>
      <c r="E5" s="4" t="s">
        <v>13</v>
      </c>
      <c r="G5" s="4" t="s">
        <v>21</v>
      </c>
      <c r="H5" s="4">
        <v>60</v>
      </c>
      <c r="J5" s="4" t="s">
        <v>21</v>
      </c>
      <c r="K5" s="4">
        <v>12</v>
      </c>
      <c r="M5" s="4">
        <v>4</v>
      </c>
      <c r="N5" s="11">
        <f t="shared" si="0"/>
        <v>590.55374404251017</v>
      </c>
      <c r="O5" s="11">
        <f t="shared" si="1"/>
        <v>9873.4843548963454</v>
      </c>
      <c r="P5" s="11">
        <f t="shared" si="2"/>
        <v>10464.038098938856</v>
      </c>
    </row>
    <row r="6" spans="1:16" x14ac:dyDescent="0.25">
      <c r="C6" s="4"/>
      <c r="M6" s="4">
        <v>5</v>
      </c>
      <c r="N6" s="11">
        <f t="shared" si="0"/>
        <v>508.2747077517073</v>
      </c>
      <c r="O6" s="11">
        <f t="shared" si="1"/>
        <v>9955.763391187149</v>
      </c>
      <c r="P6" s="11">
        <f t="shared" si="2"/>
        <v>10464.038098938856</v>
      </c>
    </row>
    <row r="7" spans="1:16" x14ac:dyDescent="0.25">
      <c r="A7" s="4" t="s">
        <v>0</v>
      </c>
      <c r="B7" s="6" t="s">
        <v>14</v>
      </c>
      <c r="C7" s="9">
        <f>-PMT(C3/12,C5,C4)</f>
        <v>10464.038098938856</v>
      </c>
      <c r="G7" s="4" t="s">
        <v>8</v>
      </c>
      <c r="H7" s="17">
        <f>-PV(H3/12,H5,H4)</f>
        <v>1176634.2255937965</v>
      </c>
      <c r="J7" s="4" t="s">
        <v>22</v>
      </c>
      <c r="K7" s="17">
        <f>FV(K3/12,K5,-K4)</f>
        <v>69110.624511255912</v>
      </c>
      <c r="M7" s="4">
        <v>6</v>
      </c>
      <c r="N7" s="11">
        <f t="shared" si="0"/>
        <v>425.31001282514779</v>
      </c>
      <c r="O7" s="11">
        <f t="shared" si="1"/>
        <v>10038.728086113708</v>
      </c>
      <c r="P7" s="11">
        <f t="shared" si="2"/>
        <v>10464.038098938856</v>
      </c>
    </row>
    <row r="8" spans="1:16" x14ac:dyDescent="0.25">
      <c r="A8" s="4" t="s">
        <v>15</v>
      </c>
      <c r="B8" s="6" t="s">
        <v>16</v>
      </c>
      <c r="C8" s="4">
        <f>C7*C5</f>
        <v>104640.38098938856</v>
      </c>
      <c r="E8" s="10"/>
      <c r="M8" s="4">
        <v>7</v>
      </c>
      <c r="N8" s="11">
        <f t="shared" si="0"/>
        <v>341.65394544086683</v>
      </c>
      <c r="O8" s="11">
        <f t="shared" si="1"/>
        <v>10122.384153497989</v>
      </c>
      <c r="P8" s="11">
        <f t="shared" si="2"/>
        <v>10464.038098938856</v>
      </c>
    </row>
    <row r="9" spans="1:16" x14ac:dyDescent="0.25">
      <c r="A9" s="4" t="s">
        <v>17</v>
      </c>
      <c r="B9" s="6" t="s">
        <v>18</v>
      </c>
      <c r="C9" s="11">
        <f>C8-C4</f>
        <v>4640.3809893885627</v>
      </c>
      <c r="E9" s="12"/>
      <c r="M9" s="4">
        <v>8</v>
      </c>
      <c r="N9" s="11">
        <f t="shared" si="0"/>
        <v>257.30074416171698</v>
      </c>
      <c r="O9" s="11">
        <f t="shared" si="1"/>
        <v>10206.73735477714</v>
      </c>
      <c r="P9" s="11">
        <f t="shared" si="2"/>
        <v>10464.038098938856</v>
      </c>
    </row>
    <row r="10" spans="1:16" x14ac:dyDescent="0.25">
      <c r="M10" s="4">
        <v>9</v>
      </c>
      <c r="N10" s="11">
        <f t="shared" si="0"/>
        <v>172.24459953857416</v>
      </c>
      <c r="O10" s="11">
        <f t="shared" si="1"/>
        <v>10291.793499400283</v>
      </c>
      <c r="P10" s="11">
        <f t="shared" si="2"/>
        <v>10464.038098938856</v>
      </c>
    </row>
    <row r="11" spans="1:16" x14ac:dyDescent="0.25">
      <c r="M11" s="4">
        <v>10</v>
      </c>
      <c r="N11" s="11">
        <f t="shared" si="0"/>
        <v>86.47965371023848</v>
      </c>
      <c r="O11" s="11">
        <f t="shared" si="1"/>
        <v>10377.558445228618</v>
      </c>
      <c r="P11" s="11">
        <f t="shared" si="2"/>
        <v>10464.038098938856</v>
      </c>
    </row>
    <row r="12" spans="1:16" x14ac:dyDescent="0.25">
      <c r="M12" s="4"/>
      <c r="N12" s="19">
        <f>SUM(N2:N11)</f>
        <v>4640.3809893885682</v>
      </c>
      <c r="O12" s="20">
        <f>SUM(O2:O11)</f>
        <v>100000</v>
      </c>
      <c r="P12" s="21">
        <f>SUM(P2:P11)</f>
        <v>104640.38098938855</v>
      </c>
    </row>
  </sheetData>
  <mergeCells count="3">
    <mergeCell ref="B1:C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2024-07-29T08:36:06Z</dcterms:modified>
</cp:coreProperties>
</file>