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5.xml" ContentType="application/vnd.openxmlformats-officedocument.spreadsheetml.queryTable+xml"/>
  <Override PartName="/xl/tables/table9.xml" ContentType="application/vnd.openxmlformats-officedocument.spreadsheetml.table+xml"/>
  <Override PartName="/xl/queryTables/queryTable6.xml" ContentType="application/vnd.openxmlformats-officedocument.spreadsheetml.queryTable+xml"/>
  <Override PartName="/xl/tables/table10.xml" ContentType="application/vnd.openxmlformats-officedocument.spreadsheetml.table+xml"/>
  <Override PartName="/xl/queryTables/queryTable7.xml" ContentType="application/vnd.openxmlformats-officedocument.spreadsheetml.queryTable+xml"/>
  <Override PartName="/xl/tables/table11.xml" ContentType="application/vnd.openxmlformats-officedocument.spreadsheetml.table+xml"/>
  <Override PartName="/xl/queryTables/queryTable8.xml" ContentType="application/vnd.openxmlformats-officedocument.spreadsheetml.queryTable+xml"/>
  <Override PartName="/xl/tables/table12.xml" ContentType="application/vnd.openxmlformats-officedocument.spreadsheetml.table+xml"/>
  <Override PartName="/xl/queryTables/queryTable9.xml" ContentType="application/vnd.openxmlformats-officedocument.spreadsheetml.queryTable+xml"/>
  <Override PartName="/xl/tables/table13.xml" ContentType="application/vnd.openxmlformats-officedocument.spreadsheetml.table+xml"/>
  <Override PartName="/xl/queryTables/queryTable10.xml" ContentType="application/vnd.openxmlformats-officedocument.spreadsheetml.queryTable+xml"/>
  <Override PartName="/xl/tables/table14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G:\My Drive\02 Study\Semester 3\Problem Assisment Project\"/>
    </mc:Choice>
  </mc:AlternateContent>
  <xr:revisionPtr revIDLastSave="0" documentId="13_ncr:1_{56EFD23E-7DBA-47EF-95AD-FCF9F7DCFFCE}" xr6:coauthVersionLast="47" xr6:coauthVersionMax="47" xr10:uidLastSave="{00000000-0000-0000-0000-000000000000}"/>
  <bookViews>
    <workbookView xWindow="-108" yWindow="-108" windowWidth="23256" windowHeight="12456" activeTab="4" xr2:uid="{4247009B-F466-40D9-8340-900BD3473F3C}"/>
  </bookViews>
  <sheets>
    <sheet name="Hydro_Generation_Table" sheetId="2" r:id="rId1"/>
    <sheet name="Province_Generation" sheetId="12" r:id="rId2"/>
    <sheet name="Cost_province_wise" sheetId="25" r:id="rId3"/>
    <sheet name="Cost function" sheetId="24" r:id="rId4"/>
    <sheet name="Load_Province" sheetId="19" r:id="rId5"/>
    <sheet name="Trasnmission Line" sheetId="20" r:id="rId6"/>
    <sheet name="Load" sheetId="18" r:id="rId7"/>
    <sheet name="Cogeneration" sheetId="17" r:id="rId8"/>
    <sheet name="Solar" sheetId="16" r:id="rId9"/>
    <sheet name="Thermal" sheetId="15" r:id="rId10"/>
    <sheet name="Province_Infromation" sheetId="11" r:id="rId11"/>
    <sheet name="Districts of Sudurpaschim" sheetId="9" state="hidden" r:id="rId12"/>
    <sheet name="Districts of Karnali" sheetId="8" state="hidden" r:id="rId13"/>
    <sheet name="Districts of Lumbini (2)" sheetId="10" state="hidden" r:id="rId14"/>
    <sheet name="Districts of Gandaki" sheetId="6" state="hidden" r:id="rId15"/>
    <sheet name="Districts of Bagmati" sheetId="5" state="hidden" r:id="rId16"/>
    <sheet name="Districts of Madhesh Province" sheetId="4" state="hidden" r:id="rId17"/>
    <sheet name="Districts of Koshi" sheetId="3" state="hidden" r:id="rId18"/>
  </sheets>
  <definedNames>
    <definedName name="ExternalData_1" localSheetId="17" hidden="1">'Districts of Koshi'!$A$1:$F$15</definedName>
    <definedName name="ExternalData_1" localSheetId="0" hidden="1">Hydro_Generation_Table!$A$2:$S$173</definedName>
    <definedName name="ExternalData_1" localSheetId="9" hidden="1">Thermal!$A$1:$N$3</definedName>
    <definedName name="ExternalData_2" localSheetId="16" hidden="1">'Districts of Madhesh Province'!$A$1:$E$9</definedName>
    <definedName name="ExternalData_2" localSheetId="8" hidden="1">Solar!$A$1:$N$22</definedName>
    <definedName name="ExternalData_3" localSheetId="7" hidden="1">'Cogeneration'!$A$1:$N$3</definedName>
    <definedName name="ExternalData_3" localSheetId="15" hidden="1">'Districts of Bagmati'!$A$1:$E$14</definedName>
    <definedName name="ExternalData_4" localSheetId="14" hidden="1">'Districts of Gandaki'!$A$1:$E$12</definedName>
    <definedName name="ExternalData_5" localSheetId="13" hidden="1">'Districts of Lumbini (2)'!$A$1:$E$13</definedName>
    <definedName name="ExternalData_6" localSheetId="12" hidden="1">'Districts of Karnali'!$A$1:$E$11</definedName>
    <definedName name="ExternalData_7" localSheetId="11" hidden="1">'Districts of Sudurpaschim'!$A$1:$E$10</definedName>
  </definedNames>
  <calcPr calcId="191029"/>
  <pivotCaches>
    <pivotCache cacheId="0" r:id="rId19"/>
    <pivotCache cacheId="1" r:id="rId20"/>
    <pivotCache cacheId="2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2" i="24" l="1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N77" i="2"/>
  <c r="O77" i="2"/>
  <c r="P77" i="2"/>
  <c r="Q77" i="2"/>
  <c r="T77" i="2"/>
  <c r="U77" i="2" s="1"/>
  <c r="W77" i="2"/>
  <c r="Y77" i="2" s="1"/>
  <c r="Z77" i="2" s="1"/>
  <c r="Q16" i="2"/>
  <c r="P16" i="2"/>
  <c r="O16" i="2"/>
  <c r="N16" i="2"/>
  <c r="G5" i="25"/>
  <c r="G6" i="25"/>
  <c r="G7" i="25"/>
  <c r="G4" i="25"/>
  <c r="I3" i="24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2" i="24"/>
  <c r="W3" i="2"/>
  <c r="Y3" i="2" s="1"/>
  <c r="W4" i="2"/>
  <c r="Y4" i="2" s="1"/>
  <c r="W5" i="2"/>
  <c r="Y5" i="2" s="1"/>
  <c r="W6" i="2"/>
  <c r="Y6" i="2" s="1"/>
  <c r="W7" i="2"/>
  <c r="Y7" i="2" s="1"/>
  <c r="W8" i="2"/>
  <c r="Y8" i="2" s="1"/>
  <c r="W9" i="2"/>
  <c r="Y9" i="2" s="1"/>
  <c r="W10" i="2"/>
  <c r="Y10" i="2" s="1"/>
  <c r="W11" i="2"/>
  <c r="Y11" i="2" s="1"/>
  <c r="W12" i="2"/>
  <c r="Y12" i="2" s="1"/>
  <c r="W13" i="2"/>
  <c r="Y13" i="2" s="1"/>
  <c r="W14" i="2"/>
  <c r="Y14" i="2" s="1"/>
  <c r="W15" i="2"/>
  <c r="Y15" i="2" s="1"/>
  <c r="W17" i="2"/>
  <c r="Y17" i="2" s="1"/>
  <c r="W18" i="2"/>
  <c r="Y18" i="2" s="1"/>
  <c r="W19" i="2"/>
  <c r="Y19" i="2" s="1"/>
  <c r="W20" i="2"/>
  <c r="Y20" i="2" s="1"/>
  <c r="W21" i="2"/>
  <c r="Y21" i="2" s="1"/>
  <c r="W22" i="2"/>
  <c r="Y22" i="2" s="1"/>
  <c r="W23" i="2"/>
  <c r="Y23" i="2" s="1"/>
  <c r="W16" i="2"/>
  <c r="Y16" i="2" s="1"/>
  <c r="W24" i="2"/>
  <c r="Y24" i="2" s="1"/>
  <c r="W25" i="2"/>
  <c r="Y25" i="2" s="1"/>
  <c r="W26" i="2"/>
  <c r="Y26" i="2" s="1"/>
  <c r="W27" i="2"/>
  <c r="Y27" i="2" s="1"/>
  <c r="W28" i="2"/>
  <c r="Y28" i="2" s="1"/>
  <c r="W29" i="2"/>
  <c r="Y29" i="2" s="1"/>
  <c r="W30" i="2"/>
  <c r="Y30" i="2" s="1"/>
  <c r="W31" i="2"/>
  <c r="Y31" i="2" s="1"/>
  <c r="W32" i="2"/>
  <c r="Y32" i="2" s="1"/>
  <c r="W33" i="2"/>
  <c r="Y33" i="2" s="1"/>
  <c r="W34" i="2"/>
  <c r="Y34" i="2" s="1"/>
  <c r="W39" i="2"/>
  <c r="Y39" i="2" s="1"/>
  <c r="W35" i="2"/>
  <c r="Y35" i="2" s="1"/>
  <c r="W38" i="2"/>
  <c r="Y38" i="2" s="1"/>
  <c r="W37" i="2"/>
  <c r="Y37" i="2" s="1"/>
  <c r="W36" i="2"/>
  <c r="Y36" i="2" s="1"/>
  <c r="W40" i="2"/>
  <c r="Y40" i="2" s="1"/>
  <c r="W41" i="2"/>
  <c r="Y41" i="2" s="1"/>
  <c r="W42" i="2"/>
  <c r="Y42" i="2" s="1"/>
  <c r="W43" i="2"/>
  <c r="Y43" i="2" s="1"/>
  <c r="W45" i="2"/>
  <c r="Y45" i="2" s="1"/>
  <c r="W46" i="2"/>
  <c r="Y46" i="2" s="1"/>
  <c r="W44" i="2"/>
  <c r="Y44" i="2" s="1"/>
  <c r="W47" i="2"/>
  <c r="Y47" i="2" s="1"/>
  <c r="W48" i="2"/>
  <c r="Y48" i="2" s="1"/>
  <c r="W49" i="2"/>
  <c r="Y49" i="2" s="1"/>
  <c r="W50" i="2"/>
  <c r="Y50" i="2" s="1"/>
  <c r="W51" i="2"/>
  <c r="Y51" i="2" s="1"/>
  <c r="W52" i="2"/>
  <c r="Y52" i="2" s="1"/>
  <c r="W53" i="2"/>
  <c r="Y53" i="2" s="1"/>
  <c r="W54" i="2"/>
  <c r="Y54" i="2" s="1"/>
  <c r="W55" i="2"/>
  <c r="Y55" i="2" s="1"/>
  <c r="W56" i="2"/>
  <c r="Y56" i="2" s="1"/>
  <c r="W57" i="2"/>
  <c r="Y57" i="2" s="1"/>
  <c r="W59" i="2"/>
  <c r="Y59" i="2" s="1"/>
  <c r="W58" i="2"/>
  <c r="Y58" i="2" s="1"/>
  <c r="W60" i="2"/>
  <c r="Y60" i="2" s="1"/>
  <c r="W61" i="2"/>
  <c r="Y61" i="2" s="1"/>
  <c r="W62" i="2"/>
  <c r="Y62" i="2" s="1"/>
  <c r="W67" i="2"/>
  <c r="Y67" i="2" s="1"/>
  <c r="W66" i="2"/>
  <c r="Y66" i="2" s="1"/>
  <c r="W65" i="2"/>
  <c r="Y65" i="2" s="1"/>
  <c r="W63" i="2"/>
  <c r="Y63" i="2" s="1"/>
  <c r="W64" i="2"/>
  <c r="Y64" i="2" s="1"/>
  <c r="W68" i="2"/>
  <c r="Y68" i="2" s="1"/>
  <c r="W69" i="2"/>
  <c r="Y69" i="2" s="1"/>
  <c r="W70" i="2"/>
  <c r="Y70" i="2" s="1"/>
  <c r="W71" i="2"/>
  <c r="Y71" i="2" s="1"/>
  <c r="W72" i="2"/>
  <c r="Y72" i="2" s="1"/>
  <c r="W73" i="2"/>
  <c r="Y73" i="2" s="1"/>
  <c r="W76" i="2"/>
  <c r="Y76" i="2" s="1"/>
  <c r="W74" i="2"/>
  <c r="Y74" i="2" s="1"/>
  <c r="W75" i="2"/>
  <c r="Y75" i="2" s="1"/>
  <c r="W78" i="2"/>
  <c r="Y78" i="2" s="1"/>
  <c r="W79" i="2"/>
  <c r="Y79" i="2" s="1"/>
  <c r="W80" i="2"/>
  <c r="Y80" i="2" s="1"/>
  <c r="W81" i="2"/>
  <c r="Y81" i="2" s="1"/>
  <c r="W82" i="2"/>
  <c r="Y82" i="2" s="1"/>
  <c r="W83" i="2"/>
  <c r="Y83" i="2" s="1"/>
  <c r="W84" i="2"/>
  <c r="Y84" i="2" s="1"/>
  <c r="W85" i="2"/>
  <c r="Y85" i="2" s="1"/>
  <c r="W86" i="2"/>
  <c r="Y86" i="2" s="1"/>
  <c r="W87" i="2"/>
  <c r="Y87" i="2" s="1"/>
  <c r="W88" i="2"/>
  <c r="Y88" i="2" s="1"/>
  <c r="W89" i="2"/>
  <c r="Y89" i="2" s="1"/>
  <c r="W90" i="2"/>
  <c r="Y90" i="2" s="1"/>
  <c r="W91" i="2"/>
  <c r="Y91" i="2" s="1"/>
  <c r="W92" i="2"/>
  <c r="Y92" i="2" s="1"/>
  <c r="W93" i="2"/>
  <c r="Y93" i="2" s="1"/>
  <c r="W94" i="2"/>
  <c r="Y94" i="2" s="1"/>
  <c r="W95" i="2"/>
  <c r="Y95" i="2" s="1"/>
  <c r="W96" i="2"/>
  <c r="Y96" i="2" s="1"/>
  <c r="W97" i="2"/>
  <c r="Y97" i="2" s="1"/>
  <c r="W98" i="2"/>
  <c r="Y98" i="2" s="1"/>
  <c r="W99" i="2"/>
  <c r="Y99" i="2" s="1"/>
  <c r="W100" i="2"/>
  <c r="Y100" i="2" s="1"/>
  <c r="W102" i="2"/>
  <c r="Y102" i="2" s="1"/>
  <c r="W103" i="2"/>
  <c r="Y103" i="2" s="1"/>
  <c r="W105" i="2"/>
  <c r="Y105" i="2" s="1"/>
  <c r="W104" i="2"/>
  <c r="Y104" i="2" s="1"/>
  <c r="W106" i="2"/>
  <c r="Y106" i="2" s="1"/>
  <c r="W107" i="2"/>
  <c r="Y107" i="2" s="1"/>
  <c r="W101" i="2"/>
  <c r="Y101" i="2" s="1"/>
  <c r="W108" i="2"/>
  <c r="Y108" i="2" s="1"/>
  <c r="W110" i="2"/>
  <c r="Y110" i="2" s="1"/>
  <c r="W109" i="2"/>
  <c r="Y109" i="2" s="1"/>
  <c r="W111" i="2"/>
  <c r="Y111" i="2" s="1"/>
  <c r="W112" i="2"/>
  <c r="Y112" i="2" s="1"/>
  <c r="W113" i="2"/>
  <c r="Y113" i="2" s="1"/>
  <c r="W117" i="2"/>
  <c r="Y117" i="2" s="1"/>
  <c r="W122" i="2"/>
  <c r="Y122" i="2" s="1"/>
  <c r="W118" i="2"/>
  <c r="Y118" i="2" s="1"/>
  <c r="W119" i="2"/>
  <c r="Y119" i="2" s="1"/>
  <c r="W123" i="2"/>
  <c r="Y123" i="2" s="1"/>
  <c r="W124" i="2"/>
  <c r="Y124" i="2" s="1"/>
  <c r="W114" i="2"/>
  <c r="Y114" i="2" s="1"/>
  <c r="W121" i="2"/>
  <c r="Y121" i="2" s="1"/>
  <c r="W115" i="2"/>
  <c r="Y115" i="2" s="1"/>
  <c r="W116" i="2"/>
  <c r="Y116" i="2" s="1"/>
  <c r="W120" i="2"/>
  <c r="Y120" i="2" s="1"/>
  <c r="W125" i="2"/>
  <c r="Y125" i="2" s="1"/>
  <c r="W126" i="2"/>
  <c r="Y126" i="2" s="1"/>
  <c r="W127" i="2"/>
  <c r="Y127" i="2" s="1"/>
  <c r="W128" i="2"/>
  <c r="Y128" i="2" s="1"/>
  <c r="W129" i="2"/>
  <c r="Y129" i="2" s="1"/>
  <c r="W130" i="2"/>
  <c r="Y130" i="2" s="1"/>
  <c r="W131" i="2"/>
  <c r="Y131" i="2" s="1"/>
  <c r="W134" i="2"/>
  <c r="Y134" i="2" s="1"/>
  <c r="W132" i="2"/>
  <c r="Y132" i="2" s="1"/>
  <c r="W133" i="2"/>
  <c r="Y133" i="2" s="1"/>
  <c r="W135" i="2"/>
  <c r="Y135" i="2" s="1"/>
  <c r="W136" i="2"/>
  <c r="Y136" i="2" s="1"/>
  <c r="W137" i="2"/>
  <c r="Y137" i="2" s="1"/>
  <c r="W138" i="2"/>
  <c r="Y138" i="2" s="1"/>
  <c r="W139" i="2"/>
  <c r="Y139" i="2" s="1"/>
  <c r="W141" i="2"/>
  <c r="Y141" i="2" s="1"/>
  <c r="W140" i="2"/>
  <c r="Y140" i="2" s="1"/>
  <c r="W142" i="2"/>
  <c r="Y142" i="2" s="1"/>
  <c r="W143" i="2"/>
  <c r="Y143" i="2" s="1"/>
  <c r="W144" i="2"/>
  <c r="Y144" i="2" s="1"/>
  <c r="W145" i="2"/>
  <c r="Y145" i="2" s="1"/>
  <c r="W146" i="2"/>
  <c r="Y146" i="2" s="1"/>
  <c r="W147" i="2"/>
  <c r="Y147" i="2" s="1"/>
  <c r="W148" i="2"/>
  <c r="Y148" i="2" s="1"/>
  <c r="W152" i="2"/>
  <c r="Y152" i="2" s="1"/>
  <c r="W150" i="2"/>
  <c r="Y150" i="2" s="1"/>
  <c r="W149" i="2"/>
  <c r="Y149" i="2" s="1"/>
  <c r="W151" i="2"/>
  <c r="Y151" i="2" s="1"/>
  <c r="W155" i="2"/>
  <c r="Y155" i="2" s="1"/>
  <c r="W153" i="2"/>
  <c r="Y153" i="2" s="1"/>
  <c r="W154" i="2"/>
  <c r="Y154" i="2" s="1"/>
  <c r="W156" i="2"/>
  <c r="Y156" i="2" s="1"/>
  <c r="W157" i="2"/>
  <c r="Y157" i="2" s="1"/>
  <c r="W158" i="2"/>
  <c r="Y158" i="2" s="1"/>
  <c r="W160" i="2"/>
  <c r="Y160" i="2" s="1"/>
  <c r="W161" i="2"/>
  <c r="Y161" i="2" s="1"/>
  <c r="W159" i="2"/>
  <c r="Y159" i="2" s="1"/>
  <c r="W162" i="2"/>
  <c r="Y162" i="2" s="1"/>
  <c r="W166" i="2"/>
  <c r="Y166" i="2" s="1"/>
  <c r="W164" i="2"/>
  <c r="Y164" i="2" s="1"/>
  <c r="W165" i="2"/>
  <c r="Y165" i="2" s="1"/>
  <c r="W163" i="2"/>
  <c r="Y163" i="2" s="1"/>
  <c r="W167" i="2"/>
  <c r="Y167" i="2" s="1"/>
  <c r="W168" i="2"/>
  <c r="Y168" i="2" s="1"/>
  <c r="W169" i="2"/>
  <c r="Y169" i="2" s="1"/>
  <c r="W170" i="2"/>
  <c r="Y170" i="2" s="1"/>
  <c r="W171" i="2"/>
  <c r="Y171" i="2" s="1"/>
  <c r="W172" i="2"/>
  <c r="Y172" i="2" s="1"/>
  <c r="W173" i="2"/>
  <c r="Y173" i="2" s="1"/>
  <c r="T16" i="2"/>
  <c r="U16" i="2" s="1"/>
  <c r="AA19" i="2"/>
  <c r="Z16" i="2" l="1"/>
  <c r="P4" i="2"/>
  <c r="Q4" i="2"/>
  <c r="Z4" i="2" s="1"/>
  <c r="P5" i="2"/>
  <c r="Q5" i="2"/>
  <c r="Z5" i="2" s="1"/>
  <c r="P6" i="2"/>
  <c r="Q6" i="2"/>
  <c r="Z6" i="2" s="1"/>
  <c r="P7" i="2"/>
  <c r="Q7" i="2"/>
  <c r="Z7" i="2" s="1"/>
  <c r="P8" i="2"/>
  <c r="Q8" i="2"/>
  <c r="Z8" i="2" s="1"/>
  <c r="P9" i="2"/>
  <c r="Q9" i="2"/>
  <c r="Z9" i="2" s="1"/>
  <c r="P10" i="2"/>
  <c r="Q10" i="2"/>
  <c r="Z10" i="2" s="1"/>
  <c r="P11" i="2"/>
  <c r="Q11" i="2"/>
  <c r="P12" i="2"/>
  <c r="Q12" i="2"/>
  <c r="P13" i="2"/>
  <c r="Q13" i="2"/>
  <c r="Z13" i="2" s="1"/>
  <c r="P14" i="2"/>
  <c r="Q14" i="2"/>
  <c r="Z14" i="2" s="1"/>
  <c r="P15" i="2"/>
  <c r="Q15" i="2"/>
  <c r="Z15" i="2" s="1"/>
  <c r="P17" i="2"/>
  <c r="Q17" i="2"/>
  <c r="Z17" i="2" s="1"/>
  <c r="P18" i="2"/>
  <c r="Q18" i="2"/>
  <c r="Z18" i="2" s="1"/>
  <c r="P19" i="2"/>
  <c r="Q19" i="2"/>
  <c r="Z19" i="2" s="1"/>
  <c r="P20" i="2"/>
  <c r="Q20" i="2"/>
  <c r="Z20" i="2" s="1"/>
  <c r="P21" i="2"/>
  <c r="Q21" i="2"/>
  <c r="Z21" i="2" s="1"/>
  <c r="P22" i="2"/>
  <c r="Q22" i="2"/>
  <c r="Z22" i="2" s="1"/>
  <c r="P23" i="2"/>
  <c r="Q23" i="2"/>
  <c r="Z23" i="2" s="1"/>
  <c r="P24" i="2"/>
  <c r="Q24" i="2"/>
  <c r="Z24" i="2" s="1"/>
  <c r="P25" i="2"/>
  <c r="Q25" i="2"/>
  <c r="Z25" i="2" s="1"/>
  <c r="P26" i="2"/>
  <c r="Q26" i="2"/>
  <c r="Z26" i="2" s="1"/>
  <c r="P27" i="2"/>
  <c r="Q27" i="2"/>
  <c r="Z27" i="2" s="1"/>
  <c r="P28" i="2"/>
  <c r="Q28" i="2"/>
  <c r="Z28" i="2" s="1"/>
  <c r="P29" i="2"/>
  <c r="Q29" i="2"/>
  <c r="Z29" i="2" s="1"/>
  <c r="P30" i="2"/>
  <c r="Q30" i="2"/>
  <c r="Z30" i="2" s="1"/>
  <c r="P31" i="2"/>
  <c r="Q31" i="2"/>
  <c r="Z31" i="2" s="1"/>
  <c r="P32" i="2"/>
  <c r="Q32" i="2"/>
  <c r="Z32" i="2" s="1"/>
  <c r="P33" i="2"/>
  <c r="Q33" i="2"/>
  <c r="Z33" i="2" s="1"/>
  <c r="P34" i="2"/>
  <c r="Q34" i="2"/>
  <c r="Z34" i="2" s="1"/>
  <c r="P39" i="2"/>
  <c r="Q39" i="2"/>
  <c r="Z39" i="2" s="1"/>
  <c r="P35" i="2"/>
  <c r="Q35" i="2"/>
  <c r="P38" i="2"/>
  <c r="Q38" i="2"/>
  <c r="P37" i="2"/>
  <c r="Q37" i="2"/>
  <c r="Z37" i="2" s="1"/>
  <c r="P36" i="2"/>
  <c r="Q36" i="2"/>
  <c r="Z36" i="2" s="1"/>
  <c r="P40" i="2"/>
  <c r="Q40" i="2"/>
  <c r="Z40" i="2" s="1"/>
  <c r="P41" i="2"/>
  <c r="Q41" i="2"/>
  <c r="Z41" i="2" s="1"/>
  <c r="P42" i="2"/>
  <c r="Q42" i="2"/>
  <c r="Z42" i="2" s="1"/>
  <c r="P43" i="2"/>
  <c r="Q43" i="2"/>
  <c r="Z43" i="2" s="1"/>
  <c r="P45" i="2"/>
  <c r="Q45" i="2"/>
  <c r="Z45" i="2" s="1"/>
  <c r="P46" i="2"/>
  <c r="Q46" i="2"/>
  <c r="Z46" i="2" s="1"/>
  <c r="P44" i="2"/>
  <c r="Q44" i="2"/>
  <c r="Z44" i="2" s="1"/>
  <c r="P47" i="2"/>
  <c r="Q47" i="2"/>
  <c r="Z47" i="2" s="1"/>
  <c r="P48" i="2"/>
  <c r="Q48" i="2"/>
  <c r="Z48" i="2" s="1"/>
  <c r="P49" i="2"/>
  <c r="Q49" i="2"/>
  <c r="Z49" i="2" s="1"/>
  <c r="P50" i="2"/>
  <c r="Q50" i="2"/>
  <c r="Z50" i="2" s="1"/>
  <c r="P51" i="2"/>
  <c r="Q51" i="2"/>
  <c r="Z51" i="2" s="1"/>
  <c r="P52" i="2"/>
  <c r="Q52" i="2"/>
  <c r="Z52" i="2" s="1"/>
  <c r="P53" i="2"/>
  <c r="Q53" i="2"/>
  <c r="Z53" i="2" s="1"/>
  <c r="P54" i="2"/>
  <c r="Q54" i="2"/>
  <c r="Z54" i="2" s="1"/>
  <c r="P55" i="2"/>
  <c r="Q55" i="2"/>
  <c r="Z55" i="2" s="1"/>
  <c r="P56" i="2"/>
  <c r="Q56" i="2"/>
  <c r="Z56" i="2" s="1"/>
  <c r="P57" i="2"/>
  <c r="Q57" i="2"/>
  <c r="Z57" i="2" s="1"/>
  <c r="P59" i="2"/>
  <c r="Q59" i="2"/>
  <c r="Z59" i="2" s="1"/>
  <c r="P58" i="2"/>
  <c r="Q58" i="2"/>
  <c r="Z58" i="2" s="1"/>
  <c r="P60" i="2"/>
  <c r="Q60" i="2"/>
  <c r="Z60" i="2" s="1"/>
  <c r="P61" i="2"/>
  <c r="Q61" i="2"/>
  <c r="Z61" i="2" s="1"/>
  <c r="P62" i="2"/>
  <c r="Q62" i="2"/>
  <c r="Z62" i="2" s="1"/>
  <c r="P67" i="2"/>
  <c r="Q67" i="2"/>
  <c r="Z67" i="2" s="1"/>
  <c r="P66" i="2"/>
  <c r="Q66" i="2"/>
  <c r="Z66" i="2" s="1"/>
  <c r="P65" i="2"/>
  <c r="Q65" i="2"/>
  <c r="Z65" i="2" s="1"/>
  <c r="P63" i="2"/>
  <c r="Q63" i="2"/>
  <c r="Z63" i="2" s="1"/>
  <c r="P64" i="2"/>
  <c r="Q64" i="2"/>
  <c r="Z64" i="2" s="1"/>
  <c r="P68" i="2"/>
  <c r="Q68" i="2"/>
  <c r="Z68" i="2" s="1"/>
  <c r="P69" i="2"/>
  <c r="Q69" i="2"/>
  <c r="Z69" i="2" s="1"/>
  <c r="P70" i="2"/>
  <c r="Q70" i="2"/>
  <c r="Z70" i="2" s="1"/>
  <c r="P71" i="2"/>
  <c r="Q71" i="2"/>
  <c r="Z71" i="2" s="1"/>
  <c r="P72" i="2"/>
  <c r="Q72" i="2"/>
  <c r="Z72" i="2" s="1"/>
  <c r="P73" i="2"/>
  <c r="Q73" i="2"/>
  <c r="Z73" i="2" s="1"/>
  <c r="P76" i="2"/>
  <c r="Q76" i="2"/>
  <c r="Z76" i="2" s="1"/>
  <c r="P74" i="2"/>
  <c r="Q74" i="2"/>
  <c r="Z74" i="2" s="1"/>
  <c r="P75" i="2"/>
  <c r="Q75" i="2"/>
  <c r="Z75" i="2" s="1"/>
  <c r="P78" i="2"/>
  <c r="Q78" i="2"/>
  <c r="Z78" i="2" s="1"/>
  <c r="P79" i="2"/>
  <c r="Q79" i="2"/>
  <c r="Z79" i="2" s="1"/>
  <c r="P80" i="2"/>
  <c r="Q80" i="2"/>
  <c r="Z80" i="2" s="1"/>
  <c r="P81" i="2"/>
  <c r="Q81" i="2"/>
  <c r="Z81" i="2" s="1"/>
  <c r="P82" i="2"/>
  <c r="Q82" i="2"/>
  <c r="Z82" i="2" s="1"/>
  <c r="P83" i="2"/>
  <c r="Q83" i="2"/>
  <c r="Z83" i="2" s="1"/>
  <c r="P84" i="2"/>
  <c r="Q84" i="2"/>
  <c r="Z84" i="2" s="1"/>
  <c r="P85" i="2"/>
  <c r="Q85" i="2"/>
  <c r="Z85" i="2" s="1"/>
  <c r="P86" i="2"/>
  <c r="Q86" i="2"/>
  <c r="Z86" i="2" s="1"/>
  <c r="P87" i="2"/>
  <c r="Q87" i="2"/>
  <c r="Z87" i="2" s="1"/>
  <c r="P88" i="2"/>
  <c r="Q88" i="2"/>
  <c r="Z88" i="2" s="1"/>
  <c r="P89" i="2"/>
  <c r="Q89" i="2"/>
  <c r="Z89" i="2" s="1"/>
  <c r="P90" i="2"/>
  <c r="Q90" i="2"/>
  <c r="Z90" i="2" s="1"/>
  <c r="P91" i="2"/>
  <c r="Q91" i="2"/>
  <c r="Z91" i="2" s="1"/>
  <c r="P92" i="2"/>
  <c r="Q92" i="2"/>
  <c r="Z92" i="2" s="1"/>
  <c r="P93" i="2"/>
  <c r="Q93" i="2"/>
  <c r="Z93" i="2" s="1"/>
  <c r="P94" i="2"/>
  <c r="Q94" i="2"/>
  <c r="Z94" i="2" s="1"/>
  <c r="P95" i="2"/>
  <c r="Q95" i="2"/>
  <c r="Z95" i="2" s="1"/>
  <c r="P96" i="2"/>
  <c r="Q96" i="2"/>
  <c r="Z96" i="2" s="1"/>
  <c r="P97" i="2"/>
  <c r="Q97" i="2"/>
  <c r="Z97" i="2" s="1"/>
  <c r="P98" i="2"/>
  <c r="Q98" i="2"/>
  <c r="Z98" i="2" s="1"/>
  <c r="P99" i="2"/>
  <c r="Q99" i="2"/>
  <c r="Z99" i="2" s="1"/>
  <c r="P100" i="2"/>
  <c r="Q100" i="2"/>
  <c r="Z100" i="2" s="1"/>
  <c r="P102" i="2"/>
  <c r="Q102" i="2"/>
  <c r="Z102" i="2" s="1"/>
  <c r="P103" i="2"/>
  <c r="Q103" i="2"/>
  <c r="Z103" i="2" s="1"/>
  <c r="P105" i="2"/>
  <c r="Q105" i="2"/>
  <c r="Z105" i="2" s="1"/>
  <c r="P104" i="2"/>
  <c r="Q104" i="2"/>
  <c r="Z104" i="2" s="1"/>
  <c r="P106" i="2"/>
  <c r="Q106" i="2"/>
  <c r="Z106" i="2" s="1"/>
  <c r="P107" i="2"/>
  <c r="Q107" i="2"/>
  <c r="Z107" i="2" s="1"/>
  <c r="P101" i="2"/>
  <c r="Q101" i="2"/>
  <c r="Z101" i="2" s="1"/>
  <c r="P108" i="2"/>
  <c r="Q108" i="2"/>
  <c r="Z108" i="2" s="1"/>
  <c r="P110" i="2"/>
  <c r="Q110" i="2"/>
  <c r="Z110" i="2" s="1"/>
  <c r="P109" i="2"/>
  <c r="Q109" i="2"/>
  <c r="Z109" i="2" s="1"/>
  <c r="P111" i="2"/>
  <c r="Q111" i="2"/>
  <c r="Z111" i="2" s="1"/>
  <c r="P112" i="2"/>
  <c r="Q112" i="2"/>
  <c r="Z112" i="2" s="1"/>
  <c r="P113" i="2"/>
  <c r="Q113" i="2"/>
  <c r="Z113" i="2" s="1"/>
  <c r="P117" i="2"/>
  <c r="Q117" i="2"/>
  <c r="Z117" i="2" s="1"/>
  <c r="P122" i="2"/>
  <c r="Q122" i="2"/>
  <c r="Z122" i="2" s="1"/>
  <c r="P118" i="2"/>
  <c r="Q118" i="2"/>
  <c r="Z118" i="2" s="1"/>
  <c r="P119" i="2"/>
  <c r="Q119" i="2"/>
  <c r="Z119" i="2" s="1"/>
  <c r="P123" i="2"/>
  <c r="Q123" i="2"/>
  <c r="Z123" i="2" s="1"/>
  <c r="P124" i="2"/>
  <c r="Q124" i="2"/>
  <c r="Z124" i="2" s="1"/>
  <c r="P114" i="2"/>
  <c r="Q114" i="2"/>
  <c r="Z114" i="2" s="1"/>
  <c r="P121" i="2"/>
  <c r="Q121" i="2"/>
  <c r="Z121" i="2" s="1"/>
  <c r="P115" i="2"/>
  <c r="Q115" i="2"/>
  <c r="Z115" i="2" s="1"/>
  <c r="P116" i="2"/>
  <c r="Q116" i="2"/>
  <c r="Z116" i="2" s="1"/>
  <c r="P120" i="2"/>
  <c r="Q120" i="2"/>
  <c r="Z120" i="2" s="1"/>
  <c r="P125" i="2"/>
  <c r="Q125" i="2"/>
  <c r="Z125" i="2" s="1"/>
  <c r="P126" i="2"/>
  <c r="Q126" i="2"/>
  <c r="Z126" i="2" s="1"/>
  <c r="P127" i="2"/>
  <c r="Q127" i="2"/>
  <c r="Z127" i="2" s="1"/>
  <c r="P128" i="2"/>
  <c r="Q128" i="2"/>
  <c r="Z128" i="2" s="1"/>
  <c r="P129" i="2"/>
  <c r="Q129" i="2"/>
  <c r="Z129" i="2" s="1"/>
  <c r="P130" i="2"/>
  <c r="Q130" i="2"/>
  <c r="Z130" i="2" s="1"/>
  <c r="P131" i="2"/>
  <c r="Q131" i="2"/>
  <c r="Z131" i="2" s="1"/>
  <c r="P134" i="2"/>
  <c r="Q134" i="2"/>
  <c r="Z134" i="2" s="1"/>
  <c r="P132" i="2"/>
  <c r="Q132" i="2"/>
  <c r="Z132" i="2" s="1"/>
  <c r="P133" i="2"/>
  <c r="Q133" i="2"/>
  <c r="Z133" i="2" s="1"/>
  <c r="P135" i="2"/>
  <c r="Q135" i="2"/>
  <c r="Z135" i="2" s="1"/>
  <c r="P136" i="2"/>
  <c r="Q136" i="2"/>
  <c r="Z136" i="2" s="1"/>
  <c r="P137" i="2"/>
  <c r="Q137" i="2"/>
  <c r="Z137" i="2" s="1"/>
  <c r="P138" i="2"/>
  <c r="Q138" i="2"/>
  <c r="Z138" i="2" s="1"/>
  <c r="P139" i="2"/>
  <c r="Q139" i="2"/>
  <c r="Z139" i="2" s="1"/>
  <c r="P141" i="2"/>
  <c r="Q141" i="2"/>
  <c r="Z141" i="2" s="1"/>
  <c r="P140" i="2"/>
  <c r="Q140" i="2"/>
  <c r="Z140" i="2" s="1"/>
  <c r="P142" i="2"/>
  <c r="Q142" i="2"/>
  <c r="Z142" i="2" s="1"/>
  <c r="P143" i="2"/>
  <c r="Q143" i="2"/>
  <c r="Z143" i="2" s="1"/>
  <c r="P144" i="2"/>
  <c r="Q144" i="2"/>
  <c r="Z144" i="2" s="1"/>
  <c r="P145" i="2"/>
  <c r="Q145" i="2"/>
  <c r="Z145" i="2" s="1"/>
  <c r="P146" i="2"/>
  <c r="Q146" i="2"/>
  <c r="Z146" i="2" s="1"/>
  <c r="P147" i="2"/>
  <c r="Q147" i="2"/>
  <c r="Z147" i="2" s="1"/>
  <c r="P148" i="2"/>
  <c r="Q148" i="2"/>
  <c r="Z148" i="2" s="1"/>
  <c r="P152" i="2"/>
  <c r="Q152" i="2"/>
  <c r="Z152" i="2" s="1"/>
  <c r="P150" i="2"/>
  <c r="Q150" i="2"/>
  <c r="Z150" i="2" s="1"/>
  <c r="P149" i="2"/>
  <c r="Q149" i="2"/>
  <c r="Z149" i="2" s="1"/>
  <c r="P151" i="2"/>
  <c r="Q151" i="2"/>
  <c r="Z151" i="2" s="1"/>
  <c r="P155" i="2"/>
  <c r="Q155" i="2"/>
  <c r="Z155" i="2" s="1"/>
  <c r="P153" i="2"/>
  <c r="Q153" i="2"/>
  <c r="Z153" i="2" s="1"/>
  <c r="P154" i="2"/>
  <c r="Q154" i="2"/>
  <c r="Z154" i="2" s="1"/>
  <c r="P156" i="2"/>
  <c r="Q156" i="2"/>
  <c r="Z156" i="2" s="1"/>
  <c r="P157" i="2"/>
  <c r="Q157" i="2"/>
  <c r="Z157" i="2" s="1"/>
  <c r="P158" i="2"/>
  <c r="Q158" i="2"/>
  <c r="Z158" i="2" s="1"/>
  <c r="P160" i="2"/>
  <c r="Q160" i="2"/>
  <c r="Z160" i="2" s="1"/>
  <c r="P161" i="2"/>
  <c r="Q161" i="2"/>
  <c r="Z161" i="2" s="1"/>
  <c r="P159" i="2"/>
  <c r="Q159" i="2"/>
  <c r="Z159" i="2" s="1"/>
  <c r="P162" i="2"/>
  <c r="Q162" i="2"/>
  <c r="Z162" i="2" s="1"/>
  <c r="P166" i="2"/>
  <c r="Q166" i="2"/>
  <c r="Z166" i="2" s="1"/>
  <c r="P164" i="2"/>
  <c r="Q164" i="2"/>
  <c r="Z164" i="2" s="1"/>
  <c r="P165" i="2"/>
  <c r="Q165" i="2"/>
  <c r="Z165" i="2" s="1"/>
  <c r="P163" i="2"/>
  <c r="Q163" i="2"/>
  <c r="Z163" i="2" s="1"/>
  <c r="P167" i="2"/>
  <c r="Q167" i="2"/>
  <c r="Z167" i="2" s="1"/>
  <c r="P168" i="2"/>
  <c r="Q168" i="2"/>
  <c r="Z168" i="2" s="1"/>
  <c r="P169" i="2"/>
  <c r="Q169" i="2"/>
  <c r="Z169" i="2" s="1"/>
  <c r="P170" i="2"/>
  <c r="Q170" i="2"/>
  <c r="Z170" i="2" s="1"/>
  <c r="P171" i="2"/>
  <c r="Q171" i="2"/>
  <c r="Z171" i="2" s="1"/>
  <c r="P172" i="2"/>
  <c r="Q172" i="2"/>
  <c r="Z172" i="2" s="1"/>
  <c r="P173" i="2"/>
  <c r="Q173" i="2"/>
  <c r="Z173" i="2" s="1"/>
  <c r="P3" i="2"/>
  <c r="Q3" i="2"/>
  <c r="Z3" i="2" s="1"/>
  <c r="O4" i="2"/>
  <c r="O5" i="2"/>
  <c r="O6" i="2"/>
  <c r="O7" i="2"/>
  <c r="O8" i="2"/>
  <c r="O9" i="2"/>
  <c r="O10" i="2"/>
  <c r="O11" i="2"/>
  <c r="O12" i="2"/>
  <c r="O13" i="2"/>
  <c r="O14" i="2"/>
  <c r="O15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9" i="2"/>
  <c r="O35" i="2"/>
  <c r="O38" i="2"/>
  <c r="O37" i="2"/>
  <c r="O36" i="2"/>
  <c r="O40" i="2"/>
  <c r="O41" i="2"/>
  <c r="O42" i="2"/>
  <c r="O43" i="2"/>
  <c r="O45" i="2"/>
  <c r="O46" i="2"/>
  <c r="O44" i="2"/>
  <c r="O47" i="2"/>
  <c r="O48" i="2"/>
  <c r="O49" i="2"/>
  <c r="O50" i="2"/>
  <c r="O51" i="2"/>
  <c r="O52" i="2"/>
  <c r="O53" i="2"/>
  <c r="O54" i="2"/>
  <c r="O55" i="2"/>
  <c r="O56" i="2"/>
  <c r="O57" i="2"/>
  <c r="O59" i="2"/>
  <c r="O58" i="2"/>
  <c r="O60" i="2"/>
  <c r="O61" i="2"/>
  <c r="O62" i="2"/>
  <c r="O67" i="2"/>
  <c r="O66" i="2"/>
  <c r="O65" i="2"/>
  <c r="O63" i="2"/>
  <c r="O64" i="2"/>
  <c r="O68" i="2"/>
  <c r="O69" i="2"/>
  <c r="O70" i="2"/>
  <c r="O71" i="2"/>
  <c r="O72" i="2"/>
  <c r="O73" i="2"/>
  <c r="O76" i="2"/>
  <c r="O74" i="2"/>
  <c r="O75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2" i="2"/>
  <c r="O103" i="2"/>
  <c r="O105" i="2"/>
  <c r="O104" i="2"/>
  <c r="O106" i="2"/>
  <c r="O107" i="2"/>
  <c r="O101" i="2"/>
  <c r="O108" i="2"/>
  <c r="O110" i="2"/>
  <c r="O109" i="2"/>
  <c r="O111" i="2"/>
  <c r="O112" i="2"/>
  <c r="O113" i="2"/>
  <c r="O117" i="2"/>
  <c r="O122" i="2"/>
  <c r="O118" i="2"/>
  <c r="O119" i="2"/>
  <c r="O123" i="2"/>
  <c r="O124" i="2"/>
  <c r="O114" i="2"/>
  <c r="O121" i="2"/>
  <c r="O115" i="2"/>
  <c r="O116" i="2"/>
  <c r="O120" i="2"/>
  <c r="O125" i="2"/>
  <c r="O126" i="2"/>
  <c r="O127" i="2"/>
  <c r="O128" i="2"/>
  <c r="O129" i="2"/>
  <c r="O130" i="2"/>
  <c r="O131" i="2"/>
  <c r="O134" i="2"/>
  <c r="O132" i="2"/>
  <c r="O133" i="2"/>
  <c r="O135" i="2"/>
  <c r="O136" i="2"/>
  <c r="O137" i="2"/>
  <c r="O138" i="2"/>
  <c r="O139" i="2"/>
  <c r="O141" i="2"/>
  <c r="O140" i="2"/>
  <c r="O142" i="2"/>
  <c r="O143" i="2"/>
  <c r="O144" i="2"/>
  <c r="O145" i="2"/>
  <c r="O146" i="2"/>
  <c r="O147" i="2"/>
  <c r="O148" i="2"/>
  <c r="O152" i="2"/>
  <c r="O150" i="2"/>
  <c r="O149" i="2"/>
  <c r="O151" i="2"/>
  <c r="O155" i="2"/>
  <c r="O153" i="2"/>
  <c r="O154" i="2"/>
  <c r="O156" i="2"/>
  <c r="O157" i="2"/>
  <c r="O158" i="2"/>
  <c r="O160" i="2"/>
  <c r="O161" i="2"/>
  <c r="O159" i="2"/>
  <c r="O162" i="2"/>
  <c r="O166" i="2"/>
  <c r="O164" i="2"/>
  <c r="O165" i="2"/>
  <c r="O163" i="2"/>
  <c r="O167" i="2"/>
  <c r="O168" i="2"/>
  <c r="O169" i="2"/>
  <c r="O170" i="2"/>
  <c r="O171" i="2"/>
  <c r="O172" i="2"/>
  <c r="O173" i="2"/>
  <c r="O3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9" i="2"/>
  <c r="N35" i="2"/>
  <c r="N38" i="2"/>
  <c r="N37" i="2"/>
  <c r="N36" i="2"/>
  <c r="N40" i="2"/>
  <c r="N41" i="2"/>
  <c r="N42" i="2"/>
  <c r="N43" i="2"/>
  <c r="N45" i="2"/>
  <c r="N46" i="2"/>
  <c r="N44" i="2"/>
  <c r="N47" i="2"/>
  <c r="N48" i="2"/>
  <c r="N49" i="2"/>
  <c r="N50" i="2"/>
  <c r="N51" i="2"/>
  <c r="N52" i="2"/>
  <c r="N53" i="2"/>
  <c r="N54" i="2"/>
  <c r="N55" i="2"/>
  <c r="N56" i="2"/>
  <c r="N57" i="2"/>
  <c r="N59" i="2"/>
  <c r="N58" i="2"/>
  <c r="N60" i="2"/>
  <c r="N61" i="2"/>
  <c r="N62" i="2"/>
  <c r="N67" i="2"/>
  <c r="N66" i="2"/>
  <c r="N65" i="2"/>
  <c r="N63" i="2"/>
  <c r="N64" i="2"/>
  <c r="N68" i="2"/>
  <c r="N69" i="2"/>
  <c r="N70" i="2"/>
  <c r="N71" i="2"/>
  <c r="N72" i="2"/>
  <c r="N73" i="2"/>
  <c r="N76" i="2"/>
  <c r="N74" i="2"/>
  <c r="N75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2" i="2"/>
  <c r="N103" i="2"/>
  <c r="N105" i="2"/>
  <c r="N104" i="2"/>
  <c r="N106" i="2"/>
  <c r="N107" i="2"/>
  <c r="N101" i="2"/>
  <c r="N108" i="2"/>
  <c r="N110" i="2"/>
  <c r="N109" i="2"/>
  <c r="N111" i="2"/>
  <c r="N112" i="2"/>
  <c r="N113" i="2"/>
  <c r="N117" i="2"/>
  <c r="N122" i="2"/>
  <c r="N118" i="2"/>
  <c r="N119" i="2"/>
  <c r="N123" i="2"/>
  <c r="N124" i="2"/>
  <c r="N114" i="2"/>
  <c r="N121" i="2"/>
  <c r="N115" i="2"/>
  <c r="N116" i="2"/>
  <c r="N120" i="2"/>
  <c r="N125" i="2"/>
  <c r="N126" i="2"/>
  <c r="N127" i="2"/>
  <c r="N128" i="2"/>
  <c r="N129" i="2"/>
  <c r="N130" i="2"/>
  <c r="N131" i="2"/>
  <c r="N134" i="2"/>
  <c r="N132" i="2"/>
  <c r="N133" i="2"/>
  <c r="N135" i="2"/>
  <c r="N136" i="2"/>
  <c r="N137" i="2"/>
  <c r="N138" i="2"/>
  <c r="N139" i="2"/>
  <c r="N141" i="2"/>
  <c r="N140" i="2"/>
  <c r="N142" i="2"/>
  <c r="N143" i="2"/>
  <c r="N144" i="2"/>
  <c r="N145" i="2"/>
  <c r="N146" i="2"/>
  <c r="N147" i="2"/>
  <c r="N148" i="2"/>
  <c r="N152" i="2"/>
  <c r="N150" i="2"/>
  <c r="N149" i="2"/>
  <c r="N151" i="2"/>
  <c r="N155" i="2"/>
  <c r="N153" i="2"/>
  <c r="N154" i="2"/>
  <c r="N156" i="2"/>
  <c r="N157" i="2"/>
  <c r="N158" i="2"/>
  <c r="N160" i="2"/>
  <c r="N161" i="2"/>
  <c r="N159" i="2"/>
  <c r="N162" i="2"/>
  <c r="N166" i="2"/>
  <c r="N164" i="2"/>
  <c r="N165" i="2"/>
  <c r="N163" i="2"/>
  <c r="N167" i="2"/>
  <c r="N168" i="2"/>
  <c r="N169" i="2"/>
  <c r="N170" i="2"/>
  <c r="N171" i="2"/>
  <c r="N172" i="2"/>
  <c r="N173" i="2"/>
  <c r="P7" i="16"/>
  <c r="P8" i="16"/>
  <c r="P9" i="16"/>
  <c r="P11" i="16"/>
  <c r="P12" i="16"/>
  <c r="P13" i="16"/>
  <c r="P15" i="16"/>
  <c r="P16" i="16"/>
  <c r="P17" i="16"/>
  <c r="P18" i="16"/>
  <c r="P19" i="16"/>
  <c r="P20" i="16"/>
  <c r="P21" i="16"/>
  <c r="P22" i="16"/>
  <c r="P4" i="16"/>
  <c r="P5" i="16"/>
  <c r="P6" i="16"/>
  <c r="P2" i="16"/>
  <c r="O2" i="16"/>
  <c r="O3" i="16"/>
  <c r="P3" i="16" s="1"/>
  <c r="O4" i="16"/>
  <c r="O5" i="16"/>
  <c r="O6" i="16"/>
  <c r="O7" i="16"/>
  <c r="O8" i="16"/>
  <c r="O9" i="16"/>
  <c r="O10" i="16"/>
  <c r="P10" i="16" s="1"/>
  <c r="O11" i="16"/>
  <c r="O12" i="16"/>
  <c r="O13" i="16"/>
  <c r="O14" i="16"/>
  <c r="P14" i="16" s="1"/>
  <c r="O15" i="16"/>
  <c r="O16" i="16"/>
  <c r="O17" i="16"/>
  <c r="O18" i="16"/>
  <c r="O19" i="16"/>
  <c r="O20" i="16"/>
  <c r="O21" i="16"/>
  <c r="O22" i="16"/>
  <c r="T3" i="2"/>
  <c r="U3" i="2" s="1"/>
  <c r="T4" i="2"/>
  <c r="U4" i="2" s="1"/>
  <c r="T5" i="2"/>
  <c r="U5" i="2" s="1"/>
  <c r="T6" i="2"/>
  <c r="U6" i="2" s="1"/>
  <c r="T7" i="2"/>
  <c r="U7" i="2" s="1"/>
  <c r="T8" i="2"/>
  <c r="U8" i="2" s="1"/>
  <c r="T9" i="2"/>
  <c r="U9" i="2" s="1"/>
  <c r="T10" i="2"/>
  <c r="U10" i="2" s="1"/>
  <c r="T11" i="2"/>
  <c r="U11" i="2" s="1"/>
  <c r="T12" i="2"/>
  <c r="U12" i="2" s="1"/>
  <c r="T13" i="2"/>
  <c r="U13" i="2" s="1"/>
  <c r="T14" i="2"/>
  <c r="U14" i="2" s="1"/>
  <c r="T15" i="2"/>
  <c r="U15" i="2" s="1"/>
  <c r="T17" i="2"/>
  <c r="U17" i="2" s="1"/>
  <c r="T18" i="2"/>
  <c r="U18" i="2" s="1"/>
  <c r="T19" i="2"/>
  <c r="U19" i="2" s="1"/>
  <c r="T20" i="2"/>
  <c r="U20" i="2" s="1"/>
  <c r="T21" i="2"/>
  <c r="U21" i="2" s="1"/>
  <c r="T22" i="2"/>
  <c r="U22" i="2" s="1"/>
  <c r="T23" i="2"/>
  <c r="U23" i="2" s="1"/>
  <c r="T24" i="2"/>
  <c r="U24" i="2" s="1"/>
  <c r="T25" i="2"/>
  <c r="U25" i="2" s="1"/>
  <c r="T26" i="2"/>
  <c r="U26" i="2" s="1"/>
  <c r="T27" i="2"/>
  <c r="U27" i="2" s="1"/>
  <c r="T28" i="2"/>
  <c r="U28" i="2" s="1"/>
  <c r="T29" i="2"/>
  <c r="U29" i="2" s="1"/>
  <c r="T30" i="2"/>
  <c r="U30" i="2" s="1"/>
  <c r="T31" i="2"/>
  <c r="U31" i="2" s="1"/>
  <c r="T32" i="2"/>
  <c r="U32" i="2" s="1"/>
  <c r="T33" i="2"/>
  <c r="U33" i="2" s="1"/>
  <c r="T34" i="2"/>
  <c r="U34" i="2" s="1"/>
  <c r="T39" i="2"/>
  <c r="U39" i="2" s="1"/>
  <c r="T35" i="2"/>
  <c r="U35" i="2" s="1"/>
  <c r="T38" i="2"/>
  <c r="U38" i="2" s="1"/>
  <c r="T37" i="2"/>
  <c r="U37" i="2" s="1"/>
  <c r="T36" i="2"/>
  <c r="U36" i="2" s="1"/>
  <c r="T40" i="2"/>
  <c r="U40" i="2" s="1"/>
  <c r="T41" i="2"/>
  <c r="U41" i="2" s="1"/>
  <c r="T42" i="2"/>
  <c r="U42" i="2" s="1"/>
  <c r="T43" i="2"/>
  <c r="U43" i="2" s="1"/>
  <c r="T45" i="2"/>
  <c r="U45" i="2" s="1"/>
  <c r="T46" i="2"/>
  <c r="U46" i="2" s="1"/>
  <c r="T44" i="2"/>
  <c r="U44" i="2" s="1"/>
  <c r="T47" i="2"/>
  <c r="U47" i="2" s="1"/>
  <c r="T48" i="2"/>
  <c r="U48" i="2" s="1"/>
  <c r="T49" i="2"/>
  <c r="U49" i="2" s="1"/>
  <c r="T50" i="2"/>
  <c r="U50" i="2" s="1"/>
  <c r="T51" i="2"/>
  <c r="U51" i="2" s="1"/>
  <c r="T52" i="2"/>
  <c r="U52" i="2" s="1"/>
  <c r="T53" i="2"/>
  <c r="U53" i="2" s="1"/>
  <c r="T54" i="2"/>
  <c r="U54" i="2" s="1"/>
  <c r="T55" i="2"/>
  <c r="U55" i="2" s="1"/>
  <c r="T56" i="2"/>
  <c r="U56" i="2" s="1"/>
  <c r="T57" i="2"/>
  <c r="U57" i="2" s="1"/>
  <c r="T59" i="2"/>
  <c r="U59" i="2" s="1"/>
  <c r="T58" i="2"/>
  <c r="U58" i="2" s="1"/>
  <c r="T60" i="2"/>
  <c r="U60" i="2" s="1"/>
  <c r="T61" i="2"/>
  <c r="U61" i="2" s="1"/>
  <c r="T62" i="2"/>
  <c r="U62" i="2" s="1"/>
  <c r="T67" i="2"/>
  <c r="U67" i="2" s="1"/>
  <c r="T66" i="2"/>
  <c r="U66" i="2" s="1"/>
  <c r="T65" i="2"/>
  <c r="U65" i="2" s="1"/>
  <c r="T63" i="2"/>
  <c r="U63" i="2" s="1"/>
  <c r="T64" i="2"/>
  <c r="U64" i="2" s="1"/>
  <c r="T68" i="2"/>
  <c r="U68" i="2" s="1"/>
  <c r="T69" i="2"/>
  <c r="U69" i="2" s="1"/>
  <c r="T70" i="2"/>
  <c r="U70" i="2" s="1"/>
  <c r="T71" i="2"/>
  <c r="U71" i="2" s="1"/>
  <c r="T72" i="2"/>
  <c r="U72" i="2" s="1"/>
  <c r="T73" i="2"/>
  <c r="U73" i="2" s="1"/>
  <c r="T76" i="2"/>
  <c r="U76" i="2" s="1"/>
  <c r="T74" i="2"/>
  <c r="U74" i="2" s="1"/>
  <c r="T75" i="2"/>
  <c r="U75" i="2" s="1"/>
  <c r="T78" i="2"/>
  <c r="U78" i="2" s="1"/>
  <c r="T79" i="2"/>
  <c r="U79" i="2" s="1"/>
  <c r="T80" i="2"/>
  <c r="U80" i="2" s="1"/>
  <c r="T81" i="2"/>
  <c r="U81" i="2" s="1"/>
  <c r="T82" i="2"/>
  <c r="U82" i="2" s="1"/>
  <c r="T83" i="2"/>
  <c r="U83" i="2" s="1"/>
  <c r="T84" i="2"/>
  <c r="U84" i="2" s="1"/>
  <c r="T85" i="2"/>
  <c r="U85" i="2" s="1"/>
  <c r="T86" i="2"/>
  <c r="U86" i="2" s="1"/>
  <c r="T87" i="2"/>
  <c r="U87" i="2" s="1"/>
  <c r="T88" i="2"/>
  <c r="U88" i="2" s="1"/>
  <c r="T89" i="2"/>
  <c r="U89" i="2" s="1"/>
  <c r="T90" i="2"/>
  <c r="U90" i="2" s="1"/>
  <c r="T91" i="2"/>
  <c r="U91" i="2" s="1"/>
  <c r="T92" i="2"/>
  <c r="U92" i="2" s="1"/>
  <c r="T93" i="2"/>
  <c r="U93" i="2" s="1"/>
  <c r="T94" i="2"/>
  <c r="U94" i="2" s="1"/>
  <c r="T95" i="2"/>
  <c r="U95" i="2" s="1"/>
  <c r="T96" i="2"/>
  <c r="U96" i="2" s="1"/>
  <c r="T97" i="2"/>
  <c r="U97" i="2" s="1"/>
  <c r="T98" i="2"/>
  <c r="U98" i="2" s="1"/>
  <c r="T99" i="2"/>
  <c r="U99" i="2" s="1"/>
  <c r="T100" i="2"/>
  <c r="U100" i="2" s="1"/>
  <c r="T102" i="2"/>
  <c r="U102" i="2" s="1"/>
  <c r="T103" i="2"/>
  <c r="U103" i="2" s="1"/>
  <c r="T105" i="2"/>
  <c r="U105" i="2" s="1"/>
  <c r="T104" i="2"/>
  <c r="U104" i="2" s="1"/>
  <c r="T106" i="2"/>
  <c r="U106" i="2" s="1"/>
  <c r="T107" i="2"/>
  <c r="U107" i="2" s="1"/>
  <c r="T101" i="2"/>
  <c r="U101" i="2" s="1"/>
  <c r="T108" i="2"/>
  <c r="U108" i="2" s="1"/>
  <c r="T110" i="2"/>
  <c r="U110" i="2" s="1"/>
  <c r="T109" i="2"/>
  <c r="U109" i="2" s="1"/>
  <c r="T111" i="2"/>
  <c r="U111" i="2" s="1"/>
  <c r="T112" i="2"/>
  <c r="U112" i="2" s="1"/>
  <c r="T113" i="2"/>
  <c r="U113" i="2" s="1"/>
  <c r="T117" i="2"/>
  <c r="U117" i="2" s="1"/>
  <c r="T122" i="2"/>
  <c r="U122" i="2" s="1"/>
  <c r="T118" i="2"/>
  <c r="U118" i="2" s="1"/>
  <c r="T119" i="2"/>
  <c r="U119" i="2" s="1"/>
  <c r="T123" i="2"/>
  <c r="U123" i="2" s="1"/>
  <c r="T124" i="2"/>
  <c r="U124" i="2" s="1"/>
  <c r="T114" i="2"/>
  <c r="U114" i="2" s="1"/>
  <c r="T121" i="2"/>
  <c r="U121" i="2" s="1"/>
  <c r="T115" i="2"/>
  <c r="U115" i="2" s="1"/>
  <c r="T116" i="2"/>
  <c r="U116" i="2" s="1"/>
  <c r="T120" i="2"/>
  <c r="U120" i="2" s="1"/>
  <c r="T125" i="2"/>
  <c r="U125" i="2" s="1"/>
  <c r="T126" i="2"/>
  <c r="U126" i="2" s="1"/>
  <c r="T127" i="2"/>
  <c r="U127" i="2" s="1"/>
  <c r="T128" i="2"/>
  <c r="U128" i="2" s="1"/>
  <c r="T129" i="2"/>
  <c r="U129" i="2" s="1"/>
  <c r="T130" i="2"/>
  <c r="U130" i="2" s="1"/>
  <c r="T131" i="2"/>
  <c r="U131" i="2" s="1"/>
  <c r="T134" i="2"/>
  <c r="U134" i="2" s="1"/>
  <c r="T132" i="2"/>
  <c r="U132" i="2" s="1"/>
  <c r="T133" i="2"/>
  <c r="U133" i="2" s="1"/>
  <c r="T135" i="2"/>
  <c r="U135" i="2" s="1"/>
  <c r="T136" i="2"/>
  <c r="U136" i="2" s="1"/>
  <c r="T137" i="2"/>
  <c r="U137" i="2" s="1"/>
  <c r="T138" i="2"/>
  <c r="U138" i="2" s="1"/>
  <c r="T139" i="2"/>
  <c r="U139" i="2" s="1"/>
  <c r="T141" i="2"/>
  <c r="U141" i="2" s="1"/>
  <c r="T140" i="2"/>
  <c r="U140" i="2" s="1"/>
  <c r="T142" i="2"/>
  <c r="U142" i="2" s="1"/>
  <c r="T143" i="2"/>
  <c r="U143" i="2" s="1"/>
  <c r="T144" i="2"/>
  <c r="U144" i="2" s="1"/>
  <c r="T145" i="2"/>
  <c r="U145" i="2" s="1"/>
  <c r="T146" i="2"/>
  <c r="U146" i="2" s="1"/>
  <c r="T147" i="2"/>
  <c r="U147" i="2" s="1"/>
  <c r="T148" i="2"/>
  <c r="U148" i="2" s="1"/>
  <c r="T152" i="2"/>
  <c r="U152" i="2" s="1"/>
  <c r="T150" i="2"/>
  <c r="U150" i="2" s="1"/>
  <c r="T149" i="2"/>
  <c r="U149" i="2" s="1"/>
  <c r="T151" i="2"/>
  <c r="U151" i="2" s="1"/>
  <c r="T155" i="2"/>
  <c r="U155" i="2" s="1"/>
  <c r="T153" i="2"/>
  <c r="U153" i="2" s="1"/>
  <c r="T154" i="2"/>
  <c r="U154" i="2" s="1"/>
  <c r="T156" i="2"/>
  <c r="U156" i="2" s="1"/>
  <c r="T157" i="2"/>
  <c r="U157" i="2" s="1"/>
  <c r="T158" i="2"/>
  <c r="U158" i="2" s="1"/>
  <c r="T160" i="2"/>
  <c r="U160" i="2" s="1"/>
  <c r="T161" i="2"/>
  <c r="U161" i="2" s="1"/>
  <c r="T159" i="2"/>
  <c r="U159" i="2" s="1"/>
  <c r="T162" i="2"/>
  <c r="U162" i="2" s="1"/>
  <c r="T166" i="2"/>
  <c r="U166" i="2" s="1"/>
  <c r="T164" i="2"/>
  <c r="U164" i="2" s="1"/>
  <c r="T165" i="2"/>
  <c r="U165" i="2" s="1"/>
  <c r="T163" i="2"/>
  <c r="U163" i="2" s="1"/>
  <c r="T167" i="2"/>
  <c r="U167" i="2" s="1"/>
  <c r="T168" i="2"/>
  <c r="U168" i="2" s="1"/>
  <c r="T169" i="2"/>
  <c r="U169" i="2" s="1"/>
  <c r="T170" i="2"/>
  <c r="U170" i="2" s="1"/>
  <c r="T171" i="2"/>
  <c r="U171" i="2" s="1"/>
  <c r="T172" i="2"/>
  <c r="U172" i="2" s="1"/>
  <c r="T173" i="2"/>
  <c r="U173" i="2" s="1"/>
  <c r="Z12" i="2" l="1"/>
  <c r="Z11" i="2"/>
  <c r="Z38" i="2"/>
  <c r="Z3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9099F4-BFCC-4299-8FF5-341CB866C3C4}" keepAlive="1" name="Query - Districts of Bagmati" description="Connection to the 'Districts of Bagmati' query in the workbook." type="5" refreshedVersion="8" background="1" saveData="1">
    <dbPr connection="Provider=Microsoft.Mashup.OleDb.1;Data Source=$Workbook$;Location=&quot;Districts of Bagmati&quot;;Extended Properties=&quot;&quot;" command="SELECT * FROM [Districts of Bagmati]"/>
  </connection>
  <connection id="2" xr16:uid="{17EE82BE-5E13-4FFB-AE54-7C8A4861EAEA}" keepAlive="1" name="Query - Districts of Gandaki" description="Connection to the 'Districts of Gandaki' query in the workbook." type="5" refreshedVersion="8" background="1" saveData="1">
    <dbPr connection="Provider=Microsoft.Mashup.OleDb.1;Data Source=$Workbook$;Location=&quot;Districts of Gandaki&quot;;Extended Properties=&quot;&quot;" command="SELECT * FROM [Districts of Gandaki]"/>
  </connection>
  <connection id="3" xr16:uid="{05249E6E-1D20-4D7B-8535-AB7E43A6BBAE}" keepAlive="1" name="Query - Districts of Karnali" description="Connection to the 'Districts of Karnali' query in the workbook." type="5" refreshedVersion="8" background="1" saveData="1">
    <dbPr connection="Provider=Microsoft.Mashup.OleDb.1;Data Source=$Workbook$;Location=&quot;Districts of Karnali&quot;;Extended Properties=&quot;&quot;" command="SELECT * FROM [Districts of Karnali]"/>
  </connection>
  <connection id="4" xr16:uid="{460CC9CF-7F14-4F2F-8FC5-5DB7224DD848}" keepAlive="1" name="Query - Districts of Koshi" description="Connection to the 'Districts of Koshi' query in the workbook." type="5" refreshedVersion="8" background="1" saveData="1">
    <dbPr connection="Provider=Microsoft.Mashup.OleDb.1;Data Source=$Workbook$;Location=&quot;Districts of Koshi&quot;;Extended Properties=&quot;&quot;" command="SELECT * FROM [Districts of Koshi]"/>
  </connection>
  <connection id="5" xr16:uid="{037B9B53-4DE3-4B10-BBC2-29C0F4AB4DE9}" keepAlive="1" name="Query - Districts of Lumbini" description="Connection to the 'Districts of Lumbini' query in the workbook." type="5" refreshedVersion="0" background="1">
    <dbPr connection="Provider=Microsoft.Mashup.OleDb.1;Data Source=$Workbook$;Location=&quot;Districts of Lumbini&quot;;Extended Properties=&quot;&quot;" command="SELECT * FROM [Districts of Lumbini]"/>
  </connection>
  <connection id="6" xr16:uid="{AFF9562C-9BE6-49DD-8566-BF83EA4B2172}" keepAlive="1" name="Query - Districts of Lumbini (2)" description="Connection to the 'Districts of Lumbini (2)' query in the workbook." type="5" refreshedVersion="8" background="1" saveData="1">
    <dbPr connection="Provider=Microsoft.Mashup.OleDb.1;Data Source=$Workbook$;Location=&quot;Districts of Lumbini (2)&quot;;Extended Properties=&quot;&quot;" command="SELECT * FROM [Districts of Lumbini (2)]"/>
  </connection>
  <connection id="7" xr16:uid="{2B7CC397-B734-4D9D-B881-AC17057ABA12}" keepAlive="1" name="Query - Districts of Madhesh Province" description="Connection to the 'Districts of Madhesh Province' query in the workbook." type="5" refreshedVersion="8" background="1" saveData="1">
    <dbPr connection="Provider=Microsoft.Mashup.OleDb.1;Data Source=$Workbook$;Location=&quot;Districts of Madhesh Province&quot;;Extended Properties=&quot;&quot;" command="SELECT * FROM [Districts of Madhesh Province]"/>
  </connection>
  <connection id="8" xr16:uid="{E94D6EAD-A630-456F-80F5-81FC36F99F6A}" keepAlive="1" name="Query - Districts of Sudurpaschim" description="Connection to the 'Districts of Sudurpaschim' query in the workbook." type="5" refreshedVersion="8" background="1" saveData="1">
    <dbPr connection="Provider=Microsoft.Mashup.OleDb.1;Data Source=$Workbook$;Location=&quot;Districts of Sudurpaschim&quot;;Extended Properties=&quot;&quot;" command="SELECT * FROM [Districts of Sudurpaschim]"/>
  </connection>
  <connection id="9" xr16:uid="{F034C8A6-E741-40E4-9E95-E6F4562D37F3}" keepAlive="1" name="Query - Districts of Sudurpaschim (2)" description="Connection to the 'Districts of Sudurpaschim (2)' query in the workbook." type="5" refreshedVersion="8" background="1" saveData="1">
    <dbPr connection="Provider=Microsoft.Mashup.OleDb.1;Data Source=$Workbook$;Location=&quot;Districts of Sudurpaschim (2)&quot;;Extended Properties=&quot;&quot;" command="SELECT * FROM [Districts of Sudurpaschim (2)]"/>
  </connection>
  <connection id="10" xr16:uid="{EFEB6CB7-1550-4C65-B179-1CF362240A85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  <connection id="11" xr16:uid="{08547010-B6AD-467D-A993-DBF45B879601}" keepAlive="1" name="Query - Table 1 (2)" description="Connection to the 'Table 1 (2)' query in the workbook." type="5" refreshedVersion="0" background="1">
    <dbPr connection="Provider=Microsoft.Mashup.OleDb.1;Data Source=$Workbook$;Location=&quot;Table 1 (2)&quot;;Extended Properties=&quot;&quot;" command="SELECT * FROM [Table 1 (2)]"/>
  </connection>
  <connection id="12" xr16:uid="{765E4A70-C041-4D59-81DB-DAB84A4E5170}" keepAlive="1" name="Query - Table 1 (3)" description="Connection to the 'Table 1 (3)' query in the workbook." type="5" refreshedVersion="8" background="1" saveData="1">
    <dbPr connection="Provider=Microsoft.Mashup.OleDb.1;Data Source=$Workbook$;Location=&quot;Table 1 (3)&quot;;Extended Properties=&quot;&quot;" command="SELECT * FROM [Table 1 (3)]"/>
  </connection>
  <connection id="13" xr16:uid="{70B92A8B-5BB0-4E24-A820-F7B5D78ECC9E}" keepAlive="1" name="Query - Table 1 (4)" description="Connection to the 'Table 1 (4)' query in the workbook." type="5" refreshedVersion="8" background="1" saveData="1">
    <dbPr connection="Provider=Microsoft.Mashup.OleDb.1;Data Source=$Workbook$;Location=&quot;Table 1 (4)&quot;;Extended Properties=&quot;&quot;" command="SELECT * FROM [Table 1 (4)]"/>
  </connection>
  <connection id="14" xr16:uid="{CB677CC2-66B6-4AEE-B0A4-D589E62F1CCB}" keepAlive="1" name="Query - Table 1 (5)" description="Connection to the 'Table 1 (5)' query in the workbook." type="5" refreshedVersion="8" background="1" saveData="1">
    <dbPr connection="Provider=Microsoft.Mashup.OleDb.1;Data Source=$Workbook$;Location=&quot;Table 1 (5)&quot;;Extended Properties=&quot;&quot;" command="SELECT * FROM [Table 1 (5)]"/>
  </connection>
</connections>
</file>

<file path=xl/sharedStrings.xml><?xml version="1.0" encoding="utf-8"?>
<sst xmlns="http://schemas.openxmlformats.org/spreadsheetml/2006/main" count="3803" uniqueCount="2673">
  <si>
    <t>S No</t>
  </si>
  <si>
    <t>Project</t>
  </si>
  <si>
    <t>Capacity (MW)</t>
  </si>
  <si>
    <t>River</t>
  </si>
  <si>
    <t>Lic No</t>
  </si>
  <si>
    <t>Isuue Date</t>
  </si>
  <si>
    <t>Validity</t>
  </si>
  <si>
    <t>Promoter</t>
  </si>
  <si>
    <t>Address</t>
  </si>
  <si>
    <t>Latitiude N</t>
  </si>
  <si>
    <t>Latitiude N_1</t>
  </si>
  <si>
    <t>Longitude E</t>
  </si>
  <si>
    <t>Longitude E_2</t>
  </si>
  <si>
    <t>VDC/District</t>
  </si>
  <si>
    <t>C O D</t>
  </si>
  <si>
    <t>Khimti -I</t>
  </si>
  <si>
    <t>Khimti Khola</t>
  </si>
  <si>
    <t>1</t>
  </si>
  <si>
    <t>2051-11-01</t>
  </si>
  <si>
    <t>2101-10-29</t>
  </si>
  <si>
    <t>Himal Power Limited</t>
  </si>
  <si>
    <t/>
  </si>
  <si>
    <t>27o 28' 28"</t>
  </si>
  <si>
    <t>27o 33' 07"</t>
  </si>
  <si>
    <t>86o 06' 04"</t>
  </si>
  <si>
    <t>86o 15' 00"</t>
  </si>
  <si>
    <t>Sahure,Hawa (Dolakha) Betali (Ramechhap)</t>
  </si>
  <si>
    <t>2057-03-27</t>
  </si>
  <si>
    <t>Tatopani</t>
  </si>
  <si>
    <t>1_gtd</t>
  </si>
  <si>
    <t>2051-12-06</t>
  </si>
  <si>
    <t>2101-11-30</t>
  </si>
  <si>
    <t>Nepal Electricity Authority</t>
  </si>
  <si>
    <t>28o 31' 31"</t>
  </si>
  <si>
    <t>28o 32' 00"</t>
  </si>
  <si>
    <t>83o 39' 30"</t>
  </si>
  <si>
    <t>83o 40' 07"</t>
  </si>
  <si>
    <t>(Myagdi)</t>
  </si>
  <si>
    <t>2045-01-01</t>
  </si>
  <si>
    <t>Kulekhani-II</t>
  </si>
  <si>
    <t>Kulekhani</t>
  </si>
  <si>
    <t>27o 30' 06"</t>
  </si>
  <si>
    <t>27o 32' 06"</t>
  </si>
  <si>
    <t>85o 02' 32"</t>
  </si>
  <si>
    <t>85o 08' 21"</t>
  </si>
  <si>
    <t>(Makawanpur)</t>
  </si>
  <si>
    <t>2043-07-15</t>
  </si>
  <si>
    <t>Trishuli</t>
  </si>
  <si>
    <t>27o 55' 09"</t>
  </si>
  <si>
    <t>27o 58' 25"</t>
  </si>
  <si>
    <t>85o 08' 45"</t>
  </si>
  <si>
    <t>85o 11' 11"</t>
  </si>
  <si>
    <t>(Nuwakot)</t>
  </si>
  <si>
    <t>2024-01-01</t>
  </si>
  <si>
    <t>Gandak</t>
  </si>
  <si>
    <t>Narayani</t>
  </si>
  <si>
    <t>27o 25' 21"</t>
  </si>
  <si>
    <t>27o 28' 16"</t>
  </si>
  <si>
    <t>83o 47' 08"</t>
  </si>
  <si>
    <t>83o 56' 25"</t>
  </si>
  <si>
    <t>2035-12-19</t>
  </si>
  <si>
    <t>Panauti</t>
  </si>
  <si>
    <t>Roshi</t>
  </si>
  <si>
    <t>27o 33' 00"</t>
  </si>
  <si>
    <t>27o 35' 21"</t>
  </si>
  <si>
    <t>85o 30' 20"</t>
  </si>
  <si>
    <t>85o 32' 35"</t>
  </si>
  <si>
    <t>2022-01-01</t>
  </si>
  <si>
    <t>Seti</t>
  </si>
  <si>
    <t>Seti Khola</t>
  </si>
  <si>
    <t>28o 13' 50"</t>
  </si>
  <si>
    <t>28o 15' 06"</t>
  </si>
  <si>
    <t>83o 57' 54"</t>
  </si>
  <si>
    <t>83o 59' 34"</t>
  </si>
  <si>
    <t>(Kaski)</t>
  </si>
  <si>
    <t>2042-07-16</t>
  </si>
  <si>
    <t>Marsyangdi</t>
  </si>
  <si>
    <t>27o 52' 25"</t>
  </si>
  <si>
    <t>27o 56' 53"</t>
  </si>
  <si>
    <t>84o 25' 40"</t>
  </si>
  <si>
    <t>84o 32' 42"</t>
  </si>
  <si>
    <t>(Tanahu)</t>
  </si>
  <si>
    <t>2046-07-20</t>
  </si>
  <si>
    <t>Kulekhani-I</t>
  </si>
  <si>
    <t>27o 37' 48"</t>
  </si>
  <si>
    <t>85o 10' 50"</t>
  </si>
  <si>
    <t>2039-01-21</t>
  </si>
  <si>
    <t>Devighat</t>
  </si>
  <si>
    <t>27o 53' 07"</t>
  </si>
  <si>
    <t>85o 07' 55"</t>
  </si>
  <si>
    <t>2041-08-16</t>
  </si>
  <si>
    <t>Sun Koshi</t>
  </si>
  <si>
    <t>27o 45' 00"</t>
  </si>
  <si>
    <t>27o 46' 00"</t>
  </si>
  <si>
    <t>85o 50' 10"</t>
  </si>
  <si>
    <t>85o 52' 30"</t>
  </si>
  <si>
    <t>(Sindhupalchok)</t>
  </si>
  <si>
    <t>2029-01-01</t>
  </si>
  <si>
    <t>Tinau</t>
  </si>
  <si>
    <t>27o 43' 00"</t>
  </si>
  <si>
    <t>27o 44' 20"</t>
  </si>
  <si>
    <t>83o 27' 30"</t>
  </si>
  <si>
    <t>83o 28' 00"</t>
  </si>
  <si>
    <t>(Palpa)</t>
  </si>
  <si>
    <t>2038-01-01</t>
  </si>
  <si>
    <t>Andhi Khola</t>
  </si>
  <si>
    <t>2_gtd</t>
  </si>
  <si>
    <t>2052-01-08</t>
  </si>
  <si>
    <t>2101-12-30</t>
  </si>
  <si>
    <t>Butwal Power Company</t>
  </si>
  <si>
    <t>27o 55' 34"</t>
  </si>
  <si>
    <t>27o 57' 02"</t>
  </si>
  <si>
    <t>83o 40' 37"</t>
  </si>
  <si>
    <t>83o 41' 06"</t>
  </si>
  <si>
    <t>(Syangja)</t>
  </si>
  <si>
    <t>2048-02-18</t>
  </si>
  <si>
    <t>Jhimruk Khola</t>
  </si>
  <si>
    <t>Jhimruk</t>
  </si>
  <si>
    <t>3_gtd</t>
  </si>
  <si>
    <t>2052-01-25</t>
  </si>
  <si>
    <t>28o 04' 02"</t>
  </si>
  <si>
    <t>28o 04' 46"</t>
  </si>
  <si>
    <t>82o 48' 04"</t>
  </si>
  <si>
    <t>82o 49' 07"</t>
  </si>
  <si>
    <t>(Pyuthan)</t>
  </si>
  <si>
    <t>2041-04-17</t>
  </si>
  <si>
    <t>Puwa</t>
  </si>
  <si>
    <t>2</t>
  </si>
  <si>
    <t>2052-05-27</t>
  </si>
  <si>
    <t>26o 52' 28"</t>
  </si>
  <si>
    <t>26o 54' 50"</t>
  </si>
  <si>
    <t>87o 54' 04"</t>
  </si>
  <si>
    <t>87o 55' 52"</t>
  </si>
  <si>
    <t>Ilam N.P. (Ilam)</t>
  </si>
  <si>
    <t>2060-12-22</t>
  </si>
  <si>
    <t>Modi Khola</t>
  </si>
  <si>
    <t>3</t>
  </si>
  <si>
    <t>2052-10-24</t>
  </si>
  <si>
    <t>28o 15' 42"</t>
  </si>
  <si>
    <t>28o 17' 45"</t>
  </si>
  <si>
    <t>83o 43' 47"</t>
  </si>
  <si>
    <t>83o 45' 45"</t>
  </si>
  <si>
    <t>(Parbat)</t>
  </si>
  <si>
    <t>2057-08-16</t>
  </si>
  <si>
    <t>Kali Gandaki A</t>
  </si>
  <si>
    <t>Kali Gandaki</t>
  </si>
  <si>
    <t>4</t>
  </si>
  <si>
    <t>2053-07-21</t>
  </si>
  <si>
    <t>27o 55' 00"</t>
  </si>
  <si>
    <t>28o 00' 52"</t>
  </si>
  <si>
    <t>83o 26' 12"</t>
  </si>
  <si>
    <t>83o 37' 20"</t>
  </si>
  <si>
    <t>Shreekrishna Gandaki (Syangja)</t>
  </si>
  <si>
    <t>2059-04-31</t>
  </si>
  <si>
    <t>Upper Bhotekoshi</t>
  </si>
  <si>
    <t>Bhote Koshi</t>
  </si>
  <si>
    <t>5</t>
  </si>
  <si>
    <t>2053-08-13</t>
  </si>
  <si>
    <t>2093-07-30</t>
  </si>
  <si>
    <t>Bhotekoshi Power Company</t>
  </si>
  <si>
    <t>27o 54' 40"</t>
  </si>
  <si>
    <t>27o 56' 42"</t>
  </si>
  <si>
    <t>85o 55' 13"</t>
  </si>
  <si>
    <t>85o 56' 55"</t>
  </si>
  <si>
    <t>2057-10-11</t>
  </si>
  <si>
    <t>Chilime</t>
  </si>
  <si>
    <t>6</t>
  </si>
  <si>
    <t>2054-04-26</t>
  </si>
  <si>
    <t>2104-11-30</t>
  </si>
  <si>
    <t>Chilime Hydropower Company Limited</t>
  </si>
  <si>
    <t>KMC-3, Maharajgunj, POBox: 25210, Kathmandu, e-mail: info@chilime.com.np</t>
  </si>
  <si>
    <t>28o 09' 15"</t>
  </si>
  <si>
    <t>28o 11' 07"</t>
  </si>
  <si>
    <t>85o 17' 53"</t>
  </si>
  <si>
    <t>85o 20' 28"</t>
  </si>
  <si>
    <t>Chilime (Rasuwa)</t>
  </si>
  <si>
    <t>2065-05-07</t>
  </si>
  <si>
    <t>Indrawati -III</t>
  </si>
  <si>
    <t>Indrawati Khola</t>
  </si>
  <si>
    <t>7</t>
  </si>
  <si>
    <t>2054-11-14</t>
  </si>
  <si>
    <t>2104-09-29</t>
  </si>
  <si>
    <t>National Hydropower Company Pvt. Ltd.</t>
  </si>
  <si>
    <t>27o 51' 38"</t>
  </si>
  <si>
    <t>27o 53' 15"</t>
  </si>
  <si>
    <t>85o 35' 24"</t>
  </si>
  <si>
    <t>85o 37' 12"</t>
  </si>
  <si>
    <t>Jyamire,Langarche (Sindhupalchok)</t>
  </si>
  <si>
    <t>2059-06-21</t>
  </si>
  <si>
    <t>Madhya Marsyangdi</t>
  </si>
  <si>
    <t>8</t>
  </si>
  <si>
    <t>2057-03-12</t>
  </si>
  <si>
    <t>2106-01-31</t>
  </si>
  <si>
    <t>28o 08' 20"</t>
  </si>
  <si>
    <t>28o 11' 50"</t>
  </si>
  <si>
    <t>84o 24' 18"</t>
  </si>
  <si>
    <t>84o 26' 51"</t>
  </si>
  <si>
    <t>(Lamjung)</t>
  </si>
  <si>
    <t>2065-07-16</t>
  </si>
  <si>
    <t>Piluwa Khola</t>
  </si>
  <si>
    <t>9</t>
  </si>
  <si>
    <t>2057-05-05</t>
  </si>
  <si>
    <t>2097-04-32</t>
  </si>
  <si>
    <t>Arun Valley Hydropower Development Company Pvt. Ltd.</t>
  </si>
  <si>
    <t>27o 15' 45"</t>
  </si>
  <si>
    <t>27o 17' 05"</t>
  </si>
  <si>
    <t>87o 19' 35"</t>
  </si>
  <si>
    <t>87o 20' 56"</t>
  </si>
  <si>
    <t>(Sankhuwasabha)</t>
  </si>
  <si>
    <t>2060-06-01</t>
  </si>
  <si>
    <t>Sunkoshi Small</t>
  </si>
  <si>
    <t>12</t>
  </si>
  <si>
    <t>2059-06-22</t>
  </si>
  <si>
    <t>2094-03-31</t>
  </si>
  <si>
    <t>Sanima Hydripower Pvt.Ltd</t>
  </si>
  <si>
    <t>27o 48' 00"</t>
  </si>
  <si>
    <t>85o 53' 00"</t>
  </si>
  <si>
    <t>85o 56' 00"</t>
  </si>
  <si>
    <t>2061-12-11</t>
  </si>
  <si>
    <t>Mailung Khola</t>
  </si>
  <si>
    <t>13</t>
  </si>
  <si>
    <t>2060-12-03</t>
  </si>
  <si>
    <t>2094-12-30</t>
  </si>
  <si>
    <t>Mailun Khola Hydropower Company Pvt. Ltd</t>
  </si>
  <si>
    <t>28o 04' 03"</t>
  </si>
  <si>
    <t>28o 05' 00"</t>
  </si>
  <si>
    <t>85o 11' 26"</t>
  </si>
  <si>
    <t>85o 13' 07"</t>
  </si>
  <si>
    <t>(Rasuwa)</t>
  </si>
  <si>
    <t>2071-03-19</t>
  </si>
  <si>
    <t>Chaku Khola</t>
  </si>
  <si>
    <t>Chaku</t>
  </si>
  <si>
    <t>17</t>
  </si>
  <si>
    <t>2061-11-04</t>
  </si>
  <si>
    <t>2096-11-03</t>
  </si>
  <si>
    <t>Alliance Power Nepal P.Ltd</t>
  </si>
  <si>
    <t>27o 52' 00"</t>
  </si>
  <si>
    <t>27o 53' 00"</t>
  </si>
  <si>
    <t>85o 54' 30"</t>
  </si>
  <si>
    <t>Fulpingkatti,Tatopani (Sindhupalchok)</t>
  </si>
  <si>
    <t>2062-03-01</t>
  </si>
  <si>
    <t>Khudi Khola</t>
  </si>
  <si>
    <t>Khudi</t>
  </si>
  <si>
    <t>16</t>
  </si>
  <si>
    <t>2061-11-13</t>
  </si>
  <si>
    <t>2096-11-12</t>
  </si>
  <si>
    <t>Khudi hydropower limited</t>
  </si>
  <si>
    <t>28o 16' 30"</t>
  </si>
  <si>
    <t>28o 18' 30"</t>
  </si>
  <si>
    <t>84o 19' 30"</t>
  </si>
  <si>
    <t>84o 21' 30"</t>
  </si>
  <si>
    <t>Ghanpokhara,Khudi,Simpani (Lamjung)</t>
  </si>
  <si>
    <t>2063-09-15</t>
  </si>
  <si>
    <t>Thoppal Khola</t>
  </si>
  <si>
    <t>Thoppal</t>
  </si>
  <si>
    <t>19</t>
  </si>
  <si>
    <t>2063-03-25</t>
  </si>
  <si>
    <t>2098-03-24</t>
  </si>
  <si>
    <t>Thoppal Khola Hydropower Company</t>
  </si>
  <si>
    <t>27o 49' 00"</t>
  </si>
  <si>
    <t>27o 51' 00"</t>
  </si>
  <si>
    <t>84o 50' 30"</t>
  </si>
  <si>
    <t>84o 53' 30"</t>
  </si>
  <si>
    <t>(Dhading)</t>
  </si>
  <si>
    <t>2064-04-24</t>
  </si>
  <si>
    <t>Chameliya Khola</t>
  </si>
  <si>
    <t>20</t>
  </si>
  <si>
    <t>2063-09-04</t>
  </si>
  <si>
    <t>2098-09-03</t>
  </si>
  <si>
    <t>29o 41' 00"</t>
  </si>
  <si>
    <t>29o 44' 00"</t>
  </si>
  <si>
    <t>80o 38' 00"</t>
  </si>
  <si>
    <t>80o 42' 38"</t>
  </si>
  <si>
    <t>Latinath,Seri,Sikhar (Darchula)</t>
  </si>
  <si>
    <t>2074-10-27</t>
  </si>
  <si>
    <t>Mardi Khola</t>
  </si>
  <si>
    <t>Mardi</t>
  </si>
  <si>
    <t>21</t>
  </si>
  <si>
    <t>2063-10-08</t>
  </si>
  <si>
    <t>2098-10-07</t>
  </si>
  <si>
    <t>Gandaki Hydropower Development Co. P. Ltd</t>
  </si>
  <si>
    <t>28o 19' 10"</t>
  </si>
  <si>
    <t>28o 22' 14"</t>
  </si>
  <si>
    <t>83o 52' 55"</t>
  </si>
  <si>
    <t>83o 53' 30"</t>
  </si>
  <si>
    <t>2066-10-08</t>
  </si>
  <si>
    <t>Ridi Khola</t>
  </si>
  <si>
    <t>Ridi</t>
  </si>
  <si>
    <t>22</t>
  </si>
  <si>
    <t>2064-02-17</t>
  </si>
  <si>
    <t>2099-02-16</t>
  </si>
  <si>
    <t>Ridi Power Co. Ltd.</t>
  </si>
  <si>
    <t>P.O. Box: 11039, Baneswor Kathmandu Ph: 4475234, 44474895</t>
  </si>
  <si>
    <t>27o 55' 30"</t>
  </si>
  <si>
    <t>27o 57' 00"</t>
  </si>
  <si>
    <t>83o 23' 30"</t>
  </si>
  <si>
    <t>83o 26' 30"</t>
  </si>
  <si>
    <t>2066-07-10</t>
  </si>
  <si>
    <t>Mai Khola</t>
  </si>
  <si>
    <t>23</t>
  </si>
  <si>
    <t>2064-08-20</t>
  </si>
  <si>
    <t>2099-08-19</t>
  </si>
  <si>
    <t>Himal Dolkha Hydropower Co Ltd</t>
  </si>
  <si>
    <t>26o 52' 36"</t>
  </si>
  <si>
    <t>26o 53' 36"</t>
  </si>
  <si>
    <t>87o 55' 47"</t>
  </si>
  <si>
    <t>87o 56' 38"</t>
  </si>
  <si>
    <t>(Ilam)</t>
  </si>
  <si>
    <t>2064-10-14</t>
  </si>
  <si>
    <t>Kule Khani Third</t>
  </si>
  <si>
    <t>24</t>
  </si>
  <si>
    <t>2064-12-17</t>
  </si>
  <si>
    <t>2099-12-16</t>
  </si>
  <si>
    <t>Durbarmarg, Kathmandu, Fax : 014153009, Phone : 01-4153007, 4153012</t>
  </si>
  <si>
    <t>27o 27' 30"</t>
  </si>
  <si>
    <t>27o 31' 00"</t>
  </si>
  <si>
    <t>85o 01' 30"</t>
  </si>
  <si>
    <t>85o 03' 30"</t>
  </si>
  <si>
    <t>Bhaise (Makawanpur)</t>
  </si>
  <si>
    <t>2076-07-01</t>
  </si>
  <si>
    <t>Hewa khola</t>
  </si>
  <si>
    <t>Hewa Khola</t>
  </si>
  <si>
    <t>25</t>
  </si>
  <si>
    <t>2065-01-22</t>
  </si>
  <si>
    <t>2100-01-21</t>
  </si>
  <si>
    <t>Barun Hydropower Development Co. Pvt. Ltd</t>
  </si>
  <si>
    <t>27o 18' 54"</t>
  </si>
  <si>
    <t>27o 19' 33"</t>
  </si>
  <si>
    <t>87o 19' 00"</t>
  </si>
  <si>
    <t>87o 20' 44"</t>
  </si>
  <si>
    <t>Jaljala,Siddhapokhari (Sankhuwasabha)</t>
  </si>
  <si>
    <t>2067-04-17</t>
  </si>
  <si>
    <t>Lower Chaku Khola</t>
  </si>
  <si>
    <t>26</t>
  </si>
  <si>
    <t>2065-05-09</t>
  </si>
  <si>
    <t>2100-05-08</t>
  </si>
  <si>
    <t>Laughing Buddha Power Nepal Pvt. Ltd</t>
  </si>
  <si>
    <t>27o 52' 33"</t>
  </si>
  <si>
    <t>27o 53' 46"</t>
  </si>
  <si>
    <t>85o 54' 43"</t>
  </si>
  <si>
    <t>85o 55' 29"</t>
  </si>
  <si>
    <t>2070-04-24</t>
  </si>
  <si>
    <t>Sipring Khola</t>
  </si>
  <si>
    <t>Sipring</t>
  </si>
  <si>
    <t>27</t>
  </si>
  <si>
    <t>2066-01-30</t>
  </si>
  <si>
    <t>2101-01-29</t>
  </si>
  <si>
    <t>Synergy Power Development P Ltd</t>
  </si>
  <si>
    <t>P.O.Box 24600, Kathmandu, Phone 01-4440433</t>
  </si>
  <si>
    <t>27o 48' 38"</t>
  </si>
  <si>
    <t>27o 49' 39"</t>
  </si>
  <si>
    <t>86o 13' 47"</t>
  </si>
  <si>
    <t>86o 15' 18"</t>
  </si>
  <si>
    <t>Khare,Gauri Sankar (Dolakha)</t>
  </si>
  <si>
    <t>2069-10-03</t>
  </si>
  <si>
    <t>Lower Modi -1</t>
  </si>
  <si>
    <t>29</t>
  </si>
  <si>
    <t>2066-05-02</t>
  </si>
  <si>
    <t>2101-05-02</t>
  </si>
  <si>
    <t>United Modi Hydropower Pvt. Ltd., 1st Floor Heritage Plaza 2; Kamaladi, Kathmandu Metropolitan - 31</t>
  </si>
  <si>
    <t>Phone 014169114; Fax : 014169113; email : unitedmodi@ntc.net.np</t>
  </si>
  <si>
    <t>28o 13' 15"</t>
  </si>
  <si>
    <t>28o 14' 07"</t>
  </si>
  <si>
    <t>83o 42' 05"</t>
  </si>
  <si>
    <t>83o 43' 00"</t>
  </si>
  <si>
    <t>2069-08-09</t>
  </si>
  <si>
    <t>Bhairab Kund Khola</t>
  </si>
  <si>
    <t>Bhairab Kund</t>
  </si>
  <si>
    <t>30</t>
  </si>
  <si>
    <t>2066-05-19</t>
  </si>
  <si>
    <t>2101-05-18</t>
  </si>
  <si>
    <t>Bhairabkund Hydropower Pvt. Ltd.</t>
  </si>
  <si>
    <t>Minbhawan Kathmandu, Phone01-4482201, Fax 01-4482008</t>
  </si>
  <si>
    <t>27o 55' 52"</t>
  </si>
  <si>
    <t>27o 56' 14"</t>
  </si>
  <si>
    <t>85o 55' 53"</t>
  </si>
  <si>
    <t>85o 56' 28"</t>
  </si>
  <si>
    <t>Tatopani (Sindhupalchok)</t>
  </si>
  <si>
    <t>2071-02-22</t>
  </si>
  <si>
    <t>Siuri Khola</t>
  </si>
  <si>
    <t>Siuri</t>
  </si>
  <si>
    <t>31</t>
  </si>
  <si>
    <t>2066-05-30</t>
  </si>
  <si>
    <t>2101-05-29</t>
  </si>
  <si>
    <t>Nyadi Group Pvt Ltd</t>
  </si>
  <si>
    <t>PO Box 14165, Kathmandu, Ph: 6219566</t>
  </si>
  <si>
    <t>28o 20' 24"</t>
  </si>
  <si>
    <t>28o 21' 00"</t>
  </si>
  <si>
    <t>84o 27' 41"</t>
  </si>
  <si>
    <t>84o 29' 23"</t>
  </si>
  <si>
    <t>2069-06-30</t>
  </si>
  <si>
    <t>Ankhu Khola - 1</t>
  </si>
  <si>
    <t>Ankhu Khola</t>
  </si>
  <si>
    <t>32</t>
  </si>
  <si>
    <t>2066-08-26</t>
  </si>
  <si>
    <t>2101-08-25</t>
  </si>
  <si>
    <t>Ankhu Khola Jalvidut Co. Ltd</t>
  </si>
  <si>
    <t>Kathmandu-32, Anamnagar, Phone 01-4286228,4102595, 9841545350, 9851072170</t>
  </si>
  <si>
    <t>28o 00' 00"</t>
  </si>
  <si>
    <t>28o 01' 30"</t>
  </si>
  <si>
    <t>84o 54' 00"</t>
  </si>
  <si>
    <t>84o 55' 55"</t>
  </si>
  <si>
    <t>2070-05-08</t>
  </si>
  <si>
    <t>Baramchi Khola HPP</t>
  </si>
  <si>
    <t>Baramchi</t>
  </si>
  <si>
    <t>33</t>
  </si>
  <si>
    <t>2066-10-26</t>
  </si>
  <si>
    <t>2101-10-25</t>
  </si>
  <si>
    <t>Unique Hydel Pvt Ltd</t>
  </si>
  <si>
    <t>Thulo Bharyang, Kathmandu Phone 01-4672598,4672599</t>
  </si>
  <si>
    <t>27o 50' 11"</t>
  </si>
  <si>
    <t>27o 51' 30"</t>
  </si>
  <si>
    <t>85o 46' 38"</t>
  </si>
  <si>
    <t>85o 48' 15"</t>
  </si>
  <si>
    <t>Baramchi,Hagam (Sindhupalchok)</t>
  </si>
  <si>
    <t>2071-12-30</t>
  </si>
  <si>
    <t>Bijayapur-1</t>
  </si>
  <si>
    <t>Bijayapur</t>
  </si>
  <si>
    <t>34</t>
  </si>
  <si>
    <t>2066-12-22</t>
  </si>
  <si>
    <t>2101-12-21</t>
  </si>
  <si>
    <t>Bhagawati Hydropower Development Company</t>
  </si>
  <si>
    <t>28o 10' 37"</t>
  </si>
  <si>
    <t>28o 11' 26"</t>
  </si>
  <si>
    <t>84o 01' 31"</t>
  </si>
  <si>
    <t>84o 02' 26"</t>
  </si>
  <si>
    <t>2069-05-05</t>
  </si>
  <si>
    <t>Upper Madi</t>
  </si>
  <si>
    <t>Madi Khola</t>
  </si>
  <si>
    <t>35</t>
  </si>
  <si>
    <t>2067-01-27</t>
  </si>
  <si>
    <t>2102-01-26</t>
  </si>
  <si>
    <t>Madi Power Pvt Ltd.,</t>
  </si>
  <si>
    <t>GPO Box 2581, Gorakha Complex Minbhawan, Phone 01-4106507, 4106729, 4106731, Fax 01-4106640</t>
  </si>
  <si>
    <t>28o 15' 37"</t>
  </si>
  <si>
    <t>28o 17' 56"</t>
  </si>
  <si>
    <t>84o 04' 00"</t>
  </si>
  <si>
    <t>84o 06' 30"</t>
  </si>
  <si>
    <t>Namarjung,Thumakodada,Sildujure (Kaski)</t>
  </si>
  <si>
    <t>2073-09-25</t>
  </si>
  <si>
    <t>Upper Mai Hydropower Project (Panchakanya Mai Hydropwer limi</t>
  </si>
  <si>
    <t>36</t>
  </si>
  <si>
    <t>2067-04-23</t>
  </si>
  <si>
    <t>2102-04-22</t>
  </si>
  <si>
    <t>Mai Valley Hydropower P Ltd.</t>
  </si>
  <si>
    <t>Lalitpur - 3, Bakhundol , Pulchowk, Lalitpur, POB 24194, Ph 015010631,5010632</t>
  </si>
  <si>
    <t>27o 01' 22"</t>
  </si>
  <si>
    <t>27o 03' 30"</t>
  </si>
  <si>
    <t>87o 56' 30"</t>
  </si>
  <si>
    <t>87o 58' 00"</t>
  </si>
  <si>
    <t>Mabu,Maimajhuwa (Ilam)</t>
  </si>
  <si>
    <t>2073-03-09</t>
  </si>
  <si>
    <t>Mai</t>
  </si>
  <si>
    <t>37</t>
  </si>
  <si>
    <t>2067-05-13</t>
  </si>
  <si>
    <t>2102-05-12</t>
  </si>
  <si>
    <t>Sanima Mai Hydropower Limited</t>
  </si>
  <si>
    <t>GPO 19737, Ph: 44445952, 444642 Fax:4425953</t>
  </si>
  <si>
    <t>26o 47' 21"</t>
  </si>
  <si>
    <t>26o 50' 00"</t>
  </si>
  <si>
    <t>87o 52' 00"</t>
  </si>
  <si>
    <t>87o 55' 00"</t>
  </si>
  <si>
    <t>2071-10-14</t>
  </si>
  <si>
    <t>Lower Modi Khola</t>
  </si>
  <si>
    <t>38</t>
  </si>
  <si>
    <t>2067-05-21</t>
  </si>
  <si>
    <t>2102-05-20</t>
  </si>
  <si>
    <t>Modi Energy Pvt . Ltd</t>
  </si>
  <si>
    <t>Naxal Sanogaucharan, Tel: 4441131, Fax: 4441973</t>
  </si>
  <si>
    <t>28o 14' 08"</t>
  </si>
  <si>
    <t>28o 16' 18"</t>
  </si>
  <si>
    <t>83o 42' 30"</t>
  </si>
  <si>
    <t>83o 44' 43"</t>
  </si>
  <si>
    <t>,Durlung,Deurali,Ramja,Tilahar (Parbat)</t>
  </si>
  <si>
    <t>2078-06-14</t>
  </si>
  <si>
    <t>Phawa khola Hydropower Project</t>
  </si>
  <si>
    <t>Phawa Khola</t>
  </si>
  <si>
    <t>39</t>
  </si>
  <si>
    <t>2067-06-19</t>
  </si>
  <si>
    <t>2102-06-18</t>
  </si>
  <si>
    <t>Shiwani Hydropower Company</t>
  </si>
  <si>
    <t>Baneshwor, Kathamandu - 10, Ph. 4466405, Fax: 4460137</t>
  </si>
  <si>
    <t>27o 16' 37"</t>
  </si>
  <si>
    <t>27o 19' 03"</t>
  </si>
  <si>
    <t>87o 45' 27"</t>
  </si>
  <si>
    <t>87o 46' 22"</t>
  </si>
  <si>
    <t>Dummrise,Chaksibote,Thechambu (Taplejung)</t>
  </si>
  <si>
    <t>0000-00-00</t>
  </si>
  <si>
    <t>Charnawati Khola Hydroelectric Project</t>
  </si>
  <si>
    <t>Charnawati</t>
  </si>
  <si>
    <t>40</t>
  </si>
  <si>
    <t>2067-08-17</t>
  </si>
  <si>
    <t>2102-08-16</t>
  </si>
  <si>
    <t>Nepal Hydro Developer Pvt Ltd</t>
  </si>
  <si>
    <t>Baneswar-10, Kathmandu, Tel; 4441131, Fax: 014441973,POB: 26435</t>
  </si>
  <si>
    <t>27o 37' 50"</t>
  </si>
  <si>
    <t>27o 39' 20"</t>
  </si>
  <si>
    <t>86o 00' 58"</t>
  </si>
  <si>
    <t>86o 02' 23"</t>
  </si>
  <si>
    <t>Mati (Dolakha)</t>
  </si>
  <si>
    <t>2070-02-24</t>
  </si>
  <si>
    <t>Upper Tamakoshi HPP</t>
  </si>
  <si>
    <t>Tama Koshi</t>
  </si>
  <si>
    <t>41</t>
  </si>
  <si>
    <t>2103-08-16</t>
  </si>
  <si>
    <t>Upper Tamakoshi Hydropower Limited</t>
  </si>
  <si>
    <t>Kathmandu,GPO Box: 26070 , Tel: 4420295, Fax: 4412569</t>
  </si>
  <si>
    <t>27o 56' 40"</t>
  </si>
  <si>
    <t>86o 10' 00"</t>
  </si>
  <si>
    <t>86o 16' 00"</t>
  </si>
  <si>
    <t>Bulung,Gauri Sankar,Khare,Lamabagar,Sunakhani,Sundrawati (Dolakha)</t>
  </si>
  <si>
    <t>2078-05-04</t>
  </si>
  <si>
    <t>Upper Trishuli 3A</t>
  </si>
  <si>
    <t>43</t>
  </si>
  <si>
    <t>2067-11-15</t>
  </si>
  <si>
    <t>2102-11-14</t>
  </si>
  <si>
    <t>Durbar Marg , Kathmandu</t>
  </si>
  <si>
    <t>28o 01' 21"</t>
  </si>
  <si>
    <t>28o 04' 14"</t>
  </si>
  <si>
    <t>85o 11' 16"</t>
  </si>
  <si>
    <t>85o 12' 38"</t>
  </si>
  <si>
    <t>Dandagoun,Laharepouwa,Thulogoun,Ramche (Rasuwa)</t>
  </si>
  <si>
    <t>2076-05-13</t>
  </si>
  <si>
    <t>Jiri Khola SHP</t>
  </si>
  <si>
    <t>Jiri Khola</t>
  </si>
  <si>
    <t>42</t>
  </si>
  <si>
    <t>2067-11-17</t>
  </si>
  <si>
    <t>2102-11-16</t>
  </si>
  <si>
    <t>Bojini Company (P.) Ltd</t>
  </si>
  <si>
    <t>Buddhanagar, Kathmandu. G.P.O Box: 8974, 4783532,4782765</t>
  </si>
  <si>
    <t>27o 35' 06"</t>
  </si>
  <si>
    <t>27o 36' 45"</t>
  </si>
  <si>
    <t>86o 13' 24"</t>
  </si>
  <si>
    <t>86o 14' 00"</t>
  </si>
  <si>
    <t>(Dolakha)</t>
  </si>
  <si>
    <t>2071-11-01</t>
  </si>
  <si>
    <t>Pikhuwa Khola</t>
  </si>
  <si>
    <t>Pikhuwa</t>
  </si>
  <si>
    <t>45</t>
  </si>
  <si>
    <t>2067-12-07</t>
  </si>
  <si>
    <t>2102-12-06</t>
  </si>
  <si>
    <t>Eastern Hydropower P Ltd</t>
  </si>
  <si>
    <t>Kathmandu, Phone 01-4495459</t>
  </si>
  <si>
    <t>27o 08' 50"</t>
  </si>
  <si>
    <t>27o 10' 33"</t>
  </si>
  <si>
    <t>87o 00' 41"</t>
  </si>
  <si>
    <t>87o 02' 03"</t>
  </si>
  <si>
    <t>Kota,Bokhim,Bhojpur (Bhojpur)</t>
  </si>
  <si>
    <t>2076-02-27</t>
  </si>
  <si>
    <t>Middle Chaku Khola</t>
  </si>
  <si>
    <t>44</t>
  </si>
  <si>
    <t>Laughing Budha Power Nepal</t>
  </si>
  <si>
    <t>GPO Box: 4619 , Katmandu</t>
  </si>
  <si>
    <t>27o 52' 20"</t>
  </si>
  <si>
    <t>27o 52' 50"</t>
  </si>
  <si>
    <t>85o 55' 45"</t>
  </si>
  <si>
    <t>2069-11-15</t>
  </si>
  <si>
    <t>Radhi Small</t>
  </si>
  <si>
    <t>Radhi</t>
  </si>
  <si>
    <t>47</t>
  </si>
  <si>
    <t>2068-01-28</t>
  </si>
  <si>
    <t>2103-01-27</t>
  </si>
  <si>
    <t>Radhi Bidyut Co. Ltd</t>
  </si>
  <si>
    <t>P.O.Box: 20290, Phone-014232750,4232749 , Fax: 014232748, Blue Star Complex, Room No. 523, Tripureshwor, Kathmandu</t>
  </si>
  <si>
    <t>28o 23' 48"</t>
  </si>
  <si>
    <t>28o 24' 30"</t>
  </si>
  <si>
    <t>84o 24' 34"</t>
  </si>
  <si>
    <t>84o 25' 45"</t>
  </si>
  <si>
    <t>2071-02-31</t>
  </si>
  <si>
    <t>Dordi Khola</t>
  </si>
  <si>
    <t>Dordi</t>
  </si>
  <si>
    <t>48</t>
  </si>
  <si>
    <t>2068-03-23</t>
  </si>
  <si>
    <t>2103-03-22</t>
  </si>
  <si>
    <t>Himalaya Power Partner Pvt. Ltd</t>
  </si>
  <si>
    <t>POB 8975 EPC 4205 Marajaganj,Kathmandu,nepal Phoneand Fax: 4375874</t>
  </si>
  <si>
    <t>28o 10' 00"</t>
  </si>
  <si>
    <t>28o 13' 32"</t>
  </si>
  <si>
    <t>84o 26' 00"</t>
  </si>
  <si>
    <t>84o 28' 30"</t>
  </si>
  <si>
    <t>Archalbot,Chiti,Dhodeni,Nauthar,Shree Banjyang,Udipur (Lamjung)</t>
  </si>
  <si>
    <t>2079-06-14</t>
  </si>
  <si>
    <t>Mristi Khola</t>
  </si>
  <si>
    <t>Mristi</t>
  </si>
  <si>
    <t>53</t>
  </si>
  <si>
    <t>2068-07-20</t>
  </si>
  <si>
    <t>2103-07-19</t>
  </si>
  <si>
    <t>Mountain Energy Nepal Limited</t>
  </si>
  <si>
    <t>IME Complex 3rd Floor, Panipokhari, Kathmandu</t>
  </si>
  <si>
    <t>28o 30' 00"</t>
  </si>
  <si>
    <t>28o 32' 17"</t>
  </si>
  <si>
    <t>83o 39' 10"</t>
  </si>
  <si>
    <t>83o 40' 42"</t>
  </si>
  <si>
    <t>,Dana,Narchyang (Myagdi)</t>
  </si>
  <si>
    <t>2078-03-03</t>
  </si>
  <si>
    <t>Tadi Khola (thaprek)</t>
  </si>
  <si>
    <t>Tadi Khola</t>
  </si>
  <si>
    <t>54</t>
  </si>
  <si>
    <t>2068-08-06</t>
  </si>
  <si>
    <t>2103-08-05</t>
  </si>
  <si>
    <t>Aadi Shakti Bidhut Bikash Co. P. Ltd</t>
  </si>
  <si>
    <t>P.O. Box: 897, Ph: 01-4219731</t>
  </si>
  <si>
    <t>27o 55' 56"</t>
  </si>
  <si>
    <t>85o 19' 15"</t>
  </si>
  <si>
    <t>85o 21' 08"</t>
  </si>
  <si>
    <t>2058-10-10</t>
  </si>
  <si>
    <t>Sanjen</t>
  </si>
  <si>
    <t>55</t>
  </si>
  <si>
    <t>2068-08-12</t>
  </si>
  <si>
    <t>2104-08-11</t>
  </si>
  <si>
    <t>Sanjen Jalvidyut Co.</t>
  </si>
  <si>
    <t>P.O.Box 25210, Gyaneswor,Kathmandu, Phone 01-4443077, Fax 01- 4443076</t>
  </si>
  <si>
    <t>28o 11' 00"</t>
  </si>
  <si>
    <t>28o 13' 00"</t>
  </si>
  <si>
    <t>85o 16' 30"</t>
  </si>
  <si>
    <t>85o 18' 15"</t>
  </si>
  <si>
    <t>2081-09-01</t>
  </si>
  <si>
    <t>Upper Chaku A</t>
  </si>
  <si>
    <t>58</t>
  </si>
  <si>
    <t>2068-11-12</t>
  </si>
  <si>
    <t>2103-11-11</t>
  </si>
  <si>
    <t>Shiva Sri Hydropower Pvt. Ltd</t>
  </si>
  <si>
    <t>P.O.Box 13860 Kathmandu, Phone 01-4466330,</t>
  </si>
  <si>
    <t>27o 51' 31"</t>
  </si>
  <si>
    <t>27o 52' 31"</t>
  </si>
  <si>
    <t>85o 58' 06"</t>
  </si>
  <si>
    <t>Marbin,Fulpingkatti (Sindhupalchok)</t>
  </si>
  <si>
    <t>2078-02-01</t>
  </si>
  <si>
    <t>Likhu-4</t>
  </si>
  <si>
    <t>Likhu Khola</t>
  </si>
  <si>
    <t>59</t>
  </si>
  <si>
    <t>2068-11-28</t>
  </si>
  <si>
    <t>2098-11-27</t>
  </si>
  <si>
    <t>Green Ventures Ltd</t>
  </si>
  <si>
    <t>P.O.Box 772, Triveni Complex Putalisadak kathmandu, Ph 5544736, 9863029595</t>
  </si>
  <si>
    <t>27o 26' 39"</t>
  </si>
  <si>
    <t>27o 28' 40"</t>
  </si>
  <si>
    <t>86o 20' 00"</t>
  </si>
  <si>
    <t>Ragani,Pokli (Okhaldhunga) Saibu,Bijulikot,Naga Daha,Tilpung (Ramechhap)</t>
  </si>
  <si>
    <t>2078-07-21</t>
  </si>
  <si>
    <t>Upper Marsyangdi A</t>
  </si>
  <si>
    <t>60</t>
  </si>
  <si>
    <t>2068-12-17</t>
  </si>
  <si>
    <t>2103-12-16</t>
  </si>
  <si>
    <t>Sinohydro-Sagarmatha Power Company Pvt Ltd</t>
  </si>
  <si>
    <t>Sanepa , Lalitpur</t>
  </si>
  <si>
    <t>28o 17' 07"</t>
  </si>
  <si>
    <t>28o 19' 28"</t>
  </si>
  <si>
    <t>84o 21' 55"</t>
  </si>
  <si>
    <t>84o 24' 10"</t>
  </si>
  <si>
    <t>Bhulbhule,Bahundada,Khudi (Lamjung)</t>
  </si>
  <si>
    <t>2073-07-30</t>
  </si>
  <si>
    <t>Thapa Khola</t>
  </si>
  <si>
    <t>61</t>
  </si>
  <si>
    <t>2069-01-26</t>
  </si>
  <si>
    <t>2104-01-25</t>
  </si>
  <si>
    <t>Mount Kailash Energy Co. Ltd</t>
  </si>
  <si>
    <t>Tupche -3, Nuwakot ,Tel: 9841832093</t>
  </si>
  <si>
    <t>28o 42' 32"</t>
  </si>
  <si>
    <t>28o 44' 30"</t>
  </si>
  <si>
    <t>83o 36' 44"</t>
  </si>
  <si>
    <t>83o 38' 52"</t>
  </si>
  <si>
    <t>(Mustang)</t>
  </si>
  <si>
    <t>2074-08-22</t>
  </si>
  <si>
    <t>Daraundi A</t>
  </si>
  <si>
    <t>Daraundi</t>
  </si>
  <si>
    <t>62</t>
  </si>
  <si>
    <t>2069-02-16</t>
  </si>
  <si>
    <t>2104-02-15</t>
  </si>
  <si>
    <t>Daraundi Kalika Hydro</t>
  </si>
  <si>
    <t>Samakhusi, Kathmandu, Nepal. Ph: 4360076</t>
  </si>
  <si>
    <t>28o 06' 29"</t>
  </si>
  <si>
    <t>28o 08' 13"</t>
  </si>
  <si>
    <t>84o 39' 43"</t>
  </si>
  <si>
    <t>84o 41' 33"</t>
  </si>
  <si>
    <t>(Gorkha)</t>
  </si>
  <si>
    <t>2073-08-12</t>
  </si>
  <si>
    <t>Jhyadi Khola</t>
  </si>
  <si>
    <t>Jhyari Khola</t>
  </si>
  <si>
    <t>63</t>
  </si>
  <si>
    <t>2069-02-30</t>
  </si>
  <si>
    <t>2104-02-29</t>
  </si>
  <si>
    <t>Electrocom and Research Centre, 9851003846</t>
  </si>
  <si>
    <t>Baneshwor, Kathamandu - 10, Ph. 9851003846,9751000944</t>
  </si>
  <si>
    <t>27o 44' 30"</t>
  </si>
  <si>
    <t>27o 46' 35"</t>
  </si>
  <si>
    <t>85o 40' 15"</t>
  </si>
  <si>
    <t>85o 41' 02"</t>
  </si>
  <si>
    <t>Pipaldanda,Sanusiruwari,Kunchok,Bhotsipa (Sindhupalchok)</t>
  </si>
  <si>
    <t>2073-04-01</t>
  </si>
  <si>
    <t>Lower Khare</t>
  </si>
  <si>
    <t>Khare</t>
  </si>
  <si>
    <t>64</t>
  </si>
  <si>
    <t>2069-03-19</t>
  </si>
  <si>
    <t>2105-03-18</t>
  </si>
  <si>
    <t>Universal Power Company P. Ltd</t>
  </si>
  <si>
    <t>Thapathali KTM, POB : 13961, Ph no: 014261827, 4252216</t>
  </si>
  <si>
    <t>27o 45' 43"</t>
  </si>
  <si>
    <t>86o 11' 35"</t>
  </si>
  <si>
    <t>86o 13' 52"</t>
  </si>
  <si>
    <t>Bulung,Chankhu,Khare,Suriti (Dolakha)</t>
  </si>
  <si>
    <t>2078-09-06</t>
  </si>
  <si>
    <t>Nau Gad Khola</t>
  </si>
  <si>
    <t>Naugad</t>
  </si>
  <si>
    <t>65</t>
  </si>
  <si>
    <t>2069-03-31</t>
  </si>
  <si>
    <t>2104-03-30</t>
  </si>
  <si>
    <t>Api Power Company Pvt. Ltd</t>
  </si>
  <si>
    <t>Dillibajar Kathmandu,Phone 4417136,4433252 Fax 4421114</t>
  </si>
  <si>
    <t>29o 41' 15"</t>
  </si>
  <si>
    <t>29o 43' 08"</t>
  </si>
  <si>
    <t>80o 36' 15"</t>
  </si>
  <si>
    <t>80o 36' 38"</t>
  </si>
  <si>
    <t>(Darchula)</t>
  </si>
  <si>
    <t>2072-05-02</t>
  </si>
  <si>
    <t>Upper Hugdi</t>
  </si>
  <si>
    <t>Hugdi</t>
  </si>
  <si>
    <t>67</t>
  </si>
  <si>
    <t>2069-04-30</t>
  </si>
  <si>
    <t>2104-04-29</t>
  </si>
  <si>
    <t>Ruru Jalbidyut Pariyojana Pvt. Ltd</t>
  </si>
  <si>
    <t>P.O. Box 8416, Samakhusi, Kathmandu-29, Nepal, Phone: 01-4389703, 4357563 Fax :01-4357563</t>
  </si>
  <si>
    <t>28o 06' 12"</t>
  </si>
  <si>
    <t>83o 23' 17"</t>
  </si>
  <si>
    <t>83o 25' 17"</t>
  </si>
  <si>
    <t>(Gulmi)</t>
  </si>
  <si>
    <t>2071-12-09</t>
  </si>
  <si>
    <t>Midim Khola</t>
  </si>
  <si>
    <t>68</t>
  </si>
  <si>
    <t>2069-05-06</t>
  </si>
  <si>
    <t>2104-05-05</t>
  </si>
  <si>
    <t>Union Hydropower P.Ltd</t>
  </si>
  <si>
    <t>P.O.B. No: 12637, Ph: 01-5543850</t>
  </si>
  <si>
    <t>28o 10' 53"</t>
  </si>
  <si>
    <t>28o 12' 00"</t>
  </si>
  <si>
    <t>84o 16' 42"</t>
  </si>
  <si>
    <t>84o 17' 30"</t>
  </si>
  <si>
    <t>Karapu (Lamjung)</t>
  </si>
  <si>
    <t>2074-10-15</t>
  </si>
  <si>
    <t>69</t>
  </si>
  <si>
    <t>2069-05-07</t>
  </si>
  <si>
    <t>2105-05-06</t>
  </si>
  <si>
    <t>Sanjen Jalvidhyut Co</t>
  </si>
  <si>
    <t>Das Tower Lazimpat, Kathmandu, 01-4002049, Fax 4443077</t>
  </si>
  <si>
    <t>28o 14' 25"</t>
  </si>
  <si>
    <t>2080-06-21</t>
  </si>
  <si>
    <t>Mai Cascade</t>
  </si>
  <si>
    <t>72</t>
  </si>
  <si>
    <t>2069-07-15</t>
  </si>
  <si>
    <t>2104-07-14</t>
  </si>
  <si>
    <t>Narananchaur, Naksal Kathmandu, P. O. Box 19737, Phone 01-4446442, Fax 01-4441277</t>
  </si>
  <si>
    <t>26o 45' 43"</t>
  </si>
  <si>
    <t>87o 52' 02"</t>
  </si>
  <si>
    <t>87o 53' 09"</t>
  </si>
  <si>
    <t>2072-12-19</t>
  </si>
  <si>
    <t>Hewa Khola A</t>
  </si>
  <si>
    <t>74</t>
  </si>
  <si>
    <t>2069-08-21</t>
  </si>
  <si>
    <t>2104-08-20</t>
  </si>
  <si>
    <t>Panchthar Power Company Pvt. Ltd.</t>
  </si>
  <si>
    <t>Hativan 15, Lalitpur, Phone 01-5251003 fax 5251004</t>
  </si>
  <si>
    <t>27o 10' 09"</t>
  </si>
  <si>
    <t>27o 11' 33"</t>
  </si>
  <si>
    <t>87o 47' 30"</t>
  </si>
  <si>
    <t>87o 50' 58"</t>
  </si>
  <si>
    <t>Bharapa,Nangeen,Yanganam (Panchthar)</t>
  </si>
  <si>
    <t>2074-01-10</t>
  </si>
  <si>
    <t>Rasuwagadhi</t>
  </si>
  <si>
    <t>Bhote koshi</t>
  </si>
  <si>
    <t>75</t>
  </si>
  <si>
    <t>2105-08-20</t>
  </si>
  <si>
    <t>Rasuwagadhi Hydropower Company Ltd.</t>
  </si>
  <si>
    <t>Gyaneswor Kathmandu, P.O.Box 25210, Phone 014439163, 014439284</t>
  </si>
  <si>
    <t>28o 14' 05"</t>
  </si>
  <si>
    <t>28o 16' 39"</t>
  </si>
  <si>
    <t>85o 21' 22"</t>
  </si>
  <si>
    <t>85o 23' 03"</t>
  </si>
  <si>
    <t>Thuman,Timure (Rasuwa)</t>
  </si>
  <si>
    <t>2081-09-16</t>
  </si>
  <si>
    <t>Upper Khimti</t>
  </si>
  <si>
    <t>77</t>
  </si>
  <si>
    <t>2069-09-03</t>
  </si>
  <si>
    <t>2105-09-02</t>
  </si>
  <si>
    <t>Himalaya Urja Bikas Co. Pvt. Ltd.</t>
  </si>
  <si>
    <t>Balkot-2 Bhaktapur, Phone 016632822</t>
  </si>
  <si>
    <t>27o 39' 24"</t>
  </si>
  <si>
    <t>27o 41' 54"</t>
  </si>
  <si>
    <t>86o 19' 20"</t>
  </si>
  <si>
    <t>86o 21' 40"</t>
  </si>
  <si>
    <t>Chuchure (Ramechhap)</t>
  </si>
  <si>
    <t>2079-03-06</t>
  </si>
  <si>
    <t>Namarjun Madi</t>
  </si>
  <si>
    <t>78</t>
  </si>
  <si>
    <t>2069-09-11</t>
  </si>
  <si>
    <t>2104-09-10</t>
  </si>
  <si>
    <t>Himalayan Hydropower Pvt.Ltd</t>
  </si>
  <si>
    <t>P.O. Box No.: 20225, Lazimpat, Kathmandu, Phone: 01-4441216, Fax: 01-4441217</t>
  </si>
  <si>
    <t>28o 19' 00"</t>
  </si>
  <si>
    <t>84o 05' 00"</t>
  </si>
  <si>
    <t>84o 06' 08"</t>
  </si>
  <si>
    <t>Namarjung,Sildujure (Kaski)</t>
  </si>
  <si>
    <t>2077-06-13</t>
  </si>
  <si>
    <t>Upper Mailun Khola</t>
  </si>
  <si>
    <t>79</t>
  </si>
  <si>
    <t>2069-09-20</t>
  </si>
  <si>
    <t>2107-11-26</t>
  </si>
  <si>
    <t>Upper Mailung Khola Hydropower Limited.</t>
  </si>
  <si>
    <t>Baluwatar, Kathmandu, Nepal. Ph: 4436027, Fax: 4419703</t>
  </si>
  <si>
    <t>28o 05' 56"</t>
  </si>
  <si>
    <t>28o 07' 13"</t>
  </si>
  <si>
    <t>85o 11' 00"</t>
  </si>
  <si>
    <t>85o 13' 00"</t>
  </si>
  <si>
    <t>,Gatlang,Haku,Dandagoun (Rasuwa)</t>
  </si>
  <si>
    <t>2080-10-28</t>
  </si>
  <si>
    <t>Sabha Khola</t>
  </si>
  <si>
    <t>81</t>
  </si>
  <si>
    <t>2069-10-04</t>
  </si>
  <si>
    <t>2104-10-03</t>
  </si>
  <si>
    <t>Dibyaswari Hydropower P Ltd</t>
  </si>
  <si>
    <t>Purano Baneswor, Kathmandu, Phone 014461326,</t>
  </si>
  <si>
    <t>27o 23' 19"</t>
  </si>
  <si>
    <t>27o 24' 13"</t>
  </si>
  <si>
    <t>87o 16' 23"</t>
  </si>
  <si>
    <t>87o 17' 35"</t>
  </si>
  <si>
    <t>Dhupu (Sankhuwasabha)</t>
  </si>
  <si>
    <t>2074-06-04</t>
  </si>
  <si>
    <t>Dordi-1</t>
  </si>
  <si>
    <t>82</t>
  </si>
  <si>
    <t>2069-10-12</t>
  </si>
  <si>
    <t>2105-10-11</t>
  </si>
  <si>
    <t>Dordi Khola Jalvidyut Company Limited</t>
  </si>
  <si>
    <t>Tripushwor, Kathmandu, P.O. Box: 20290, Ph:4232748, 4232749, Fax: 4232750</t>
  </si>
  <si>
    <t>28o 13' 33"</t>
  </si>
  <si>
    <t>28o 15' 11"</t>
  </si>
  <si>
    <t>84o 26' 55"</t>
  </si>
  <si>
    <t>84o 28' 45"</t>
  </si>
  <si>
    <t>Chiti,Bansar,Dhodeni,Faleni (Lamjung)</t>
  </si>
  <si>
    <t>Nyadi Khola</t>
  </si>
  <si>
    <t>Nyadi</t>
  </si>
  <si>
    <t>83</t>
  </si>
  <si>
    <t>2069-11-03</t>
  </si>
  <si>
    <t>2105-11-02</t>
  </si>
  <si>
    <t>Nyadi Hydropower Limited</t>
  </si>
  <si>
    <t>P.O.Box. 11728, Kathmandu, Phone 01-4781776, 4784026, Fax 01-4780994</t>
  </si>
  <si>
    <t>28o 19' 20"</t>
  </si>
  <si>
    <t>28o 21' 07"</t>
  </si>
  <si>
    <t>84o 25' 25"</t>
  </si>
  <si>
    <t>84o 28' 00"</t>
  </si>
  <si>
    <t>Bahundada,Bhulbhule (Lamjung)</t>
  </si>
  <si>
    <t>2079-01-27</t>
  </si>
  <si>
    <t>Tungun - Thosne Khola</t>
  </si>
  <si>
    <t>Tugun</t>
  </si>
  <si>
    <t>84</t>
  </si>
  <si>
    <t>2104-11-02</t>
  </si>
  <si>
    <t>Khani Khola Hydropower Company Ltd</t>
  </si>
  <si>
    <t>Baluwatar Kathmandu, P.O.Box 8975,Ph 01-4417219</t>
  </si>
  <si>
    <t>27o 29' 15"</t>
  </si>
  <si>
    <t>27o 29' 50"</t>
  </si>
  <si>
    <t>85o 18' 20"</t>
  </si>
  <si>
    <t>85o 19' 53"</t>
  </si>
  <si>
    <t>(Lalitpur)</t>
  </si>
  <si>
    <t>2073-08-09</t>
  </si>
  <si>
    <t>Khani Khola</t>
  </si>
  <si>
    <t>85</t>
  </si>
  <si>
    <t>Baluwatar Kathmandu, P.O.Box 8975,Ph 01-4417220</t>
  </si>
  <si>
    <t>27o 29' 10"</t>
  </si>
  <si>
    <t>27o 29' 44"</t>
  </si>
  <si>
    <t>85o 17' 02"</t>
  </si>
  <si>
    <t>Lower Tadi</t>
  </si>
  <si>
    <t>88</t>
  </si>
  <si>
    <t>2069-12-27</t>
  </si>
  <si>
    <t>2104-12-26</t>
  </si>
  <si>
    <t>Buddha Bhumi Nepal Hydropower Co. Pvt. ltd.</t>
  </si>
  <si>
    <t>Kantipath Kathmandu, Phone 01-4248228, Fax 01-4244474</t>
  </si>
  <si>
    <t>27o 55' 05"</t>
  </si>
  <si>
    <t>27o 55' 40"</t>
  </si>
  <si>
    <t>85o 22' 50"</t>
  </si>
  <si>
    <t>Balkumari,Samundratar,Sundaradevi,Thaprek (Nuwakot)</t>
  </si>
  <si>
    <t>2078-12-10</t>
  </si>
  <si>
    <t>Jogmai Khola</t>
  </si>
  <si>
    <t>86</t>
  </si>
  <si>
    <t>2069-12-29</t>
  </si>
  <si>
    <t>2104-12-28</t>
  </si>
  <si>
    <t>Sanvi Energy Pvt. Ltd.</t>
  </si>
  <si>
    <t>G.P. O. Box 8975, EPC 1341 KTM , Pulchok Lalitpur, Phone 5532860</t>
  </si>
  <si>
    <t>26o 54' 40"</t>
  </si>
  <si>
    <t>26o 55' 24"</t>
  </si>
  <si>
    <t>88o 01' 09"</t>
  </si>
  <si>
    <t>88o 03' 20"</t>
  </si>
  <si>
    <t>,Namsaling,Naya Bazar,Panchakanya,Phikal Bazar (Ilam)</t>
  </si>
  <si>
    <t>2074-01-18</t>
  </si>
  <si>
    <t>Daram Khola-A</t>
  </si>
  <si>
    <t>Daram</t>
  </si>
  <si>
    <t>89</t>
  </si>
  <si>
    <t>2070-02-02</t>
  </si>
  <si>
    <t>2105-02-01</t>
  </si>
  <si>
    <t>Sayapatri Hydropower Pvt. Ltd.</t>
  </si>
  <si>
    <t>Gongabu-29 Kathmandu, Phone 01-4364009</t>
  </si>
  <si>
    <t>28o 16' 45"</t>
  </si>
  <si>
    <t>28o 17' 52"</t>
  </si>
  <si>
    <t>83o 24' 30"</t>
  </si>
  <si>
    <t>83o 25' 27"</t>
  </si>
  <si>
    <t>(Baglung)</t>
  </si>
  <si>
    <t>2073-03-12</t>
  </si>
  <si>
    <t>Upper Puwa-1</t>
  </si>
  <si>
    <t>90</t>
  </si>
  <si>
    <t>2070-02-06</t>
  </si>
  <si>
    <t>2105-02-05</t>
  </si>
  <si>
    <t>Joshi Hydropower Co. P. Ltd</t>
  </si>
  <si>
    <t>Newbaneswor, KathmanduTel: 01-4115787</t>
  </si>
  <si>
    <t>26o 59' 47"</t>
  </si>
  <si>
    <t>27o 00' 50"</t>
  </si>
  <si>
    <t>87o 52' 50"</t>
  </si>
  <si>
    <t>87o 54' 10"</t>
  </si>
  <si>
    <t>2071-10-01</t>
  </si>
  <si>
    <t>Gelun Khola HPP</t>
  </si>
  <si>
    <t>Gelun</t>
  </si>
  <si>
    <t>91</t>
  </si>
  <si>
    <t>Gelun Khola Hydropower Company Pvt Ltd</t>
  </si>
  <si>
    <t>Baneswar, Kathmandu Tel: 4492150</t>
  </si>
  <si>
    <t>27o 49' 30"</t>
  </si>
  <si>
    <t>27o 50' 40"</t>
  </si>
  <si>
    <t>85o 46' 30"</t>
  </si>
  <si>
    <t>85o 49' 15"</t>
  </si>
  <si>
    <t>Baramchi,Hagam,Jalbire (Sindhupalchok)</t>
  </si>
  <si>
    <t>2080-08-15</t>
  </si>
  <si>
    <t>Middle Modi</t>
  </si>
  <si>
    <t>93</t>
  </si>
  <si>
    <t>2070-03-07</t>
  </si>
  <si>
    <t>2106-03-06</t>
  </si>
  <si>
    <t>Middle Modi Hydropower Limited</t>
  </si>
  <si>
    <t>P.O.Box: 12268, Nepal. Ph:4038030, Fax:4038026</t>
  </si>
  <si>
    <t>28o 17' 20"</t>
  </si>
  <si>
    <t>28o 18' 29"</t>
  </si>
  <si>
    <t>83o 45' 00"</t>
  </si>
  <si>
    <t>,Deupurkot,Tilahar (Parbat)</t>
  </si>
  <si>
    <t>2079-09-08</t>
  </si>
  <si>
    <t>Sardi Khola</t>
  </si>
  <si>
    <t>Sardi</t>
  </si>
  <si>
    <t>94</t>
  </si>
  <si>
    <t>2070-03-13</t>
  </si>
  <si>
    <t>2105-03-12</t>
  </si>
  <si>
    <t>Mandakini Hydropower Pvt. Ltd.</t>
  </si>
  <si>
    <t>Baneswor Kathmandu, P.O.Box 7327, Phone 01-4461574</t>
  </si>
  <si>
    <t>28o 20' 00"</t>
  </si>
  <si>
    <t>83o 58' 30"</t>
  </si>
  <si>
    <t>84o 00' 35"</t>
  </si>
  <si>
    <t>2074-08-23</t>
  </si>
  <si>
    <t>Upper Mai -C</t>
  </si>
  <si>
    <t>95</t>
  </si>
  <si>
    <t>2070-03-21</t>
  </si>
  <si>
    <t>2105-03-20</t>
  </si>
  <si>
    <t>Mai Valley Hydropower P.L.,</t>
  </si>
  <si>
    <t>P.O.Box 24194, Phone 01-5010631, Lalitpur Kathmandu</t>
  </si>
  <si>
    <t>27o 00' 00"</t>
  </si>
  <si>
    <t>27o 01' 21"</t>
  </si>
  <si>
    <t>87o 57' 37"</t>
  </si>
  <si>
    <t>87o 58' 09"</t>
  </si>
  <si>
    <t>,Mabu,Sulubung (Ilam)</t>
  </si>
  <si>
    <t>2074-04-09</t>
  </si>
  <si>
    <t>Kabeli B - 1</t>
  </si>
  <si>
    <t>Kabeli Khola</t>
  </si>
  <si>
    <t>98</t>
  </si>
  <si>
    <t>2070-03-28</t>
  </si>
  <si>
    <t>2105-03-27</t>
  </si>
  <si>
    <t>Arun Kabeli Power Limited.</t>
  </si>
  <si>
    <t>Baneshwor, Ktm, P.O. Box: 11039, Ph: 01-4109801, 4475234, Fax: 4474895</t>
  </si>
  <si>
    <t>27o 16' 23"</t>
  </si>
  <si>
    <t>27o 17' 00"</t>
  </si>
  <si>
    <t>87o 47' 00"</t>
  </si>
  <si>
    <t>87o 50' 10"</t>
  </si>
  <si>
    <t>Nagi,Tharpu (Panchthar)</t>
  </si>
  <si>
    <t>2076-07-23</t>
  </si>
  <si>
    <t>Lower Hewa</t>
  </si>
  <si>
    <t>99</t>
  </si>
  <si>
    <t>2070-04-09</t>
  </si>
  <si>
    <t>2105-04-08</t>
  </si>
  <si>
    <t>Mountain Hydro Nepal (P.) Ltd</t>
  </si>
  <si>
    <t>P.O. Box: 3970, New Baneshwor, Kathmandu, Nepal. Ph: 015525184, 4299844, Fax 01-5525184</t>
  </si>
  <si>
    <t>27o 08' 42"</t>
  </si>
  <si>
    <t>27o 10' 40"</t>
  </si>
  <si>
    <t>87o 43' 20"</t>
  </si>
  <si>
    <t>87o 47' 12"</t>
  </si>
  <si>
    <t>Bharapa,Nangeen,Phidim (Panchthar)</t>
  </si>
  <si>
    <t>2076-04-21</t>
  </si>
  <si>
    <t>Mai Cascade HPP</t>
  </si>
  <si>
    <t>101</t>
  </si>
  <si>
    <t>2070-04-15</t>
  </si>
  <si>
    <t>2105-04-14</t>
  </si>
  <si>
    <t>Himal Dolkha Hydropower Company Pvt Ltd</t>
  </si>
  <si>
    <t>Baneswar, Kathmandu Tel: 9851085922,2043191</t>
  </si>
  <si>
    <t>26o 50' 50"</t>
  </si>
  <si>
    <t>87o 54' 43"</t>
  </si>
  <si>
    <t>87o 56' 11"</t>
  </si>
  <si>
    <t>Goduk,Chisapani,Ilam N.P.,Soyak (Ilam)</t>
  </si>
  <si>
    <t>2074-12-26</t>
  </si>
  <si>
    <t>Chhandi Khola</t>
  </si>
  <si>
    <t>Chhandi</t>
  </si>
  <si>
    <t>103</t>
  </si>
  <si>
    <t>2070-05-24</t>
  </si>
  <si>
    <t>2105-05-23</t>
  </si>
  <si>
    <t>Chhyandi Hydropower Co. P. Ltd</t>
  </si>
  <si>
    <t>Ph: 014424925, 9851095497, 014426483</t>
  </si>
  <si>
    <t>28o 15' 12"</t>
  </si>
  <si>
    <t>28o 16' 04"</t>
  </si>
  <si>
    <t>84o 28' 08"</t>
  </si>
  <si>
    <t>84o 29' 20"</t>
  </si>
  <si>
    <t>2072-12-13</t>
  </si>
  <si>
    <t>Puwa Khola-1</t>
  </si>
  <si>
    <t>106</t>
  </si>
  <si>
    <t>2070-06-21</t>
  </si>
  <si>
    <t>2105-06-20</t>
  </si>
  <si>
    <t>Puwa Khola - 1 Hydropower Pvt. Ltd</t>
  </si>
  <si>
    <t>PO Bpx 20762 Baluwatar Nepal. Ph: 4410057, 9851129708</t>
  </si>
  <si>
    <t>26o 55' 02"</t>
  </si>
  <si>
    <t>26o 56' 58"</t>
  </si>
  <si>
    <t>87o 53' 46"</t>
  </si>
  <si>
    <t>Shantidanda,Barbote,Ilam N.P. (Ilam)</t>
  </si>
  <si>
    <t>2074-06-23</t>
  </si>
  <si>
    <t>Rudi A</t>
  </si>
  <si>
    <t>Rudi Khola</t>
  </si>
  <si>
    <t>109</t>
  </si>
  <si>
    <t>2070-09-12</t>
  </si>
  <si>
    <t>2105-09-11</t>
  </si>
  <si>
    <t>Bindhabasini Hydropower Developmwnt Company Pvt.Ltd</t>
  </si>
  <si>
    <t>P.O.Box.10242, Newbaneswor, Kathmandu, phone 4781891, Fax 4785671</t>
  </si>
  <si>
    <t>28o 13' 51"</t>
  </si>
  <si>
    <t>84o 11' 00"</t>
  </si>
  <si>
    <t>84o 13' 00"</t>
  </si>
  <si>
    <t>Mijuredada (Kaski) Bhoje,Pasagaun (Lamjung)</t>
  </si>
  <si>
    <t>2075-12-05</t>
  </si>
  <si>
    <t>Ghalemdi Khola</t>
  </si>
  <si>
    <t>Ghalemdi</t>
  </si>
  <si>
    <t>110</t>
  </si>
  <si>
    <t>2070-09-14</t>
  </si>
  <si>
    <t>2105-09-13</t>
  </si>
  <si>
    <t>Ghalemdi Hydro Limited</t>
  </si>
  <si>
    <t>P.O.Box 9560, Banasthatli, Kathmandu; Tel. 014362520; 69521079; ghalemdi@gmail.com</t>
  </si>
  <si>
    <t>28o 31' 30"</t>
  </si>
  <si>
    <t>28o 32' 30"</t>
  </si>
  <si>
    <t>83o 40' 30"</t>
  </si>
  <si>
    <t>83o 42' 00"</t>
  </si>
  <si>
    <t>Narchyang (Myagdi)</t>
  </si>
  <si>
    <t>2076-11-05</t>
  </si>
  <si>
    <t>Kapadigad</t>
  </si>
  <si>
    <t>111</t>
  </si>
  <si>
    <t>Salmanidevi Hydropower Pvt Ltd</t>
  </si>
  <si>
    <t>Dhunga Adda, Tinthana-7,KTM, 014316325</t>
  </si>
  <si>
    <t>29o 00' 00"</t>
  </si>
  <si>
    <t>29o 01' 15"</t>
  </si>
  <si>
    <t>80o 45' 00"</t>
  </si>
  <si>
    <t>80o 47' 05"</t>
  </si>
  <si>
    <t>,Barchhen (Doti)</t>
  </si>
  <si>
    <t>2076-02-25</t>
  </si>
  <si>
    <t>Down Piluwa</t>
  </si>
  <si>
    <t>113</t>
  </si>
  <si>
    <t>2070-11-04</t>
  </si>
  <si>
    <t>2105-11-03</t>
  </si>
  <si>
    <t>River Falls Hydropower Development P. Ltd.</t>
  </si>
  <si>
    <t>P.O.Box, 14165, Anamnagar, Kathmandu, Phone 01-4238159, Fax 01-4102651</t>
  </si>
  <si>
    <t>27o 14' 30"</t>
  </si>
  <si>
    <t>27o 15' 00"</t>
  </si>
  <si>
    <t>87o 16' 00"</t>
  </si>
  <si>
    <t>87o 18' 10"</t>
  </si>
  <si>
    <t>Baneswor,Ankhibhui,Mamling (Sankhuwasabha)</t>
  </si>
  <si>
    <t>2080-04-25</t>
  </si>
  <si>
    <t>Madkyu Khola</t>
  </si>
  <si>
    <t>Madkyu</t>
  </si>
  <si>
    <t>116</t>
  </si>
  <si>
    <t>2070-11-21</t>
  </si>
  <si>
    <t>2105-11-20</t>
  </si>
  <si>
    <t>Silkes Hydropower Pvt.Ltd</t>
  </si>
  <si>
    <t>P.O.Box. 170, Lekhnath Nagar Palika - 3, Kaski, Phone 061-560236, Fax 061-532466</t>
  </si>
  <si>
    <t>28o 21' 40"</t>
  </si>
  <si>
    <t>28o 22' 30"</t>
  </si>
  <si>
    <t>84o 07' 31"</t>
  </si>
  <si>
    <t>84o 08' 45"</t>
  </si>
  <si>
    <t>2074-12-19</t>
  </si>
  <si>
    <t>Chake Khola</t>
  </si>
  <si>
    <t>114</t>
  </si>
  <si>
    <t>Garjang Upatyaka HP Company Limited</t>
  </si>
  <si>
    <t>Khusibu, Ward No. 17, KTM</t>
  </si>
  <si>
    <t>27o 37' 15"</t>
  </si>
  <si>
    <t>27o 38' 19"</t>
  </si>
  <si>
    <t>86o 18' 45"</t>
  </si>
  <si>
    <t>86o 21' 42"</t>
  </si>
  <si>
    <t>2074-08-28</t>
  </si>
  <si>
    <t>Super Dordi Kha Hydropower Project</t>
  </si>
  <si>
    <t>115</t>
  </si>
  <si>
    <t>2106-11-20</t>
  </si>
  <si>
    <t>Peoples Hydropower Company Pvt.Ltd.</t>
  </si>
  <si>
    <t>G.P.O. Box 14165 Maharajgunj Kathmandu, Phone 016222304 Fax 014720739</t>
  </si>
  <si>
    <t>28o 16' 20"</t>
  </si>
  <si>
    <t>28o 18' 43"</t>
  </si>
  <si>
    <t>84o 31' 00"</t>
  </si>
  <si>
    <t>84o 34' 10"</t>
  </si>
  <si>
    <t>Dhodeni,Faleni (Lamjung)</t>
  </si>
  <si>
    <t>2080-02-08</t>
  </si>
  <si>
    <t>Solu Hydropower Project</t>
  </si>
  <si>
    <t>Solu Khola</t>
  </si>
  <si>
    <t>117</t>
  </si>
  <si>
    <t>2070-12-04</t>
  </si>
  <si>
    <t>2105-12-03</t>
  </si>
  <si>
    <t>Upper Solu Hydroelectric Company Pvt Ltd</t>
  </si>
  <si>
    <t>Hattisar, Kathmandu, Tel: 4434895, Fax: 4434937</t>
  </si>
  <si>
    <t>27o 26' 42"</t>
  </si>
  <si>
    <t>27o 28' 48"</t>
  </si>
  <si>
    <t>86o 34' 06"</t>
  </si>
  <si>
    <t>86o 35' 00"</t>
  </si>
  <si>
    <t>Gora Khami,Garma,Salleri (Solukhumbu)</t>
  </si>
  <si>
    <t>2076-12-10</t>
  </si>
  <si>
    <t>Upper Dordi A HEP</t>
  </si>
  <si>
    <t>121</t>
  </si>
  <si>
    <t>2071-01-15</t>
  </si>
  <si>
    <t>2107-01-14</t>
  </si>
  <si>
    <t>Liberty Energy Hydropower Pvt. Ltd.</t>
  </si>
  <si>
    <t>Stock House, Kathmandu Municipality-29, Kalikasthan; PH: 01-4443545/ 4441988</t>
  </si>
  <si>
    <t>28o 15' 00"</t>
  </si>
  <si>
    <t>84o 28' 46"</t>
  </si>
  <si>
    <t>84o 31' 59"</t>
  </si>
  <si>
    <t>2079-08-17</t>
  </si>
  <si>
    <t>Maya Khola Hydropower Project</t>
  </si>
  <si>
    <t>Maya</t>
  </si>
  <si>
    <t>123</t>
  </si>
  <si>
    <t>2071-02-26</t>
  </si>
  <si>
    <t>2106-02-25</t>
  </si>
  <si>
    <t>Maya Khola Hydropower Company Ltd</t>
  </si>
  <si>
    <t>126 Milap Marg, Bisalnagar, Kathmandu, Nepal. P.O.Box: 8975, EPC: 5602, Tel: 4417947, Fax; 977-1-4433610</t>
  </si>
  <si>
    <t>27o 13' 40"</t>
  </si>
  <si>
    <t>87o 18' 33"</t>
  </si>
  <si>
    <t>87o 22' 26"</t>
  </si>
  <si>
    <t>Mamling,Madi Rambeni,Baneswor (Sankhuwasabha)</t>
  </si>
  <si>
    <t>2080-03-22</t>
  </si>
  <si>
    <t>Dwari Khola SHP</t>
  </si>
  <si>
    <t>Dwari</t>
  </si>
  <si>
    <t>124</t>
  </si>
  <si>
    <t>Bhugol Energy Development Company Pvt Ltd</t>
  </si>
  <si>
    <t>Kupandole, Lalitpur, Tel: 9841488723,9841505699</t>
  </si>
  <si>
    <t>28o 55' 00"</t>
  </si>
  <si>
    <t>28o 56' 48"</t>
  </si>
  <si>
    <t>81o 48' 56"</t>
  </si>
  <si>
    <t>81o 50' 29"</t>
  </si>
  <si>
    <t>2074-01-23</t>
  </si>
  <si>
    <t>Bagmati Nadi</t>
  </si>
  <si>
    <t>Bagmati</t>
  </si>
  <si>
    <t>125</t>
  </si>
  <si>
    <t>2106-03-18</t>
  </si>
  <si>
    <t>Mandu Hydropower Ltd.</t>
  </si>
  <si>
    <t>Kathmandu,Ward No. 2, Tel no. 4169088</t>
  </si>
  <si>
    <t>27o 30' 21"</t>
  </si>
  <si>
    <t>27o 32' 30"</t>
  </si>
  <si>
    <t>85o 13' 43"</t>
  </si>
  <si>
    <t>85o 15' 20"</t>
  </si>
  <si>
    <t>Kogate,Ipa Panchakanya,Sisneri Mahadevsthan (Makawanpur)</t>
  </si>
  <si>
    <t>2075-12-19</t>
  </si>
  <si>
    <t>Molun Khola SHP</t>
  </si>
  <si>
    <t>Molun</t>
  </si>
  <si>
    <t>127</t>
  </si>
  <si>
    <t>2071-06-02</t>
  </si>
  <si>
    <t>2106-06-01</t>
  </si>
  <si>
    <t>Molun Hydropower Co. Pvt. Ltd</t>
  </si>
  <si>
    <t>Rabibhawan Kathmandu, P.O.Box 5813, Phone 01-4278130, Fax 01-4280799</t>
  </si>
  <si>
    <t>27o 20' 00"</t>
  </si>
  <si>
    <t>27o 21' 20"</t>
  </si>
  <si>
    <t>86o 25' 42"</t>
  </si>
  <si>
    <t>86o 26' 19"</t>
  </si>
  <si>
    <t>Baraneshwor,Prapchan,Harkapur (Okhaldhunga)</t>
  </si>
  <si>
    <t>2074-12-12</t>
  </si>
  <si>
    <t>Solu Khola (Dudha Koshi)</t>
  </si>
  <si>
    <t>126</t>
  </si>
  <si>
    <t>2107-06-01</t>
  </si>
  <si>
    <t>Sahas Urja Limited</t>
  </si>
  <si>
    <t>Kathmandu-1, Hatisar Phone 01-4419182</t>
  </si>
  <si>
    <t>27o 21' 53"</t>
  </si>
  <si>
    <t>27o 25' 15"</t>
  </si>
  <si>
    <t>86o 37' 35"</t>
  </si>
  <si>
    <t>86o 41' 15"</t>
  </si>
  <si>
    <t>Kagel,Tingla,Panchan,Newa Beddhari,Salyan (Solukhumbu)</t>
  </si>
  <si>
    <t>2079-11-17</t>
  </si>
  <si>
    <t>Upper Khimti II</t>
  </si>
  <si>
    <t>131</t>
  </si>
  <si>
    <t>2071-12-13</t>
  </si>
  <si>
    <t>2107-12-12</t>
  </si>
  <si>
    <t>Himalaya Urja Bikash Company Limited</t>
  </si>
  <si>
    <t>G.P.O. Box: 10429 Ph: 4487794</t>
  </si>
  <si>
    <t>27o 38' 20"</t>
  </si>
  <si>
    <t>27o 39' 55"</t>
  </si>
  <si>
    <t>86o 18' 10"</t>
  </si>
  <si>
    <t>86o 20' 10"</t>
  </si>
  <si>
    <t>2079-02-17</t>
  </si>
  <si>
    <t>Upper Hewa HPP</t>
  </si>
  <si>
    <t>133</t>
  </si>
  <si>
    <t>2072-01-15</t>
  </si>
  <si>
    <t>Upper Hewa Khola Hydropower Company Pvt Ltd</t>
  </si>
  <si>
    <t>GPO Box: 14165, Kathmandu Tel: 4102757</t>
  </si>
  <si>
    <t>27o 19' 34"</t>
  </si>
  <si>
    <t>27o 20' 55"</t>
  </si>
  <si>
    <t>87o 20' 45"</t>
  </si>
  <si>
    <t>87o 22' 30"</t>
  </si>
  <si>
    <t>2078-12-19</t>
  </si>
  <si>
    <t>Suri Khola</t>
  </si>
  <si>
    <t>Suri</t>
  </si>
  <si>
    <t>134</t>
  </si>
  <si>
    <t>2072-02-24</t>
  </si>
  <si>
    <t>2108-02-23</t>
  </si>
  <si>
    <t>Suri Khola Hydropower Pvt Ltd</t>
  </si>
  <si>
    <t>GPO Box: 8941 , Katmandu. Phone no 4117079</t>
  </si>
  <si>
    <t>27o 44' 10"</t>
  </si>
  <si>
    <t>27o 45' 14"</t>
  </si>
  <si>
    <t>86o 12' 50"</t>
  </si>
  <si>
    <t>86o 15' 10"</t>
  </si>
  <si>
    <t>,Chankhu (Dolakha)</t>
  </si>
  <si>
    <t>2079-01-18</t>
  </si>
  <si>
    <t>Rukum gad</t>
  </si>
  <si>
    <t>Rukum Gad</t>
  </si>
  <si>
    <t>136</t>
  </si>
  <si>
    <t>2072-03-09</t>
  </si>
  <si>
    <t>2108-03-08</t>
  </si>
  <si>
    <t>Rapti Hydro and General Construction Pvt. Ltd.</t>
  </si>
  <si>
    <t>Tripureshwor, Kathmandu, P. O. Box no 13961 Phone 014101140, 014251080</t>
  </si>
  <si>
    <t>28o 35' 36"</t>
  </si>
  <si>
    <t>28o 36' 50"</t>
  </si>
  <si>
    <t>82o 37' 30"</t>
  </si>
  <si>
    <t>82o 39' 01"</t>
  </si>
  <si>
    <t>2079-12-28</t>
  </si>
  <si>
    <t>Ghar Khola</t>
  </si>
  <si>
    <t>Ghar</t>
  </si>
  <si>
    <t>137</t>
  </si>
  <si>
    <t>2072-03-11</t>
  </si>
  <si>
    <t>2107-03-10</t>
  </si>
  <si>
    <t>Myagdi Hydropower Ltd.</t>
  </si>
  <si>
    <t>Pardi Pokhara, Phone 061-463429</t>
  </si>
  <si>
    <t>28o 27' 00"</t>
  </si>
  <si>
    <t>28o 29' 05"</t>
  </si>
  <si>
    <t>83o 38' 00"</t>
  </si>
  <si>
    <t>83o 40' 20"</t>
  </si>
  <si>
    <t>,Shikha (Myagdi)</t>
  </si>
  <si>
    <t>2080-05-08</t>
  </si>
  <si>
    <t>Ghatte Khola</t>
  </si>
  <si>
    <t>138</t>
  </si>
  <si>
    <t>2072-03-24</t>
  </si>
  <si>
    <t>2107-03-23</t>
  </si>
  <si>
    <t>Mankamana Engineering HP</t>
  </si>
  <si>
    <t>P.O.Box. 8020, Kathmandu,4785771</t>
  </si>
  <si>
    <t>27o 46' 25"</t>
  </si>
  <si>
    <t>27o 47' 14"</t>
  </si>
  <si>
    <t>86o 17' 00"</t>
  </si>
  <si>
    <t>86o 18' 35"</t>
  </si>
  <si>
    <t>Marbu (Dolakha)</t>
  </si>
  <si>
    <t>2077-11-23</t>
  </si>
  <si>
    <t>Iwa Khola</t>
  </si>
  <si>
    <t>139</t>
  </si>
  <si>
    <t>2072-03-28</t>
  </si>
  <si>
    <t>2107-03-27</t>
  </si>
  <si>
    <t>Ridi Power Company Ltd.</t>
  </si>
  <si>
    <t>Trade Tower Building, Thapathali ,Katmandu Tel no 01 5111015</t>
  </si>
  <si>
    <t>27o 16' 30"</t>
  </si>
  <si>
    <t>27o 17' 20"</t>
  </si>
  <si>
    <t>87o 50' 05"</t>
  </si>
  <si>
    <t>87o 51' 52"</t>
  </si>
  <si>
    <t>Sawalakhu (Taplejung)</t>
  </si>
  <si>
    <t>2076-06-20</t>
  </si>
  <si>
    <t>Theule Khola HPP</t>
  </si>
  <si>
    <t>Theule</t>
  </si>
  <si>
    <t>140</t>
  </si>
  <si>
    <t>Barahi Hydropower Pvt Ltd</t>
  </si>
  <si>
    <t>Lakeside Pokhra-6, Tel: 061-520872,01-520872</t>
  </si>
  <si>
    <t>28o 10' 20"</t>
  </si>
  <si>
    <t>28o 11' 10"</t>
  </si>
  <si>
    <t>83o 36' 51"</t>
  </si>
  <si>
    <t>83o 38' 25"</t>
  </si>
  <si>
    <t>Kusmi,Binamare,Sarkuwa (Baglung)</t>
  </si>
  <si>
    <t>2075-03-24</t>
  </si>
  <si>
    <t>Likhu -1</t>
  </si>
  <si>
    <t>145</t>
  </si>
  <si>
    <t>2072-06-22</t>
  </si>
  <si>
    <t>2108-06-21</t>
  </si>
  <si>
    <t>Pan Himay Energy Ltd</t>
  </si>
  <si>
    <t>Ph. 01-4244352, 1815/105 Kantipath, Kathmandu</t>
  </si>
  <si>
    <t>27o 36' 00"</t>
  </si>
  <si>
    <t>27o 40' 35"</t>
  </si>
  <si>
    <t>86o 26' 00"</t>
  </si>
  <si>
    <t>86o 27' 45"</t>
  </si>
  <si>
    <t>Gumdel (Ramechhap)</t>
  </si>
  <si>
    <t>2080-12-19</t>
  </si>
  <si>
    <t>Likhu -2</t>
  </si>
  <si>
    <t>146</t>
  </si>
  <si>
    <t>Global Hydropower Associate Ltd</t>
  </si>
  <si>
    <t>Kantipath, Kathmandu, Phone no 4225009</t>
  </si>
  <si>
    <t>27o 34' 03"</t>
  </si>
  <si>
    <t>27o 36' 26"</t>
  </si>
  <si>
    <t>86o 22' 43"</t>
  </si>
  <si>
    <t>Gumdel (Ramechhap) Chaulakharka(Waula) (Solukhumbu)</t>
  </si>
  <si>
    <t>2080-04-15</t>
  </si>
  <si>
    <t>Likhu Khola 'A'</t>
  </si>
  <si>
    <t>148</t>
  </si>
  <si>
    <t>2072-07-16</t>
  </si>
  <si>
    <t>2107-07-15</t>
  </si>
  <si>
    <t>Numbur Himalaya Hydropower Ltd</t>
  </si>
  <si>
    <t>P.O.Box 4286 Kathmandu, Phone 014478774</t>
  </si>
  <si>
    <t>27o 31' 19"</t>
  </si>
  <si>
    <t>27o 34' 02"</t>
  </si>
  <si>
    <t>86o 21' 30"</t>
  </si>
  <si>
    <t>86o 23' 05"</t>
  </si>
  <si>
    <t>2078-10-25</t>
  </si>
  <si>
    <t>Upper Piluwa Khola-2 SHP</t>
  </si>
  <si>
    <t>149</t>
  </si>
  <si>
    <t>2072-09-03</t>
  </si>
  <si>
    <t>2107-09-02</t>
  </si>
  <si>
    <t>Menchhiyam Hydropower P Ltd. Itahari,Sunsari,9841521159</t>
  </si>
  <si>
    <t>PO Box no 8975 EPC 1030 Kathmandu, Phone no 4008602, 9843142092</t>
  </si>
  <si>
    <t>27o 17' 40"</t>
  </si>
  <si>
    <t>27o 18' 01"</t>
  </si>
  <si>
    <t>87o 23' 18"</t>
  </si>
  <si>
    <t>87o 24' 21"</t>
  </si>
  <si>
    <t>Mawadin,Siddhakali (Sankhuwasabha)</t>
  </si>
  <si>
    <t>2079-11-22</t>
  </si>
  <si>
    <t>Singati Khola hydropower project</t>
  </si>
  <si>
    <t>Singati</t>
  </si>
  <si>
    <t>150</t>
  </si>
  <si>
    <t>2072-09-30</t>
  </si>
  <si>
    <t>2107-09-29</t>
  </si>
  <si>
    <t>Singati Hydro Energy Pvt. Ltd.</t>
  </si>
  <si>
    <t>Durbar Marg Kathmandu, Tel: 4228816, Fax : 977-1-4223570</t>
  </si>
  <si>
    <t>27o 44' 00"</t>
  </si>
  <si>
    <t>27o 47' 17"</t>
  </si>
  <si>
    <t>86o 07' 05"</t>
  </si>
  <si>
    <t>86o 09' 55"</t>
  </si>
  <si>
    <t>Babare,Laduk,Lamidada (Dolakha)</t>
  </si>
  <si>
    <t>2078-04-17</t>
  </si>
  <si>
    <t>Kalanga</t>
  </si>
  <si>
    <t>Kalanga Gad</t>
  </si>
  <si>
    <t>151</t>
  </si>
  <si>
    <t>2072-12-14</t>
  </si>
  <si>
    <t>2107-12-13</t>
  </si>
  <si>
    <t>Kalanga Hydropower P Ltd</t>
  </si>
  <si>
    <t>Sukedhara, Kathmandu, Po. Box. No. 21399, Phone No. 01-4116052, 01-4116053, Email: info.kghep@gmail.com</t>
  </si>
  <si>
    <t>29o 30' 41"</t>
  </si>
  <si>
    <t>29o 34' 12"</t>
  </si>
  <si>
    <t>80o 50' 45"</t>
  </si>
  <si>
    <t>80o 54' 45"</t>
  </si>
  <si>
    <t>,Sunkuda,Khiratadi,Banjh (Bajhang)</t>
  </si>
  <si>
    <t>2079-10-27</t>
  </si>
  <si>
    <t>Upper Kalangad</t>
  </si>
  <si>
    <t>152</t>
  </si>
  <si>
    <t>Sani Gad Hydro pvt. Ltd</t>
  </si>
  <si>
    <t>Sukedhara, Rara Marg, Kathmandu, Po. Box. No. 13607/21399, Phone no. 01-4101652, 01-4101653, Email: info.ukhep@gmail.com</t>
  </si>
  <si>
    <t>29o 34' 43"</t>
  </si>
  <si>
    <t>29o 38' 37"</t>
  </si>
  <si>
    <t>80o 52' 30"</t>
  </si>
  <si>
    <t>80o 57' 36"</t>
  </si>
  <si>
    <t>Dahabagar,Khiratadi (Bajhang)</t>
  </si>
  <si>
    <t>2079-11-06</t>
  </si>
  <si>
    <t>Sanigad</t>
  </si>
  <si>
    <t>Sani Gad</t>
  </si>
  <si>
    <t>153</t>
  </si>
  <si>
    <t>Bungal Hydro Ltd</t>
  </si>
  <si>
    <t>Kalanga Complex, Dobhighat, Lalitpur-3, 5529927, 5524335, kbhep@gmail.com</t>
  </si>
  <si>
    <t>29o 36' 15"</t>
  </si>
  <si>
    <t>29o 39' 40"</t>
  </si>
  <si>
    <t>80o 49' 25"</t>
  </si>
  <si>
    <t>80o 51' 50"</t>
  </si>
  <si>
    <t>Kaphalaseri,Pipalkot (Bajhang)</t>
  </si>
  <si>
    <t>2080-05-02</t>
  </si>
  <si>
    <t>Lower Likhu</t>
  </si>
  <si>
    <t>154</t>
  </si>
  <si>
    <t>2072-12-28</t>
  </si>
  <si>
    <t>2108-12-27</t>
  </si>
  <si>
    <t>Swaita Ganga Hydropower and Construction Pvt. Ltd.</t>
  </si>
  <si>
    <t>P.O.Box. 439, Naxal, Kathmandu, Phone 01-4415314, 4446442, Fax 01-44412777</t>
  </si>
  <si>
    <t>27o 23' 23"</t>
  </si>
  <si>
    <t>27o 25' 50"</t>
  </si>
  <si>
    <t>86o 13' 17"</t>
  </si>
  <si>
    <t>86o 15' 38"</t>
  </si>
  <si>
    <t>Tarkerabari,Yasam,Gamanamatar (Okhaldhunga) Bijulikot,Gothgau (Ramechhap)</t>
  </si>
  <si>
    <t>2079-07-19</t>
  </si>
  <si>
    <t>Taksar Pikhuwa</t>
  </si>
  <si>
    <t>159</t>
  </si>
  <si>
    <t>2073-03-03</t>
  </si>
  <si>
    <t>2108-03-02</t>
  </si>
  <si>
    <t>Taksar Pikhuwa Khola Hydropower Ltd.</t>
  </si>
  <si>
    <t>Gairigaun, Tinkune, Kathmandu, Phone no 9851099478, 4495459, Email: taksarpikhuwahydropower@gmail.com</t>
  </si>
  <si>
    <t>27o 07' 00"</t>
  </si>
  <si>
    <t>87o 01' 40"</t>
  </si>
  <si>
    <t>87o 04' 15"</t>
  </si>
  <si>
    <t>Kota,Mane Bhanjyang,Taksar,Dalgaun (Bhojpur)</t>
  </si>
  <si>
    <t>2078-01-01</t>
  </si>
  <si>
    <t>Sanjen Khola</t>
  </si>
  <si>
    <t>160</t>
  </si>
  <si>
    <t>Sala Sungi P Ltd</t>
  </si>
  <si>
    <t>Kathmandu-4, Chhapalkarkhana,, 01-4015674, info.salasungi@gmail.com</t>
  </si>
  <si>
    <t>28o 14' 26"</t>
  </si>
  <si>
    <t>28o 17' 11"</t>
  </si>
  <si>
    <t>85o 15' 00"</t>
  </si>
  <si>
    <t>85o 18' 21"</t>
  </si>
  <si>
    <t>2081-10-29</t>
  </si>
  <si>
    <t>Upper Balephi A</t>
  </si>
  <si>
    <t>Balephi</t>
  </si>
  <si>
    <t>163</t>
  </si>
  <si>
    <t>2073-04-12</t>
  </si>
  <si>
    <t>2108-04-11</t>
  </si>
  <si>
    <t>Balephi Hydropower Ltd.</t>
  </si>
  <si>
    <t>Koteshwor 35 Kathamndu; P.O.Box 23189 Kathmandu, Phone 9771 4602073</t>
  </si>
  <si>
    <t>27o 53' 45"</t>
  </si>
  <si>
    <t>85o 45' 30"</t>
  </si>
  <si>
    <t>85o 47' 40"</t>
  </si>
  <si>
    <t>Golche,Pangtang,Dhumthang (Sindhupalchok)</t>
  </si>
  <si>
    <t>2079-08-06</t>
  </si>
  <si>
    <t>Bijaypur Khola-2 HPP</t>
  </si>
  <si>
    <t>Bijaypur</t>
  </si>
  <si>
    <t>166</t>
  </si>
  <si>
    <t>2073-04-25</t>
  </si>
  <si>
    <t>2108-04-24</t>
  </si>
  <si>
    <t>Civil hydropower company</t>
  </si>
  <si>
    <t>Lekhanath Nagarpalika, Phone no 0610465562, email : civilhydropower@gmail.com</t>
  </si>
  <si>
    <t>28o 09' 10"</t>
  </si>
  <si>
    <t>84o 02' 00"</t>
  </si>
  <si>
    <t>84o 02' 36"</t>
  </si>
  <si>
    <t>Lekhnath (Kaski)</t>
  </si>
  <si>
    <t>2077-11-18</t>
  </si>
  <si>
    <t>Upper Khorunga HPP</t>
  </si>
  <si>
    <t>Khoranga Khola</t>
  </si>
  <si>
    <t>168</t>
  </si>
  <si>
    <t>2073-05-08</t>
  </si>
  <si>
    <t>2106-11-06</t>
  </si>
  <si>
    <t>Terhathum Power Company Pvt. Ltd.</t>
  </si>
  <si>
    <t>Bagbajar, Kathmandu, Po. Box. No. 14130, Phone no 4240661</t>
  </si>
  <si>
    <t>27o 11' 48"</t>
  </si>
  <si>
    <t>27o 13' 59"</t>
  </si>
  <si>
    <t>87o 31' 20"</t>
  </si>
  <si>
    <t>87o 32' 30"</t>
  </si>
  <si>
    <t>Morahang,Shree Jung,Oyabjung,Pouthak (Terhathum)</t>
  </si>
  <si>
    <t>2076-11-17</t>
  </si>
  <si>
    <t>Upper Solu Khola HPP</t>
  </si>
  <si>
    <t>169</t>
  </si>
  <si>
    <t>2073-05-16</t>
  </si>
  <si>
    <t>2106-11-16</t>
  </si>
  <si>
    <t>Beni Hydropower Project</t>
  </si>
  <si>
    <t>27o 31' 15"</t>
  </si>
  <si>
    <t>27o 32' 57"</t>
  </si>
  <si>
    <t>86o 34' 27"</t>
  </si>
  <si>
    <t>86o 35' 19"</t>
  </si>
  <si>
    <t>Beni,Salleri (Solukhumbu)</t>
  </si>
  <si>
    <t>2080-03-01</t>
  </si>
  <si>
    <t>Makari gad</t>
  </si>
  <si>
    <t>170</t>
  </si>
  <si>
    <t>2073-05-27</t>
  </si>
  <si>
    <t>2109-05-26</t>
  </si>
  <si>
    <t>Makarigad Hydropower Pvt. Ltd</t>
  </si>
  <si>
    <t>Jagrittole Narayangopal Chowk, House No 50, Gorkhali Housei, Kathmandu; Phone no 44420530, Mob. 9841412569 (Karan Chand)</t>
  </si>
  <si>
    <t>29o 46' 54"</t>
  </si>
  <si>
    <t>29o 48' 03"</t>
  </si>
  <si>
    <t>80o 50' 33"</t>
  </si>
  <si>
    <t>,Guljar,Khandeswori (Darchula)</t>
  </si>
  <si>
    <t>2079-11-27</t>
  </si>
  <si>
    <t>Yambaling Khola</t>
  </si>
  <si>
    <t>Yambling</t>
  </si>
  <si>
    <t>172</t>
  </si>
  <si>
    <t>2073-06-09</t>
  </si>
  <si>
    <t>2109-06-08</t>
  </si>
  <si>
    <t>Yambaling Hydropower Ltd.</t>
  </si>
  <si>
    <t>Lalitpur-10, Bagmati Tel: 98511140280,014215238, email: ymlhydro@gmail.com</t>
  </si>
  <si>
    <t>27o 56' 13"</t>
  </si>
  <si>
    <t>27o 57' 23"</t>
  </si>
  <si>
    <t>85o 47' 25"</t>
  </si>
  <si>
    <t>85o 50' 00"</t>
  </si>
  <si>
    <t>Gumba,Golche (Sindhupalchok)</t>
  </si>
  <si>
    <t>2080-11-08</t>
  </si>
  <si>
    <t>Upper Naugad Gad Hydropower Project</t>
  </si>
  <si>
    <t>177</t>
  </si>
  <si>
    <t>2073-09-14</t>
  </si>
  <si>
    <t>2108-09-14</t>
  </si>
  <si>
    <t>Api Power Company Ltd.</t>
  </si>
  <si>
    <t>Trade Tower, Thapathali, Kathmandu. Phone: 015511033, 015111037, Fax: 015111035</t>
  </si>
  <si>
    <t>29o 43' 25"</t>
  </si>
  <si>
    <t>29o 44' 18"</t>
  </si>
  <si>
    <t>80o 36' 26"</t>
  </si>
  <si>
    <t>80o 39' 48"</t>
  </si>
  <si>
    <t>Dhuligada,Sikhar (Darchula)</t>
  </si>
  <si>
    <t>2076-07-13</t>
  </si>
  <si>
    <t>Upper Mardi Hydropower Project</t>
  </si>
  <si>
    <t>181</t>
  </si>
  <si>
    <t>2073-10-14</t>
  </si>
  <si>
    <t>2108-05-31</t>
  </si>
  <si>
    <t>United Idimardi and R.B. Hydropower Pvt Ltd</t>
  </si>
  <si>
    <t>Sanepa , Lalitpur Tel: 01-5520254, 52012027</t>
  </si>
  <si>
    <t>28o 22' 16"</t>
  </si>
  <si>
    <t>28o 24' 10"</t>
  </si>
  <si>
    <t>83o 52' 03"</t>
  </si>
  <si>
    <t>83o 54' 30"</t>
  </si>
  <si>
    <t>Lwangghale (Kaski)</t>
  </si>
  <si>
    <t>Upper Chirkhuwa Khola</t>
  </si>
  <si>
    <t>Chirkhuwa</t>
  </si>
  <si>
    <t>185</t>
  </si>
  <si>
    <t>2073-11-11</t>
  </si>
  <si>
    <t>2108-11-10</t>
  </si>
  <si>
    <t>Chirkhuwa Hydropower Company Pvt td</t>
  </si>
  <si>
    <t>GPO Box: 19387 , Katmandu, phone no 4770297</t>
  </si>
  <si>
    <t>27o 21' 23"</t>
  </si>
  <si>
    <t>27o 22' 30"</t>
  </si>
  <si>
    <t>87o 04' 48"</t>
  </si>
  <si>
    <t>87o 06' 32"</t>
  </si>
  <si>
    <t>Nepaledada,Mulpani,Khartimchcha (Bhojpur)</t>
  </si>
  <si>
    <t>2081-02-20</t>
  </si>
  <si>
    <t>Rawa Khola</t>
  </si>
  <si>
    <t>186</t>
  </si>
  <si>
    <t>2073-11-26</t>
  </si>
  <si>
    <t>2108-11-25</t>
  </si>
  <si>
    <t>Rawa Energy Development Pvt Ltd</t>
  </si>
  <si>
    <t>Ghattekulo, Kathmandu , P.O.Box 20770, Phone 01-4244620</t>
  </si>
  <si>
    <t>27o 20' 28"</t>
  </si>
  <si>
    <t>27o 21' 35"</t>
  </si>
  <si>
    <t>86o 50' 38"</t>
  </si>
  <si>
    <t>86o 51' 33"</t>
  </si>
  <si>
    <t>Sungdel,Diplung (Khotang)</t>
  </si>
  <si>
    <t>2077-06-04</t>
  </si>
  <si>
    <t>Super Mai Hydropower Project</t>
  </si>
  <si>
    <t>188</t>
  </si>
  <si>
    <t>2073-11-30</t>
  </si>
  <si>
    <t>2108-11-29</t>
  </si>
  <si>
    <t>Supermai Hydropower Pvt.Ltd.</t>
  </si>
  <si>
    <t>Kathmandu -5, Tangal , Phone no 4470887, email: supermaihydropower@gmail.com</t>
  </si>
  <si>
    <t>26o 56' 27"</t>
  </si>
  <si>
    <t>26o 58' 00"</t>
  </si>
  <si>
    <t>87o 57' 47"</t>
  </si>
  <si>
    <t>Barbote,Soyang,Sumbek (Ilam)</t>
  </si>
  <si>
    <t>2075-07-11</t>
  </si>
  <si>
    <t>Super Madi</t>
  </si>
  <si>
    <t>192</t>
  </si>
  <si>
    <t>2073-12-17</t>
  </si>
  <si>
    <t>2108-12-16</t>
  </si>
  <si>
    <t>Himal Hydro and General Construction Ltd.</t>
  </si>
  <si>
    <t>Kupondole, Lalitpur-10, 01-4527090, 4523971</t>
  </si>
  <si>
    <t>28o 19' 02"</t>
  </si>
  <si>
    <t>28o 21' 39"</t>
  </si>
  <si>
    <t>84o 04' 45"</t>
  </si>
  <si>
    <t>84o 08' 34"</t>
  </si>
  <si>
    <t>,Namarjung,Parche,Saimrang,Kalika (Kaski)</t>
  </si>
  <si>
    <t>2079-12-27</t>
  </si>
  <si>
    <t>Upper Syange Khola SHP</t>
  </si>
  <si>
    <t>Syange</t>
  </si>
  <si>
    <t>197</t>
  </si>
  <si>
    <t>2074-02-22</t>
  </si>
  <si>
    <t>2109-02-21</t>
  </si>
  <si>
    <t>Upper Syange Hydropower Pvt. Ltd.</t>
  </si>
  <si>
    <t>Samakhusi, Kathmandu, P. O. Box: 8975, Phone: 4357646, Fax: 4354186</t>
  </si>
  <si>
    <t>28o 23' 05"</t>
  </si>
  <si>
    <t>28o 23' 37"</t>
  </si>
  <si>
    <t>84o 22' 48"</t>
  </si>
  <si>
    <t>84o 23' 54"</t>
  </si>
  <si>
    <t>Taghring (Lamjung)</t>
  </si>
  <si>
    <t>2078-11-15</t>
  </si>
  <si>
    <t>Middle Tamor</t>
  </si>
  <si>
    <t>Tamor</t>
  </si>
  <si>
    <t>198</t>
  </si>
  <si>
    <t>2110-02-21</t>
  </si>
  <si>
    <t>Sanima Middle Tamor Hydropower Ltd</t>
  </si>
  <si>
    <t>Dhumbarahi, Kathmandu, Phone no 437228/437030, email: sanima@sanimahydro.com</t>
  </si>
  <si>
    <t>27o 23' 29"</t>
  </si>
  <si>
    <t>27o 25' 19"</t>
  </si>
  <si>
    <t>87o 40' 01"</t>
  </si>
  <si>
    <t>87o 42' 40"</t>
  </si>
  <si>
    <t>Hangdeva,Khokling,Phurumbu,Sawadin (Taplejung)</t>
  </si>
  <si>
    <t>2081-01-23</t>
  </si>
  <si>
    <t>Rudi Khola-B Hydropower Project</t>
  </si>
  <si>
    <t>199</t>
  </si>
  <si>
    <t>2074-02-26</t>
  </si>
  <si>
    <t>2109-02-25</t>
  </si>
  <si>
    <t>Bindhyabasini Hydropower Development Co. Pvt Ltd</t>
  </si>
  <si>
    <t>Naya Baneshwor, Kathmandu, P.O. Box no 10242, Phone no 4781891, Fax no 4785671, email: rudikhola@gmail.com</t>
  </si>
  <si>
    <t>28o 17' 50"</t>
  </si>
  <si>
    <t>Mijuredada (Kaski) Pasagaun (Lamjung)</t>
  </si>
  <si>
    <t>Lankhuwa Khola</t>
  </si>
  <si>
    <t>Lankhuwa</t>
  </si>
  <si>
    <t>200</t>
  </si>
  <si>
    <t>2074-03-28</t>
  </si>
  <si>
    <t>2109-03-27</t>
  </si>
  <si>
    <t>Sabhapokhari Hydropower Ltd.</t>
  </si>
  <si>
    <t>Banasthali, Kathmandu, 01-4390229, 9851092494</t>
  </si>
  <si>
    <t>27o 25' 25"</t>
  </si>
  <si>
    <t>27o 26' 50"</t>
  </si>
  <si>
    <t>87o 17' 00"</t>
  </si>
  <si>
    <t>87o 18' 30"</t>
  </si>
  <si>
    <t>2081-10-24</t>
  </si>
  <si>
    <t>Nilgiri Khola</t>
  </si>
  <si>
    <t>Nilgiri</t>
  </si>
  <si>
    <t>202</t>
  </si>
  <si>
    <t>2074-04-31</t>
  </si>
  <si>
    <t>2109-04-30</t>
  </si>
  <si>
    <t>Nilgiri Khola Hydropower Company Pvt. Ltd.</t>
  </si>
  <si>
    <t>Panipokhari, Kathmandu, Phone: 4437705, 4441648</t>
  </si>
  <si>
    <t>28o 34' 37"</t>
  </si>
  <si>
    <t>28o 36' 00"</t>
  </si>
  <si>
    <t>83o 40' 00"</t>
  </si>
  <si>
    <t>,Narchyang (Myagdi)</t>
  </si>
  <si>
    <t>2081-04-21</t>
  </si>
  <si>
    <t>Seti Khola HPP</t>
  </si>
  <si>
    <t>205</t>
  </si>
  <si>
    <t>2074-05-26</t>
  </si>
  <si>
    <t>2109-05-25</t>
  </si>
  <si>
    <t>Parbat Paiyu Khola Hydropower Company</t>
  </si>
  <si>
    <t>Head Office ,Kathmandu Tel: 2093013, Fax: 4385668</t>
  </si>
  <si>
    <t>28o 00' 37"</t>
  </si>
  <si>
    <t>28o 02' 05"</t>
  </si>
  <si>
    <t>83o 36' 45"</t>
  </si>
  <si>
    <t>83o 37' 30"</t>
  </si>
  <si>
    <t>Shivalaya (Parbat)</t>
  </si>
  <si>
    <t>2081-03-07</t>
  </si>
  <si>
    <t>Padam Khola SHP</t>
  </si>
  <si>
    <t>Padam Khola</t>
  </si>
  <si>
    <t>207</t>
  </si>
  <si>
    <t>2074-06-29</t>
  </si>
  <si>
    <t>2109-06-28</t>
  </si>
  <si>
    <t>Dolti Power Company P. Ltd</t>
  </si>
  <si>
    <t>Baneshwor, Kathmandu, Phone no 4105021, 97510001589, 9851003846, emai: info@doltipower.com.np</t>
  </si>
  <si>
    <t>28o 54' 02"</t>
  </si>
  <si>
    <t>81o 49' 22"</t>
  </si>
  <si>
    <t>81o 51' 19"</t>
  </si>
  <si>
    <t>Kalika (Dailekh)</t>
  </si>
  <si>
    <t>2076-09-08</t>
  </si>
  <si>
    <t>Sapsup Khola Small Hydro Electric Project</t>
  </si>
  <si>
    <t>Sapsup Khola</t>
  </si>
  <si>
    <t>211</t>
  </si>
  <si>
    <t>2074-08-29</t>
  </si>
  <si>
    <t>2109-08-28</t>
  </si>
  <si>
    <t>Three Star Hydro Power Pvt.Ltd.</t>
  </si>
  <si>
    <t>593/55 Kha Thapa Gaun, New Banesor-10, Kathmandu.4468423,9851105341</t>
  </si>
  <si>
    <t>27o 06' 31"</t>
  </si>
  <si>
    <t>27o 08' 34"</t>
  </si>
  <si>
    <t>86o 44' 20"</t>
  </si>
  <si>
    <t>86o 45' 23"</t>
  </si>
  <si>
    <t>Batase,Chhorambu,Rajapani (Khotang)</t>
  </si>
  <si>
    <t>2078-09-23</t>
  </si>
  <si>
    <t>Richet Khola SHP</t>
  </si>
  <si>
    <t>Richet</t>
  </si>
  <si>
    <t>214</t>
  </si>
  <si>
    <t>2074-09-04</t>
  </si>
  <si>
    <t>2109-09-03</t>
  </si>
  <si>
    <t>Richet Jalbidhyut Company Pvt. Ltd.</t>
  </si>
  <si>
    <t>Lalitpur-15, Mahalaxmisthan, phone no 5527469, 55237849, 9851006013, email: richethydro@gmail.com</t>
  </si>
  <si>
    <t>28o 10' 10"</t>
  </si>
  <si>
    <t>28o 10' 55"</t>
  </si>
  <si>
    <t>84o 54' 58"</t>
  </si>
  <si>
    <t>84o 55' 51"</t>
  </si>
  <si>
    <t>Manbu,Kashigaun (Gorkha)</t>
  </si>
  <si>
    <t>2078-04-28</t>
  </si>
  <si>
    <t>Super Mai-A HPP</t>
  </si>
  <si>
    <t>224</t>
  </si>
  <si>
    <t>2074-11-18</t>
  </si>
  <si>
    <t>2110-02-07</t>
  </si>
  <si>
    <t>Sagarmatha Jalbidhyut Company P.Ltd.</t>
  </si>
  <si>
    <t>168/22 Thapa Gaun, New Banesor-10, Kathmandu.42272949, 9851018025,9751000158</t>
  </si>
  <si>
    <t>26o 58' 08"</t>
  </si>
  <si>
    <t>26o 59' 59"</t>
  </si>
  <si>
    <t>87o 57' 36"</t>
  </si>
  <si>
    <t>87o 58' 26"</t>
  </si>
  <si>
    <t>Sumbek,Sulubung,Pyang (Ilam)</t>
  </si>
  <si>
    <t>2077-02-32</t>
  </si>
  <si>
    <t>Mai Beni HPP</t>
  </si>
  <si>
    <t>228</t>
  </si>
  <si>
    <t>2075-01-06</t>
  </si>
  <si>
    <t>2111-01-05</t>
  </si>
  <si>
    <t>Samling Power company Pvt.Ltd</t>
  </si>
  <si>
    <t>Baneshwor 10, Kathmandu, Phone no 9851018025, 5539135, 5525228</t>
  </si>
  <si>
    <t>26o 53' 09"</t>
  </si>
  <si>
    <t>26o 55' 41"</t>
  </si>
  <si>
    <t>87o 57' 30"</t>
  </si>
  <si>
    <t>Namsaling,Soyang,Goduk (Ilam)</t>
  </si>
  <si>
    <t>2078-06-01</t>
  </si>
  <si>
    <t>Upper Chhyandi Small HPP</t>
  </si>
  <si>
    <t>Chhyangdi</t>
  </si>
  <si>
    <t>233</t>
  </si>
  <si>
    <t>2075-02-09</t>
  </si>
  <si>
    <t>2111-02-08</t>
  </si>
  <si>
    <t>Chhyandi Hysropower LTD</t>
  </si>
  <si>
    <t>Gairidhara-2, Kathmandu, 4426483, PO 19380</t>
  </si>
  <si>
    <t>28o 16' 05"</t>
  </si>
  <si>
    <t>28o 17' 46"</t>
  </si>
  <si>
    <t>84o 28' 38"</t>
  </si>
  <si>
    <t>84o 29' 57"</t>
  </si>
  <si>
    <t>Bansar,Faleni (Lamjung)</t>
  </si>
  <si>
    <t>2078-08-24</t>
  </si>
  <si>
    <t>Upper Phawa HPP</t>
  </si>
  <si>
    <t>238</t>
  </si>
  <si>
    <t>2075-05-19</t>
  </si>
  <si>
    <t>2110-05-18</t>
  </si>
  <si>
    <t>Unitech Hydropower Company Ltd.</t>
  </si>
  <si>
    <t>Kathmandu-32. 01-4489018,98560 66100</t>
  </si>
  <si>
    <t>27o 19' 04"</t>
  </si>
  <si>
    <t>27o 21' 02"</t>
  </si>
  <si>
    <t>87o 46' 05"</t>
  </si>
  <si>
    <t>87o 48' 12"</t>
  </si>
  <si>
    <t>Sikaicha,Tiringe (Taplejung)</t>
  </si>
  <si>
    <t>2081-01-08</t>
  </si>
  <si>
    <t>Puwa II hydropower Project</t>
  </si>
  <si>
    <t>240</t>
  </si>
  <si>
    <t>2075-06-23</t>
  </si>
  <si>
    <t>2110-06-22</t>
  </si>
  <si>
    <t>Peoples Power Ltd</t>
  </si>
  <si>
    <t>Kamal Pokhari Kathmandu; PH. -014462844, 01-4437611</t>
  </si>
  <si>
    <t>26o 57' 14"</t>
  </si>
  <si>
    <t>26o 59' 24"</t>
  </si>
  <si>
    <t>87o 53' 49"</t>
  </si>
  <si>
    <t>87o 54' 34"</t>
  </si>
  <si>
    <t>Sakhejung,Maipokhari,Barbote (Ilam)</t>
  </si>
  <si>
    <t>2079-08-12</t>
  </si>
  <si>
    <t>Nilgiri Khola-II cascade Project</t>
  </si>
  <si>
    <t>241</t>
  </si>
  <si>
    <t>2075-07-07</t>
  </si>
  <si>
    <t>2110-07-06</t>
  </si>
  <si>
    <t>Nilgirikhola Hydropower Company Limited</t>
  </si>
  <si>
    <t>Heritage Plaza -1 Kamaladi,Kathmandu -28, GPO Box: 7970, Tel: 01-416908905</t>
  </si>
  <si>
    <t>2080-12-24</t>
  </si>
  <si>
    <t>Super Mai Khola Cascade HPP</t>
  </si>
  <si>
    <t>250</t>
  </si>
  <si>
    <t>2075-11-05</t>
  </si>
  <si>
    <t>2110-11-04</t>
  </si>
  <si>
    <t>Mai Khola Hydropower Pvt.Ltd.</t>
  </si>
  <si>
    <t>Kathmandu-10, Thapagaun; 01-4227294, 4468423, 9851018025</t>
  </si>
  <si>
    <t>87o 56' 34"</t>
  </si>
  <si>
    <t>87o 57' 13"</t>
  </si>
  <si>
    <t>Soyang,Barbote (Ilam)</t>
  </si>
  <si>
    <t>2077-03-31</t>
  </si>
  <si>
    <t>Upper Richet Khola SHP</t>
  </si>
  <si>
    <t>258</t>
  </si>
  <si>
    <t>2076-02-07</t>
  </si>
  <si>
    <t>2112-02-06</t>
  </si>
  <si>
    <t>Upper Richet Hydropower Pvt. Ltd.</t>
  </si>
  <si>
    <t>Lalitpur-1, Kupondole; tel: 01-4472349; emai: urhppl@gmail.com</t>
  </si>
  <si>
    <t>28o 10' 56"</t>
  </si>
  <si>
    <t>28o 11' 53"</t>
  </si>
  <si>
    <t>84o 55' 52"</t>
  </si>
  <si>
    <t>84o 56' 49"</t>
  </si>
  <si>
    <t>Kashigaun,Manbu (Gorkha)</t>
  </si>
  <si>
    <t>2081-05-27</t>
  </si>
  <si>
    <t>Lower Jogmai Khola HPP</t>
  </si>
  <si>
    <t>264</t>
  </si>
  <si>
    <t>2076-03-12</t>
  </si>
  <si>
    <t>2112-03-11</t>
  </si>
  <si>
    <t>Asian Hydropower Pvt. Ltd</t>
  </si>
  <si>
    <t>Kathmandu-10 New Baneshwor, P.O. Box 9879, 4491882,4470887, 9851018025</t>
  </si>
  <si>
    <t>26o 53' 00"</t>
  </si>
  <si>
    <t>26o 53' 56"</t>
  </si>
  <si>
    <t>87o 57' 26"</t>
  </si>
  <si>
    <t>87o 59' 50"</t>
  </si>
  <si>
    <t>Namsaling,Goduk,Panchakanya (Ilam)</t>
  </si>
  <si>
    <t>2078-07-15</t>
  </si>
  <si>
    <t>Upper Suri Khola HPP</t>
  </si>
  <si>
    <t>Hulak,Kolung</t>
  </si>
  <si>
    <t>268</t>
  </si>
  <si>
    <t>2076-04-15</t>
  </si>
  <si>
    <t>2111-04-14</t>
  </si>
  <si>
    <t>Makar Jitumaya Hudropower Pvt.Ltd.</t>
  </si>
  <si>
    <t>Kathmandu-11,Tripureswor,</t>
  </si>
  <si>
    <t>27o 43' 30"</t>
  </si>
  <si>
    <t>Chankhu (Dolakha)</t>
  </si>
  <si>
    <t>2080-08-21</t>
  </si>
  <si>
    <t>Upper Midim Khola SHP</t>
  </si>
  <si>
    <t>272</t>
  </si>
  <si>
    <t>2076-05-26</t>
  </si>
  <si>
    <t>2111-05-25</t>
  </si>
  <si>
    <t>Bhujung Hydro Power Ltd.,</t>
  </si>
  <si>
    <t>Kathmandu-34, Baneshowr, Kathmandu,4480564,9851026587</t>
  </si>
  <si>
    <t>28o 19' 01"</t>
  </si>
  <si>
    <t>28o 20' 50"</t>
  </si>
  <si>
    <t>84o 14' 40"</t>
  </si>
  <si>
    <t>84o 15' 54"</t>
  </si>
  <si>
    <t>Bhujung (Lamjung)</t>
  </si>
  <si>
    <t>2081-01-06</t>
  </si>
  <si>
    <t>Upper Chameliya HP</t>
  </si>
  <si>
    <t>273</t>
  </si>
  <si>
    <t>2076-06-12</t>
  </si>
  <si>
    <t>2111-06-11</t>
  </si>
  <si>
    <t>Api Power Co. Ltd</t>
  </si>
  <si>
    <t>Trade Tower Thapathali, Kathmandu 11, ph 01-5111037,9801147087 (sanjib); email: info@apihydro.com; Web: www.apihydro.com</t>
  </si>
  <si>
    <t>29o 44' 20"</t>
  </si>
  <si>
    <t>29o 46' 57"</t>
  </si>
  <si>
    <t>80o 46' 50"</t>
  </si>
  <si>
    <t>80o 49' 12"</t>
  </si>
  <si>
    <t>Tapoban,Latinath,Guljar,Sitaula (Darchula)</t>
  </si>
  <si>
    <t>2080-04-28</t>
  </si>
  <si>
    <t>Kabeli B1 Cascade HPP</t>
  </si>
  <si>
    <t>277</t>
  </si>
  <si>
    <t>2076-07-26</t>
  </si>
  <si>
    <t>2112-07-25</t>
  </si>
  <si>
    <t>Arun Valley Hydropower Development Company Ltd.</t>
  </si>
  <si>
    <t>Trade Tower Nepal, 2 nd floor,Thapathali, Kathmandu</t>
  </si>
  <si>
    <t>27o 16' 02"</t>
  </si>
  <si>
    <t>27o 16' 50"</t>
  </si>
  <si>
    <t>87o 45' 51"</t>
  </si>
  <si>
    <t>Ambarpur,Nagi (Panchthar)</t>
  </si>
  <si>
    <t>2078-12-12</t>
  </si>
  <si>
    <t>Chepe Khola Small HEP</t>
  </si>
  <si>
    <t>Chepe Khola</t>
  </si>
  <si>
    <t>279</t>
  </si>
  <si>
    <t>2076-08-16</t>
  </si>
  <si>
    <t>2112-08-15</t>
  </si>
  <si>
    <t>Aashutosh Investment Pvt. Ltd.</t>
  </si>
  <si>
    <t>KMC-16, Kathmandu, 01-4359237 (Jivraj Kandel)</t>
  </si>
  <si>
    <t>28o 10' 39"</t>
  </si>
  <si>
    <t>28o 12' 55"</t>
  </si>
  <si>
    <t>84o 37' 43"</t>
  </si>
  <si>
    <t>84o 39' 05"</t>
  </si>
  <si>
    <t>Kharibot (Gorkha) Dudhpokhari (Lamjung)</t>
  </si>
  <si>
    <t>2079-06-16</t>
  </si>
  <si>
    <t>Dudhkunda Khola HEP</t>
  </si>
  <si>
    <t>280</t>
  </si>
  <si>
    <t>2076-08-18</t>
  </si>
  <si>
    <t>2111-08-17</t>
  </si>
  <si>
    <t>Mount Everest Power Development P.Ltd.</t>
  </si>
  <si>
    <t>Mahalaxmisthan , Lalitpur-13, Ph. 01-5523784,5527469, 9851039258(Arjun Paudel)</t>
  </si>
  <si>
    <t>27o 35' 10"</t>
  </si>
  <si>
    <t>27o 37' 05"</t>
  </si>
  <si>
    <t>86o 35' 52"</t>
  </si>
  <si>
    <t>86o 36' 48"</t>
  </si>
  <si>
    <t>Beni,Takasindu (Solukhumbu)</t>
  </si>
  <si>
    <t>2081-04-16</t>
  </si>
  <si>
    <t>Upper Machha Khola HEP</t>
  </si>
  <si>
    <t>Machha Khola</t>
  </si>
  <si>
    <t>283</t>
  </si>
  <si>
    <t>2076-09-29</t>
  </si>
  <si>
    <t>2111-09-28</t>
  </si>
  <si>
    <t>Bikash Hydropower Company Pvt. Ltd.</t>
  </si>
  <si>
    <t>Maharajgunj-3, Kathmandu, 01-4445083, 4445084, 9851073099, Contact no; Krishna prasad ghimire</t>
  </si>
  <si>
    <t>28o 12' 33"</t>
  </si>
  <si>
    <t>28o 13' 20"</t>
  </si>
  <si>
    <t>84o 48' 27"</t>
  </si>
  <si>
    <t>84o 49' 27"</t>
  </si>
  <si>
    <t>Gumda,Laprak (Gorkha)</t>
  </si>
  <si>
    <t>Chepe Khola HEP</t>
  </si>
  <si>
    <t>297</t>
  </si>
  <si>
    <t>2077-02-15</t>
  </si>
  <si>
    <t>2112-02-14</t>
  </si>
  <si>
    <t>Champawati Hydro Power P.Ltd</t>
  </si>
  <si>
    <t>Kathmandu -14 Balkhu,4036085,4036086</t>
  </si>
  <si>
    <t>28o 07' 10"</t>
  </si>
  <si>
    <t>28o 08' 23"</t>
  </si>
  <si>
    <t>84o 33' 06"</t>
  </si>
  <si>
    <t>84o 35' 00"</t>
  </si>
  <si>
    <t>Thalajung,Kerabari (Gorkha)</t>
  </si>
  <si>
    <t>2081-03-25</t>
  </si>
  <si>
    <t>304</t>
  </si>
  <si>
    <t>2077-03-15</t>
  </si>
  <si>
    <t>2112-03-14</t>
  </si>
  <si>
    <t>Vision Lumbini Urja Company Limited.</t>
  </si>
  <si>
    <t>Butwal-8, Rupandehi, 071-549494, 548464,9857025140</t>
  </si>
  <si>
    <t>28o 18' 40"</t>
  </si>
  <si>
    <t>28o 22' 12"</t>
  </si>
  <si>
    <t>83o 57' 15"</t>
  </si>
  <si>
    <t>Ghachok,Machhapuchchhre,Purachaur,Sardikhola (Kaski)</t>
  </si>
  <si>
    <t>2081-07-27</t>
  </si>
  <si>
    <t>Mid Solu Khola HEP</t>
  </si>
  <si>
    <t>308</t>
  </si>
  <si>
    <t>2077-04-22</t>
  </si>
  <si>
    <t>2112-04-21</t>
  </si>
  <si>
    <t>Mid Solu Hydropower Ltd.</t>
  </si>
  <si>
    <t>Baneshwor-10, Baburam Acharaya Sadak 1757/70, Kathmandu Contact No. 9751000158,01-4470584, 9841560491</t>
  </si>
  <si>
    <t>27o 29' 16"</t>
  </si>
  <si>
    <t>86o 34' 00"</t>
  </si>
  <si>
    <t>86o 35' 05"</t>
  </si>
  <si>
    <t>Gora Khami,Salleri (Solukhumbu)</t>
  </si>
  <si>
    <t>2079-09-15</t>
  </si>
  <si>
    <t>Sunigad HEP</t>
  </si>
  <si>
    <t>Suni Gad</t>
  </si>
  <si>
    <t>314</t>
  </si>
  <si>
    <t>2077-06-07</t>
  </si>
  <si>
    <t>2112-06-06</t>
  </si>
  <si>
    <t>Omega EnergyDeveloper Pvt. Ltd</t>
  </si>
  <si>
    <t>Chandole -4, Kathmandu, omegaenergy73@gmail.com,01-4436184</t>
  </si>
  <si>
    <t>29o 36' 10"</t>
  </si>
  <si>
    <t>29o 40' 00"</t>
  </si>
  <si>
    <t>81o 11' 46"</t>
  </si>
  <si>
    <t>81o 14' 16"</t>
  </si>
  <si>
    <t>Sunikot (Bajhang)</t>
  </si>
  <si>
    <t>2079-05-28</t>
  </si>
  <si>
    <t>Upper Ingwa Khola</t>
  </si>
  <si>
    <t>Ingwa</t>
  </si>
  <si>
    <t>329</t>
  </si>
  <si>
    <t>2077-07-28</t>
  </si>
  <si>
    <t>2112-07-27</t>
  </si>
  <si>
    <t>Ingwa Hydopower Ltd.,</t>
  </si>
  <si>
    <t>P.O.Box No 24697, Trade Tower, Thapathali,Kathmandu, phone 01-5111015, 5111016, 9801147131</t>
  </si>
  <si>
    <t>27o 16' 41"</t>
  </si>
  <si>
    <t>87o 53' 03"</t>
  </si>
  <si>
    <t>87o 55' 20"</t>
  </si>
  <si>
    <t>(Taplejung)</t>
  </si>
  <si>
    <t>2080-12-28</t>
  </si>
  <si>
    <t>Super Chepe HEP</t>
  </si>
  <si>
    <t>341</t>
  </si>
  <si>
    <t>2078-02-07</t>
  </si>
  <si>
    <t>2113-02-06</t>
  </si>
  <si>
    <t>Ridge Line Energy Pvt. Ltd</t>
  </si>
  <si>
    <t>Lalitpur 10, 9851198805, 015520465, 01-5181116, email: rienergy18@gmail.com</t>
  </si>
  <si>
    <t>84o 37' 55"</t>
  </si>
  <si>
    <t>84o 39' 08"</t>
  </si>
  <si>
    <t>2080-10-08</t>
  </si>
  <si>
    <t>Super Kabeli Khola A HEP</t>
  </si>
  <si>
    <t>Kabeli Khola, Amji Khola</t>
  </si>
  <si>
    <t>347</t>
  </si>
  <si>
    <t>2078-07-12</t>
  </si>
  <si>
    <t>2113-07-11</t>
  </si>
  <si>
    <t>Snow River Ltd</t>
  </si>
  <si>
    <t>Tusalmarga house number 148, Kathmandu-7, Contact No. 01-6911637, 9860420866 Bikram Bhandari, 9851220305 Pratap Gurung</t>
  </si>
  <si>
    <t>27o 25' 45"</t>
  </si>
  <si>
    <t>27o 27' 45"</t>
  </si>
  <si>
    <t>87o 54' 02"</t>
  </si>
  <si>
    <t>87o 55' 40"</t>
  </si>
  <si>
    <t>Yamfudin (Taplejung)</t>
  </si>
  <si>
    <t>2081-09-05</t>
  </si>
  <si>
    <t>Updated on - Mar 24, 2025</t>
  </si>
  <si>
    <t>Province</t>
  </si>
  <si>
    <t>Name</t>
  </si>
  <si>
    <t>Nepali</t>
  </si>
  <si>
    <t>Headquarters</t>
  </si>
  <si>
    <t>Area (km2)</t>
  </si>
  <si>
    <t>Population (2021)[7]</t>
  </si>
  <si>
    <t>Website</t>
  </si>
  <si>
    <t>Bhojpur District</t>
  </si>
  <si>
    <t>भोजपुर जिल्ला</t>
  </si>
  <si>
    <t>Bhojpur</t>
  </si>
  <si>
    <t>1,507</t>
  </si>
  <si>
    <t>[1]</t>
  </si>
  <si>
    <t>Dhankuta District</t>
  </si>
  <si>
    <t>धनकुटा जिल्ला</t>
  </si>
  <si>
    <t>Dhankuta</t>
  </si>
  <si>
    <t>891</t>
  </si>
  <si>
    <t>[2]</t>
  </si>
  <si>
    <t>Ilam District</t>
  </si>
  <si>
    <t>इलाम जिल्ला</t>
  </si>
  <si>
    <t>Ilam</t>
  </si>
  <si>
    <t>1,703</t>
  </si>
  <si>
    <t>[3]</t>
  </si>
  <si>
    <t>Jhapa District</t>
  </si>
  <si>
    <t>झापा जिल्ला</t>
  </si>
  <si>
    <t>Bhadrapur</t>
  </si>
  <si>
    <t>1,606</t>
  </si>
  <si>
    <t>[4]</t>
  </si>
  <si>
    <t>Khotang District</t>
  </si>
  <si>
    <t>खोटाङ जिल्ला</t>
  </si>
  <si>
    <t>Diktel</t>
  </si>
  <si>
    <t>1,591</t>
  </si>
  <si>
    <t>[5]</t>
  </si>
  <si>
    <t>Morang District</t>
  </si>
  <si>
    <t>मोरङ जिल्ला</t>
  </si>
  <si>
    <t>Biratnagar</t>
  </si>
  <si>
    <t>1,855</t>
  </si>
  <si>
    <t>[6]</t>
  </si>
  <si>
    <t>Okhaldhunga District</t>
  </si>
  <si>
    <t>ओखलढुङ्गा जिल्ला</t>
  </si>
  <si>
    <t>Siddhicharan</t>
  </si>
  <si>
    <t>1,074</t>
  </si>
  <si>
    <t>[7]</t>
  </si>
  <si>
    <t>Panchthar District</t>
  </si>
  <si>
    <t>पाँचथर जिल्ला</t>
  </si>
  <si>
    <t>Phidim</t>
  </si>
  <si>
    <t>1,241</t>
  </si>
  <si>
    <t>[8]</t>
  </si>
  <si>
    <t>Sankhuwasabha District</t>
  </si>
  <si>
    <t>सङ्खुवासभा जिल्ला</t>
  </si>
  <si>
    <t>Khandbari</t>
  </si>
  <si>
    <t>3,480</t>
  </si>
  <si>
    <t>[9]</t>
  </si>
  <si>
    <t>Solukhumbu District</t>
  </si>
  <si>
    <t>सोलुखुम्बु जिल्ला</t>
  </si>
  <si>
    <t>Solududhkunda</t>
  </si>
  <si>
    <t>3,312</t>
  </si>
  <si>
    <t>[10]</t>
  </si>
  <si>
    <t>Sunsari District</t>
  </si>
  <si>
    <t>सुनसरी जिल्ला</t>
  </si>
  <si>
    <t>Inaruwa</t>
  </si>
  <si>
    <t>1,257</t>
  </si>
  <si>
    <t>[11]</t>
  </si>
  <si>
    <t>Taplejung District</t>
  </si>
  <si>
    <t>ताप्लेजुङ जिल्ला</t>
  </si>
  <si>
    <t>Phungling</t>
  </si>
  <si>
    <t>3,646</t>
  </si>
  <si>
    <t>[12]</t>
  </si>
  <si>
    <t>Terhathum District</t>
  </si>
  <si>
    <t>तेह्रथुम जिल्ला</t>
  </si>
  <si>
    <t>Myanglung</t>
  </si>
  <si>
    <t>679</t>
  </si>
  <si>
    <t>[13]</t>
  </si>
  <si>
    <t>Udayapur District</t>
  </si>
  <si>
    <t>उदयपुर जिल्ला</t>
  </si>
  <si>
    <t>Triyuga</t>
  </si>
  <si>
    <t>2,063</t>
  </si>
  <si>
    <t>[14]</t>
  </si>
  <si>
    <t>Koshi</t>
  </si>
  <si>
    <t>Districts</t>
  </si>
  <si>
    <t>Parsa District</t>
  </si>
  <si>
    <t>पर्सा जिल्ला</t>
  </si>
  <si>
    <t>Birgunj</t>
  </si>
  <si>
    <t>1,353</t>
  </si>
  <si>
    <t>Bara District</t>
  </si>
  <si>
    <t>बारा जिल्ला</t>
  </si>
  <si>
    <t>Kalaiya</t>
  </si>
  <si>
    <t>1,190</t>
  </si>
  <si>
    <t>Rautahat District</t>
  </si>
  <si>
    <t>रौतहट जिल्ला</t>
  </si>
  <si>
    <t>Gaur</t>
  </si>
  <si>
    <t>1,126</t>
  </si>
  <si>
    <t>Sarlahi District</t>
  </si>
  <si>
    <t>सर्लाही जिल्ला</t>
  </si>
  <si>
    <t>Malangwa</t>
  </si>
  <si>
    <t>1,259</t>
  </si>
  <si>
    <t>Dhanusha District</t>
  </si>
  <si>
    <t>धनुषा जिल्ला</t>
  </si>
  <si>
    <t>Janakpur</t>
  </si>
  <si>
    <t>1,180</t>
  </si>
  <si>
    <t>Siraha District</t>
  </si>
  <si>
    <t>सिराहा जिल्ला</t>
  </si>
  <si>
    <t>Siraha</t>
  </si>
  <si>
    <t>1,188</t>
  </si>
  <si>
    <t>Mahottari District</t>
  </si>
  <si>
    <t>महोत्तरी जिल्ला</t>
  </si>
  <si>
    <t>Jaleshwar</t>
  </si>
  <si>
    <t>1,002</t>
  </si>
  <si>
    <t>Saptari District</t>
  </si>
  <si>
    <t>सप्तरी जिल्ला</t>
  </si>
  <si>
    <t>Rajbiraj</t>
  </si>
  <si>
    <t>1,363</t>
  </si>
  <si>
    <t>Madesh</t>
  </si>
  <si>
    <t>Sindhuli District</t>
  </si>
  <si>
    <t>सिन्धुली जिल्ला</t>
  </si>
  <si>
    <t>Kamalamai</t>
  </si>
  <si>
    <t>2,491</t>
  </si>
  <si>
    <t>Ramechhap District</t>
  </si>
  <si>
    <t>रामेछाप जिल्ला</t>
  </si>
  <si>
    <t>Manthali</t>
  </si>
  <si>
    <t>1,546</t>
  </si>
  <si>
    <t>Dolakha District</t>
  </si>
  <si>
    <t>दोलखा जिल्ला</t>
  </si>
  <si>
    <t>Bhimeshwar</t>
  </si>
  <si>
    <t>2,191</t>
  </si>
  <si>
    <t>Bhaktapur District</t>
  </si>
  <si>
    <t>भक्तपुर जिल्ला</t>
  </si>
  <si>
    <t>Bhaktapur</t>
  </si>
  <si>
    <t>119</t>
  </si>
  <si>
    <t>Dhading District</t>
  </si>
  <si>
    <t>धादिङ जिल्ला</t>
  </si>
  <si>
    <t>Nilkantha</t>
  </si>
  <si>
    <t>1,926</t>
  </si>
  <si>
    <t>Kathmandu District</t>
  </si>
  <si>
    <t>काठमाडौँ जिल्ला</t>
  </si>
  <si>
    <t>Kathmandu</t>
  </si>
  <si>
    <t>395</t>
  </si>
  <si>
    <t>Kavrepalanchok District</t>
  </si>
  <si>
    <t>काभ्रेपलान्चोक जिल्ला</t>
  </si>
  <si>
    <t>Dhulikhel</t>
  </si>
  <si>
    <t>1,396</t>
  </si>
  <si>
    <t>Lalitpur District</t>
  </si>
  <si>
    <t>ललितपुर जिल्ला</t>
  </si>
  <si>
    <t>Lalitpur</t>
  </si>
  <si>
    <t>385</t>
  </si>
  <si>
    <t>Nuwakot District</t>
  </si>
  <si>
    <t>नुवाकोट जिल्ला</t>
  </si>
  <si>
    <t>Bidur</t>
  </si>
  <si>
    <t>1,121</t>
  </si>
  <si>
    <t>Rasuwa District</t>
  </si>
  <si>
    <t>रसुवा जिल्ला</t>
  </si>
  <si>
    <t>Dhunche</t>
  </si>
  <si>
    <t>1,544</t>
  </si>
  <si>
    <t>Sindhupalchok District</t>
  </si>
  <si>
    <t>सिन्धुपाल्चोक जिल्ला</t>
  </si>
  <si>
    <t>Chautara</t>
  </si>
  <si>
    <t>2,542</t>
  </si>
  <si>
    <t>Chitwan District</t>
  </si>
  <si>
    <t>चितवन जिल्ला</t>
  </si>
  <si>
    <t>Bharatpur</t>
  </si>
  <si>
    <t>2,218</t>
  </si>
  <si>
    <t>Makwanpur District</t>
  </si>
  <si>
    <t>मकवानपुर जिल्ला</t>
  </si>
  <si>
    <t>Hetauda</t>
  </si>
  <si>
    <t>2,426</t>
  </si>
  <si>
    <t>Area (km2.)</t>
  </si>
  <si>
    <t>Baglung District</t>
  </si>
  <si>
    <t>बागलुङ जिल्ला</t>
  </si>
  <si>
    <t>Baglung</t>
  </si>
  <si>
    <t>1,784</t>
  </si>
  <si>
    <t>Gorkha District</t>
  </si>
  <si>
    <t>गोरखा जिल्ला</t>
  </si>
  <si>
    <t>Gorkha</t>
  </si>
  <si>
    <t>3,610</t>
  </si>
  <si>
    <t>Kaski District</t>
  </si>
  <si>
    <t>कास्की जिल्ला</t>
  </si>
  <si>
    <t>Pokhara</t>
  </si>
  <si>
    <t>2,017</t>
  </si>
  <si>
    <t>Lamjung District</t>
  </si>
  <si>
    <t>लमजुङ जिल्ला</t>
  </si>
  <si>
    <t>Besisahar</t>
  </si>
  <si>
    <t>1,692</t>
  </si>
  <si>
    <t>Manang District</t>
  </si>
  <si>
    <t>मनाङ जिल्ला</t>
  </si>
  <si>
    <t>Chame</t>
  </si>
  <si>
    <t>2,246</t>
  </si>
  <si>
    <t>Mustang District</t>
  </si>
  <si>
    <t>मुस्ताङ जिल्ला</t>
  </si>
  <si>
    <t>Jomsom</t>
  </si>
  <si>
    <t>3,573</t>
  </si>
  <si>
    <t>Myagdi District</t>
  </si>
  <si>
    <t>म्याग्दी जिल्ला</t>
  </si>
  <si>
    <t>Beni</t>
  </si>
  <si>
    <t>2,297</t>
  </si>
  <si>
    <t>Nawalparasi (East of Bardaghat Susta) District</t>
  </si>
  <si>
    <t>नवलपरासी (बर्दघाट सुस्ता पूर्व) जिल्ला</t>
  </si>
  <si>
    <t>Kawasoti</t>
  </si>
  <si>
    <t>1,370</t>
  </si>
  <si>
    <t>Parbat District</t>
  </si>
  <si>
    <t>पर्वत जिल्ला</t>
  </si>
  <si>
    <t>Kusma</t>
  </si>
  <si>
    <t>494</t>
  </si>
  <si>
    <t>Syangja District</t>
  </si>
  <si>
    <t>स्याङग्जा जिल्ला</t>
  </si>
  <si>
    <t>Putalibazar</t>
  </si>
  <si>
    <t>1,164</t>
  </si>
  <si>
    <t>Tanahun District</t>
  </si>
  <si>
    <t>तनहुँ जिल्ला</t>
  </si>
  <si>
    <t>Damauli</t>
  </si>
  <si>
    <t>Kapilvastu District</t>
  </si>
  <si>
    <t>कपिलवस्तु जिल्ला</t>
  </si>
  <si>
    <t>Taulihawa</t>
  </si>
  <si>
    <t>1,738</t>
  </si>
  <si>
    <t>Nawalparasi (West of Bardaghat Susta) District</t>
  </si>
  <si>
    <t>नवलपरासी (बर्दघाट सुस्ता पश्चिम) जिल्ला</t>
  </si>
  <si>
    <t>Ramgram</t>
  </si>
  <si>
    <t>792</t>
  </si>
  <si>
    <t>Rupandehi District</t>
  </si>
  <si>
    <t>रुपन्देही जिल्ला</t>
  </si>
  <si>
    <t>Siddharthanagar</t>
  </si>
  <si>
    <t>1,360</t>
  </si>
  <si>
    <t>Arghakhanchi District</t>
  </si>
  <si>
    <t>अर्घाखाँची जिल्ला</t>
  </si>
  <si>
    <t>Sandhikharka</t>
  </si>
  <si>
    <t>1,193</t>
  </si>
  <si>
    <t>Gulmi District</t>
  </si>
  <si>
    <t>गुल्मी जिल्ला</t>
  </si>
  <si>
    <t>Tamghas</t>
  </si>
  <si>
    <t>1,149</t>
  </si>
  <si>
    <t>Palpa District</t>
  </si>
  <si>
    <t>पाल्पा जिल्ला</t>
  </si>
  <si>
    <t>Tansen</t>
  </si>
  <si>
    <t>1,373</t>
  </si>
  <si>
    <t>Dang District</t>
  </si>
  <si>
    <t>दाङ जिल्ला</t>
  </si>
  <si>
    <t>Ghorahi</t>
  </si>
  <si>
    <t>2,955</t>
  </si>
  <si>
    <t>Pyuthan District</t>
  </si>
  <si>
    <t>प्युठान जिल्ला</t>
  </si>
  <si>
    <t>Pyuthan</t>
  </si>
  <si>
    <t>1,309</t>
  </si>
  <si>
    <t>Rolpa District</t>
  </si>
  <si>
    <t>रोल्पा जिल्ला</t>
  </si>
  <si>
    <t>Liwang</t>
  </si>
  <si>
    <t>1,879</t>
  </si>
  <si>
    <t>Eastern Rukum District</t>
  </si>
  <si>
    <t>पूर्वी रूकुम जिल्ला</t>
  </si>
  <si>
    <t>Rukumkot</t>
  </si>
  <si>
    <t>1,161</t>
  </si>
  <si>
    <t>Banke District</t>
  </si>
  <si>
    <t>बाँके जिल्ला</t>
  </si>
  <si>
    <t>Nepalganj</t>
  </si>
  <si>
    <t>2,337</t>
  </si>
  <si>
    <t>Bardiya District</t>
  </si>
  <si>
    <t>बर्दिया जिल्ला</t>
  </si>
  <si>
    <t>Gulariya</t>
  </si>
  <si>
    <t>2,025</t>
  </si>
  <si>
    <t>Western Rukum District</t>
  </si>
  <si>
    <t>पश्चिमी रूकुम जिल्ला</t>
  </si>
  <si>
    <t>Musikot</t>
  </si>
  <si>
    <t>1,716</t>
  </si>
  <si>
    <t>Salyan District</t>
  </si>
  <si>
    <t>सल्यान जिल्ला</t>
  </si>
  <si>
    <t>Salyan</t>
  </si>
  <si>
    <t>1,462</t>
  </si>
  <si>
    <t>Dolpa District</t>
  </si>
  <si>
    <t>डोल्पा जिल्ला</t>
  </si>
  <si>
    <t>Dunai</t>
  </si>
  <si>
    <t>7,889</t>
  </si>
  <si>
    <t>Humla District</t>
  </si>
  <si>
    <t>हुम्ला जिल्ला</t>
  </si>
  <si>
    <t>Simikot</t>
  </si>
  <si>
    <t>5,655</t>
  </si>
  <si>
    <t>Jumla District</t>
  </si>
  <si>
    <t>जुम्ला जिल्ला</t>
  </si>
  <si>
    <t>Chandannath</t>
  </si>
  <si>
    <t>2,531</t>
  </si>
  <si>
    <t>Kalikot District</t>
  </si>
  <si>
    <t>कालिकोट जिल्ला</t>
  </si>
  <si>
    <t>Manma</t>
  </si>
  <si>
    <t>1,741</t>
  </si>
  <si>
    <t>Mugu District</t>
  </si>
  <si>
    <t>मुगु जिल्ला</t>
  </si>
  <si>
    <t>Gamgadhi</t>
  </si>
  <si>
    <t>3,535</t>
  </si>
  <si>
    <t>Surkhet District</t>
  </si>
  <si>
    <t>सुर्खेत जिल्ला</t>
  </si>
  <si>
    <t>Birendranagar</t>
  </si>
  <si>
    <t>2,451</t>
  </si>
  <si>
    <t>Dailekh District</t>
  </si>
  <si>
    <t>दैलेख जिल्ला</t>
  </si>
  <si>
    <t>Narayan</t>
  </si>
  <si>
    <t>1,502</t>
  </si>
  <si>
    <t>Jajarkot District</t>
  </si>
  <si>
    <t>जाजरकोट जिल्ला</t>
  </si>
  <si>
    <t>Khalanga</t>
  </si>
  <si>
    <t>2,230</t>
  </si>
  <si>
    <t>Kailali District</t>
  </si>
  <si>
    <t>कैलाली जिल्ला</t>
  </si>
  <si>
    <t>Dhangadhi</t>
  </si>
  <si>
    <t>3,235</t>
  </si>
  <si>
    <t>Achham District</t>
  </si>
  <si>
    <t>अछाम जिल्ला</t>
  </si>
  <si>
    <t>Mangalsen</t>
  </si>
  <si>
    <t>1,680</t>
  </si>
  <si>
    <t>Doti District</t>
  </si>
  <si>
    <t>डोटी जिल्ला</t>
  </si>
  <si>
    <t>Dipayal Silgadhi</t>
  </si>
  <si>
    <t>Bajhang District</t>
  </si>
  <si>
    <t>बझाङ जिल्ला</t>
  </si>
  <si>
    <t>Jayaprithvi</t>
  </si>
  <si>
    <t>3,422</t>
  </si>
  <si>
    <t>Bajura District</t>
  </si>
  <si>
    <t>बाजुरा जिल्ला</t>
  </si>
  <si>
    <t>Martadi</t>
  </si>
  <si>
    <t>2,188</t>
  </si>
  <si>
    <t>Kanchanpur District</t>
  </si>
  <si>
    <t>कंचनपुर जिल्ला</t>
  </si>
  <si>
    <t>Bheemdatta</t>
  </si>
  <si>
    <t>1,610</t>
  </si>
  <si>
    <t>Dadeldhura District</t>
  </si>
  <si>
    <t>डडेलधुरा जिल्ला</t>
  </si>
  <si>
    <t>Amargadhi</t>
  </si>
  <si>
    <t>1,538</t>
  </si>
  <si>
    <t>Baitadi District</t>
  </si>
  <si>
    <t>बैतडी जिल्ला</t>
  </si>
  <si>
    <t>Dasharathchand</t>
  </si>
  <si>
    <t>1,519</t>
  </si>
  <si>
    <t>Darchula District</t>
  </si>
  <si>
    <t>दार्चुला जिल्ला</t>
  </si>
  <si>
    <t>Darchula</t>
  </si>
  <si>
    <t>2,322</t>
  </si>
  <si>
    <t>Sudurpaschim</t>
  </si>
  <si>
    <t>Karnali</t>
  </si>
  <si>
    <t>Lumbini</t>
  </si>
  <si>
    <t>Gandaki</t>
  </si>
  <si>
    <t>District</t>
  </si>
  <si>
    <t>Kanchanpur</t>
  </si>
  <si>
    <t>Kailali</t>
  </si>
  <si>
    <t>Achham</t>
  </si>
  <si>
    <t>Doti</t>
  </si>
  <si>
    <t>Bajhang</t>
  </si>
  <si>
    <t>Bajura</t>
  </si>
  <si>
    <t>Dadeldhura</t>
  </si>
  <si>
    <t>Baitadi</t>
  </si>
  <si>
    <t>Western Rukum</t>
  </si>
  <si>
    <t>Dolpa</t>
  </si>
  <si>
    <t>Humla</t>
  </si>
  <si>
    <t>Jumla</t>
  </si>
  <si>
    <t>Kalikot</t>
  </si>
  <si>
    <t>Mugu</t>
  </si>
  <si>
    <t>Surkhet</t>
  </si>
  <si>
    <t>Dailekh</t>
  </si>
  <si>
    <t>Jajarkot</t>
  </si>
  <si>
    <t>Kapilvastu</t>
  </si>
  <si>
    <t>Rupandehi</t>
  </si>
  <si>
    <t>Arghakhanchi</t>
  </si>
  <si>
    <t>Gulmi</t>
  </si>
  <si>
    <t>Palpa</t>
  </si>
  <si>
    <t>Dang</t>
  </si>
  <si>
    <t>Rolpa</t>
  </si>
  <si>
    <t>Eastern Rukum</t>
  </si>
  <si>
    <t>Banke</t>
  </si>
  <si>
    <t>Bardiya</t>
  </si>
  <si>
    <t>Kaski</t>
  </si>
  <si>
    <t>Lamjung</t>
  </si>
  <si>
    <t>Manang</t>
  </si>
  <si>
    <t>Mustang</t>
  </si>
  <si>
    <t>Myagdi</t>
  </si>
  <si>
    <t>Parbat</t>
  </si>
  <si>
    <t>Syangja</t>
  </si>
  <si>
    <t>Sindhuli</t>
  </si>
  <si>
    <t>Ramechhap</t>
  </si>
  <si>
    <t>Dolakha</t>
  </si>
  <si>
    <t>Dhading</t>
  </si>
  <si>
    <t>Kavrepalanchok</t>
  </si>
  <si>
    <t>Nuwakot</t>
  </si>
  <si>
    <t>Rasuwa</t>
  </si>
  <si>
    <t>Sindhupalchok</t>
  </si>
  <si>
    <t>Chitwan</t>
  </si>
  <si>
    <t>Parsa</t>
  </si>
  <si>
    <t>Bara</t>
  </si>
  <si>
    <t>Rautahat</t>
  </si>
  <si>
    <t>Sarlahi</t>
  </si>
  <si>
    <t>Dhanusha</t>
  </si>
  <si>
    <t>Mahottari</t>
  </si>
  <si>
    <t>Saptari</t>
  </si>
  <si>
    <t>Jhapa</t>
  </si>
  <si>
    <t>Khotang</t>
  </si>
  <si>
    <t>Morang</t>
  </si>
  <si>
    <t>Okhaldhunga</t>
  </si>
  <si>
    <t>Panchthar</t>
  </si>
  <si>
    <t>Sankhuwasabha</t>
  </si>
  <si>
    <t>Solukhumbu</t>
  </si>
  <si>
    <t>Sunsari</t>
  </si>
  <si>
    <t>Taplejung</t>
  </si>
  <si>
    <t>Terhathum</t>
  </si>
  <si>
    <t>Udayapur</t>
  </si>
  <si>
    <t>Tanahu</t>
  </si>
  <si>
    <t>Makawanpur</t>
  </si>
  <si>
    <t>Goli (Solukhumbu),Chaulakharka(Waula)</t>
  </si>
  <si>
    <t>(Nawalparasi East)</t>
  </si>
  <si>
    <t>Nawalparasi East</t>
  </si>
  <si>
    <t>(Eastern Rukum)</t>
  </si>
  <si>
    <t>(Dailekh)</t>
  </si>
  <si>
    <t>(Kavrepalanchok)</t>
  </si>
  <si>
    <t>Row Labels</t>
  </si>
  <si>
    <t>Grand Total</t>
  </si>
  <si>
    <t>Sum of Capacity (MW)</t>
  </si>
  <si>
    <t>26o 56' 05"</t>
  </si>
  <si>
    <t>Begadawar (Dhanusha)</t>
  </si>
  <si>
    <t>85o 58' 54"</t>
  </si>
  <si>
    <t>Hetauda Diesel Centre</t>
  </si>
  <si>
    <t>051/52/B.U.P.B. 001</t>
  </si>
  <si>
    <t>00o 00' 00"</t>
  </si>
  <si>
    <t>Duhabi Multifuel Center</t>
  </si>
  <si>
    <t>(Morang)</t>
  </si>
  <si>
    <t>Solar Energy</t>
  </si>
  <si>
    <t>Katthmandu Upatyaka Khanepani Byawasthapan Board</t>
  </si>
  <si>
    <t>Tripureswor, Kathmandu</t>
  </si>
  <si>
    <t>Bungamati (Lalitpur)</t>
  </si>
  <si>
    <t>Bishnu Priya Solar Farm Project</t>
  </si>
  <si>
    <t>Surya Power Company P. Ltd.</t>
  </si>
  <si>
    <t>227 Gyanodaya Marg Bafal, PO No. 6836, Kathmandu, 9851176527,4288388</t>
  </si>
  <si>
    <t>27o 33' 10"</t>
  </si>
  <si>
    <t>27o 33' 20"</t>
  </si>
  <si>
    <t>83o 41' 09"</t>
  </si>
  <si>
    <t>83o 41' 17"</t>
  </si>
  <si>
    <t>Grid-Connected Solar Power Project, Butwal , 33 kV S/S</t>
  </si>
  <si>
    <t>260</t>
  </si>
  <si>
    <t>2101-02-13</t>
  </si>
  <si>
    <t>Trade Tower Thapathali, KTM-11, Ph- 01-5111015, Fax-01-511016,Mo-9801147130</t>
  </si>
  <si>
    <t>27o 37' 42"</t>
  </si>
  <si>
    <t>27o 38' 08"</t>
  </si>
  <si>
    <t>83o 27' 05"</t>
  </si>
  <si>
    <t>83o 27' 23"</t>
  </si>
  <si>
    <t>Butawal N.P. (Rupandehi)</t>
  </si>
  <si>
    <t>Block No 1 Solar Farms Project</t>
  </si>
  <si>
    <t>265</t>
  </si>
  <si>
    <t>2101-03-08</t>
  </si>
  <si>
    <t>27o 52' 46"</t>
  </si>
  <si>
    <t>27o 53' 17"</t>
  </si>
  <si>
    <t>85o 07' 20"</t>
  </si>
  <si>
    <t>85o 07' 48"</t>
  </si>
  <si>
    <t>Charghare (Nuwakot)</t>
  </si>
  <si>
    <t>Block No 2 Solar Farms Project</t>
  </si>
  <si>
    <t>266</t>
  </si>
  <si>
    <t>27o 53' 51"</t>
  </si>
  <si>
    <t>85o 08' 05"</t>
  </si>
  <si>
    <t>85o 08' 38"</t>
  </si>
  <si>
    <t>Bel Chautara Solar Farm Project</t>
  </si>
  <si>
    <t>267</t>
  </si>
  <si>
    <t>2101-03-17</t>
  </si>
  <si>
    <t>Solar Farm Pvt. Ltd.</t>
  </si>
  <si>
    <t>Basundhara-3, Ktm. P.O.Box NO. 21498, Aash Bahadur Gurung Mob. NO. 9851046006</t>
  </si>
  <si>
    <t>28o 01' 50"</t>
  </si>
  <si>
    <t>28o 02' 06"</t>
  </si>
  <si>
    <t>84o 04' 51"</t>
  </si>
  <si>
    <t>84o 05' 05"</t>
  </si>
  <si>
    <t>Khairenitar (Tanahu)</t>
  </si>
  <si>
    <t>Mithila Solar PV Power Project, Dhanusa</t>
  </si>
  <si>
    <t>270</t>
  </si>
  <si>
    <t>2101-05-05</t>
  </si>
  <si>
    <t>Eco Power Development Pvt. Ltd</t>
  </si>
  <si>
    <t>Bakhundole, Lalitpur</t>
  </si>
  <si>
    <t>26o 56' 23"</t>
  </si>
  <si>
    <t>85o 56' 24"</t>
  </si>
  <si>
    <t>85o 56' 46"</t>
  </si>
  <si>
    <t>Som Radha Krishna Solar Farm Project (VGF)</t>
  </si>
  <si>
    <t>274</t>
  </si>
  <si>
    <t>2101-07-13</t>
  </si>
  <si>
    <t>Nepal Solar Farm Ltd.</t>
  </si>
  <si>
    <t>Bafal, Kathmandu</t>
  </si>
  <si>
    <t>28o 08' 55"</t>
  </si>
  <si>
    <t>28o 09' 02"</t>
  </si>
  <si>
    <t>84o 07' 44"</t>
  </si>
  <si>
    <t>84o 07' 50"</t>
  </si>
  <si>
    <t>Rupakot (Kaski)</t>
  </si>
  <si>
    <t>Solar PV Pratappur, Grid Connected Solar PV (VGF), Nawalpara</t>
  </si>
  <si>
    <t>281</t>
  </si>
  <si>
    <t>2101-09-10</t>
  </si>
  <si>
    <t>National Solar Power Company PVt. Ltd.</t>
  </si>
  <si>
    <t>Lalitpur-13; 5275070; nspc@gmail.com</t>
  </si>
  <si>
    <t>27o 24' 49"</t>
  </si>
  <si>
    <t>27o 24' 55"</t>
  </si>
  <si>
    <t>83o 48' 33"</t>
  </si>
  <si>
    <t>83o 49' 03"</t>
  </si>
  <si>
    <t>Chandranigahpur Solar Project</t>
  </si>
  <si>
    <t>287</t>
  </si>
  <si>
    <t>2101-09-29</t>
  </si>
  <si>
    <t>Thapathali 11, Kathmandu. Ph : 9851033646</t>
  </si>
  <si>
    <t>27o 07' 12"</t>
  </si>
  <si>
    <t>27o 07' 20"</t>
  </si>
  <si>
    <t>85o 22' 17"</t>
  </si>
  <si>
    <t>85o 22' 29"</t>
  </si>
  <si>
    <t>Chandranigahapur (Rautahat)</t>
  </si>
  <si>
    <t>Grid Connected Solar Project Block 4, Nuwakot</t>
  </si>
  <si>
    <t>2102-04-12</t>
  </si>
  <si>
    <t>Durbarmarg, Kathmandu</t>
  </si>
  <si>
    <t>27o 54' 30"</t>
  </si>
  <si>
    <t>27o 54' 41"</t>
  </si>
  <si>
    <t>85o 08' 07"</t>
  </si>
  <si>
    <t>Bidur N.P. (Nuwakot)</t>
  </si>
  <si>
    <t>Grid-Connected Solar Power Project, Dhalkebar, 33 kV S/S</t>
  </si>
  <si>
    <t>309</t>
  </si>
  <si>
    <t>2102-04-24</t>
  </si>
  <si>
    <t>Sagarmatha Energy &amp; Construction Pvt. Ltd.</t>
  </si>
  <si>
    <t>Babarmahal, Kathmandu-11, Ph. no.-01-2291943</t>
  </si>
  <si>
    <t>26o 55' 36"</t>
  </si>
  <si>
    <t>26o 56' 21"</t>
  </si>
  <si>
    <t>85o 59' 15"</t>
  </si>
  <si>
    <t>Dhalkebar (Dhanusha)</t>
  </si>
  <si>
    <t>Grid Connected Solar PV Project, Ramgram, Nawalparasi</t>
  </si>
  <si>
    <t>317</t>
  </si>
  <si>
    <t>2102-06-10</t>
  </si>
  <si>
    <t>Saurya Bidhyut Power Pvt. Ltd</t>
  </si>
  <si>
    <t>Kathmandu- 1, Narayanchaur Naxal; POB 6633; PN: 4444555, 4432411; Email:prabhakhar@himelectronics.com, Fax: 4432406</t>
  </si>
  <si>
    <t>27o 33' 15"</t>
  </si>
  <si>
    <t>83o 41' 24"</t>
  </si>
  <si>
    <t>83o 41' 36"</t>
  </si>
  <si>
    <t>Utility Scale Solar PV, Grid Connected Solar Project, Morang</t>
  </si>
  <si>
    <t>324</t>
  </si>
  <si>
    <t>2102-07-05</t>
  </si>
  <si>
    <t>G I Solar Pvt. Ltd,</t>
  </si>
  <si>
    <t>La. Ma. Na. Pa-1,Kopundole, 015522769, 9851023732</t>
  </si>
  <si>
    <t>26o 33' 04"</t>
  </si>
  <si>
    <t>26o 33' 18"</t>
  </si>
  <si>
    <t>87o 17' 27"</t>
  </si>
  <si>
    <t>87o 17' 40"</t>
  </si>
  <si>
    <t>Banigama (Morang)</t>
  </si>
  <si>
    <t>Solar PV Project Banke, block-2</t>
  </si>
  <si>
    <t>332</t>
  </si>
  <si>
    <t>2102-08-28</t>
  </si>
  <si>
    <t>Pure Energy Ltd</t>
  </si>
  <si>
    <t>Redcross Marga, Solteemode, Kathmandu-13, PH 01-4241853, Mob. 9808372189, 9801011278</t>
  </si>
  <si>
    <t>28o 09' 29"</t>
  </si>
  <si>
    <t>28o 10' 01"</t>
  </si>
  <si>
    <t>81o 34' 50"</t>
  </si>
  <si>
    <t>81o 35' 10"</t>
  </si>
  <si>
    <t>Raniyapur (Banke)</t>
  </si>
  <si>
    <t>Solar PV Project, Raniyapur, Block 1</t>
  </si>
  <si>
    <t>333</t>
  </si>
  <si>
    <t>2102-09-01</t>
  </si>
  <si>
    <t>Redcross Marga, Solteemode, Kathmandu; PH 01-4241853, Mob. 9801011278, 9851132321</t>
  </si>
  <si>
    <t>28o 10' 38"</t>
  </si>
  <si>
    <t>28o 10' 57"</t>
  </si>
  <si>
    <t>81o 35' 21"</t>
  </si>
  <si>
    <t>81o 35' 46"</t>
  </si>
  <si>
    <t>Solar Power Project, Dhalkebar 11 kV S/S</t>
  </si>
  <si>
    <t>NA</t>
  </si>
  <si>
    <t>2102-12-30</t>
  </si>
  <si>
    <t>Trade Tower 4th Floor,Thapathali, KTM, Ph- 01-5111093, Mo-9801147071</t>
  </si>
  <si>
    <t>26o 55' 12"</t>
  </si>
  <si>
    <t>26o 55' 38"</t>
  </si>
  <si>
    <t>85o 56' 38"</t>
  </si>
  <si>
    <t>85o 56' 56"</t>
  </si>
  <si>
    <t>Solar Power Project, Simara, 11 kV S/S</t>
  </si>
  <si>
    <t>2102-03-06</t>
  </si>
  <si>
    <t>27o 08' 47"</t>
  </si>
  <si>
    <t>27o 09' 18"</t>
  </si>
  <si>
    <t>85o 00' 28"</t>
  </si>
  <si>
    <t>85o 01' 04"</t>
  </si>
  <si>
    <t>Grid Tied Solar Farm Project</t>
  </si>
  <si>
    <t>367</t>
  </si>
  <si>
    <t>2104-01-05</t>
  </si>
  <si>
    <t>27o 53' 06"</t>
  </si>
  <si>
    <t>27o 53' 20"</t>
  </si>
  <si>
    <t>85o 08' 11"</t>
  </si>
  <si>
    <t>Grid Tied Solar Farm Project Block n. 5</t>
  </si>
  <si>
    <t>368</t>
  </si>
  <si>
    <t>Durbarmarga, Kathmandu</t>
  </si>
  <si>
    <t>27o 54' 08"</t>
  </si>
  <si>
    <t>27o 54' 27"</t>
  </si>
  <si>
    <t>85o 08' 12"</t>
  </si>
  <si>
    <t>85o 08' 40"</t>
  </si>
  <si>
    <t>Grid Connected Solar Project, Shivasatakshi Jhapa</t>
  </si>
  <si>
    <t>369</t>
  </si>
  <si>
    <t>2104-01-10</t>
  </si>
  <si>
    <t>Jhapa Energy Limited</t>
  </si>
  <si>
    <t>Birtamod- 4, Jhapa, Contact No. 9851007036</t>
  </si>
  <si>
    <t>26o 32' 39"</t>
  </si>
  <si>
    <t>26o 33' 16"</t>
  </si>
  <si>
    <t>87o 47' 45"</t>
  </si>
  <si>
    <t>87o 48' 22"</t>
  </si>
  <si>
    <t>Panchganchi (Jhapa)</t>
  </si>
  <si>
    <t>Everest Cogeneration Electricity Project</t>
  </si>
  <si>
    <t>Everest Sugar and Chemical Industries ltd</t>
  </si>
  <si>
    <t>Janakpur-4, Dhanusha, State 2</t>
  </si>
  <si>
    <t>26o 56' 50"</t>
  </si>
  <si>
    <t>26o 57' 30"</t>
  </si>
  <si>
    <t>85o 50' 40"</t>
  </si>
  <si>
    <t>Indushankar Cogeneration and Transmission Project</t>
  </si>
  <si>
    <t>Indu Shnakar Chini Udyog Ltd.</t>
  </si>
  <si>
    <t>Birgunj, Parsa</t>
  </si>
  <si>
    <t>27o 05' 22"</t>
  </si>
  <si>
    <t>27o 05' 50"</t>
  </si>
  <si>
    <t>85o 33' 27"</t>
  </si>
  <si>
    <t>85o 34' 05"</t>
  </si>
  <si>
    <t>Haripur (Sarlahi)</t>
  </si>
  <si>
    <t>Disctict</t>
  </si>
  <si>
    <t>Nawalparasi West</t>
  </si>
  <si>
    <t>Ramnagar (Nawalparasi West)</t>
  </si>
  <si>
    <t>Pratappur (Nawalparasi West)</t>
  </si>
  <si>
    <t>Ramgram (Nawalparasi West)</t>
  </si>
  <si>
    <t>Simara (Bara)</t>
  </si>
  <si>
    <t>Longitude 1</t>
  </si>
  <si>
    <t>Longitude 2</t>
  </si>
  <si>
    <t>Latitude 1</t>
  </si>
  <si>
    <t>Latitude 2</t>
  </si>
  <si>
    <t>Type</t>
  </si>
  <si>
    <t>PRoR</t>
  </si>
  <si>
    <t>O and M (actual)</t>
  </si>
  <si>
    <t>Reference Document</t>
  </si>
  <si>
    <t>https://rghpcl.com.np/media/2025/01/Annual-Report_FY_2080_081_RHPL.pdf
https://myrepublica.nagariknetwork.com/news/completion-of-rasuwagadhi-hydropower-project-pushed-back-for-another-six-months-cost-increases-to-rs-18-47-billion/?categoryId=opinion</t>
  </si>
  <si>
    <t>NRP 1790164343</t>
  </si>
  <si>
    <t xml:space="preserve">https://moghaenergy.com/location/likhu-1-hydroelectric-project/
</t>
  </si>
  <si>
    <t>https://middletamor.com/assets/uploads/files/reports/229ec-smthl--annual-report__2080__81.pdf</t>
  </si>
  <si>
    <t>-</t>
  </si>
  <si>
    <t>https://www.nea.org.np/admin/assets/uploads/supportive_docs/GenerationOM9thIssue.pdf</t>
  </si>
  <si>
    <t>https://hpl.com.np/projects/project-license-agreement-2/project-generation-and-cost/
https://hpl.com.np/projects/khimti-power-plant/</t>
  </si>
  <si>
    <t>RoR</t>
  </si>
  <si>
    <t>https://www.careratingsnepal.com/upload/CompanyFiles/PR/202202060329_Peoples-Hydropower-Company-Limited-Bank-Facilities-Ratings-and-Issuer-Rating-reaffirmed.pdf</t>
  </si>
  <si>
    <t>https://greenventuresnepal.com/
https://greenventuresnepal.com/wp-content/uploads/2025/01/GVL-6th-Annual-Report-2080-81.pdf
https://nepalnews.com/s/nation/dam-of-likhu-4-hydropower-project-breaks/#:~:text=The%20hydropower%20project%20is%20being%20developed%20with,be%20investing%20the%20remaining%2025%20per%20cent.</t>
  </si>
  <si>
    <t xml:space="preserve">https://www.newbusinessage.com/article/upper-marsyangdi-a-operating-in-full-capacity
</t>
  </si>
  <si>
    <t>https://bkpc.com.np/index.php/ubkhep/
http://www.nepalenergyforum.com/upper-bhote-koshi-hep/</t>
  </si>
  <si>
    <t>https://supermadihydro.com.np/annual-report-of-supermadi-hydroelectric-projectsmhep-2080-081/
https://myrepublica.nagariknetwork.com/news/44-mw-super-madi-hydroelectric-project-starts-test-production</t>
  </si>
  <si>
    <t>Sajen Cascade (Sanjen and Sanjen Upper</t>
  </si>
  <si>
    <t>https://sjcl.com.np/about/</t>
  </si>
  <si>
    <t>https://mountainenergy.com.np/mistrikhola1.html</t>
  </si>
  <si>
    <t>https://myrepublica.nagariknetwork.com/index.php/news/40-mw-upper-chameliya-set-to-start-production-in-the-given-deadline-of-april</t>
  </si>
  <si>
    <t>https://balephihydro.com/portfolio/upper-balephi-a/</t>
  </si>
  <si>
    <t>Storage</t>
  </si>
  <si>
    <t>https://openjicareport.jica.go.jp/pdf/10603421_01.pdf
https://nepalprojects.com/2020/01/22/kulekhani-ii-hydropower/</t>
  </si>
  <si>
    <t>https://www.silt.com.np/major-projects/chameliya-hydroelectric-project-30mw/
https://kathmandupost.com/money/2014/06/29/nea-revises-chameliya-hydropower-project-cost#:~:text=With%20latest%20revision%2C%20the%2030MW,at%20the%20Ministry%20of%20Energy.</t>
  </si>
  <si>
    <t>https://kathmandupost.com/money/2017/03/24/works-on-30mw-nyadi-hyropower-project-commences
https://nhl.com.np/nhp</t>
  </si>
  <si>
    <t>https://www.hcel.com.np/projects/national?content_id=8&amp;menu_id=5
https://www.investopaper.com/news/lower-likhu-hydropower-project/</t>
  </si>
  <si>
    <t>https://myrepublica.nagariknetwork.com/news/27-mw-of-dordi-khola-hydropower-project-connected-to-national-grid
https://kathmandupost.com/money/2019/02/15/dordi-khola-hydropower-project-on-pace-to-generate-electricity-by-august</t>
  </si>
  <si>
    <t>https://kathmandupost.com/money/2016/08/16/upper-madi-hydro-project-to-come-online-by-dec
https://www.ctg.com.cn/ctgenglish/news_media/news37/2024080621160472214/index.html#:~:text=Since%20commencing%20operation%2C%20Upper%20Madi,caused%20by%20rotating%20power%20outages.&amp;text=November%202%2C%202020-,Upper%20Madi%20Hydropower%20Station%20in%20Nepal%2C%20funded%20by%20China%20Three,strictly%20prohibited%20without%20written%20authorization%2C</t>
  </si>
  <si>
    <t>https://kathmandupost.com/money/2017/11/19/kabeli-b1-hydro-project-to-be-completed-in-mid-feb
https://en.wikipedia.org/wiki/Kabeli_B1_Hydropower_Station</t>
  </si>
  <si>
    <t>https://kathmandupost.com/money/2018/10/16/upper-dordi-to-start-production-in-6-months
https://www.libertyenergy.com.np/uploads/downloads/liberty_download_Salient-Features-Upper-Dordi-A-Tunnel-Option.pdf.pdf</t>
  </si>
  <si>
    <t xml:space="preserve">https://singatihydro.com/about-us
</t>
  </si>
  <si>
    <t>https://www.urjakhabar.com/en/news/180737004#:~:text=The%20construction%20cost%20of%20the,received%20the%20license%20in%202010.
https://setikholahydropower.com/</t>
  </si>
  <si>
    <t>https://thehimalayantimes.com/business/renovation-modernisation-of-trishuli-hydropower-station-begins
https://en.wikipedia.org/wiki/Trishuli_Hydropower_Station</t>
  </si>
  <si>
    <t>https://www.icranepal.com/wp-content/uploads/2024/07/A.750-Upper-Solu-Hydro-Electric-Company-Limited_July_2024_FINAL.pdf#:~:text=High%20project%20cost%20%E2%80%93%20The%2023.5MW%20project,commissioning%20of%20NEA's%20132%20KV%20transmission%20line.&amp;text=The%20company%20is%20operating%20a%2023.5MW%20Solu,in%20Solukhumbu%20district%2C%20Province%201%20of%20Nepal.
https://www.investopaper.com/news/upper-solu-hydro-electric-company-ipo/</t>
  </si>
  <si>
    <t>https://www.icranepal.com/wp-content/uploads/2019/11/26.-Rationale_Shiva-Shree-Hydropower-Limited_Nov-2017_Final.pdf</t>
  </si>
  <si>
    <t>https://www.mhnl.com.np/hewa-project/financial-details/
https://www.mhnl.com.np/hewa-project/</t>
  </si>
  <si>
    <t>ROR</t>
  </si>
  <si>
    <t xml:space="preserve">https://www.chilime.com.np/en/
https://en.wikipedia.org/wiki/Chilime_Hydropower_Plant
</t>
  </si>
  <si>
    <t>http://sanimaengineering.com/project/mai-hydropower-project/
http://maihydro.com/</t>
  </si>
  <si>
    <t>https://kathmandupost.com/money/2019/02/18/bagmati-hydro-project-to-begin-test-operation-by-mid-march
http://www.river-invest.com/page147?article_id=211</t>
  </si>
  <si>
    <t>https://modihydro.com/projects.php#</t>
  </si>
  <si>
    <t>https://kathmandupost.com/money/2017/11/20/upper-tamakoshi-hydro-project-achieves-major-milestone
https://utkhpl.org.np/history/#:~:text=After%20establishing%20the%20Upper%20Tamakoshi,average%20generation%20of%202281%20GWh</t>
  </si>
  <si>
    <t>https://www.adb.org/sites/default/files/evaluation-document/35901/files/in13-13_6.pdf
https://www.globalccsinstitute.com/archive/hub/publications/138178/hydropower.pdf
https://www.scribd.com/document/119910713/Nepal-Kali-Gandaki-A-Hydroelectric-Project</t>
  </si>
  <si>
    <t>https://sahasurja.com/wp-content/uploads/2024/09/Annual-Adit-Report-2080-81.pdf
https://kathmandupost.com/money/2017/06/12/cmc-awarded-solu-khola-hydel-project</t>
  </si>
  <si>
    <t>https://sanisecurities.com.np/nibl-and-the-consordium-signs-syndicated-facilities-agreement-of-78-mw-sanjen-khola-hydroelectric-project/#:~:text=The%20company's%20Sanjen%20Khola%20Hydroelectric,Credit%20Rating%20Agency%2D%20Nepal).
https://sjcl.com.np/wp-content/uploads/Annual-book-13th-AGM.pdf
https://sjcl.com.np/about/</t>
  </si>
  <si>
    <t xml:space="preserve">https://thehimalayantimes.com/kathmandu/nilgiri-ii-hydropower-project-completed
https://www.power-technology.com/data-insights/power-plant-profile-nilgiri-khola-ii-nepal/?cf-view
</t>
  </si>
  <si>
    <t>https://www.nea.org.np/admin/assets/uploads/supportive_docs/GenerationOM9thIssue.pdf
https://www.kfw-entwicklungsbank.de/PDF/Evaluierung/Ergebnisse-und-Publikationen/PDF-Dokumente-L-P_EN/Nepal_Marsyangdi_2017_E.pdf
https://kathmandupost.com/money/2015/03/23/middle-marsyangdi-project-impaired-by-high-siltation</t>
  </si>
  <si>
    <t>https://www.power-technology.com/data-insights/power-plant-profile-kulekhani-no-1-nepal/
https://en.wikipedia.org/wiki/Kulekhani_Reservoir</t>
  </si>
  <si>
    <t xml:space="preserve">https://en.wikipedia.org/wiki/Upper_Trishuli_3A_Hydropower_Station
https://www.spotlightnepal.com/2019/07/19/60-mw-upper-trishuli-3a-and-37-mw-upper-trishuli-3b-lest-we-forget/
</t>
  </si>
  <si>
    <t>https://moghaenergy.com/likhu-2-hydroelectric-project/
https://www.renewableenergyworld.com/energy-business/new-project-development/28-1-mw-lower-likhu-hydropower-project-in-nepal-receives-funding/#:~:text=The%20project's%20estimated%20cost%20is%20about%20Rs,previous%20$26%20million%20investment%20commitment%20to%20Nepal.&amp;text=The%20estimated%20cost%20of%20this%20project%20is,the%20joint%20venture%2C%20while%20LEDCO%20has%202.78%.</t>
  </si>
  <si>
    <t>https://globalimecapital.com/storage/downloads/2020-11-10/Mountain_Energy_Compendium_(1).pdf
https://www.hcel.com.np/projects/national?content_id=4&amp;menu_id=1</t>
  </si>
  <si>
    <t>Design Generation 
(MWh)</t>
  </si>
  <si>
    <t>Cost of Generation 
($/MWh)</t>
  </si>
  <si>
    <t>coefficinet 
($/MWh)</t>
  </si>
  <si>
    <t>O and M Cost
(*10^6)</t>
  </si>
  <si>
    <t>Initial Investment (*10^6)
NRP</t>
  </si>
  <si>
    <t>Anarmani</t>
  </si>
  <si>
    <t>Damak</t>
  </si>
  <si>
    <t>Duhabi</t>
  </si>
  <si>
    <t>Rupani</t>
  </si>
  <si>
    <t>Lahan</t>
  </si>
  <si>
    <t>Mirchaya</t>
  </si>
  <si>
    <t>Dhalkebar</t>
  </si>
  <si>
    <t>Lamosangu</t>
  </si>
  <si>
    <t>Chapur</t>
  </si>
  <si>
    <t>Patlaya</t>
  </si>
  <si>
    <t>Parwanipur</t>
  </si>
  <si>
    <t>Simara</t>
  </si>
  <si>
    <t>Amlekhgunj</t>
  </si>
  <si>
    <t>Purbi Chitawan</t>
  </si>
  <si>
    <t>Makwanpur</t>
  </si>
  <si>
    <t>Matatirtha</t>
  </si>
  <si>
    <t>Phutung</t>
  </si>
  <si>
    <t>Chapali</t>
  </si>
  <si>
    <t>Trisuli</t>
  </si>
  <si>
    <t>Bardaghat</t>
  </si>
  <si>
    <t>Marki Chwok</t>
  </si>
  <si>
    <t>Kudahar</t>
  </si>
  <si>
    <t>Lekhnath</t>
  </si>
  <si>
    <t>Hongsi Cement</t>
  </si>
  <si>
    <t>Butwal</t>
  </si>
  <si>
    <t>Mainahiya</t>
  </si>
  <si>
    <t>Shivapur</t>
  </si>
  <si>
    <t>Lamahi</t>
  </si>
  <si>
    <t>Koholpur</t>
  </si>
  <si>
    <t>Bhurigaon</t>
  </si>
  <si>
    <t>Attaria</t>
  </si>
  <si>
    <t>Pahalwanpur</t>
  </si>
  <si>
    <t>Lumki</t>
  </si>
  <si>
    <t>Syaule</t>
  </si>
  <si>
    <t>Mahendranagar</t>
  </si>
  <si>
    <t>Swichatar</t>
  </si>
  <si>
    <t>Sudurpashim</t>
  </si>
  <si>
    <t>Location</t>
  </si>
  <si>
    <t>Load (MW)</t>
  </si>
  <si>
    <t>Sum of Load (MW)</t>
  </si>
  <si>
    <t>From</t>
  </si>
  <si>
    <t>To</t>
  </si>
  <si>
    <t>kV</t>
  </si>
  <si>
    <t>Conductor Type</t>
  </si>
  <si>
    <t>Length (km)</t>
  </si>
  <si>
    <t>Khimti</t>
  </si>
  <si>
    <t>Bison</t>
  </si>
  <si>
    <t>DC</t>
  </si>
  <si>
    <t>Patlaiya</t>
  </si>
  <si>
    <t>250 mm2</t>
  </si>
  <si>
    <t>New Bharatpur</t>
  </si>
  <si>
    <t>200 mm2</t>
  </si>
  <si>
    <t>SC</t>
  </si>
  <si>
    <t>300 mm2</t>
  </si>
  <si>
    <t>300 MM2</t>
  </si>
  <si>
    <t xml:space="preserve">Kaligandaki </t>
  </si>
  <si>
    <t>150 mm2</t>
  </si>
  <si>
    <t>200mm2</t>
  </si>
  <si>
    <t>300mm2</t>
  </si>
  <si>
    <t>250mm2</t>
  </si>
  <si>
    <t>Lamki</t>
  </si>
  <si>
    <t>Kushaha</t>
  </si>
  <si>
    <t>Bear</t>
  </si>
  <si>
    <t>Moose</t>
  </si>
  <si>
    <t xml:space="preserve">Use 230kV data for transmission voltage level below it. </t>
  </si>
  <si>
    <t>Coefficent (Rs/MWh)</t>
  </si>
  <si>
    <t>Sum of O and M Cost
(*10^6)</t>
  </si>
  <si>
    <t>Sum of Design Generation 
(MWh)</t>
  </si>
  <si>
    <t>Sum of Coefficent (Rs/MWh)</t>
  </si>
  <si>
    <t>Cost Function (Rs/MWh)</t>
  </si>
  <si>
    <t>MW</t>
  </si>
  <si>
    <t>https://www.icranepal.com/wp-content/uploads/2023/12/A.471-Beni-Hydropower_Fresh-Issuer-Rating-and-Fresh-BLR_Sept-2023-_Final.pdf
https://myrepublica.nagariknetwork.com/news/nmb-bank-led-consortium-to-finance-upper-solu</t>
  </si>
  <si>
    <t>https://www.investopaper.com/news/middle-modi-hydropower-project/</t>
  </si>
  <si>
    <t>https://www.icranepal.com/wp-content/uploads/2021/10/49.-Rationale_Kalanga-Hydro-Ltd_Fresh-BLR_Sept-2021.pdf
https://kathmandupost.com/money/2023/02/20/access-tunnel-of-140-mw-tanahu-hydro-project-built</t>
  </si>
  <si>
    <t>https://en.wikipedia.org/wiki/Gandak_Hydropower_Station</t>
  </si>
  <si>
    <t>http://sanimaengineering.com/project/hewa-khola-a-hydroelectric-project/</t>
  </si>
  <si>
    <t>https://suyatra.com/stories/maya-khola-hydropower-company-limited-is-issuing-1</t>
  </si>
  <si>
    <t>https://www.renewableenergyworld.com/hydro-power/nepal-flooding-damages-14-8-mw-modikhola-small-hydro-project/
https://en.wikipedia.org/wiki/Modi_Khola_Hydroelectric_Power_Plant</t>
  </si>
  <si>
    <t>Upper Sanjen (u+L combined above</t>
  </si>
  <si>
    <t>https://www.investopaper.com/news/mathilo-mailung-khola-hydropower-14-3-mw-begins-trial-electricity-production/
https://sanimamailung.com/main/pages/salient-features</t>
  </si>
  <si>
    <t>https://en.wikipedia.org/wiki/Devighat_Hydropower_Station
https://www.nea.org.np/admin/assets/uploads/annual_publications/Generation_2021-22.pdf</t>
  </si>
  <si>
    <t>https://www.sharesansar.com/newsdetail/icra-nepal-assigns-lbb-and-a4-to-long-term-and-short-term-funds-of-myagdi-hydropower-hydropowers-capacity-at-14-mw-with-an-annual-production-of-80-gwh
https://www.investopaper.com/news/ghar-khola-hydropower-project/</t>
  </si>
  <si>
    <t>https://www.tms.com.np/project/kulekhani-iii-hydroelectric-project-con
https://kathmandupost.com/money/2019/03/13/kulekhani-3-project-enters-testing-phase</t>
  </si>
  <si>
    <t>https://mofe.gov.np/old/noticefile/EIA_Super%20Kabeli-A_1620893692.pdf
https://www.myrepublica.nagariknetwork.com/news/135-mw-super-kabeli-a-hydro-project-to-be-connected-to-national-transmissio...-674a8df08c470.html</t>
  </si>
  <si>
    <t>https://www.sikleshydro.com.np/project/madkyu-khola-hydropower-project/</t>
  </si>
  <si>
    <t>https://www.bpc.com.np/electricity-generation/129-jhimruk-hydropower-plant</t>
  </si>
  <si>
    <t>https://dordikhola.com.np/Projects/1
https://www.investopaper.com/news/dordi-1-hydropower-project/</t>
  </si>
  <si>
    <t>https://www.gem.wiki/Dudhkunda_Khola_hydroelectric_plant</t>
  </si>
  <si>
    <t>https://hhpl.com.np/our_project/view/namarjun-madi-hydro-power-project
https://www.sharesansar.com/newsdetail/things-potential-himalayan-hydropower-hhl-investors-should-know-ipo-opens-from-today-for-project-affected-locals-2022-05-08</t>
  </si>
  <si>
    <t>https://kathmandupost.com/money/2014/12/15/upallo-khimti-hydro-project-completes-financial-closure
https://hcel.com.np/storage/uploads/annual-rep-1439162475.pdf</t>
  </si>
  <si>
    <t>https://panchakanyamai.com.np/upper-mai-hydroelectric-project-umhep-8/
https://www.sharesansar.com/newsdetail/thinking-about-applying-for-the-ipo-of-panchakanya-mai-hydropower-know-more-about-the-company</t>
  </si>
  <si>
    <t>https://hcel.com.np/storage/uploads/annual-rep-1445919753.pdf
https://kathmandupost.com/national/2014/10/05/construction-of-thapa-khola-project-expedites</t>
  </si>
  <si>
    <t xml:space="preserve">https://eimaven.com.np/project/suni-gad-hydropower-project-17-mw/
</t>
  </si>
  <si>
    <t>https://www.sharesansar.com/newsdetail/11mw-lower-khare-khola-hydro-project-in-dolakha-registers-75-completion-produced-energy-to-come-online-from-next-fiscal-year
https://universalpowercompany.com.np/Projects/1</t>
  </si>
  <si>
    <t>https://www.investopaper.com/news/down-piluwa-khola-hydropower-project/</t>
  </si>
  <si>
    <t>https://umh.com.np/project/lower-modi-hydro-power/
https://www.icranepal.com/wp-content/uploads/2019/11/51.-United-Modi_IPO-Rationale-Final.pdf</t>
  </si>
  <si>
    <t>Cost of Generation 
(million RS/kWh)</t>
  </si>
  <si>
    <t>Annual O and M Cost
(*10^6)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</si>
</sst>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rgb="FFFF0000"/>
      <name val="Aptos Narrow"/>
      <family val="2"/>
      <scheme val="minor"/>
    </font>
    <font>
      <sz val="12"/>
      <color rgb="FF333333"/>
      <name val="Arial"/>
      <family val="2"/>
    </font>
    <font>
      <u/>
      <sz val="14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8"/>
      <name val="Aptos Narrow"/>
      <family val="2"/>
      <scheme val="minor"/>
    </font>
    <font>
      <b/>
      <sz val="14"/>
      <color theme="8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9" fillId="0" borderId="0" applyFont="0" applyFill="0" applyBorder="0" applyAlignment="0" applyProtection="0"/>
  </cellStyleXfs>
  <cellXfs count="2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2" borderId="2" xfId="0" applyFill="1" applyBorder="1"/>
    <xf numFmtId="0" fontId="0" fillId="0" borderId="0" xfId="0" applyAlignment="1">
      <alignment wrapText="1"/>
    </xf>
    <xf numFmtId="0" fontId="3" fillId="0" borderId="0" xfId="0" applyFont="1"/>
    <xf numFmtId="0" fontId="4" fillId="0" borderId="0" xfId="1" applyNumberFormat="1"/>
    <xf numFmtId="3" fontId="0" fillId="0" borderId="0" xfId="0" applyNumberFormat="1"/>
    <xf numFmtId="0" fontId="4" fillId="0" borderId="0" xfId="1" applyNumberFormat="1" applyAlignment="1">
      <alignment wrapText="1"/>
    </xf>
    <xf numFmtId="0" fontId="2" fillId="0" borderId="0" xfId="0" applyFont="1"/>
    <xf numFmtId="0" fontId="4" fillId="0" borderId="0" xfId="1" applyAlignment="1">
      <alignment wrapText="1"/>
    </xf>
    <xf numFmtId="0" fontId="4" fillId="0" borderId="0" xfId="1"/>
    <xf numFmtId="0" fontId="6" fillId="0" borderId="0" xfId="0" applyFont="1"/>
    <xf numFmtId="4" fontId="0" fillId="0" borderId="0" xfId="0" applyNumberFormat="1"/>
    <xf numFmtId="0" fontId="5" fillId="0" borderId="0" xfId="0" applyFont="1"/>
    <xf numFmtId="0" fontId="7" fillId="0" borderId="0" xfId="0" applyFont="1"/>
    <xf numFmtId="0" fontId="8" fillId="0" borderId="0" xfId="0" applyFont="1"/>
    <xf numFmtId="1" fontId="0" fillId="0" borderId="0" xfId="2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3" borderId="0" xfId="0" applyFill="1"/>
    <xf numFmtId="0" fontId="10" fillId="0" borderId="0" xfId="0" applyFont="1"/>
    <xf numFmtId="0" fontId="5" fillId="0" borderId="3" xfId="0" applyFont="1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</cellXfs>
  <cellStyles count="3">
    <cellStyle name="Comma" xfId="2" builtinId="3"/>
    <cellStyle name="Hyperlink" xfId="1" builtinId="8"/>
    <cellStyle name="Normal" xfId="0" builtinId="0"/>
  </cellStyles>
  <dxfs count="10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border outline="0">
        <bottom style="thin">
          <color theme="9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175260</xdr:colOff>
      <xdr:row>0</xdr:row>
      <xdr:rowOff>60960</xdr:rowOff>
    </xdr:from>
    <xdr:to>
      <xdr:col>14</xdr:col>
      <xdr:colOff>472440</xdr:colOff>
      <xdr:row>13</xdr:row>
      <xdr:rowOff>110490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56174E-2F56-4B3E-B488-305CD36D12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5340"/>
        <a:stretch/>
      </xdr:blipFill>
      <xdr:spPr>
        <a:xfrm>
          <a:off x="6461760" y="60960"/>
          <a:ext cx="5844540" cy="302133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mita" refreshedDate="45764.66563865741" createdVersion="8" refreshedVersion="8" minRefreshableVersion="3" recordCount="49" xr:uid="{CB4521C2-8851-438B-ACF3-6BB113B5FEB8}">
  <cacheSource type="worksheet">
    <worksheetSource name="Table6"/>
  </cacheSource>
  <cacheFields count="3">
    <cacheField name="Location" numFmtId="0">
      <sharedItems/>
    </cacheField>
    <cacheField name="Load (MW)" numFmtId="0">
      <sharedItems containsSemiMixedTypes="0" containsString="0" containsNumber="1" minValue="2" maxValue="477"/>
    </cacheField>
    <cacheField name="Province" numFmtId="0">
      <sharedItems count="6">
        <s v="Koshi"/>
        <s v="Madesh"/>
        <s v="Bagmati"/>
        <s v="Lumbini"/>
        <s v="Gandaki"/>
        <s v="Sudurpashi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mita" refreshedDate="45776.604647800923" createdVersion="8" refreshedVersion="8" minRefreshableVersion="3" recordCount="170" xr:uid="{6AF0264B-26AE-4063-A318-D2C49587A20B}">
  <cacheSource type="worksheet">
    <worksheetSource name="Table_1"/>
  </cacheSource>
  <cacheFields count="29">
    <cacheField name="S No" numFmtId="0">
      <sharedItems containsString="0" containsBlank="1" containsNumber="1" containsInteger="1" minValue="1" maxValue="169"/>
    </cacheField>
    <cacheField name="Project" numFmtId="0">
      <sharedItems count="170">
        <s v="Upper Tamakoshi HPP"/>
        <s v="Kali Gandaki A"/>
        <s v="Rasuwagadhi"/>
        <s v="Solu Khola (Dudha Koshi)"/>
        <s v="Sanjen Khola"/>
        <s v="Likhu -1"/>
        <s v="Middle Tamor"/>
        <s v="Nilgiri Khola-II cascade Project"/>
        <s v="Madhya Marsyangdi"/>
        <s v="Marsyangdi"/>
        <s v="Khimti -I"/>
        <s v="Kulekhani-I"/>
        <s v="Upper Trishuli 3A"/>
        <s v="Sajen Cascade (Sanjen and Sanjen Upper"/>
        <s v="Likhu -2"/>
        <s v="Super Dordi Kha Hydropower Project"/>
        <s v="Likhu-4"/>
        <s v="Likhu Khola 'A'"/>
        <s v="Upper Marsyangdi A"/>
        <s v="Upper Bhotekoshi"/>
        <s v="Super Madi"/>
        <s v="Sanjen"/>
        <s v="Mristi Khola"/>
        <s v="Upper Chameliya HP"/>
        <s v="Upper Kalangad"/>
        <s v="Nilgiri Khola"/>
        <s v="Upper Balephi A"/>
        <s v="Kulekhani-II"/>
        <s v="Chameliya Khola"/>
        <s v="Nyadi Khola"/>
        <s v="Lower Likhu"/>
        <s v="Dordi Khola"/>
        <s v="Kabeli B - 1"/>
        <s v="Seti Khola HPP"/>
        <s v="Singati Khola hydropower project"/>
        <s v="Upper Dordi A HEP"/>
        <s v="Upper Madi"/>
        <s v="Trishuli"/>
        <s v="Solu Hydropower Project"/>
        <s v="Upper Chaku A"/>
        <s v="Lower Hewa"/>
        <s v="Bagmati Nadi"/>
        <s v="Chilime"/>
        <s v="Mai"/>
        <s v="Lower Modi Khola"/>
        <s v="Upper Solu Khola HPP"/>
        <s v="Middle Modi"/>
        <s v="Kalanga"/>
        <s v="Gandak"/>
        <s v="Hewa Khola A"/>
        <s v="Maya Khola Hydropower Project"/>
        <s v="Modi Khola"/>
        <s v="Upper Sanjen (u+L combined above"/>
        <s v="Upper Mailun Khola"/>
        <s v="Devighat"/>
        <s v="Ghar Khola"/>
        <s v="Kule Khani Third"/>
        <s v="Super Kabeli Khola A HEP"/>
        <s v="Madkyu Khola"/>
        <s v="Jhimruk Khola"/>
        <s v="Dordi-1"/>
        <s v="Dudhkunda Khola HEP"/>
        <s v="Namarjun Madi"/>
        <s v="Upper Khimti"/>
        <s v="Upper Mai Hydropower Project (Panchakanya Mai Hydropwer limi"/>
        <s v="Thapa Khola"/>
        <s v="Sunigad HEP"/>
        <s v="Lower Khare"/>
        <s v="Sanigad"/>
        <s v="Down Piluwa"/>
        <s v="Sun Koshi"/>
        <s v="Lower Modi -1"/>
        <s v="Makari gad"/>
        <s v="Sipring Khola"/>
        <s v="Kabeli B1 Cascade HPP"/>
        <s v="Iwa Khola"/>
        <s v="Upper Ingwa Khola"/>
        <s v="Super Mai-A HPP"/>
        <s v="Mai Beni HPP"/>
        <s v="Mid Solu Khola HEP"/>
        <s v="Andhi Khola"/>
        <s v="Super Chepe HEP"/>
        <s v="Rudi A"/>
        <s v="Chepe Khola Small HEP"/>
        <s v="Nau Gad Khola"/>
        <s v="Upper Hewa HPP"/>
        <s v="Mai Cascade HPP"/>
        <s v="Taksar Pikhuwa"/>
        <s v="Upper Naugad Gad Hydropower Project"/>
        <s v="Super Mai Hydropower Project"/>
        <s v="Jogmai Khola"/>
        <s v="Indrawati -III"/>
        <s v="Upper Khorunga HPP"/>
        <s v="Upper Midim Khola SHP"/>
        <s v="Yambaling Khola"/>
        <s v="Sapsup Khola Small Hydro Electric Project"/>
        <s v="Ankhu Khola - 1"/>
        <s v="Chepe Khola HEP"/>
        <s v="Mai Cascade"/>
        <s v="Molun Khola SHP"/>
        <s v="Suri Khola"/>
        <s v="Upper Khimti II"/>
        <s v="Upper Mardi Hydropower Project"/>
        <s v="Upper Suri Khola HPP"/>
        <s v="Rudi Khola-B Hydropower Project"/>
        <s v="Lower Jogmai Khola HPP"/>
        <s v="Puwa"/>
        <s v="Upper Mai -C"/>
        <s v="Daraundi A"/>
        <s v="Upper Phawa HPP"/>
        <s v="Ghalemdi Khola"/>
        <s v="Ghatte Khola"/>
        <s v="Lankhuwa Khola"/>
        <s v="Mailung Khola"/>
        <s v="Phawa khola Hydropower Project"/>
        <s v="Pikhuwa Khola"/>
        <s v="Richet Khola SHP"/>
        <s v="Rukum gad"/>
        <s v="Siuri Khola"/>
        <s v="Tadi Khola (thaprek)"/>
        <s v="Upper Hugdi"/>
        <s v="Lower Tadi"/>
        <s v="Puwa II hydropower Project"/>
        <s v="Mardi Khola"/>
        <s v="Padam Khola SHP"/>
        <s v="Upper Piluwa Khola-2 SHP"/>
        <s v="Upper Chirkhuwa Khola"/>
        <s v="Upper Machha Khola HEP"/>
        <s v="Bijayapur-1"/>
        <s v="Bijaypur Khola-2 HPP"/>
        <s v="Mai Khola"/>
        <s v="Hewa khola"/>
        <s v="Radhi Small"/>
        <s v="Tungun - Thosne Khola"/>
        <s v="Baramchi Khola HPP"/>
        <s v="Khudi Khola"/>
        <s v="Puwa Khola-1"/>
        <s v="Sardi Khola"/>
        <s v="Upper Chhyandi Small HPP"/>
        <s v="Dwari Khola SHP"/>
        <s v="Charnawati Khola Hydroelectric Project"/>
        <s v="Kapadigad"/>
        <s v="Sabha Khola"/>
        <s v="Gelun Khola HPP"/>
        <s v="Bhairab Kund Khola"/>
        <s v="Chaku Khola"/>
        <s v="Midim Khola"/>
        <s v="Piluwa Khola"/>
        <s v="Rawa Khola"/>
        <s v="Super Mai Khola Cascade HPP"/>
        <s v="Upper Puwa-1"/>
        <s v="Chake Khola"/>
        <s v="Sunkoshi Small"/>
        <s v="Daram Khola-A"/>
        <s v="Jiri Khola SHP"/>
        <s v="Panauti"/>
        <s v="Ridi Khola"/>
        <s v="Upper Syange Khola SHP"/>
        <s v="Chhandi Khola"/>
        <s v="Jhyadi Khola"/>
        <s v="Khani Khola"/>
        <s v="Tatopani"/>
        <s v="Upper Richet Khola SHP"/>
        <s v="Lower Chaku Khola"/>
        <s v="Middle Chaku Khola"/>
        <s v="Thoppal Khola"/>
        <s v="Seti"/>
        <s v="Theule Khola HPP"/>
        <s v="Tinau"/>
        <s v="Upper Sanjen" u="1"/>
      </sharedItems>
    </cacheField>
    <cacheField name="Capacity (MW)" numFmtId="0">
      <sharedItems containsSemiMixedTypes="0" containsString="0" containsNumber="1" minValue="1.024" maxValue="456"/>
    </cacheField>
    <cacheField name="River" numFmtId="0">
      <sharedItems containsBlank="1"/>
    </cacheField>
    <cacheField name="Lic No" numFmtId="0">
      <sharedItems containsBlank="1"/>
    </cacheField>
    <cacheField name="Isuue Date" numFmtId="0">
      <sharedItems containsBlank="1"/>
    </cacheField>
    <cacheField name="Validity" numFmtId="0">
      <sharedItems containsBlank="1"/>
    </cacheField>
    <cacheField name="Promoter" numFmtId="0">
      <sharedItems containsBlank="1"/>
    </cacheField>
    <cacheField name="Address" numFmtId="0">
      <sharedItems containsBlank="1"/>
    </cacheField>
    <cacheField name="Latitiude N" numFmtId="0">
      <sharedItems/>
    </cacheField>
    <cacheField name="Latitiude N_1" numFmtId="0">
      <sharedItems/>
    </cacheField>
    <cacheField name="Longitude E" numFmtId="0">
      <sharedItems/>
    </cacheField>
    <cacheField name="Longitude E_2" numFmtId="0">
      <sharedItems/>
    </cacheField>
    <cacheField name="Latitude 1" numFmtId="0">
      <sharedItems containsSemiMixedTypes="0" containsString="0" containsNumber="1" minValue="26.761944444444445" maxValue="29.781666666666666"/>
    </cacheField>
    <cacheField name="Latitude 2" numFmtId="0">
      <sharedItems containsSemiMixedTypes="0" containsString="0" containsNumber="1" minValue="26.789166666666667" maxValue="29.800833333333333"/>
    </cacheField>
    <cacheField name="Longitude 1" numFmtId="0">
      <sharedItems containsSemiMixedTypes="0" containsString="0" containsNumber="1" minValue="80.604166666666657" maxValue="88.019166666666663"/>
    </cacheField>
    <cacheField name="Longitude 2" numFmtId="0">
      <sharedItems containsSemiMixedTypes="0" containsString="0" containsNumber="1" minValue="80.61055555555555" maxValue="88.055555555555557"/>
    </cacheField>
    <cacheField name="VDC/District" numFmtId="0">
      <sharedItems/>
    </cacheField>
    <cacheField name="C O D" numFmtId="0">
      <sharedItems containsBlank="1"/>
    </cacheField>
    <cacheField name="District" numFmtId="0">
      <sharedItems count="37">
        <s v="Lalitpur"/>
        <s v="Syangja"/>
        <s v="Rasuwa"/>
        <s v="Solukhumbu"/>
        <s v="Ramechhap"/>
        <s v="Taplejung"/>
        <s v="Myagdi"/>
        <s v="Lamjung"/>
        <s v="Tanahu"/>
        <s v="Dolakha"/>
        <s v="Makawanpur"/>
        <s v="Okhaldhunga"/>
        <s v="Sindhupalchok"/>
        <s v="Kaski"/>
        <s v="Darchula"/>
        <s v="Bajhang"/>
        <s v="Panchthar"/>
        <s v="Nuwakot"/>
        <s v="Ilam"/>
        <s v="Parbat"/>
        <s v="Nawalparasi East"/>
        <s v="Sankhuwasabha"/>
        <s v="Pyuthan"/>
        <s v="Mustang"/>
        <s v="Gorkha"/>
        <s v="Bhojpur"/>
        <s v="Terhathum"/>
        <s v="Khotang"/>
        <s v="Dhading"/>
        <s v="Eastern Rukum"/>
        <s v="Gulmi"/>
        <s v="Dailekh"/>
        <s v="Doti"/>
        <s v="Baglung"/>
        <s v="Kavrepalanchok"/>
        <s v="Palpa"/>
        <e v="#N/A" u="1"/>
      </sharedItems>
    </cacheField>
    <cacheField name="Province" numFmtId="0">
      <sharedItems count="7">
        <s v="Bagmati"/>
        <s v="Gandaki"/>
        <s v="Koshi"/>
        <s v="Sudurpaschim"/>
        <s v="Lumbini"/>
        <s v="Karnali"/>
        <e v="#N/A" u="1"/>
      </sharedItems>
    </cacheField>
    <cacheField name="Initial Investment (*10^6)_x000a_NRP" numFmtId="0">
      <sharedItems containsString="0" containsBlank="1" containsNumber="1" minValue="52.654094919999999" maxValue="42000"/>
    </cacheField>
    <cacheField name="O and M Cost_x000a_(*10^6)" numFmtId="0">
      <sharedItems containsSemiMixedTypes="0" containsString="0" containsNumber="1" minValue="0" maxValue="1050"/>
    </cacheField>
    <cacheField name="Design Generation _x000a_(MWh)" numFmtId="0">
      <sharedItems containsString="0" containsBlank="1" containsNumber="1" minValue="95.5" maxValue="2281000"/>
    </cacheField>
    <cacheField name="Cost of Generation _x000a_($/MWh)" numFmtId="0">
      <sharedItems containsMixedTypes="1" containsNumber="1" minValue="6.5310104711305888E-3" maxValue="854.45026178010471"/>
    </cacheField>
    <cacheField name="coefficinet _x000a_($/MWh)" numFmtId="0">
      <sharedItems containsMixedTypes="1" containsNumber="1" minValue="2.6124041884522357E-4" maxValue="34.178010471204189"/>
    </cacheField>
    <cacheField name="O and M (actual)" numFmtId="0">
      <sharedItems containsBlank="1" containsMixedTypes="1" containsNumber="1" containsInteger="1" minValue="716723273" maxValue="921731000"/>
    </cacheField>
    <cacheField name="Type" numFmtId="0">
      <sharedItems containsBlank="1"/>
    </cacheField>
    <cacheField name="Reference Document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mita" refreshedDate="45776.60497291667" createdVersion="8" refreshedVersion="8" minRefreshableVersion="3" recordCount="40" xr:uid="{F6AB27CD-6111-4D1D-B2C5-4C8551255F0B}">
  <cacheSource type="worksheet">
    <worksheetSource name="Cost_Function"/>
  </cacheSource>
  <cacheFields count="10">
    <cacheField name="S No" numFmtId="0">
      <sharedItems containsSemiMixedTypes="0" containsString="0" containsNumber="1" containsInteger="1" minValue="1" maxValue="164"/>
    </cacheField>
    <cacheField name="Project" numFmtId="0">
      <sharedItems/>
    </cacheField>
    <cacheField name="Capacity (MW)" numFmtId="0">
      <sharedItems containsSemiMixedTypes="0" containsString="0" containsNumber="1" minValue="20" maxValue="456"/>
    </cacheField>
    <cacheField name="Province" numFmtId="0">
      <sharedItems count="4">
        <s v="Bagmati"/>
        <s v="Gandaki"/>
        <s v="Koshi"/>
        <s v="Sudurpaschim"/>
      </sharedItems>
    </cacheField>
    <cacheField name="Initial Investment (*10^6)_x000a_NRP" numFmtId="0">
      <sharedItems containsSemiMixedTypes="0" containsString="0" containsNumber="1" minValue="124" maxValue="42000"/>
    </cacheField>
    <cacheField name="O and M Cost_x000a_(*10^6)" numFmtId="0">
      <sharedItems containsSemiMixedTypes="0" containsString="0" containsNumber="1" minValue="3.7199999999999998" maxValue="1050"/>
    </cacheField>
    <cacheField name="Design Generation _x000a_(MWh)" numFmtId="0">
      <sharedItems containsSemiMixedTypes="0" containsString="0" containsNumber="1" minValue="24265" maxValue="2281000"/>
    </cacheField>
    <cacheField name="Cost of Generation _x000a_(RS/MWh)" numFmtId="0">
      <sharedItems containsSemiMixedTypes="0" containsString="0" containsNumber="1" minValue="2.5766871165644172E-2" maxValue="2.452768729641694"/>
    </cacheField>
    <cacheField name="Coefficent (Rs/MWh)" numFmtId="0">
      <sharedItems containsSemiMixedTypes="0" containsString="0" containsNumber="1" minValue="25.77" maxValue="2452.77"/>
    </cacheField>
    <cacheField name="coefficinet _x000a_($/MWh)" numFmtId="0">
      <sharedItems containsSemiMixedTypes="0" containsString="0" containsNumber="1" minValue="1.030674846625767E-3" maxValue="39687.6643330357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Anarmani"/>
    <n v="37.1"/>
    <x v="0"/>
  </r>
  <r>
    <s v="Damak"/>
    <n v="23.9"/>
    <x v="0"/>
  </r>
  <r>
    <s v="Duhabi"/>
    <n v="126.9"/>
    <x v="0"/>
  </r>
  <r>
    <s v="Rupani"/>
    <n v="20"/>
    <x v="1"/>
  </r>
  <r>
    <s v="Lahan"/>
    <n v="28.8"/>
    <x v="1"/>
  </r>
  <r>
    <s v="Mirchaya"/>
    <n v="7.1"/>
    <x v="1"/>
  </r>
  <r>
    <s v="Dhalkebar"/>
    <n v="60.5"/>
    <x v="1"/>
  </r>
  <r>
    <s v="Lamosangu"/>
    <n v="14.4"/>
    <x v="2"/>
  </r>
  <r>
    <s v="Chapur"/>
    <n v="47.8"/>
    <x v="1"/>
  </r>
  <r>
    <s v="Patlaya"/>
    <n v="10"/>
    <x v="1"/>
  </r>
  <r>
    <s v="Birgunj"/>
    <n v="37.1"/>
    <x v="1"/>
  </r>
  <r>
    <s v="Parwanipur"/>
    <n v="95.8"/>
    <x v="1"/>
  </r>
  <r>
    <s v="Simara"/>
    <n v="11.8"/>
    <x v="1"/>
  </r>
  <r>
    <s v="Amlekhgunj"/>
    <n v="2"/>
    <x v="1"/>
  </r>
  <r>
    <s v="Purbi Chitawan"/>
    <n v="7.2"/>
    <x v="2"/>
  </r>
  <r>
    <s v="Makwanpur"/>
    <n v="79.900000000000006"/>
    <x v="2"/>
  </r>
  <r>
    <s v="Kulekhani"/>
    <n v="10.8"/>
    <x v="2"/>
  </r>
  <r>
    <s v="Matatirtha"/>
    <n v="13.7"/>
    <x v="2"/>
  </r>
  <r>
    <s v="Lalitpur"/>
    <n v="477"/>
    <x v="2"/>
  </r>
  <r>
    <s v="Bhaktapur"/>
    <n v="90.3"/>
    <x v="2"/>
  </r>
  <r>
    <s v="Swichatar"/>
    <n v="124.9"/>
    <x v="2"/>
  </r>
  <r>
    <s v="Phutung"/>
    <n v="78.2"/>
    <x v="2"/>
  </r>
  <r>
    <s v="Chapali"/>
    <n v="50.8"/>
    <x v="2"/>
  </r>
  <r>
    <s v="Nuwakot"/>
    <n v="6.7"/>
    <x v="2"/>
  </r>
  <r>
    <s v="Trisuli"/>
    <n v="11.5"/>
    <x v="2"/>
  </r>
  <r>
    <s v="Dhading"/>
    <n v="20"/>
    <x v="2"/>
  </r>
  <r>
    <s v="Bharatpur"/>
    <n v="56.6"/>
    <x v="2"/>
  </r>
  <r>
    <s v="Bardaghat"/>
    <n v="13.4"/>
    <x v="3"/>
  </r>
  <r>
    <s v="Kawasoti"/>
    <n v="17.2"/>
    <x v="4"/>
  </r>
  <r>
    <s v="Damauli"/>
    <n v="25.8"/>
    <x v="4"/>
  </r>
  <r>
    <s v="Marki Chwok"/>
    <n v="2.9"/>
    <x v="4"/>
  </r>
  <r>
    <s v="Kudahar"/>
    <n v="39.1"/>
    <x v="4"/>
  </r>
  <r>
    <s v="Lekhnath"/>
    <n v="11.7"/>
    <x v="4"/>
  </r>
  <r>
    <s v="Syangja"/>
    <n v="17.8"/>
    <x v="4"/>
  </r>
  <r>
    <s v="Modi Khola"/>
    <n v="9.6"/>
    <x v="4"/>
  </r>
  <r>
    <s v="Hongsi Cement"/>
    <n v="60"/>
    <x v="3"/>
  </r>
  <r>
    <s v="Butwal"/>
    <n v="74.900000000000006"/>
    <x v="3"/>
  </r>
  <r>
    <s v="Mainahiya"/>
    <n v="49.9"/>
    <x v="3"/>
  </r>
  <r>
    <s v="Shivapur"/>
    <n v="23"/>
    <x v="3"/>
  </r>
  <r>
    <s v="Jhimruk"/>
    <n v="4.8"/>
    <x v="3"/>
  </r>
  <r>
    <s v="Lamahi"/>
    <n v="55.8"/>
    <x v="3"/>
  </r>
  <r>
    <s v="Ghorahi"/>
    <n v="28.2"/>
    <x v="3"/>
  </r>
  <r>
    <s v="Koholpur"/>
    <n v="66.400000000000006"/>
    <x v="3"/>
  </r>
  <r>
    <s v="Bhurigaon"/>
    <n v="2.9"/>
    <x v="3"/>
  </r>
  <r>
    <s v="Attaria"/>
    <n v="27"/>
    <x v="5"/>
  </r>
  <r>
    <s v="Pahalwanpur"/>
    <n v="19"/>
    <x v="5"/>
  </r>
  <r>
    <s v="Lumki"/>
    <n v="15.3"/>
    <x v="5"/>
  </r>
  <r>
    <s v="Syaule"/>
    <n v="11.6"/>
    <x v="5"/>
  </r>
  <r>
    <s v="Mahendranagar"/>
    <n v="21.1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">
  <r>
    <n v="48"/>
    <x v="0"/>
    <n v="456"/>
    <s v="Tama Koshi"/>
    <s v="41"/>
    <s v="2067-08-17"/>
    <s v="2103-08-16"/>
    <s v="Upper Tamakoshi Hydropower Limited"/>
    <s v="Kathmandu,GPO Box: 26070 , Tel: 4420295, Fax: 4412569"/>
    <s v="27o 49' 00&quot;"/>
    <s v="27o 56' 40&quot;"/>
    <s v="86o 10' 00&quot;"/>
    <s v="86o 16' 00&quot;"/>
    <n v="27.816666666666666"/>
    <n v="27.944444444444446"/>
    <n v="86.166666666666671"/>
    <n v="86.266666666666666"/>
    <s v="Bulung,Gauri Sankar,Khare,Lamabagar,Sunakhani,Sundrawati (Dolakha)"/>
    <s v="2078-05-04"/>
    <x v="0"/>
    <x v="0"/>
    <n v="42000"/>
    <n v="1050"/>
    <n v="2281000"/>
    <n v="0.46032441911442351"/>
    <n v="1.8412976764576941E-2"/>
    <m/>
    <m/>
    <s v="https://kathmandupost.com/money/2017/11/20/upper-tamakoshi-hydro-project-achieves-major-milestone_x000a_https://utkhpl.org.np/history/#:~:text=After%20establishing%20the%20Upper%20Tamakoshi,average%20generation%20of%202281%20GWh"/>
  </r>
  <r>
    <n v="17"/>
    <x v="1"/>
    <n v="144"/>
    <s v="Kali Gandaki"/>
    <s v="4"/>
    <s v="2053-07-21"/>
    <s v="2101-11-30"/>
    <s v="Nepal Electricity Authority"/>
    <s v=""/>
    <s v="27o 55' 00&quot;"/>
    <s v="28o 00' 52&quot;"/>
    <s v="83o 26' 12&quot;"/>
    <s v="83o 37' 20&quot;"/>
    <n v="27.916666666666668"/>
    <n v="28.014444444444443"/>
    <n v="83.436666666666667"/>
    <n v="83.62222222222222"/>
    <s v="Shreekrishna Gandaki (Syangja)"/>
    <s v="2059-04-31"/>
    <x v="1"/>
    <x v="1"/>
    <n v="26610"/>
    <n v="665.25"/>
    <n v="842572.4"/>
    <n v="0.78954639387665682"/>
    <n v="3.1581855755066272E-2"/>
    <m/>
    <s v="PRoR"/>
    <s v="https://www.adb.org/sites/default/files/evaluation-document/35901/files/in13-13_6.pdf_x000a_https://www.globalccsinstitute.com/archive/hub/publications/138178/hydropower.pdf_x000a_https://www.scribd.com/document/119910713/Nepal-Kali-Gandaki-A-Hydroelectric-Project"/>
  </r>
  <r>
    <n v="71"/>
    <x v="2"/>
    <n v="111"/>
    <s v="Bhote koshi"/>
    <s v="75"/>
    <s v="2069-08-21"/>
    <s v="2105-08-20"/>
    <s v="Rasuwagadhi Hydropower Company Ltd."/>
    <s v="Gyaneswor Kathmandu, P.O.Box 25210, Phone 014439163, 014439284"/>
    <s v="28o 14' 05&quot;"/>
    <s v="28o 16' 39&quot;"/>
    <s v="85o 21' 22&quot;"/>
    <s v="85o 23' 03&quot;"/>
    <n v="28.234722222222224"/>
    <n v="28.2775"/>
    <n v="85.356111111111105"/>
    <n v="85.384166666666673"/>
    <s v="Thuman,Timure (Rasuwa)"/>
    <s v="2081-09-16"/>
    <x v="2"/>
    <x v="0"/>
    <n v="18470"/>
    <n v="461.75"/>
    <n v="613875"/>
    <n v="0.75218896355121156"/>
    <n v="3.0087558542048462E-2"/>
    <s v="-"/>
    <m/>
    <s v="https://rghpcl.com.np/media/2025/01/Annual-Report_FY_2080_081_RHPL.pdf_x000a_https://myrepublica.nagariknetwork.com/news/completion-of-rasuwagadhi-hydropower-project-pushed-back-for-another-six-months-cost-increases-to-rs-18-47-billion/?categoryId=opinion"/>
  </r>
  <r>
    <n v="106"/>
    <x v="3"/>
    <n v="86"/>
    <s v="Solu Khola"/>
    <s v="126"/>
    <s v="2071-06-02"/>
    <s v="2107-06-01"/>
    <s v="Sahas Urja Limited"/>
    <s v="Kathmandu-1, Hatisar Phone 01-4419182"/>
    <s v="27o 21' 53&quot;"/>
    <s v="27o 25' 15&quot;"/>
    <s v="86o 37' 35&quot;"/>
    <s v="86o 41' 15&quot;"/>
    <n v="27.364722222222223"/>
    <n v="27.420833333333334"/>
    <n v="86.626388888888883"/>
    <n v="86.6875"/>
    <s v="Kagel,Tingla,Panchan,Newa Beddhari,Salyan (Solukhumbu)"/>
    <s v="2079-11-17"/>
    <x v="3"/>
    <x v="2"/>
    <n v="11860"/>
    <n v="355.8"/>
    <n v="280930"/>
    <n v="1.2665076709500589"/>
    <n v="5.0660306838002357E-2"/>
    <n v="766649296"/>
    <m/>
    <s v="https://sahasurja.com/wp-content/uploads/2024/09/Annual-Adit-Report-2080-81.pdf_x000a_https://kathmandupost.com/money/2017/06/12/cmc-awarded-solu-khola-hydel-project"/>
  </r>
  <r>
    <n v="125"/>
    <x v="4"/>
    <n v="78"/>
    <s v="Sanjen"/>
    <s v="160"/>
    <s v="2073-03-09"/>
    <s v="2108-03-08"/>
    <s v="Sala Sungi P Ltd"/>
    <s v="Kathmandu-4, Chhapalkarkhana,, 01-4015674, info.salasungi@gmail.com"/>
    <s v="28o 14' 26&quot;"/>
    <s v="28o 17' 11&quot;"/>
    <s v="85o 15' 00&quot;"/>
    <s v="85o 18' 21&quot;"/>
    <n v="28.240555555555556"/>
    <n v="28.28638888888889"/>
    <n v="85.25"/>
    <n v="85.305833333333325"/>
    <s v="Chilime (Rasuwa)"/>
    <s v="2081-10-29"/>
    <x v="2"/>
    <x v="0"/>
    <n v="13200"/>
    <n v="396"/>
    <n v="241800"/>
    <n v="1.6377171215880892"/>
    <n v="6.550868486352357E-2"/>
    <s v="NRP 1790164343"/>
    <m/>
    <s v="https://sanisecurities.com.np/nibl-and-the-consordium-signs-syndicated-facilities-agreement-of-78-mw-sanjen-khola-hydroelectric-project/#:~:text=The%20company's%20Sanjen%20Khola%20Hydroelectric,Credit%20Rating%20Agency%2D%20Nepal)._x000a_https://sjcl.com.np/wp-content/uploads/Annual-book-13th-AGM.pdf_x000a_https://sjcl.com.np/about/"/>
  </r>
  <r>
    <n v="115"/>
    <x v="5"/>
    <n v="77"/>
    <s v="Likhu Khola"/>
    <s v="145"/>
    <s v="2072-06-22"/>
    <s v="2108-06-21"/>
    <s v="Pan Himay Energy Ltd"/>
    <s v="Ph. 01-4244352, 1815/105 Kantipath, Kathmandu"/>
    <s v="27o 36' 00&quot;"/>
    <s v="27o 40' 35&quot;"/>
    <s v="86o 26' 00&quot;"/>
    <s v="86o 27' 45&quot;"/>
    <n v="27.6"/>
    <n v="27.676388888888891"/>
    <n v="86.433333333333337"/>
    <n v="86.462500000000006"/>
    <s v="Gumdel (Ramechhap)"/>
    <s v="2080-12-19"/>
    <x v="4"/>
    <x v="0"/>
    <n v="12854"/>
    <n v="385.62"/>
    <n v="363110"/>
    <n v="1.0619922337583652"/>
    <n v="4.247968935033461E-2"/>
    <m/>
    <m/>
    <s v="https://moghaenergy.com/location/likhu-1-hydroelectric-project/_x000a_"/>
  </r>
  <r>
    <n v="139"/>
    <x v="6"/>
    <n v="73"/>
    <s v="Tamor"/>
    <s v="198"/>
    <s v="2074-02-22"/>
    <s v="2110-02-21"/>
    <s v="Sanima Middle Tamor Hydropower Ltd"/>
    <s v="Dhumbarahi, Kathmandu, Phone no 437228/437030, email: sanima@sanimahydro.com"/>
    <s v="27o 23' 29&quot;"/>
    <s v="27o 25' 19&quot;"/>
    <s v="87o 40' 01&quot;"/>
    <s v="87o 42' 40&quot;"/>
    <n v="27.391388888888887"/>
    <n v="27.421944444444446"/>
    <n v="87.666944444444454"/>
    <n v="87.711111111111109"/>
    <s v="Hangdeva,Khokling,Phurumbu,Sawadin (Taplejung)"/>
    <s v="2081-01-23"/>
    <x v="5"/>
    <x v="2"/>
    <n v="13970"/>
    <n v="419.09999999999997"/>
    <n v="429409"/>
    <n v="0.9759925851577399"/>
    <n v="3.9039703406309599E-2"/>
    <n v="921731000"/>
    <m/>
    <s v="https://middletamor.com/assets/uploads/files/reports/229ec-smthl--annual-report__2080__81.pdf"/>
  </r>
  <r>
    <n v="152"/>
    <x v="7"/>
    <n v="71"/>
    <s v="Nilgiri"/>
    <s v="241"/>
    <s v="2075-07-07"/>
    <s v="2110-07-06"/>
    <s v="Nilgirikhola Hydropower Company Limited"/>
    <s v="Heritage Plaza -1 Kamaladi,Kathmandu -28, GPO Box: 7970, Tel: 01-416908905"/>
    <s v="28o 32' 17&quot;"/>
    <s v="28o 34' 37&quot;"/>
    <s v="83o 40' 00&quot;"/>
    <s v="83o 43' 00&quot;"/>
    <n v="28.538055555555559"/>
    <n v="28.576944444444443"/>
    <n v="83.666666666666671"/>
    <n v="83.716666666666669"/>
    <s v="Narchyang (Myagdi)"/>
    <s v="2080-12-24"/>
    <x v="6"/>
    <x v="1"/>
    <n v="13000"/>
    <n v="390"/>
    <n v="359480"/>
    <n v="1.0849004117057972"/>
    <n v="4.3396016468231886E-2"/>
    <m/>
    <m/>
    <s v="https://thehimalayantimes.com/kathmandu/nilgiri-ii-hydropower-project-completed_x000a_https://www.power-technology.com/data-insights/power-plant-profile-nilgiri-khola-ii-nepal/?cf-view_x000a_"/>
  </r>
  <r>
    <n v="21"/>
    <x v="8"/>
    <n v="70"/>
    <s v="Marsyangdi"/>
    <s v="8"/>
    <s v="2057-03-12"/>
    <s v="2106-01-31"/>
    <s v="Nepal Electricity Authority"/>
    <s v=""/>
    <s v="28o 08' 20&quot;"/>
    <s v="28o 11' 50&quot;"/>
    <s v="84o 24' 18&quot;"/>
    <s v="84o 26' 51&quot;"/>
    <n v="28.138888888888889"/>
    <n v="28.197222222222223"/>
    <n v="84.405000000000001"/>
    <n v="84.447500000000005"/>
    <s v="(Lamjung)"/>
    <s v="2065-07-16"/>
    <x v="7"/>
    <x v="1"/>
    <n v="29000"/>
    <n v="870"/>
    <n v="398000"/>
    <n v="2.1859296482412058"/>
    <n v="8.7437185929648234E-2"/>
    <s v="-"/>
    <m/>
    <s v="https://www.nea.org.np/admin/assets/uploads/supportive_docs/GenerationOM9thIssue.pdf_x000a_https://www.kfw-entwicklungsbank.de/PDF/Evaluierung/Ergebnisse-und-Publikationen/PDF-Dokumente-L-P_EN/Nepal_Marsyangdi_2017_E.pdf_x000a_https://kathmandupost.com/money/2015/03/23/middle-marsyangdi-project-impaired-by-high-siltation"/>
  </r>
  <r>
    <n v="8"/>
    <x v="9"/>
    <n v="69"/>
    <s v="Marsyangdi"/>
    <s v="1_gtd"/>
    <s v="2051-12-06"/>
    <s v="2101-11-30"/>
    <s v="Nepal Electricity Authority"/>
    <s v=""/>
    <s v="27o 52' 25&quot;"/>
    <s v="27o 56' 53&quot;"/>
    <s v="84o 25' 40&quot;"/>
    <s v="84o 32' 42&quot;"/>
    <n v="27.87361111111111"/>
    <n v="27.948055555555555"/>
    <n v="84.427777777777777"/>
    <n v="84.545000000000002"/>
    <s v="(Tanahu)"/>
    <s v="2046-07-20"/>
    <x v="8"/>
    <x v="1"/>
    <n v="22000"/>
    <n v="660"/>
    <n v="462500"/>
    <n v="1.4270270270270271"/>
    <n v="5.7081081081081085E-2"/>
    <m/>
    <m/>
    <s v="https://www.nea.org.np/admin/assets/uploads/supportive_docs/GenerationOM9thIssue.pdf"/>
  </r>
  <r>
    <n v="1"/>
    <x v="10"/>
    <n v="60"/>
    <s v="Khimti Khola"/>
    <s v="1"/>
    <s v="2051-11-01"/>
    <s v="2101-10-29"/>
    <s v="Himal Power Limited"/>
    <s v=""/>
    <s v="27o 28' 28&quot;"/>
    <s v="27o 33' 07&quot;"/>
    <s v="86o 06' 04&quot;"/>
    <s v="86o 15' 00&quot;"/>
    <n v="27.474444444444444"/>
    <n v="27.551944444444445"/>
    <n v="86.101111111111109"/>
    <n v="86.25"/>
    <s v="Sahure,Hawa (Dolakha) Betali (Ramechhap)"/>
    <s v="2057-03-27"/>
    <x v="9"/>
    <x v="0"/>
    <n v="9800"/>
    <n v="294"/>
    <n v="350000"/>
    <n v="0.84000000000000008"/>
    <n v="3.3600000000000005E-2"/>
    <m/>
    <m/>
    <s v="https://hpl.com.np/projects/project-license-agreement-2/project-generation-and-cost/_x000a_https://hpl.com.np/projects/khimti-power-plant/"/>
  </r>
  <r>
    <n v="9"/>
    <x v="11"/>
    <n v="60"/>
    <s v="Kulekhani"/>
    <s v="1_gtd"/>
    <s v="2051-12-06"/>
    <s v="2101-11-30"/>
    <s v="Nepal Electricity Authority"/>
    <s v=""/>
    <s v="27o 32' 06&quot;"/>
    <s v="27o 37' 48&quot;"/>
    <s v="85o 08' 21&quot;"/>
    <s v="85o 10' 50&quot;"/>
    <n v="27.535"/>
    <n v="27.63"/>
    <n v="85.139166666666668"/>
    <n v="85.180555555555557"/>
    <s v="(Makawanpur)"/>
    <s v="2039-01-21"/>
    <x v="10"/>
    <x v="0"/>
    <n v="2470"/>
    <n v="74.099999999999994"/>
    <n v="211000"/>
    <n v="0.35118483412322277"/>
    <n v="1.4047393364928912E-2"/>
    <m/>
    <m/>
    <s v="https://www.power-technology.com/data-insights/power-plant-profile-kulekhani-no-1-nepal/_x000a_https://en.wikipedia.org/wiki/Kulekhani_Reservoir"/>
  </r>
  <r>
    <n v="49"/>
    <x v="12"/>
    <n v="60"/>
    <s v="Trishuli"/>
    <s v="43"/>
    <s v="2067-11-15"/>
    <s v="2102-11-14"/>
    <s v="Nepal Electricity Authority"/>
    <s v="Durbar Marg , Kathmandu"/>
    <s v="28o 01' 21&quot;"/>
    <s v="28o 04' 14&quot;"/>
    <s v="85o 11' 16&quot;"/>
    <s v="85o 12' 38&quot;"/>
    <n v="28.022499999999997"/>
    <n v="28.070555555555554"/>
    <n v="85.187777777777782"/>
    <n v="85.210555555555558"/>
    <s v="Dandagoun,Laharepouwa,Thulogoun,Ramche (Rasuwa)"/>
    <s v="2076-05-13"/>
    <x v="2"/>
    <x v="0"/>
    <n v="17320"/>
    <n v="519.6"/>
    <n v="489760"/>
    <n v="1.0609278013721009"/>
    <n v="4.2437112054884034E-2"/>
    <m/>
    <s v="RoR"/>
    <s v="https://en.wikipedia.org/wiki/Upper_Trishuli_3A_Hydropower_Station_x000a_https://www.spotlightnepal.com/2019/07/19/60-mw-upper-trishuli-3a-and-37-mw-upper-trishuli-3b-lest-we-forget/_x000a_"/>
  </r>
  <r>
    <m/>
    <x v="13"/>
    <n v="57.3"/>
    <m/>
    <m/>
    <m/>
    <m/>
    <m/>
    <m/>
    <s v="28o 14' 26&quot;"/>
    <s v="28o 17' 11&quot;"/>
    <s v="85o 15' 00&quot;"/>
    <s v="85o 18' 21&quot;"/>
    <n v="28.240555555555556"/>
    <n v="28.28638888888889"/>
    <n v="85.25"/>
    <n v="85.305833333333325"/>
    <s v="Chilime (Rasuwa)"/>
    <m/>
    <x v="2"/>
    <x v="0"/>
    <n v="7244"/>
    <n v="217.32"/>
    <n v="324305"/>
    <n v="0.67010992738317321"/>
    <n v="2.6804397095326928E-2"/>
    <m/>
    <m/>
    <s v="https://sjcl.com.np/about/"/>
  </r>
  <r>
    <n v="116"/>
    <x v="14"/>
    <n v="55"/>
    <s v="Likhu Khola"/>
    <s v="146"/>
    <s v="2072-06-22"/>
    <s v="2108-06-21"/>
    <s v="Global Hydropower Associate Ltd"/>
    <s v="Kantipath, Kathmandu, Phone no 4225009"/>
    <s v="27o 34' 03&quot;"/>
    <s v="27o 36' 26&quot;"/>
    <s v="86o 22' 43&quot;"/>
    <s v="86o 26' 00&quot;"/>
    <n v="27.567499999999999"/>
    <n v="27.607222222222223"/>
    <n v="86.378611111111098"/>
    <n v="86.433333333333337"/>
    <s v="Gumdel (Ramechhap) Chaulakharka(Waula) (Solukhumbu)"/>
    <s v="2080-04-15"/>
    <x v="4"/>
    <x v="0"/>
    <n v="5000"/>
    <n v="150"/>
    <n v="242370"/>
    <n v="0.6188884762965714"/>
    <n v="2.4755539051862858E-2"/>
    <m/>
    <m/>
    <s v="https://moghaenergy.com/likhu-2-hydroelectric-project/_x000a_https://www.renewableenergyworld.com/energy-business/new-project-development/28-1-mw-lower-likhu-hydropower-project-in-nepal-receives-funding/#:~:text=The%20project's%20estimated%20cost%20is%20about%20Rs,previous%20$26%20million%20investment%20commitment%20to%20Nepal.&amp;text=The%20estimated%20cost%20of%20this%20project%20is,the%20joint%20venture%2C%20while%20LEDCO%20has%202.78%."/>
  </r>
  <r>
    <n v="99"/>
    <x v="15"/>
    <n v="54"/>
    <s v="Dordi"/>
    <s v="115"/>
    <s v="2070-11-21"/>
    <s v="2106-11-20"/>
    <s v="Peoples Hydropower Company Pvt.Ltd."/>
    <s v="G.P.O. Box 14165 Maharajgunj Kathmandu, Phone 016222304 Fax 014720739"/>
    <s v="28o 16' 20&quot;"/>
    <s v="28o 18' 43&quot;"/>
    <s v="84o 31' 00&quot;"/>
    <s v="84o 34' 10&quot;"/>
    <n v="28.272222222222222"/>
    <n v="28.311944444444446"/>
    <n v="84.516666666666666"/>
    <n v="84.569444444444443"/>
    <s v="Dhodeni,Faleni (Lamjung)"/>
    <s v="2080-02-08"/>
    <x v="7"/>
    <x v="1"/>
    <n v="10390"/>
    <n v="311.7"/>
    <n v="328470"/>
    <n v="0.94894510914238739"/>
    <n v="3.7957804365695499E-2"/>
    <m/>
    <s v="RoR"/>
    <s v="https://www.careratingsnepal.com/upload/CompanyFiles/PR/202202060329_Peoples-Hydropower-Company-Limited-Bank-Facilities-Ratings-and-Issuer-Rating-reaffirmed.pdf"/>
  </r>
  <r>
    <n v="59"/>
    <x v="16"/>
    <n v="52.4"/>
    <s v="Likhu Khola"/>
    <s v="59"/>
    <s v="2068-11-28"/>
    <s v="2098-11-27"/>
    <s v="Green Ventures Ltd"/>
    <s v="P.O.Box 772, Triveni Complex Putalisadak kathmandu, Ph 5544736, 9863029595"/>
    <s v="27o 26' 39&quot;"/>
    <s v="27o 28' 40&quot;"/>
    <s v="86o 15' 00&quot;"/>
    <s v="86o 20' 00&quot;"/>
    <n v="27.444166666666668"/>
    <n v="27.477777777777778"/>
    <n v="86.25"/>
    <n v="86.333333333333329"/>
    <s v="Ragani,Pokli (Okhaldhunga) Saibu,Bijulikot,Naga Daha,Tilpung (Ramechhap)"/>
    <s v="2078-07-21"/>
    <x v="11"/>
    <x v="2"/>
    <n v="10160"/>
    <n v="304.8"/>
    <n v="314780"/>
    <n v="0.96829531736450858"/>
    <n v="3.8731812694580342E-2"/>
    <n v="716723273"/>
    <s v="RoR"/>
    <s v="https://greenventuresnepal.com/_x000a_https://greenventuresnepal.com/wp-content/uploads/2025/01/GVL-6th-Annual-Report-2080-81.pdf_x000a_https://nepalnews.com/s/nation/dam-of-likhu-4-hydropower-project-breaks/#:~:text=The%20hydropower%20project%20is%20being%20developed%20with,be%20investing%20the%20remaining%2025%20per%20cent."/>
  </r>
  <r>
    <n v="117"/>
    <x v="17"/>
    <n v="51"/>
    <s v="Likhu Khola"/>
    <s v="148"/>
    <s v="2072-07-16"/>
    <s v="2107-07-15"/>
    <s v="Numbur Himalaya Hydropower Ltd"/>
    <s v="P.O.Box 4286 Kathmandu, Phone 014478774"/>
    <s v="27o 31' 19&quot;"/>
    <s v="27o 34' 02&quot;"/>
    <s v="86o 21' 30&quot;"/>
    <s v="86o 23' 05&quot;"/>
    <n v="27.521944444444443"/>
    <n v="27.56722222222222"/>
    <n v="86.358333333333334"/>
    <n v="86.384722222222223"/>
    <s v="Goli (Solukhumbu),Chaulakharka(Waula)"/>
    <s v="2078-10-25"/>
    <x v="3"/>
    <x v="2"/>
    <n v="10275"/>
    <n v="308.25"/>
    <n v="321625"/>
    <n v="0.95841430237077341"/>
    <n v="3.8336572094830934E-2"/>
    <m/>
    <m/>
    <m/>
  </r>
  <r>
    <n v="60"/>
    <x v="18"/>
    <n v="50"/>
    <s v="Marsyangdi"/>
    <s v="60"/>
    <s v="2068-12-17"/>
    <s v="2103-12-16"/>
    <s v="Sinohydro-Sagarmatha Power Company Pvt Ltd"/>
    <s v="Sanepa , Lalitpur"/>
    <s v="28o 17' 07&quot;"/>
    <s v="28o 19' 28&quot;"/>
    <s v="84o 21' 55&quot;"/>
    <s v="84o 24' 10&quot;"/>
    <n v="28.285277777777779"/>
    <n v="28.324444444444445"/>
    <n v="84.365277777777777"/>
    <n v="84.402777777777786"/>
    <s v="Bhulbhule,Bahundada,Khudi (Lamjung)"/>
    <s v="2073-07-30"/>
    <x v="7"/>
    <x v="1"/>
    <n v="16000"/>
    <n v="480"/>
    <n v="317600"/>
    <n v="1.5113350125944585"/>
    <n v="6.0453400503778343E-2"/>
    <m/>
    <s v="RoR"/>
    <s v="https://www.newbusinessage.com/article/upper-marsyangdi-a-operating-in-full-capacity_x000a_"/>
  </r>
  <r>
    <n v="18"/>
    <x v="19"/>
    <n v="45"/>
    <s v="Bhote koshi"/>
    <s v="5"/>
    <s v="2053-08-13"/>
    <s v="2093-07-30"/>
    <s v="Bhotekoshi Power Company"/>
    <s v=""/>
    <s v="27o 54' 40&quot;"/>
    <s v="27o 56' 42&quot;"/>
    <s v="85o 55' 13&quot;"/>
    <s v="85o 56' 55&quot;"/>
    <n v="27.911111111111111"/>
    <n v="27.945"/>
    <n v="85.920277777777784"/>
    <n v="85.94861111111112"/>
    <s v="(Sindhupalchok)"/>
    <s v="2057-10-11"/>
    <x v="12"/>
    <x v="0"/>
    <n v="7000"/>
    <n v="210"/>
    <n v="299300"/>
    <n v="0.70163715335783494"/>
    <n v="2.8065486134313398E-2"/>
    <m/>
    <s v="RoR"/>
    <s v="https://bkpc.com.np/index.php/ubkhep/_x000a_http://www.nepalenergyforum.com/upper-bhote-koshi-hep/"/>
  </r>
  <r>
    <n v="137"/>
    <x v="20"/>
    <n v="44"/>
    <s v="Madi Khola"/>
    <s v="192"/>
    <s v="2073-12-17"/>
    <s v="2108-12-16"/>
    <s v="Himal Hydro and General Construction Ltd."/>
    <s v="Kupondole, Lalitpur-10, 01-4527090, 4523971"/>
    <s v="28o 19' 02&quot;"/>
    <s v="28o 21' 39&quot;"/>
    <s v="84o 04' 45&quot;"/>
    <s v="84o 08' 34&quot;"/>
    <n v="28.31722222222222"/>
    <n v="28.360833333333336"/>
    <n v="84.079166666666666"/>
    <n v="84.142777777777781"/>
    <s v=",Namarjung,Parche,Saimrang,Kalika (Kaski)"/>
    <s v="2079-12-27"/>
    <x v="13"/>
    <x v="1"/>
    <n v="8700"/>
    <n v="261"/>
    <n v="242650"/>
    <n v="1.0756233257778693"/>
    <n v="4.3024933031114772E-2"/>
    <m/>
    <m/>
    <s v="https://supermadihydro.com.np/annual-report-of-supermadi-hydroelectric-projectsmhep-2080-081/_x000a_https://myrepublica.nagariknetwork.com/news/44-mw-super-madi-hydroelectric-project-starts-test-production"/>
  </r>
  <r>
    <n v="57"/>
    <x v="21"/>
    <n v="42.5"/>
    <s v="Sanjen"/>
    <s v="55"/>
    <s v="2068-08-12"/>
    <s v="2104-08-11"/>
    <s v="Sanjen Jalvidyut Co."/>
    <s v="P.O.Box 25210, Gyaneswor,Kathmandu, Phone 01-4443077, Fax 01- 4443076"/>
    <s v="28o 11' 00&quot;"/>
    <s v="28o 13' 00&quot;"/>
    <s v="85o 16' 30&quot;"/>
    <s v="85o 18' 15&quot;"/>
    <n v="28.183333333333334"/>
    <n v="28.216666666666665"/>
    <n v="85.275000000000006"/>
    <n v="85.30416666666666"/>
    <s v="Chilime (Rasuwa)"/>
    <s v="2081-09-01"/>
    <x v="2"/>
    <x v="0"/>
    <n v="52.654094919999999"/>
    <n v="1.5796228475999998"/>
    <n v="241865"/>
    <n v="6.5310104711305888E-3"/>
    <n v="2.6124041884522357E-4"/>
    <m/>
    <m/>
    <s v="https://mountainenergy.com.np/mistrikhola1.html"/>
  </r>
  <r>
    <n v="55"/>
    <x v="22"/>
    <n v="42"/>
    <s v="Mristi"/>
    <s v="53"/>
    <s v="2068-07-20"/>
    <s v="2103-07-19"/>
    <s v="Mountain Energy Nepal Limited"/>
    <s v="IME Complex 3rd Floor, Panipokhari, Kathmandu"/>
    <s v="28o 30' 00&quot;"/>
    <s v="28o 32' 17&quot;"/>
    <s v="83o 39' 10&quot;"/>
    <s v="83o 40' 42&quot;"/>
    <n v="28.5"/>
    <n v="28.538055555555559"/>
    <n v="83.652777777777786"/>
    <n v="83.678333333333342"/>
    <s v=",Dana,Narchyang (Myagdi)"/>
    <s v="2078-03-03"/>
    <x v="6"/>
    <x v="1"/>
    <n v="5643"/>
    <n v="169.29"/>
    <n v="232000"/>
    <n v="0.72969827586206892"/>
    <n v="2.9187931034482757E-2"/>
    <m/>
    <m/>
    <s v="https://globalimecapital.com/storage/downloads/2020-11-10/Mountain_Energy_Compendium_(1).pdf_x000a_https://www.hcel.com.np/projects/national?content_id=4&amp;menu_id=1"/>
  </r>
  <r>
    <n v="158"/>
    <x v="23"/>
    <n v="40"/>
    <s v="Chameliya Khola"/>
    <s v="273"/>
    <s v="2076-06-12"/>
    <s v="2111-06-11"/>
    <s v="Api Power Co. Ltd"/>
    <s v="Trade Tower Thapathali, Kathmandu 11, ph 01-5111037,9801147087 (sanjib); email: info@apihydro.com; Web: www.apihydro.com"/>
    <s v="29o 44' 20&quot;"/>
    <s v="29o 46' 57&quot;"/>
    <s v="80o 46' 50&quot;"/>
    <s v="80o 49' 12&quot;"/>
    <n v="29.738888888888891"/>
    <n v="29.782499999999999"/>
    <n v="80.780555555555551"/>
    <n v="80.819999999999993"/>
    <s v="Tapoban,Latinath,Guljar,Sitaula (Darchula)"/>
    <s v="2080-04-28"/>
    <x v="14"/>
    <x v="3"/>
    <n v="7400"/>
    <n v="222"/>
    <n v="264100"/>
    <n v="0.84059068534645975"/>
    <n v="3.3623627413858388E-2"/>
    <m/>
    <s v="RoR"/>
    <s v="https://myrepublica.nagariknetwork.com/index.php/news/40-mw-upper-chameliya-set-to-start-production-in-the-given-deadline-of-april"/>
  </r>
  <r>
    <n v="121"/>
    <x v="24"/>
    <n v="38.46"/>
    <s v="Kalanga Gad"/>
    <s v="152"/>
    <s v="2072-12-14"/>
    <s v="2107-12-13"/>
    <s v="Sani Gad Hydro pvt. Ltd"/>
    <s v="Sukedhara, Rara Marg, Kathmandu, Po. Box. No. 13607/21399, Phone no. 01-4101652, 01-4101653, Email: info.ukhep@gmail.com"/>
    <s v="29o 34' 43&quot;"/>
    <s v="29o 38' 37&quot;"/>
    <s v="80o 52' 30&quot;"/>
    <s v="80o 57' 36&quot;"/>
    <n v="29.578611111111112"/>
    <n v="29.64361111111111"/>
    <n v="80.875"/>
    <n v="80.960000000000008"/>
    <s v="Dahabagar,Khiratadi (Bajhang)"/>
    <s v="2079-11-06"/>
    <x v="15"/>
    <x v="3"/>
    <n v="7219.4690000000001"/>
    <n v="216.58407"/>
    <n v="238465"/>
    <n v="0.90824259325267864"/>
    <n v="3.6329703730107146E-2"/>
    <m/>
    <m/>
    <m/>
  </r>
  <r>
    <n v="142"/>
    <x v="25"/>
    <n v="38"/>
    <s v="Nilgiri"/>
    <s v="202"/>
    <s v="2074-04-31"/>
    <s v="2109-04-30"/>
    <s v="Nilgiri Khola Hydropower Company Pvt. Ltd."/>
    <s v="Panipokhari, Kathmandu, Phone: 4437705, 4441648"/>
    <s v="28o 34' 37&quot;"/>
    <s v="28o 36' 00&quot;"/>
    <s v="83o 40' 00&quot;"/>
    <s v="83o 43' 00&quot;"/>
    <n v="28.576944444444443"/>
    <n v="28.6"/>
    <n v="83.666666666666671"/>
    <n v="83.716666666666669"/>
    <s v=",Narchyang (Myagdi)"/>
    <s v="2081-04-21"/>
    <x v="6"/>
    <x v="1"/>
    <n v="7219.47"/>
    <n v="216.58410000000001"/>
    <n v="238465"/>
    <n v="0.90824271905730403"/>
    <n v="3.6329708762292162E-2"/>
    <m/>
    <m/>
    <m/>
  </r>
  <r>
    <n v="126"/>
    <x v="26"/>
    <n v="36"/>
    <s v="Balephi"/>
    <s v="163"/>
    <s v="2073-04-12"/>
    <s v="2108-04-11"/>
    <s v="Balephi Hydropower Ltd."/>
    <s v="Koteshwor 35 Kathamndu; P.O.Box 23189 Kathmandu, Phone 9771 4602073"/>
    <s v="27o 53' 45&quot;"/>
    <s v="27o 57' 00&quot;"/>
    <s v="85o 45' 30&quot;"/>
    <s v="85o 47' 40&quot;"/>
    <n v="27.895833333333332"/>
    <n v="27.95"/>
    <n v="85.75833333333334"/>
    <n v="85.794444444444437"/>
    <s v="Golche,Pangtang,Dhumthang (Sindhupalchok)"/>
    <s v="2079-08-06"/>
    <x v="12"/>
    <x v="0"/>
    <n v="7038.9380000000001"/>
    <n v="211.16813999999999"/>
    <n v="212830"/>
    <n v="0.99219160832589393"/>
    <n v="3.9687664333035756E-2"/>
    <m/>
    <s v="RoR"/>
    <s v="https://balephihydro.com/portfolio/upper-balephi-a/"/>
  </r>
  <r>
    <n v="3"/>
    <x v="27"/>
    <n v="32"/>
    <s v="Kulekhani"/>
    <s v="1_gtd"/>
    <s v="2051-12-06"/>
    <s v="2101-11-30"/>
    <s v="Nepal Electricity Authority"/>
    <s v=""/>
    <s v="27o 30' 06&quot;"/>
    <s v="27o 32' 06&quot;"/>
    <s v="85o 02' 32&quot;"/>
    <s v="85o 08' 21&quot;"/>
    <n v="27.501666666666665"/>
    <n v="27.535"/>
    <n v="85.042222222222222"/>
    <n v="85.139166666666668"/>
    <s v="(Makawanpur)"/>
    <s v="2043-07-15"/>
    <x v="10"/>
    <x v="0"/>
    <n v="124"/>
    <n v="3.7199999999999998"/>
    <n v="104600"/>
    <n v="3.5564053537284888E-2"/>
    <n v="1.4225621414913955E-3"/>
    <m/>
    <s v="Storage"/>
    <s v="https://openjicareport.jica.go.jp/pdf/10603421_01.pdf_x000a_https://nepalprojects.com/2020/01/22/kulekhani-ii-hydropower/"/>
  </r>
  <r>
    <n v="28"/>
    <x v="28"/>
    <n v="30"/>
    <s v="Chameliya Khola"/>
    <s v="20"/>
    <s v="2063-09-04"/>
    <s v="2098-09-03"/>
    <s v="Nepal Electricity Authority"/>
    <s v=""/>
    <s v="29o 41' 00&quot;"/>
    <s v="29o 44' 00&quot;"/>
    <s v="80o 38' 00&quot;"/>
    <s v="80o 42' 38&quot;"/>
    <n v="29.683333333333334"/>
    <n v="29.733333333333334"/>
    <n v="80.63333333333334"/>
    <n v="80.710555555555558"/>
    <s v="Latinath,Seri,Sikhar (Darchula)"/>
    <s v="2074-10-27"/>
    <x v="14"/>
    <x v="3"/>
    <n v="15060"/>
    <n v="451.8"/>
    <n v="184200"/>
    <n v="2.452768729641694"/>
    <n v="9.8110749185667756E-2"/>
    <m/>
    <s v="RoR"/>
    <s v="https://www.silt.com.np/major-projects/chameliya-hydroelectric-project-30mw/_x000a_https://kathmandupost.com/money/2014/06/29/nea-revises-chameliya-hydropower-project-cost#:~:text=With%20latest%20revision%2C%20the%2030MW,at%20the%20Ministry%20of%20Energy."/>
  </r>
  <r>
    <n v="77"/>
    <x v="29"/>
    <n v="30"/>
    <s v="Nyadi"/>
    <s v="83"/>
    <s v="2069-11-03"/>
    <s v="2105-11-02"/>
    <s v="Nyadi Hydropower Limited"/>
    <s v="P.O.Box. 11728, Kathmandu, Phone 01-4781776, 4784026, Fax 01-4780994"/>
    <s v="28o 19' 20&quot;"/>
    <s v="28o 21' 07&quot;"/>
    <s v="84o 25' 25&quot;"/>
    <s v="84o 28' 00&quot;"/>
    <n v="28.322222222222223"/>
    <n v="28.351944444444445"/>
    <n v="84.423611111111114"/>
    <n v="84.466666666666669"/>
    <s v="Bahundada,Bhulbhule (Lamjung)"/>
    <s v="2079-01-27"/>
    <x v="7"/>
    <x v="1"/>
    <n v="6000"/>
    <n v="180"/>
    <n v="168500"/>
    <n v="1.0682492581602374"/>
    <n v="4.2729970326409496E-2"/>
    <m/>
    <s v="RoR"/>
    <s v="https://kathmandupost.com/money/2017/03/24/works-on-30mw-nyadi-hyropower-project-commences_x000a_https://nhl.com.np/nhp"/>
  </r>
  <r>
    <n v="123"/>
    <x v="30"/>
    <n v="28.1"/>
    <s v="Likhu Khola"/>
    <s v="154"/>
    <s v="2072-12-28"/>
    <s v="2108-12-27"/>
    <s v="Swaita Ganga Hydropower and Construction Pvt. Ltd."/>
    <s v="P.O.Box. 439, Naxal, Kathmandu, Phone 01-4415314, 4446442, Fax 01-44412777"/>
    <s v="27o 23' 23&quot;"/>
    <s v="27o 25' 50&quot;"/>
    <s v="86o 13' 17&quot;"/>
    <s v="86o 15' 38&quot;"/>
    <n v="27.389722222222222"/>
    <n v="27.430555555555557"/>
    <n v="86.221388888888896"/>
    <n v="86.260555555555555"/>
    <s v="Tarkerabari,Yasam,Gamanamatar (Okhaldhunga) Bijulikot,Gothgau (Ramechhap)"/>
    <s v="2079-07-19"/>
    <x v="11"/>
    <x v="2"/>
    <n v="6370"/>
    <n v="191.1"/>
    <n v="170840"/>
    <n v="1.1185904940295011"/>
    <n v="4.4743619761180041E-2"/>
    <m/>
    <s v="RoR"/>
    <s v="https://www.hcel.com.np/projects/national?content_id=8&amp;menu_id=5_x000a_https://www.investopaper.com/news/lower-likhu-hydropower-project/"/>
  </r>
  <r>
    <n v="54"/>
    <x v="31"/>
    <n v="27"/>
    <s v="Dordi"/>
    <s v="48"/>
    <s v="2068-03-23"/>
    <s v="2103-03-22"/>
    <s v="Himalaya Power Partner Pvt. Ltd"/>
    <s v="POB 8975 EPC 4205 Marajaganj,Kathmandu,nepal Phoneand Fax: 4375874"/>
    <s v="28o 10' 00&quot;"/>
    <s v="28o 13' 32&quot;"/>
    <s v="84o 26' 00&quot;"/>
    <s v="84o 28' 30&quot;"/>
    <n v="28.166666666666668"/>
    <n v="28.225555555555555"/>
    <n v="84.433333333333337"/>
    <n v="84.475000000000009"/>
    <s v="Archalbot,Chiti,Dhodeni,Nauthar,Shree Banjyang,Udipur (Lamjung)"/>
    <s v="2079-06-14"/>
    <x v="7"/>
    <x v="1"/>
    <n v="5000"/>
    <n v="150"/>
    <n v="147690"/>
    <n v="1.0156408693885843"/>
    <n v="4.0625634775543373E-2"/>
    <m/>
    <s v="RoR"/>
    <s v="https://myrepublica.nagariknetwork.com/news/27-mw-of-dordi-khola-hydropower-project-connected-to-national-grid_x000a_https://kathmandupost.com/money/2019/02/15/dordi-khola-hydropower-project-on-pace-to-generate-electricity-by-august"/>
  </r>
  <r>
    <n v="88"/>
    <x v="32"/>
    <n v="25"/>
    <s v="Kabeli Khola"/>
    <s v="98"/>
    <s v="2070-03-28"/>
    <s v="2105-03-27"/>
    <s v="Arun Kabeli Power Limited."/>
    <s v="Baneshwor, Ktm, P.O. Box: 11039, Ph: 01-4109801, 4475234, Fax: 4474895"/>
    <s v="27o 16' 23&quot;"/>
    <s v="27o 17' 00&quot;"/>
    <s v="87o 47' 00&quot;"/>
    <s v="87o 50' 10&quot;"/>
    <n v="27.273055555555555"/>
    <n v="27.283333333333335"/>
    <n v="87.783333333333331"/>
    <n v="87.836111111111109"/>
    <s v="Nagi,Tharpu (Panchthar)"/>
    <s v="2076-07-23"/>
    <x v="16"/>
    <x v="2"/>
    <n v="4300"/>
    <n v="129"/>
    <n v="151650"/>
    <n v="0.85064292779426309"/>
    <n v="3.4025717111770527E-2"/>
    <m/>
    <s v="RoR"/>
    <s v="https://kathmandupost.com/money/2017/11/19/kabeli-b1-hydro-project-to-be-completed-in-mid-feb_x000a_https://en.wikipedia.org/wiki/Kabeli_B1_Hydropower_Station"/>
  </r>
  <r>
    <n v="164"/>
    <x v="33"/>
    <n v="25"/>
    <s v="Seti Khola"/>
    <s v="304"/>
    <s v="2077-03-15"/>
    <s v="2112-03-14"/>
    <s v="Vision Lumbini Urja Company Limited."/>
    <s v="Butwal-8, Rupandehi, 071-549494, 548464,9857025140"/>
    <s v="28o 18' 40&quot;"/>
    <s v="28o 22' 12&quot;"/>
    <s v="83o 57' 15&quot;"/>
    <s v="83o 58' 30&quot;"/>
    <n v="28.311111111111114"/>
    <n v="28.37"/>
    <n v="83.954166666666666"/>
    <n v="83.975000000000009"/>
    <s v="Ghachok,Machhapuchchhre,Purachaur,Sardikhola (Kaski)"/>
    <s v="2081-07-27"/>
    <x v="13"/>
    <x v="1"/>
    <n v="5000"/>
    <n v="150"/>
    <n v="133432"/>
    <n v="1.1241681155944601"/>
    <n v="4.4966724623778404E-2"/>
    <m/>
    <s v="RoR"/>
    <s v="https://www.urjakhabar.com/en/news/180737004#:~:text=The%20construction%20cost%20of%20the,received%20the%20license%20in%202010._x000a_https://setikholahydropower.com/"/>
  </r>
  <r>
    <n v="119"/>
    <x v="34"/>
    <n v="25"/>
    <s v="Singati"/>
    <s v="150"/>
    <s v="2072-09-30"/>
    <s v="2107-09-29"/>
    <s v="Singati Hydro Energy Pvt. Ltd."/>
    <s v="Durbar Marg Kathmandu, Tel: 4228816, Fax : 977-1-4223570"/>
    <s v="27o 44' 00&quot;"/>
    <s v="27o 47' 17&quot;"/>
    <s v="86o 07' 05&quot;"/>
    <s v="86o 09' 55&quot;"/>
    <n v="27.733333333333334"/>
    <n v="27.788055555555559"/>
    <n v="86.118055555555543"/>
    <n v="86.165277777777789"/>
    <s v="Babare,Laduk,Lamidada (Dolakha)"/>
    <s v="2078-04-17"/>
    <x v="9"/>
    <x v="0"/>
    <n v="2893.4380000000001"/>
    <n v="86.803139999999999"/>
    <n v="101868"/>
    <n v="0.85211391212156906"/>
    <n v="3.4084556484862763E-2"/>
    <m/>
    <s v="RoR"/>
    <s v="https://singatihydro.com/about-us_x000a_"/>
  </r>
  <r>
    <n v="101"/>
    <x v="35"/>
    <n v="25"/>
    <s v="Dordi"/>
    <s v="121"/>
    <s v="2071-01-15"/>
    <s v="2107-01-14"/>
    <s v="Liberty Energy Hydropower Pvt. Ltd."/>
    <s v="Stock House, Kathmandu Municipality-29, Kalikasthan; PH: 01-4443545/ 4441988"/>
    <s v="28o 15' 00&quot;"/>
    <s v="28o 16' 20&quot;"/>
    <s v="84o 28' 46&quot;"/>
    <s v="84o 31' 59&quot;"/>
    <n v="28.25"/>
    <n v="28.272222222222222"/>
    <n v="84.479444444444439"/>
    <n v="84.533055555555549"/>
    <s v="Dhodeni,Faleni (Lamjung)"/>
    <s v="2079-08-17"/>
    <x v="7"/>
    <x v="1"/>
    <n v="3960"/>
    <n v="118.8"/>
    <n v="138398"/>
    <n v="0.85839390742640787"/>
    <n v="3.4335756297056312E-2"/>
    <m/>
    <s v="RoR"/>
    <s v="https://kathmandupost.com/money/2018/10/16/upper-dordi-to-start-production-in-6-months_x000a_https://www.libertyenergy.com.np/uploads/downloads/liberty_download_Salient-Features-Upper-Dordi-A-Tunnel-Option.pdf.pdf"/>
  </r>
  <r>
    <n v="42"/>
    <x v="36"/>
    <n v="25"/>
    <s v="Madi Khola"/>
    <s v="35"/>
    <s v="2067-01-27"/>
    <s v="2102-01-26"/>
    <s v="Madi Power Pvt Ltd.,"/>
    <s v="GPO Box 2581, Gorakha Complex Minbhawan, Phone 01-4106507, 4106729, 4106731, Fax 01-4106640"/>
    <s v="28o 15' 37&quot;"/>
    <s v="28o 17' 56&quot;"/>
    <s v="84o 04' 00&quot;"/>
    <s v="84o 06' 30&quot;"/>
    <n v="28.260277777777777"/>
    <n v="28.298888888888889"/>
    <n v="84.066666666666663"/>
    <n v="84.108333333333334"/>
    <s v="Namarjung,Thumakodada,Sildujure (Kaski)"/>
    <s v="2073-09-25"/>
    <x v="13"/>
    <x v="1"/>
    <n v="6600"/>
    <n v="198"/>
    <n v="120000"/>
    <n v="1.65"/>
    <n v="6.6000000000000003E-2"/>
    <m/>
    <s v="RoR"/>
    <s v="https://kathmandupost.com/money/2016/08/16/upper-madi-hydro-project-to-come-online-by-dec_x000a_https://www.ctg.com.cn/ctgenglish/news_media/news37/2024080621160472214/index.html#:~:text=Since%20commencing%20operation%2C%20Upper%20Madi,caused%20by%20rotating%20power%20outages.&amp;text=November%202%2C%202020-,Upper%20Madi%20Hydropower%20Station%20in%20Nepal%2C%20funded%20by%20China%20Three,strictly%20prohibited%20without%20written%20authorization%2C"/>
  </r>
  <r>
    <n v="4"/>
    <x v="37"/>
    <n v="24"/>
    <s v="Trishuli"/>
    <s v="1_gtd"/>
    <s v="2051-12-06"/>
    <s v="2101-11-30"/>
    <s v="Nepal Electricity Authority"/>
    <s v=""/>
    <s v="27o 55' 09&quot;"/>
    <s v="27o 58' 25&quot;"/>
    <s v="85o 08' 45&quot;"/>
    <s v="85o 11' 11&quot;"/>
    <n v="27.919166666666669"/>
    <n v="27.973611111111108"/>
    <n v="85.145833333333343"/>
    <n v="85.186388888888899"/>
    <s v="(Nuwakot)"/>
    <s v="2024-01-01"/>
    <x v="17"/>
    <x v="0"/>
    <n v="140"/>
    <n v="4.2"/>
    <n v="163000"/>
    <n v="2.5766871165644172E-2"/>
    <n v="1.030674846625767E-3"/>
    <m/>
    <s v="PRoR"/>
    <s v="https://thehimalayantimes.com/business/renovation-modernisation-of-trishuli-hydropower-station-begins_x000a_https://en.wikipedia.org/wiki/Trishuli_Hydropower_Station"/>
  </r>
  <r>
    <n v="100"/>
    <x v="38"/>
    <n v="23.5"/>
    <s v="Solu Khola"/>
    <s v="117"/>
    <s v="2070-12-04"/>
    <s v="2105-12-03"/>
    <s v="Upper Solu Hydroelectric Company Pvt Ltd"/>
    <s v="Hattisar, Kathmandu, Tel: 4434895, Fax: 4434937"/>
    <s v="27o 26' 42&quot;"/>
    <s v="27o 28' 48&quot;"/>
    <s v="86o 34' 06&quot;"/>
    <s v="86o 35' 00&quot;"/>
    <n v="27.445"/>
    <n v="27.479999999999997"/>
    <n v="86.568333333333328"/>
    <n v="86.583333333333329"/>
    <s v="Gora Khami,Garma,Salleri (Solukhumbu)"/>
    <s v="2076-12-10"/>
    <x v="3"/>
    <x v="2"/>
    <n v="5000"/>
    <n v="150"/>
    <n v="132520"/>
    <n v="1.1319046181708421"/>
    <n v="4.5276184726833688E-2"/>
    <m/>
    <s v="RoR"/>
    <s v="https://www.icranepal.com/wp-content/uploads/2024/07/A.750-Upper-Solu-Hydro-Electric-Company-Limited_July_2024_FINAL.pdf#:~:text=High%20project%20cost%20%E2%80%93%20The%2023.5MW%20project,commissioning%20of%20NEA's%20132%20KV%20transmission%20line.&amp;text=The%20company%20is%20operating%20a%2023.5MW%20Solu,in%20Solukhumbu%20district%2C%20Province%201%20of%20Nepal._x000a_https://www.investopaper.com/news/upper-solu-hydro-electric-company-ipo/"/>
  </r>
  <r>
    <n v="58"/>
    <x v="39"/>
    <n v="22.2"/>
    <s v="Chaku"/>
    <s v="58"/>
    <s v="2068-11-12"/>
    <s v="2103-11-11"/>
    <s v="Shiva Sri Hydropower Pvt. Ltd"/>
    <s v="P.O.Box 13860 Kathmandu, Phone 01-4466330,"/>
    <s v="27o 51' 31&quot;"/>
    <s v="27o 52' 31&quot;"/>
    <s v="85o 56' 00&quot;"/>
    <s v="85o 58' 06&quot;"/>
    <n v="27.858611111111113"/>
    <n v="27.875277777777779"/>
    <n v="85.933333333333337"/>
    <n v="85.968333333333334"/>
    <s v="Marbin,Fulpingkatti (Sindhupalchok)"/>
    <s v="2078-02-01"/>
    <x v="12"/>
    <x v="0"/>
    <n v="4033"/>
    <n v="120.99"/>
    <n v="118000"/>
    <n v="1.0253389830508473"/>
    <n v="4.1013559322033891E-2"/>
    <m/>
    <s v="RoR"/>
    <s v="https://www.icranepal.com/wp-content/uploads/2019/11/26.-Rationale_Shiva-Shree-Hydropower-Limited_Nov-2017_Final.pdf"/>
  </r>
  <r>
    <n v="89"/>
    <x v="40"/>
    <n v="22.1"/>
    <s v="Hewa Khola"/>
    <s v="99"/>
    <s v="2070-04-09"/>
    <s v="2105-04-08"/>
    <s v="Mountain Hydro Nepal (P.) Ltd"/>
    <s v="P.O. Box: 3970, New Baneshwor, Kathmandu, Nepal. Ph: 015525184, 4299844, Fax 01-5525184"/>
    <s v="27o 08' 42&quot;"/>
    <s v="27o 10' 40&quot;"/>
    <s v="87o 43' 20&quot;"/>
    <s v="87o 47' 12&quot;"/>
    <n v="27.145"/>
    <n v="27.177777777777781"/>
    <n v="87.722222222222229"/>
    <n v="87.786666666666662"/>
    <s v="Bharapa,Nangeen,Phidim (Panchthar)"/>
    <s v="2076-04-21"/>
    <x v="16"/>
    <x v="2"/>
    <n v="3660"/>
    <n v="109.8"/>
    <n v="116261"/>
    <n v="0.94442676391911307"/>
    <n v="3.7777070556764526E-2"/>
    <m/>
    <s v="RoR"/>
    <s v="https://www.mhnl.com.np/hewa-project/financial-details/_x000a_https://www.mhnl.com.np/hewa-project/"/>
  </r>
  <r>
    <n v="104"/>
    <x v="41"/>
    <n v="22"/>
    <s v="Bagmati"/>
    <s v="125"/>
    <s v="2071-03-19"/>
    <s v="2106-03-18"/>
    <s v="Mandu Hydropower Ltd."/>
    <s v="Kathmandu,Ward No. 2, Tel no. 4169088"/>
    <s v="27o 30' 21&quot;"/>
    <s v="27o 32' 30&quot;"/>
    <s v="85o 13' 43&quot;"/>
    <s v="85o 15' 20&quot;"/>
    <n v="27.505833333333332"/>
    <n v="27.541666666666668"/>
    <n v="85.228611111111107"/>
    <n v="85.25555555555556"/>
    <s v="Kogate,Ipa Panchakanya,Sisneri Mahadevsthan (Makawanpur)"/>
    <s v="2075-12-19"/>
    <x v="10"/>
    <x v="0"/>
    <n v="4000"/>
    <n v="120"/>
    <n v="110000"/>
    <n v="1.0909090909090911"/>
    <n v="4.363636363636364E-2"/>
    <m/>
    <s v="RoR"/>
    <s v="https://kathmandupost.com/money/2019/02/18/bagmati-hydro-project-to-begin-test-operation-by-mid-march_x000a_http://www.river-invest.com/page147?article_id=211"/>
  </r>
  <r>
    <n v="19"/>
    <x v="42"/>
    <n v="22"/>
    <s v="Chilime"/>
    <s v="6"/>
    <s v="2054-04-26"/>
    <s v="2104-11-30"/>
    <s v="Chilime Hydropower Company Limited"/>
    <s v="KMC-3, Maharajgunj, POBox: 25210, Kathmandu, e-mail: info@chilime.com.np"/>
    <s v="28o 09' 15&quot;"/>
    <s v="28o 11' 07&quot;"/>
    <s v="85o 17' 53&quot;"/>
    <s v="85o 20' 28&quot;"/>
    <n v="28.154166666666665"/>
    <n v="28.185277777777777"/>
    <n v="85.29805555555555"/>
    <n v="85.341111111111104"/>
    <s v="Chilime (Rasuwa)"/>
    <s v="2065-05-07"/>
    <x v="2"/>
    <x v="0"/>
    <n v="2480"/>
    <n v="74.399999999999991"/>
    <n v="150000"/>
    <n v="0.49599999999999989"/>
    <n v="1.9839999999999997E-2"/>
    <m/>
    <s v="RoR"/>
    <s v="https://www.chilime.com.np/en/_x000a_https://en.wikipedia.org/wiki/Chilime_Hydropower_Plant_x000a_"/>
  </r>
  <r>
    <n v="44"/>
    <x v="43"/>
    <n v="22"/>
    <s v="Mai Khola"/>
    <s v="37"/>
    <s v="2067-05-13"/>
    <s v="2102-05-12"/>
    <s v="Sanima Mai Hydropower Limited"/>
    <s v="GPO 19737, Ph: 44445952, 444642 Fax:4425953"/>
    <s v="26o 47' 21&quot;"/>
    <s v="26o 50' 00&quot;"/>
    <s v="87o 52' 00&quot;"/>
    <s v="87o 55' 00&quot;"/>
    <n v="26.789166666666667"/>
    <n v="26.833333333333332"/>
    <n v="87.86666666666666"/>
    <n v="87.916666666666671"/>
    <s v="(Ilam)"/>
    <s v="2071-10-14"/>
    <x v="18"/>
    <x v="2"/>
    <n v="3097.5"/>
    <n v="92.924999999999997"/>
    <n v="128298"/>
    <n v="0.72429032408922978"/>
    <n v="2.897161296356919E-2"/>
    <m/>
    <s v="RoR"/>
    <s v="http://sanimaengineering.com/project/mai-hydropower-project/_x000a_http://maihydro.com/"/>
  </r>
  <r>
    <n v="45"/>
    <x v="44"/>
    <n v="20"/>
    <s v="Modi Khola"/>
    <s v="38"/>
    <s v="2067-05-21"/>
    <s v="2102-05-20"/>
    <s v="Modi Energy Pvt . Ltd"/>
    <s v="Naxal Sanogaucharan, Tel: 4441131, Fax: 4441973"/>
    <s v="28o 14' 08&quot;"/>
    <s v="28o 16' 18&quot;"/>
    <s v="83o 42' 30&quot;"/>
    <s v="83o 44' 43&quot;"/>
    <n v="28.235555555555557"/>
    <n v="28.271666666666665"/>
    <n v="83.708333333333343"/>
    <n v="83.745277777777773"/>
    <s v=",Durlung,Deurali,Ramja,Tilahar (Parbat)"/>
    <s v="2078-06-14"/>
    <x v="19"/>
    <x v="1"/>
    <n v="3600"/>
    <n v="108"/>
    <n v="117000"/>
    <n v="0.92307692307692302"/>
    <n v="3.692307692307692E-2"/>
    <m/>
    <m/>
    <s v="https://modihydro.com/projects.php#"/>
  </r>
  <r>
    <n v="129"/>
    <x v="45"/>
    <n v="19.8"/>
    <s v="Solu Khola"/>
    <s v="169"/>
    <s v="2073-05-16"/>
    <s v="2106-11-16"/>
    <s v="Beni Hydropower Project"/>
    <s v=""/>
    <s v="27o 31' 15&quot;"/>
    <s v="27o 32' 57&quot;"/>
    <s v="86o 34' 27&quot;"/>
    <s v="86o 35' 19&quot;"/>
    <n v="27.520833333333332"/>
    <n v="27.549166666666668"/>
    <n v="86.574166666666656"/>
    <n v="86.588611111111106"/>
    <s v="Beni,Salleri (Solukhumbu)"/>
    <s v="2080-03-01"/>
    <x v="3"/>
    <x v="2"/>
    <n v="3270"/>
    <n v="130.80000000000001"/>
    <n v="110000"/>
    <n v="1.1890909090909092"/>
    <n v="4.756363636363637E-2"/>
    <m/>
    <s v="RoR"/>
    <s v="https://www.icranepal.com/wp-content/uploads/2023/12/A.471-Beni-Hydropower_Fresh-Issuer-Rating-and-Fresh-BLR_Sept-2023-_Final.pdf_x000a_https://myrepublica.nagariknetwork.com/news/nmb-bank-led-consortium-to-finance-upper-solu"/>
  </r>
  <r>
    <n v="85"/>
    <x v="46"/>
    <n v="18"/>
    <s v="Modi Khola"/>
    <s v="93"/>
    <s v="2070-03-07"/>
    <s v="2106-03-06"/>
    <s v="Middle Modi Hydropower Limited"/>
    <s v="P.O.Box: 12268, Nepal. Ph:4038030, Fax:4038026"/>
    <s v="28o 17' 20&quot;"/>
    <s v="28o 18' 29&quot;"/>
    <s v="83o 45' 00&quot;"/>
    <s v="83o 47' 08&quot;"/>
    <n v="28.288888888888891"/>
    <n v="28.308055555555555"/>
    <n v="83.75"/>
    <n v="83.785555555555547"/>
    <s v=",Deupurkot,Tilahar (Parbat)"/>
    <s v="2079-09-08"/>
    <x v="19"/>
    <x v="1"/>
    <n v="4000"/>
    <n v="160"/>
    <n v="79120"/>
    <n v="2.0222446916076846"/>
    <n v="8.0889787664307392E-2"/>
    <m/>
    <s v="RoR"/>
    <s v="https://www.investopaper.com/news/middle-modi-hydropower-project/"/>
  </r>
  <r>
    <n v="120"/>
    <x v="47"/>
    <n v="15.33"/>
    <s v="Kalanga Gad"/>
    <s v="151"/>
    <s v="2072-12-14"/>
    <s v="2107-12-13"/>
    <s v="Kalanga Hydropower P Ltd"/>
    <s v="Sukedhara, Kathmandu, Po. Box. No. 21399, Phone No. 01-4116052, 01-4116053, Email: info.kghep@gmail.com"/>
    <s v="29o 30' 41&quot;"/>
    <s v="29o 34' 12&quot;"/>
    <s v="80o 50' 45&quot;"/>
    <s v="80o 54' 45&quot;"/>
    <n v="29.511388888888888"/>
    <n v="29.57"/>
    <n v="80.845833333333331"/>
    <n v="80.912500000000009"/>
    <s v=",Sunkuda,Khiratadi,Banjh (Bajhang)"/>
    <s v="2079-10-27"/>
    <x v="15"/>
    <x v="3"/>
    <n v="3795"/>
    <n v="151.80000000000001"/>
    <n v="587700"/>
    <n v="0.25829504849412971"/>
    <n v="1.0331801939765189E-2"/>
    <m/>
    <s v="RoR"/>
    <s v="https://www.icranepal.com/wp-content/uploads/2021/10/49.-Rationale_Kalanga-Hydro-Ltd_Fresh-BLR_Sept-2021.pdf_x000a_https://kathmandupost.com/money/2023/02/20/access-tunnel-of-140-mw-tanahu-hydro-project-built"/>
  </r>
  <r>
    <n v="5"/>
    <x v="48"/>
    <n v="15"/>
    <s v="Narayani"/>
    <s v="1_gtd"/>
    <s v="2051-12-06"/>
    <s v="2101-11-30"/>
    <s v="Nepal Electricity Authority"/>
    <s v=""/>
    <s v="27o 25' 21&quot;"/>
    <s v="27o 28' 16&quot;"/>
    <s v="83o 47' 08&quot;"/>
    <s v="83o 56' 25&quot;"/>
    <n v="27.422499999999999"/>
    <n v="27.47111111111111"/>
    <n v="83.785555555555547"/>
    <n v="83.94027777777778"/>
    <s v="(Nawalparasi East)"/>
    <s v="2035-12-19"/>
    <x v="20"/>
    <x v="1"/>
    <n v="2767.5"/>
    <n v="110.7"/>
    <n v="160380"/>
    <n v="0.69023569023569031"/>
    <n v="2.7609427609427611E-2"/>
    <m/>
    <m/>
    <s v="https://en.wikipedia.org/wiki/Gandak_Hydropower_Station"/>
  </r>
  <r>
    <n v="70"/>
    <x v="49"/>
    <n v="14.9"/>
    <s v="Hewa Khola"/>
    <s v="74"/>
    <s v="2069-08-21"/>
    <s v="2104-08-20"/>
    <s v="Panchthar Power Company Pvt. Ltd."/>
    <s v="Hativan 15, Lalitpur, Phone 01-5251003 fax 5251004"/>
    <s v="27o 10' 09&quot;"/>
    <s v="27o 11' 33&quot;"/>
    <s v="87o 47' 30&quot;"/>
    <s v="87o 50' 58&quot;"/>
    <n v="27.169166666666669"/>
    <n v="27.192499999999999"/>
    <n v="87.791666666666671"/>
    <n v="87.849444444444444"/>
    <s v="Bharapa,Nangeen,Yanganam (Panchthar)"/>
    <s v="2074-01-10"/>
    <x v="16"/>
    <x v="2"/>
    <n v="2235"/>
    <n v="89.4"/>
    <n v="84760"/>
    <n v="1.0547428032090609"/>
    <n v="4.2189712128362436E-2"/>
    <m/>
    <s v="RoR"/>
    <s v="http://sanimaengineering.com/project/hewa-khola-a-hydroelectric-project/"/>
  </r>
  <r>
    <n v="102"/>
    <x v="50"/>
    <n v="14.9"/>
    <s v="Maya"/>
    <s v="123"/>
    <s v="2071-02-26"/>
    <s v="2106-02-25"/>
    <s v="Maya Khola Hydropower Company Ltd"/>
    <s v="126 Milap Marg, Bisalnagar, Kathmandu, Nepal. P.O.Box: 8975, EPC: 5602, Tel: 4417947, Fax; 977-1-4433610"/>
    <s v="27o 13' 40&quot;"/>
    <s v="27o 15' 45&quot;"/>
    <s v="87o 18' 33&quot;"/>
    <s v="87o 22' 26&quot;"/>
    <n v="27.227777777777778"/>
    <n v="27.262499999999999"/>
    <n v="87.30916666666667"/>
    <n v="87.373888888888885"/>
    <s v="Mamling,Madi Rambeni,Baneswor (Sankhuwasabha)"/>
    <s v="2080-03-22"/>
    <x v="21"/>
    <x v="2"/>
    <n v="3000"/>
    <n v="120"/>
    <n v="81570"/>
    <n v="1.4711290915777859"/>
    <n v="5.884516366311144E-2"/>
    <m/>
    <s v="RoR"/>
    <s v="https://suyatra.com/stories/maya-khola-hydropower-company-limited-is-issuing-1"/>
  </r>
  <r>
    <n v="16"/>
    <x v="51"/>
    <n v="14.8"/>
    <s v="Modi Khola"/>
    <s v="3"/>
    <s v="2052-10-24"/>
    <s v="2101-11-30"/>
    <s v="Nepal Electricity Authority"/>
    <s v=""/>
    <s v="28o 15' 42&quot;"/>
    <s v="28o 17' 45&quot;"/>
    <s v="83o 43' 47&quot;"/>
    <s v="83o 45' 45&quot;"/>
    <n v="28.261666666666667"/>
    <n v="28.295833333333334"/>
    <n v="83.729722222222222"/>
    <n v="83.762500000000003"/>
    <s v="(Parbat)"/>
    <s v="2057-08-16"/>
    <x v="19"/>
    <x v="1"/>
    <n v="2040"/>
    <n v="81.600000000000009"/>
    <n v="95.5"/>
    <n v="854.45026178010471"/>
    <n v="34.178010471204189"/>
    <m/>
    <m/>
    <s v="https://www.renewableenergyworld.com/hydro-power/nepal-flooding-damages-14-8-mw-modikhola-small-hydro-project/_x000a_https://en.wikipedia.org/wiki/Modi_Khola_Hydroelectric_Power_Plant"/>
  </r>
  <r>
    <n v="68"/>
    <x v="52"/>
    <n v="14.8"/>
    <s v="Sanjen"/>
    <s v="69"/>
    <s v="2069-05-07"/>
    <s v="2105-05-06"/>
    <s v="Sanjen Jalvidhyut Co"/>
    <s v="Das Tower Lazimpat, Kathmandu, 01-4002049, Fax 4443077"/>
    <s v="28o 13' 00&quot;"/>
    <s v="28o 14' 25&quot;"/>
    <s v="85o 16' 30&quot;"/>
    <s v="85o 18' 15&quot;"/>
    <n v="28.216666666666665"/>
    <n v="28.240277777777777"/>
    <n v="85.275000000000006"/>
    <n v="85.30416666666666"/>
    <s v="Chilime (Rasuwa)"/>
    <s v="2080-06-21"/>
    <x v="2"/>
    <x v="0"/>
    <n v="2510.625"/>
    <n v="100.425"/>
    <n v="82440"/>
    <n v="1.2181586608442505"/>
    <n v="4.8726346433770024E-2"/>
    <m/>
    <m/>
    <m/>
  </r>
  <r>
    <n v="74"/>
    <x v="53"/>
    <n v="14.3"/>
    <s v="Mailung Khola"/>
    <s v="79"/>
    <s v="2069-09-20"/>
    <s v="2107-11-26"/>
    <s v="Upper Mailung Khola Hydropower Limited."/>
    <s v="Baluwatar, Kathmandu, Nepal. Ph: 4436027, Fax: 4419703"/>
    <s v="28o 05' 56&quot;"/>
    <s v="28o 07' 13&quot;"/>
    <s v="85o 11' 00&quot;"/>
    <s v="85o 13' 00&quot;"/>
    <n v="28.098888888888887"/>
    <n v="28.12027777777778"/>
    <n v="85.183333333333337"/>
    <n v="85.216666666666669"/>
    <s v=",Gatlang,Haku,Dandagoun (Rasuwa)"/>
    <s v="2080-10-28"/>
    <x v="2"/>
    <x v="0"/>
    <n v="2800"/>
    <n v="112"/>
    <n v="79670"/>
    <n v="1.4057989205472574"/>
    <n v="5.6231956821890298E-2"/>
    <m/>
    <s v="RoR"/>
    <s v="https://www.investopaper.com/news/mathilo-mailung-khola-hydropower-14-3-mw-begins-trial-electricity-production/_x000a_https://sanimamailung.com/main/pages/salient-features"/>
  </r>
  <r>
    <n v="10"/>
    <x v="54"/>
    <n v="14.1"/>
    <s v="Trishuli"/>
    <s v="1_gtd"/>
    <s v="2051-12-06"/>
    <s v="2101-11-30"/>
    <s v="Nepal Electricity Authority"/>
    <s v=""/>
    <s v="27o 53' 07&quot;"/>
    <s v="27o 55' 09&quot;"/>
    <s v="85o 07' 55&quot;"/>
    <s v="85o 08' 45&quot;"/>
    <n v="27.885277777777777"/>
    <n v="27.919166666666669"/>
    <n v="85.131944444444443"/>
    <n v="85.145833333333343"/>
    <s v="(Nuwakot)"/>
    <s v="2041-08-16"/>
    <x v="17"/>
    <x v="0"/>
    <n v="750"/>
    <n v="30"/>
    <n v="114000"/>
    <n v="0.26315789473684209"/>
    <n v="1.0526315789473684E-2"/>
    <m/>
    <s v="RoR"/>
    <s v="https://en.wikipedia.org/wiki/Devighat_Hydropower_Station_x000a_https://www.nea.org.np/admin/assets/uploads/annual_publications/Generation_2021-22.pdf"/>
  </r>
  <r>
    <n v="111"/>
    <x v="55"/>
    <n v="14"/>
    <s v="Ghar"/>
    <s v="137"/>
    <s v="2072-03-11"/>
    <s v="2107-03-10"/>
    <s v="Myagdi Hydropower Ltd."/>
    <s v="Pardi Pokhara, Phone 061-463429"/>
    <s v="28o 27' 00&quot;"/>
    <s v="28o 29' 05&quot;"/>
    <s v="83o 38' 00&quot;"/>
    <s v="83o 40' 20&quot;"/>
    <n v="28.45"/>
    <n v="28.484722222222224"/>
    <n v="83.63333333333334"/>
    <n v="83.672222222222231"/>
    <s v=",Shikha (Myagdi)"/>
    <s v="2080-05-08"/>
    <x v="6"/>
    <x v="1"/>
    <n v="2420"/>
    <n v="96.8"/>
    <n v="80000"/>
    <n v="1.21"/>
    <n v="4.8399999999999999E-2"/>
    <m/>
    <s v="RoR"/>
    <s v="https://www.sharesansar.com/newsdetail/icra-nepal-assigns-lbb-and-a4-to-long-term-and-short-term-funds-of-myagdi-hydropower-hydropowers-capacity-at-14-mw-with-an-annual-production-of-80-gwh_x000a_https://www.investopaper.com/news/ghar-khola-hydropower-project/"/>
  </r>
  <r>
    <n v="32"/>
    <x v="56"/>
    <n v="14"/>
    <s v="Kulekhani"/>
    <s v="24"/>
    <s v="2064-12-17"/>
    <s v="2099-12-16"/>
    <s v="Nepal Electricity Authority"/>
    <s v="Durbarmarg, Kathmandu, Fax : 014153009, Phone : 01-4153007, 4153012"/>
    <s v="27o 27' 30&quot;"/>
    <s v="27o 31' 00&quot;"/>
    <s v="85o 01' 30&quot;"/>
    <s v="85o 03' 30&quot;"/>
    <n v="27.458333333333332"/>
    <n v="27.516666666666666"/>
    <n v="85.025000000000006"/>
    <n v="85.058333333333337"/>
    <s v="Bhaise (Makawanpur)"/>
    <s v="2076-07-01"/>
    <x v="10"/>
    <x v="0"/>
    <n v="5000"/>
    <n v="200"/>
    <n v="40800"/>
    <n v="4.9019607843137258"/>
    <n v="0.19607843137254904"/>
    <m/>
    <s v="Storage"/>
    <s v="https://www.tms.com.np/project/kulekhani-iii-hydroelectric-project-con_x000a_https://kathmandupost.com/money/2019/03/13/kulekhani-3-project-enters-testing-phase"/>
  </r>
  <r>
    <n v="169"/>
    <x v="57"/>
    <n v="13.5"/>
    <s v="Kabeli Khola, Amji Khola"/>
    <s v="347"/>
    <s v="2078-07-12"/>
    <s v="2113-07-11"/>
    <s v="Snow River Ltd"/>
    <s v="Tusalmarga house number 148, Kathmandu-7, Contact No. 01-6911637, 9860420866 Bikram Bhandari, 9851220305 Pratap Gurung"/>
    <s v="27o 25' 45&quot;"/>
    <s v="27o 27' 45&quot;"/>
    <s v="87o 54' 02&quot;"/>
    <s v="87o 55' 40&quot;"/>
    <n v="27.429166666666667"/>
    <n v="27.462499999999999"/>
    <n v="87.900555555555556"/>
    <n v="87.927777777777777"/>
    <s v="Yamfudin (Taplejung)"/>
    <s v="2081-09-05"/>
    <x v="5"/>
    <x v="2"/>
    <n v="2630"/>
    <n v="105.2"/>
    <n v="77610"/>
    <n v="1.3554954258471847"/>
    <n v="5.4219817033887389E-2"/>
    <m/>
    <s v="RoR"/>
    <s v="https://mofe.gov.np/old/noticefile/EIA_Super%20Kabeli-A_1620893692.pdf_x000a_https://www.myrepublica.nagariknetwork.com/news/135-mw-super-kabeli-a-hydro-project-to-be-connected-to-national-transmissio...-674a8df08c470.html"/>
  </r>
  <r>
    <n v="97"/>
    <x v="58"/>
    <n v="13"/>
    <s v="Madkyu"/>
    <s v="116"/>
    <s v="2070-11-21"/>
    <s v="2105-11-20"/>
    <s v="Silkes Hydropower Pvt.Ltd"/>
    <s v="P.O.Box. 170, Lekhnath Nagar Palika - 3, Kaski, Phone 061-560236, Fax 061-532466"/>
    <s v="28o 21' 40&quot;"/>
    <s v="28o 22' 30&quot;"/>
    <s v="84o 07' 31&quot;"/>
    <s v="84o 08' 45&quot;"/>
    <n v="28.361111111111114"/>
    <n v="28.375"/>
    <n v="84.125277777777768"/>
    <n v="84.145833333333343"/>
    <s v="(Kaski)"/>
    <s v="2074-12-19"/>
    <x v="13"/>
    <x v="1"/>
    <n v="2170"/>
    <n v="86.8"/>
    <n v="58950"/>
    <n v="1.4724342663273959"/>
    <n v="5.8897370653095839E-2"/>
    <m/>
    <s v="RoR"/>
    <s v="https://www.sikleshydro.com.np/project/madkyu-khola-hydropower-project/"/>
  </r>
  <r>
    <n v="14"/>
    <x v="59"/>
    <n v="12.5"/>
    <s v="Jhimruk"/>
    <s v="3_gtd"/>
    <s v="2052-01-25"/>
    <s v="2101-12-30"/>
    <s v="Butwal Power Company"/>
    <s v=""/>
    <s v="28o 04' 02&quot;"/>
    <s v="28o 04' 46&quot;"/>
    <s v="82o 48' 04&quot;"/>
    <s v="82o 49' 07&quot;"/>
    <n v="28.06722222222222"/>
    <n v="28.079444444444444"/>
    <n v="82.801111111111112"/>
    <n v="82.81861111111111"/>
    <s v="(Pyuthan)"/>
    <s v="2041-04-17"/>
    <x v="22"/>
    <x v="4"/>
    <n v="2230"/>
    <n v="89.2"/>
    <n v="72000"/>
    <n v="1.2388888888888889"/>
    <n v="4.9555555555555561E-2"/>
    <m/>
    <s v="RoR"/>
    <s v="https://www.bpc.com.np/electricity-generation/129-jhimruk-hydropower-plant"/>
  </r>
  <r>
    <n v="76"/>
    <x v="60"/>
    <n v="12"/>
    <s v="Dordi"/>
    <s v="82"/>
    <s v="2069-10-12"/>
    <s v="2105-10-11"/>
    <s v="Dordi Khola Jalvidyut Company Limited"/>
    <s v="Tripushwor, Kathmandu, P.O. Box: 20290, Ph:4232748, 4232749, Fax: 4232750"/>
    <s v="28o 13' 33&quot;"/>
    <s v="28o 15' 11&quot;"/>
    <s v="84o 26' 55&quot;"/>
    <s v="84o 28' 45&quot;"/>
    <n v="28.22583333333333"/>
    <n v="28.253055555555555"/>
    <n v="84.44861111111112"/>
    <n v="84.479166666666671"/>
    <s v="Chiti,Bansar,Dhodeni,Faleni (Lamjung)"/>
    <s v="2079-06-14"/>
    <x v="7"/>
    <x v="1"/>
    <n v="2290"/>
    <n v="91.600000000000009"/>
    <n v="65220"/>
    <n v="1.4044771542471635"/>
    <n v="5.6179086169886538E-2"/>
    <m/>
    <s v="RoR"/>
    <s v="https://dordikhola.com.np/Projects/1_x000a_https://www.investopaper.com/news/dordi-1-hydropower-project/"/>
  </r>
  <r>
    <n v="161"/>
    <x v="61"/>
    <n v="12"/>
    <s v="Solu Khola"/>
    <s v="280"/>
    <s v="2076-08-18"/>
    <s v="2111-08-17"/>
    <s v="Mount Everest Power Development P.Ltd."/>
    <s v="Mahalaxmisthan , Lalitpur-13, Ph. 01-5523784,5527469, 9851039258(Arjun Paudel)"/>
    <s v="27o 35' 10&quot;"/>
    <s v="27o 37' 05&quot;"/>
    <s v="86o 35' 52&quot;"/>
    <s v="86o 36' 48&quot;"/>
    <n v="27.586111111111109"/>
    <n v="27.618055555555557"/>
    <n v="86.597777777777779"/>
    <n v="86.61333333333333"/>
    <s v="Beni,Takasindu (Solukhumbu)"/>
    <s v="2081-04-16"/>
    <x v="3"/>
    <x v="2"/>
    <n v="2196"/>
    <n v="87.84"/>
    <n v="65220"/>
    <n v="1.3468261269549218"/>
    <n v="5.3873045078196874E-2"/>
    <m/>
    <s v="RoR"/>
    <s v="https://www.gem.wiki/Dudhkunda_Khola_hydroelectric_plant"/>
  </r>
  <r>
    <n v="73"/>
    <x v="62"/>
    <n v="12"/>
    <s v="Madi Khola"/>
    <s v="78"/>
    <s v="2069-09-11"/>
    <s v="2104-09-10"/>
    <s v="Himalayan Hydropower Pvt.Ltd"/>
    <s v="P.O. Box No.: 20225, Lazimpat, Kathmandu, Phone: 01-4441216, Fax: 01-4441217"/>
    <s v="28o 17' 56&quot;"/>
    <s v="28o 19' 00&quot;"/>
    <s v="84o 05' 00&quot;"/>
    <s v="84o 06' 08&quot;"/>
    <n v="28.298888888888889"/>
    <n v="28.316666666666666"/>
    <n v="84.083333333333329"/>
    <n v="84.10222222222221"/>
    <s v="Namarjung,Sildujure (Kaski)"/>
    <s v="2077-06-13"/>
    <x v="13"/>
    <x v="1"/>
    <n v="2344"/>
    <n v="93.76"/>
    <n v="66342"/>
    <n v="1.4132826866841519"/>
    <n v="5.6531307467366079E-2"/>
    <m/>
    <s v="RoR"/>
    <s v="https://hhpl.com.np/our_project/view/namarjun-madi-hydro-power-project_x000a_https://www.sharesansar.com/newsdetail/things-potential-himalayan-hydropower-hhl-investors-should-know-ipo-opens-from-today-for-project-affected-locals-2022-05-08"/>
  </r>
  <r>
    <n v="72"/>
    <x v="63"/>
    <n v="12"/>
    <s v="Khimti Khola"/>
    <s v="77"/>
    <s v="2069-09-03"/>
    <s v="2105-09-02"/>
    <s v="Himalaya Urja Bikas Co. Pvt. Ltd."/>
    <s v="Balkot-2 Bhaktapur, Phone 016632822"/>
    <s v="27o 39' 24&quot;"/>
    <s v="27o 41' 54&quot;"/>
    <s v="86o 19' 20&quot;"/>
    <s v="86o 21' 40&quot;"/>
    <n v="27.656666666666666"/>
    <n v="27.698333333333334"/>
    <n v="86.322222222222223"/>
    <n v="86.3611111111111"/>
    <s v="Chuchure (Ramechhap)"/>
    <s v="2079-03-06"/>
    <x v="4"/>
    <x v="0"/>
    <n v="1910"/>
    <n v="76.400000000000006"/>
    <n v="73610"/>
    <n v="1.0379024589050401"/>
    <n v="4.1516098356201604E-2"/>
    <m/>
    <s v="RoR"/>
    <s v="https://kathmandupost.com/money/2014/12/15/upallo-khimti-hydro-project-completes-financial-closure_x000a_https://hcel.com.np/storage/uploads/annual-rep-1439162475.pdf"/>
  </r>
  <r>
    <n v="43"/>
    <x v="64"/>
    <n v="12"/>
    <s v="Mai Khola"/>
    <s v="36"/>
    <s v="2067-04-23"/>
    <s v="2102-04-22"/>
    <s v="Mai Valley Hydropower P Ltd."/>
    <s v="Lalitpur - 3, Bakhundol , Pulchowk, Lalitpur, POB 24194, Ph 015010631,5010632"/>
    <s v="27o 01' 22&quot;"/>
    <s v="27o 03' 30&quot;"/>
    <s v="87o 56' 30&quot;"/>
    <s v="87o 58' 00&quot;"/>
    <n v="27.022777777777776"/>
    <n v="27.058333333333334"/>
    <n v="87.941666666666677"/>
    <n v="87.966666666666669"/>
    <s v="Mabu,Maimajhuwa (Ilam)"/>
    <s v="2073-03-09"/>
    <x v="18"/>
    <x v="2"/>
    <n v="2240"/>
    <n v="89.600000000000009"/>
    <n v="55924"/>
    <n v="1.6021743795150563"/>
    <n v="6.4086975180602246E-2"/>
    <m/>
    <s v="RoR"/>
    <s v="https://panchakanyamai.com.np/upper-mai-hydroelectric-project-umhep-8/_x000a_https://www.sharesansar.com/newsdetail/thinking-about-applying-for-the-ipo-of-panchakanya-mai-hydropower-know-more-about-the-company"/>
  </r>
  <r>
    <n v="61"/>
    <x v="65"/>
    <n v="11.2"/>
    <s v="Thapa Khola"/>
    <s v="61"/>
    <s v="2069-01-26"/>
    <s v="2104-01-25"/>
    <s v="Mount Kailash Energy Co. Ltd"/>
    <s v="Tupche -3, Nuwakot ,Tel: 9841832093"/>
    <s v="28o 42' 32&quot;"/>
    <s v="28o 44' 30&quot;"/>
    <s v="83o 36' 44&quot;"/>
    <s v="83o 38' 52&quot;"/>
    <n v="28.70888888888889"/>
    <n v="28.741666666666667"/>
    <n v="83.612222222222215"/>
    <n v="83.64777777777779"/>
    <s v="(Mustang)"/>
    <s v="2074-08-22"/>
    <x v="23"/>
    <x v="1"/>
    <n v="2130"/>
    <n v="85.2"/>
    <n v="61000"/>
    <n v="1.39672131147541"/>
    <n v="5.5868852459016405E-2"/>
    <m/>
    <m/>
    <s v="https://hcel.com.np/storage/uploads/annual-rep-1445919753.pdf_x000a_https://kathmandupost.com/national/2014/10/05/construction-of-thapa-khola-project-expedites"/>
  </r>
  <r>
    <n v="166"/>
    <x v="66"/>
    <n v="11.05"/>
    <s v="Suni Gad"/>
    <s v="314"/>
    <s v="2077-06-07"/>
    <s v="2112-06-06"/>
    <s v="Omega EnergyDeveloper Pvt. Ltd"/>
    <s v="Chandole -4, Kathmandu, omegaenergy73@gmail.com,01-4436184"/>
    <s v="29o 36' 10&quot;"/>
    <s v="29o 40' 00&quot;"/>
    <s v="81o 11' 46&quot;"/>
    <s v="81o 14' 16&quot;"/>
    <n v="29.602777777777778"/>
    <n v="29.666666666666668"/>
    <n v="81.196111111111108"/>
    <n v="81.237777777777779"/>
    <s v="Sunikot (Bajhang)"/>
    <s v="2079-05-28"/>
    <x v="15"/>
    <x v="3"/>
    <n v="2447"/>
    <n v="97.88"/>
    <n v="81860"/>
    <n v="1.1956999755680429"/>
    <n v="4.7827999022721716E-2"/>
    <m/>
    <m/>
    <s v="https://eimaven.com.np/project/suni-gad-hydropower-project-17-mw/_x000a_"/>
  </r>
  <r>
    <n v="64"/>
    <x v="67"/>
    <n v="11"/>
    <s v="Khare"/>
    <s v="64"/>
    <s v="2069-03-19"/>
    <s v="2105-03-18"/>
    <s v="Universal Power Company P. Ltd"/>
    <s v="Thapathali KTM, POB : 13961, Ph no: 014261827, 4252216"/>
    <s v="27o 45' 00&quot;"/>
    <s v="27o 45' 43&quot;"/>
    <s v="86o 11' 35&quot;"/>
    <s v="86o 13' 52&quot;"/>
    <n v="27.75"/>
    <n v="27.761944444444445"/>
    <n v="86.19305555555556"/>
    <n v="86.231111111111119"/>
    <s v="Bulung,Chankhu,Khare,Suriti (Dolakha)"/>
    <s v="2078-09-06"/>
    <x v="9"/>
    <x v="0"/>
    <n v="2040"/>
    <n v="81.600000000000009"/>
    <n v="62730"/>
    <n v="1.3008130081300815"/>
    <n v="5.2032520325203259E-2"/>
    <m/>
    <s v="RoR"/>
    <s v="https://www.sharesansar.com/newsdetail/11mw-lower-khare-khola-hydro-project-in-dolakha-registers-75-completion-produced-energy-to-come-online-from-next-fiscal-year_x000a_https://universalpowercompany.com.np/Projects/1"/>
  </r>
  <r>
    <n v="122"/>
    <x v="68"/>
    <n v="10.7"/>
    <s v="Sani Gad"/>
    <s v="153"/>
    <s v="2072-12-14"/>
    <s v="2107-12-13"/>
    <s v="Bungal Hydro Ltd"/>
    <s v="Kalanga Complex, Dobhighat, Lalitpur-3, 5529927, 5524335, kbhep@gmail.com"/>
    <s v="29o 36' 15&quot;"/>
    <s v="29o 39' 40&quot;"/>
    <s v="80o 49' 25&quot;"/>
    <s v="80o 51' 50&quot;"/>
    <n v="29.604166666666668"/>
    <n v="29.661111111111111"/>
    <n v="80.823611111111106"/>
    <n v="80.86388888888888"/>
    <s v="Kaphalaseri,Pipalkot (Bajhang)"/>
    <s v="2080-05-02"/>
    <x v="15"/>
    <x v="3"/>
    <n v="3043"/>
    <n v="121.72"/>
    <n v="72295"/>
    <n v="1.6836572377066188"/>
    <n v="6.7346289508264753E-2"/>
    <m/>
    <m/>
    <m/>
  </r>
  <r>
    <n v="96"/>
    <x v="69"/>
    <n v="10.3"/>
    <s v="Piluwa Khola"/>
    <s v="113"/>
    <s v="2070-11-04"/>
    <s v="2105-11-03"/>
    <s v="River Falls Hydropower Development P. Ltd."/>
    <s v="P.O.Box, 14165, Anamnagar, Kathmandu, Phone 01-4238159, Fax 01-4102651"/>
    <s v="27o 14' 30&quot;"/>
    <s v="27o 15' 00&quot;"/>
    <s v="87o 16' 00&quot;"/>
    <s v="87o 18' 10&quot;"/>
    <n v="27.241666666666667"/>
    <n v="27.25"/>
    <n v="87.266666666666666"/>
    <n v="87.302777777777777"/>
    <s v="Baneswor,Ankhibhui,Mamling (Sankhuwasabha)"/>
    <s v="2080-04-25"/>
    <x v="21"/>
    <x v="2"/>
    <n v="1890"/>
    <n v="75.600000000000009"/>
    <n v="57865"/>
    <n v="1.3064892422016765"/>
    <n v="5.225956968806706E-2"/>
    <m/>
    <s v="RoR"/>
    <s v="https://www.investopaper.com/news/down-piluwa-khola-hydropower-project/"/>
  </r>
  <r>
    <n v="11"/>
    <x v="70"/>
    <n v="10.050000000000001"/>
    <s v="Sun Koshi"/>
    <s v="1_gtd"/>
    <s v="2051-12-06"/>
    <s v="2101-11-30"/>
    <s v="Nepal Electricity Authority"/>
    <s v=""/>
    <s v="27o 45' 00&quot;"/>
    <s v="27o 46' 00&quot;"/>
    <s v="85o 50' 10&quot;"/>
    <s v="85o 52' 30&quot;"/>
    <n v="27.75"/>
    <n v="27.766666666666666"/>
    <n v="85.836111111111109"/>
    <n v="85.875"/>
    <s v="(Sindhupalchok)"/>
    <s v="2029-01-01"/>
    <x v="12"/>
    <x v="0"/>
    <n v="2002"/>
    <n v="80.08"/>
    <n v="59437.5"/>
    <n v="1.3472975814931651"/>
    <n v="5.3891903259726606E-2"/>
    <m/>
    <m/>
    <m/>
  </r>
  <r>
    <n v="36"/>
    <x v="71"/>
    <n v="10"/>
    <s v="Modi Khola"/>
    <s v="29"/>
    <s v="2066-05-02"/>
    <s v="2101-05-02"/>
    <s v="United Modi Hydropower Pvt. Ltd., 1st Floor Heritage Plaza 2; Kamaladi, Kathmandu Metropolitan - 31"/>
    <s v="Phone 014169114; Fax : 014169113; email : unitedmodi@ntc.net.np"/>
    <s v="28o 13' 15&quot;"/>
    <s v="28o 14' 07&quot;"/>
    <s v="83o 42' 05&quot;"/>
    <s v="83o 43' 00&quot;"/>
    <n v="28.220833333333331"/>
    <n v="28.235277777777778"/>
    <n v="83.701388888888886"/>
    <n v="83.716666666666669"/>
    <s v="(Parbat)"/>
    <s v="2069-08-09"/>
    <x v="19"/>
    <x v="1"/>
    <n v="2114"/>
    <n v="84.56"/>
    <n v="61010"/>
    <n v="1.386002294705786"/>
    <n v="5.5440091788231442E-2"/>
    <m/>
    <m/>
    <s v="https://umh.com.np/project/lower-modi-hydro-power/_x000a_https://www.icranepal.com/wp-content/uploads/2019/11/51.-United-Modi_IPO-Rationale-Final.pdf"/>
  </r>
  <r>
    <n v="130"/>
    <x v="72"/>
    <n v="10"/>
    <s v="Makari gad"/>
    <s v="170"/>
    <s v="2073-05-27"/>
    <s v="2109-05-26"/>
    <s v="Makarigad Hydropower Pvt. Ltd"/>
    <s v="Jagrittole Narayangopal Chowk, House No 50, Gorkhali Housei, Kathmandu; Phone no 44420530, Mob. 9841412569 (Karan Chand)"/>
    <s v="29o 46' 54&quot;"/>
    <s v="29o 48' 03&quot;"/>
    <s v="80o 50' 33&quot;"/>
    <s v="80o 52' 30&quot;"/>
    <n v="29.781666666666666"/>
    <n v="29.800833333333333"/>
    <n v="80.842500000000001"/>
    <n v="80.875"/>
    <s v=",Guljar,Khandeswori (Darchula)"/>
    <s v="2079-11-27"/>
    <x v="14"/>
    <x v="3"/>
    <n v="2002"/>
    <n v="80.08"/>
    <n v="59437.5"/>
    <n v="1.3472975814931651"/>
    <n v="5.3891903259726606E-2"/>
    <m/>
    <m/>
    <m/>
  </r>
  <r>
    <n v="35"/>
    <x v="73"/>
    <n v="10"/>
    <s v="Sipring"/>
    <s v="27"/>
    <s v="2066-01-30"/>
    <s v="2101-01-29"/>
    <s v="Synergy Power Development P Ltd"/>
    <s v="P.O.Box 24600, Kathmandu, Phone 01-4440433"/>
    <s v="27o 48' 38&quot;"/>
    <s v="27o 49' 39&quot;"/>
    <s v="86o 13' 47&quot;"/>
    <s v="86o 15' 18&quot;"/>
    <n v="27.810555555555556"/>
    <n v="27.827500000000001"/>
    <n v="86.229722222222222"/>
    <n v="86.254999999999995"/>
    <s v="Khare,Gauri Sankar (Dolakha)"/>
    <s v="2069-10-03"/>
    <x v="9"/>
    <x v="0"/>
    <m/>
    <n v="0"/>
    <m/>
    <e v="#DIV/0!"/>
    <e v="#DIV/0!"/>
    <m/>
    <m/>
    <m/>
  </r>
  <r>
    <n v="159"/>
    <x v="74"/>
    <n v="9.94"/>
    <s v="Kabeli Khola"/>
    <s v="277"/>
    <s v="2076-07-26"/>
    <s v="2112-07-25"/>
    <s v="Arun Valley Hydropower Development Company Ltd."/>
    <s v="Trade Tower Nepal, 2 nd floor,Thapathali, Kathmandu"/>
    <s v="27o 16' 02&quot;"/>
    <s v="27o 16' 50&quot;"/>
    <s v="87o 45' 51&quot;"/>
    <s v="87o 47' 00&quot;"/>
    <n v="27.26722222222222"/>
    <n v="27.280555555555555"/>
    <n v="87.764166666666668"/>
    <n v="87.783333333333331"/>
    <s v="Ambarpur,Nagi (Panchthar)"/>
    <s v="2078-12-12"/>
    <x v="16"/>
    <x v="2"/>
    <m/>
    <n v="0"/>
    <m/>
    <e v="#DIV/0!"/>
    <e v="#DIV/0!"/>
    <m/>
    <m/>
    <m/>
  </r>
  <r>
    <n v="113"/>
    <x v="75"/>
    <n v="9.9"/>
    <s v="Iwa Khola"/>
    <s v="139"/>
    <s v="2072-03-28"/>
    <s v="2107-03-27"/>
    <s v="Ridi Power Company Ltd."/>
    <s v="Trade Tower Building, Thapathali ,Katmandu Tel no 01 5111015"/>
    <s v="27o 16' 30&quot;"/>
    <s v="27o 17' 20&quot;"/>
    <s v="87o 50' 05&quot;"/>
    <s v="87o 51' 52&quot;"/>
    <n v="27.274999999999999"/>
    <n v="27.288888888888891"/>
    <n v="87.834722222222211"/>
    <n v="87.864444444444445"/>
    <s v="Sawalakhu (Taplejung)"/>
    <s v="2076-06-20"/>
    <x v="5"/>
    <x v="2"/>
    <m/>
    <n v="0"/>
    <m/>
    <e v="#DIV/0!"/>
    <e v="#DIV/0!"/>
    <m/>
    <m/>
    <m/>
  </r>
  <r>
    <n v="167"/>
    <x v="76"/>
    <n v="9.6999999999999993"/>
    <s v="Ingwa"/>
    <s v="329"/>
    <s v="2077-07-28"/>
    <s v="2112-07-27"/>
    <s v="Ingwa Hydopower Ltd.,"/>
    <s v="P.O.Box No 24697, Trade Tower, Thapathali,Kathmandu, phone 01-5111015, 5111016, 9801147131"/>
    <s v="27o 16' 41&quot;"/>
    <s v="27o 17' 20&quot;"/>
    <s v="87o 53' 03&quot;"/>
    <s v="87o 55' 20&quot;"/>
    <n v="27.278055555555554"/>
    <n v="27.288888888888891"/>
    <n v="87.884166666666673"/>
    <n v="87.922222222222231"/>
    <s v="(Taplejung)"/>
    <s v="2080-12-28"/>
    <x v="5"/>
    <x v="2"/>
    <m/>
    <n v="0"/>
    <m/>
    <e v="#DIV/0!"/>
    <e v="#DIV/0!"/>
    <m/>
    <m/>
    <m/>
  </r>
  <r>
    <n v="147"/>
    <x v="77"/>
    <n v="9.6"/>
    <s v="Mai Khola"/>
    <s v="224"/>
    <s v="2074-11-18"/>
    <s v="2110-02-07"/>
    <s v="Sagarmatha Jalbidhyut Company P.Ltd."/>
    <s v="168/22 Thapa Gaun, New Banesor-10, Kathmandu.42272949, 9851018025,9751000158"/>
    <s v="26o 58' 08&quot;"/>
    <s v="26o 59' 59&quot;"/>
    <s v="87o 57' 36&quot;"/>
    <s v="87o 58' 26&quot;"/>
    <n v="26.968888888888888"/>
    <n v="26.999722222222225"/>
    <n v="87.960000000000008"/>
    <n v="87.973888888888894"/>
    <s v="Sumbek,Sulubung,Pyang (Ilam)"/>
    <s v="2077-02-32"/>
    <x v="18"/>
    <x v="2"/>
    <m/>
    <n v="0"/>
    <m/>
    <e v="#DIV/0!"/>
    <e v="#DIV/0!"/>
    <m/>
    <m/>
    <m/>
  </r>
  <r>
    <n v="148"/>
    <x v="78"/>
    <n v="9.51"/>
    <s v="Mai Khola"/>
    <s v="228"/>
    <s v="2075-01-06"/>
    <s v="2111-01-05"/>
    <s v="Samling Power company Pvt.Ltd"/>
    <s v="Baneshwor 10, Kathmandu, Phone no 9851018025, 5539135, 5525228"/>
    <s v="26o 53' 09&quot;"/>
    <s v="26o 55' 41&quot;"/>
    <s v="87o 56' 38&quot;"/>
    <s v="87o 57' 30&quot;"/>
    <n v="26.885833333333334"/>
    <n v="26.928055555555556"/>
    <n v="87.943888888888893"/>
    <n v="87.958333333333343"/>
    <s v="Namsaling,Soyang,Goduk (Ilam)"/>
    <s v="2078-06-01"/>
    <x v="18"/>
    <x v="2"/>
    <m/>
    <n v="0"/>
    <m/>
    <e v="#DIV/0!"/>
    <e v="#DIV/0!"/>
    <m/>
    <m/>
    <m/>
  </r>
  <r>
    <n v="165"/>
    <x v="79"/>
    <n v="9.5"/>
    <s v="Solu Khola"/>
    <s v="308"/>
    <s v="2077-04-22"/>
    <s v="2112-04-21"/>
    <s v="Mid Solu Hydropower Ltd."/>
    <s v="Baneshwor-10, Baburam Acharaya Sadak 1757/70, Kathmandu Contact No. 9751000158,01-4470584, 9841560491"/>
    <s v="27o 29' 16&quot;"/>
    <s v="27o 31' 15&quot;"/>
    <s v="86o 34' 00&quot;"/>
    <s v="86o 35' 05&quot;"/>
    <n v="27.487777777777779"/>
    <n v="27.520833333333332"/>
    <n v="86.566666666666663"/>
    <n v="86.584722222222211"/>
    <s v="Gora Khami,Salleri (Solukhumbu)"/>
    <s v="2079-09-15"/>
    <x v="3"/>
    <x v="2"/>
    <m/>
    <n v="0"/>
    <m/>
    <e v="#DIV/0!"/>
    <e v="#DIV/0!"/>
    <m/>
    <m/>
    <m/>
  </r>
  <r>
    <n v="13"/>
    <x v="80"/>
    <n v="9.4"/>
    <s v="Andhi Khola"/>
    <s v="2_gtd"/>
    <s v="2052-01-08"/>
    <s v="2101-12-30"/>
    <s v="Butwal Power Company"/>
    <s v=""/>
    <s v="27o 55' 34&quot;"/>
    <s v="27o 57' 02&quot;"/>
    <s v="83o 40' 37&quot;"/>
    <s v="83o 41' 06&quot;"/>
    <n v="27.926111111111112"/>
    <n v="27.950555555555553"/>
    <n v="83.676944444444445"/>
    <n v="83.685000000000002"/>
    <s v="(Syangja)"/>
    <s v="2048-02-18"/>
    <x v="1"/>
    <x v="1"/>
    <m/>
    <n v="0"/>
    <m/>
    <e v="#DIV/0!"/>
    <e v="#DIV/0!"/>
    <m/>
    <m/>
    <m/>
  </r>
  <r>
    <n v="168"/>
    <x v="81"/>
    <n v="9.0500000000000007"/>
    <s v="Chepe Khola"/>
    <s v="341"/>
    <s v="2078-02-07"/>
    <s v="2113-02-06"/>
    <s v="Ridge Line Energy Pvt. Ltd"/>
    <s v="Lalitpur 10, 9851198805, 015520465, 01-5181116, email: rienergy18@gmail.com"/>
    <s v="28o 13' 00&quot;"/>
    <s v="28o 15' 00&quot;"/>
    <s v="84o 37' 55&quot;"/>
    <s v="84o 39' 08&quot;"/>
    <n v="28.216666666666665"/>
    <n v="28.25"/>
    <n v="84.631944444444443"/>
    <n v="84.652222222222221"/>
    <s v="Kharibot (Gorkha) Dudhpokhari (Lamjung)"/>
    <s v="2080-10-08"/>
    <x v="24"/>
    <x v="1"/>
    <m/>
    <n v="0"/>
    <m/>
    <e v="#DIV/0!"/>
    <e v="#DIV/0!"/>
    <m/>
    <m/>
    <m/>
  </r>
  <r>
    <n v="93"/>
    <x v="82"/>
    <n v="8.8000000000000007"/>
    <s v="Rudi Khola"/>
    <s v="109"/>
    <s v="2070-09-12"/>
    <s v="2105-09-11"/>
    <s v="Bindhabasini Hydropower Developmwnt Company Pvt.Ltd"/>
    <s v="P.O.Box.10242, Newbaneswor, Kathmandu, phone 4781891, Fax 4785671"/>
    <s v="28o 13' 51&quot;"/>
    <s v="28o 16' 39&quot;"/>
    <s v="84o 11' 00&quot;"/>
    <s v="84o 13' 00&quot;"/>
    <n v="28.230833333333333"/>
    <n v="28.2775"/>
    <n v="84.183333333333337"/>
    <n v="84.216666666666669"/>
    <s v="Mijuredada (Kaski) Bhoje,Pasagaun (Lamjung)"/>
    <s v="2075-12-05"/>
    <x v="13"/>
    <x v="1"/>
    <m/>
    <n v="0"/>
    <m/>
    <e v="#DIV/0!"/>
    <e v="#DIV/0!"/>
    <m/>
    <m/>
    <m/>
  </r>
  <r>
    <n v="160"/>
    <x v="83"/>
    <n v="8.6300000000000008"/>
    <s v="Chepe Khola"/>
    <s v="279"/>
    <s v="2076-08-16"/>
    <s v="2112-08-15"/>
    <s v="Aashutosh Investment Pvt. Ltd."/>
    <s v="KMC-16, Kathmandu, 01-4359237 (Jivraj Kandel)"/>
    <s v="28o 10' 39&quot;"/>
    <s v="28o 12' 55&quot;"/>
    <s v="84o 37' 43&quot;"/>
    <s v="84o 39' 05&quot;"/>
    <n v="28.177500000000002"/>
    <n v="28.215277777777779"/>
    <n v="84.628611111111098"/>
    <n v="84.651388888888889"/>
    <s v="Kharibot (Gorkha) Dudhpokhari (Lamjung)"/>
    <s v="2079-06-16"/>
    <x v="24"/>
    <x v="1"/>
    <m/>
    <n v="0"/>
    <m/>
    <e v="#DIV/0!"/>
    <e v="#DIV/0!"/>
    <m/>
    <m/>
    <m/>
  </r>
  <r>
    <n v="65"/>
    <x v="84"/>
    <n v="8.5"/>
    <s v="Naugad"/>
    <s v="65"/>
    <s v="2069-03-31"/>
    <s v="2104-03-30"/>
    <s v="Api Power Company Pvt. Ltd"/>
    <s v="Dillibajar Kathmandu,Phone 4417136,4433252 Fax 4421114"/>
    <s v="29o 41' 15&quot;"/>
    <s v="29o 43' 08&quot;"/>
    <s v="80o 36' 15&quot;"/>
    <s v="80o 36' 38&quot;"/>
    <n v="29.6875"/>
    <n v="29.718888888888888"/>
    <n v="80.604166666666657"/>
    <n v="80.61055555555555"/>
    <s v="(Darchula)"/>
    <s v="2072-05-02"/>
    <x v="14"/>
    <x v="3"/>
    <m/>
    <n v="0"/>
    <m/>
    <e v="#DIV/0!"/>
    <e v="#DIV/0!"/>
    <m/>
    <m/>
    <m/>
  </r>
  <r>
    <n v="108"/>
    <x v="85"/>
    <n v="8.5"/>
    <s v="Hewa Khola"/>
    <s v="133"/>
    <s v="2072-01-15"/>
    <s v="2107-01-14"/>
    <s v="Upper Hewa Khola Hydropower Company Pvt Ltd"/>
    <s v="GPO Box: 14165, Kathmandu Tel: 4102757"/>
    <s v="27o 19' 34&quot;"/>
    <s v="27o 20' 55&quot;"/>
    <s v="87o 20' 45&quot;"/>
    <s v="87o 22' 30&quot;"/>
    <n v="27.326111111111111"/>
    <n v="27.348611111111111"/>
    <n v="87.345833333333331"/>
    <n v="87.375"/>
    <s v="Jaljala,Siddhapokhari (Sankhuwasabha)"/>
    <s v="2078-12-19"/>
    <x v="21"/>
    <x v="2"/>
    <m/>
    <n v="0"/>
    <m/>
    <e v="#DIV/0!"/>
    <e v="#DIV/0!"/>
    <m/>
    <m/>
    <m/>
  </r>
  <r>
    <n v="90"/>
    <x v="86"/>
    <n v="8"/>
    <s v="Mai Khola"/>
    <s v="101"/>
    <s v="2070-04-15"/>
    <s v="2105-04-14"/>
    <s v="Himal Dolkha Hydropower Company Pvt Ltd"/>
    <s v="Baneswar, Kathmandu Tel: 9851085922,2043191"/>
    <s v="26o 50' 50&quot;"/>
    <s v="26o 52' 36&quot;"/>
    <s v="87o 54' 43&quot;"/>
    <s v="87o 56' 11&quot;"/>
    <n v="26.847222222222221"/>
    <n v="26.876666666666669"/>
    <n v="87.911944444444444"/>
    <n v="87.936388888888899"/>
    <s v="Goduk,Chisapani,Ilam N.P.,Soyak (Ilam)"/>
    <s v="2074-12-26"/>
    <x v="18"/>
    <x v="2"/>
    <m/>
    <n v="0"/>
    <m/>
    <e v="#DIV/0!"/>
    <e v="#DIV/0!"/>
    <m/>
    <m/>
    <m/>
  </r>
  <r>
    <n v="124"/>
    <x v="87"/>
    <n v="8"/>
    <s v="Pikhuwa"/>
    <s v="159"/>
    <s v="2073-03-03"/>
    <s v="2108-03-02"/>
    <s v="Taksar Pikhuwa Khola Hydropower Ltd."/>
    <s v="Gairigaun, Tinkune, Kathmandu, Phone no 9851099478, 4495459, Email: taksarpikhuwahydropower@gmail.com"/>
    <s v="27o 07' 00&quot;"/>
    <s v="27o 08' 50&quot;"/>
    <s v="87o 01' 40&quot;"/>
    <s v="87o 04' 15&quot;"/>
    <n v="27.116666666666667"/>
    <n v="27.147222222222222"/>
    <n v="87.027777777777771"/>
    <n v="87.070833333333326"/>
    <s v="Kota,Mane Bhanjyang,Taksar,Dalgaun (Bhojpur)"/>
    <s v="2078-01-01"/>
    <x v="25"/>
    <x v="2"/>
    <m/>
    <n v="0"/>
    <m/>
    <e v="#DIV/0!"/>
    <e v="#DIV/0!"/>
    <m/>
    <m/>
    <m/>
  </r>
  <r>
    <n v="132"/>
    <x v="88"/>
    <n v="8"/>
    <s v="Naugad"/>
    <s v="177"/>
    <s v="2073-09-14"/>
    <s v="2108-09-14"/>
    <s v="Api Power Company Ltd."/>
    <s v="Trade Tower, Thapathali, Kathmandu. Phone: 015511033, 015111037, Fax: 015111035"/>
    <s v="29o 43' 25&quot;"/>
    <s v="29o 44' 18&quot;"/>
    <s v="80o 36' 26&quot;"/>
    <s v="80o 39' 48&quot;"/>
    <n v="29.723611111111108"/>
    <n v="29.738333333333333"/>
    <n v="80.607222222222219"/>
    <n v="80.663333333333341"/>
    <s v="Dhuligada,Sikhar (Darchula)"/>
    <s v="2076-07-13"/>
    <x v="14"/>
    <x v="3"/>
    <m/>
    <n v="0"/>
    <m/>
    <e v="#DIV/0!"/>
    <e v="#DIV/0!"/>
    <m/>
    <m/>
    <m/>
  </r>
  <r>
    <n v="136"/>
    <x v="89"/>
    <n v="7.8"/>
    <s v="Mai Khola"/>
    <s v="188"/>
    <s v="2073-11-30"/>
    <s v="2108-11-29"/>
    <s v="Supermai Hydropower Pvt.Ltd."/>
    <s v="Kathmandu -5, Tangal , Phone no 4470887, email: supermaihydropower@gmail.com"/>
    <s v="26o 56' 27&quot;"/>
    <s v="26o 58' 00&quot;"/>
    <s v="87o 56' 30&quot;"/>
    <s v="87o 57' 47&quot;"/>
    <n v="26.940833333333334"/>
    <n v="26.966666666666665"/>
    <n v="87.941666666666677"/>
    <n v="87.963055555555556"/>
    <s v="Barbote,Soyang,Sumbek (Ilam)"/>
    <s v="2075-07-11"/>
    <x v="18"/>
    <x v="2"/>
    <m/>
    <n v="0"/>
    <m/>
    <e v="#DIV/0!"/>
    <e v="#DIV/0!"/>
    <m/>
    <m/>
    <m/>
  </r>
  <r>
    <n v="81"/>
    <x v="90"/>
    <n v="7.6"/>
    <s v="Jogmai Khola"/>
    <s v="86"/>
    <s v="2069-12-29"/>
    <s v="2104-12-28"/>
    <s v="Sanvi Energy Pvt. Ltd."/>
    <s v="G.P. O. Box 8975, EPC 1341 KTM , Pulchok Lalitpur, Phone 5532860"/>
    <s v="26o 54' 40&quot;"/>
    <s v="26o 55' 24&quot;"/>
    <s v="88o 01' 09&quot;"/>
    <s v="88o 03' 20&quot;"/>
    <n v="26.911111111111111"/>
    <n v="26.923333333333336"/>
    <n v="88.019166666666663"/>
    <n v="88.055555555555557"/>
    <s v=",Namsaling,Naya Bazar,Panchakanya,Phikal Bazar (Ilam)"/>
    <s v="2074-01-18"/>
    <x v="18"/>
    <x v="2"/>
    <m/>
    <n v="0"/>
    <m/>
    <e v="#DIV/0!"/>
    <e v="#DIV/0!"/>
    <m/>
    <m/>
    <m/>
  </r>
  <r>
    <n v="20"/>
    <x v="91"/>
    <n v="7.5"/>
    <s v="Indrawati Khola"/>
    <s v="7"/>
    <s v="2054-11-14"/>
    <s v="2104-09-29"/>
    <s v="National Hydropower Company Pvt. Ltd."/>
    <s v=""/>
    <s v="27o 51' 38&quot;"/>
    <s v="27o 53' 15&quot;"/>
    <s v="85o 35' 24&quot;"/>
    <s v="85o 37' 12&quot;"/>
    <n v="27.860555555555557"/>
    <n v="27.887499999999999"/>
    <n v="85.589999999999989"/>
    <n v="85.61999999999999"/>
    <s v="Jyamire,Langarche (Sindhupalchok)"/>
    <s v="2059-06-21"/>
    <x v="12"/>
    <x v="0"/>
    <m/>
    <n v="0"/>
    <m/>
    <e v="#DIV/0!"/>
    <e v="#DIV/0!"/>
    <m/>
    <m/>
    <m/>
  </r>
  <r>
    <n v="128"/>
    <x v="92"/>
    <n v="7.5"/>
    <s v="Khoranga Khola"/>
    <s v="168"/>
    <s v="2073-05-08"/>
    <s v="2106-11-06"/>
    <s v="Terhathum Power Company Pvt. Ltd."/>
    <s v="Bagbajar, Kathmandu, Po. Box. No. 14130, Phone no 4240661"/>
    <s v="27o 11' 48&quot;"/>
    <s v="27o 13' 59&quot;"/>
    <s v="87o 31' 20&quot;"/>
    <s v="87o 32' 30&quot;"/>
    <n v="27.196666666666665"/>
    <n v="27.233055555555556"/>
    <n v="87.522222222222226"/>
    <n v="87.541666666666671"/>
    <s v="Morahang,Shree Jung,Oyabjung,Pouthak (Terhathum)"/>
    <s v="2076-11-17"/>
    <x v="26"/>
    <x v="2"/>
    <m/>
    <n v="0"/>
    <m/>
    <e v="#DIV/0!"/>
    <e v="#DIV/0!"/>
    <m/>
    <m/>
    <m/>
  </r>
  <r>
    <n v="157"/>
    <x v="93"/>
    <n v="7.5"/>
    <s v="Midim Khola"/>
    <s v="272"/>
    <s v="2076-05-26"/>
    <s v="2111-05-25"/>
    <s v="Bhujung Hydro Power Ltd.,"/>
    <s v="Kathmandu-34, Baneshowr, Kathmandu,4480564,9851026587"/>
    <s v="28o 19' 01&quot;"/>
    <s v="28o 20' 50&quot;"/>
    <s v="84o 14' 40&quot;"/>
    <s v="84o 15' 54&quot;"/>
    <n v="28.316944444444445"/>
    <n v="28.347222222222221"/>
    <n v="84.24444444444444"/>
    <n v="84.265000000000001"/>
    <s v="Bhujung (Lamjung)"/>
    <s v="2081-01-06"/>
    <x v="7"/>
    <x v="1"/>
    <m/>
    <n v="0"/>
    <m/>
    <e v="#DIV/0!"/>
    <e v="#DIV/0!"/>
    <m/>
    <m/>
    <m/>
  </r>
  <r>
    <n v="131"/>
    <x v="94"/>
    <n v="7.2709999999999999"/>
    <s v="Yambling"/>
    <s v="172"/>
    <s v="2073-06-09"/>
    <s v="2109-06-08"/>
    <s v="Yambaling Hydropower Ltd."/>
    <s v="Lalitpur-10, Bagmati Tel: 98511140280,014215238, email: ymlhydro@gmail.com"/>
    <s v="27o 56' 13&quot;"/>
    <s v="27o 57' 23&quot;"/>
    <s v="85o 47' 25&quot;"/>
    <s v="85o 50' 00&quot;"/>
    <n v="27.936944444444446"/>
    <n v="27.956388888888888"/>
    <n v="85.790277777777774"/>
    <n v="85.833333333333329"/>
    <s v="Gumba,Golche (Sindhupalchok)"/>
    <s v="2080-11-08"/>
    <x v="12"/>
    <x v="0"/>
    <m/>
    <n v="0"/>
    <m/>
    <e v="#DIV/0!"/>
    <e v="#DIV/0!"/>
    <m/>
    <m/>
    <m/>
  </r>
  <r>
    <n v="145"/>
    <x v="95"/>
    <n v="7.1509999999999998"/>
    <s v="Sapsup Khola"/>
    <s v="211"/>
    <s v="2074-08-29"/>
    <s v="2109-08-28"/>
    <s v="Three Star Hydro Power Pvt.Ltd."/>
    <s v="593/55 Kha Thapa Gaun, New Banesor-10, Kathmandu.4468423,9851105341"/>
    <s v="27o 06' 31&quot;"/>
    <s v="27o 08' 34&quot;"/>
    <s v="86o 44' 20&quot;"/>
    <s v="86o 45' 23&quot;"/>
    <n v="27.108611111111113"/>
    <n v="27.142777777777777"/>
    <n v="86.738888888888894"/>
    <n v="86.756388888888893"/>
    <s v="Batase,Chhorambu,Rajapani (Khotang)"/>
    <s v="2078-09-23"/>
    <x v="27"/>
    <x v="2"/>
    <m/>
    <n v="0"/>
    <m/>
    <e v="#DIV/0!"/>
    <e v="#DIV/0!"/>
    <m/>
    <m/>
    <m/>
  </r>
  <r>
    <n v="39"/>
    <x v="96"/>
    <n v="7"/>
    <s v="Ankhu Khola"/>
    <s v="32"/>
    <s v="2066-08-26"/>
    <s v="2101-08-25"/>
    <s v="Ankhu Khola Jalvidut Co. Ltd"/>
    <s v="Kathmandu-32, Anamnagar, Phone 01-4286228,4102595, 9841545350, 9851072170"/>
    <s v="28o 00' 00&quot;"/>
    <s v="28o 01' 30&quot;"/>
    <s v="84o 54' 00&quot;"/>
    <s v="84o 55' 55&quot;"/>
    <n v="28"/>
    <n v="28.024999999999999"/>
    <n v="84.9"/>
    <n v="84.931944444444454"/>
    <s v="(Dhading)"/>
    <s v="2070-05-08"/>
    <x v="28"/>
    <x v="0"/>
    <m/>
    <n v="0"/>
    <m/>
    <e v="#DIV/0!"/>
    <e v="#DIV/0!"/>
    <m/>
    <m/>
    <m/>
  </r>
  <r>
    <n v="163"/>
    <x v="97"/>
    <n v="7"/>
    <s v="Chepe Khola"/>
    <s v="297"/>
    <s v="2077-02-15"/>
    <s v="2112-02-14"/>
    <s v="Champawati Hydro Power P.Ltd"/>
    <s v="Kathmandu -14 Balkhu,4036085,4036086"/>
    <s v="28o 07' 10&quot;"/>
    <s v="28o 08' 23&quot;"/>
    <s v="84o 33' 06&quot;"/>
    <s v="84o 35' 00&quot;"/>
    <n v="28.119444444444444"/>
    <n v="28.139722222222222"/>
    <n v="84.551666666666662"/>
    <n v="84.583333333333329"/>
    <s v="Thalajung,Kerabari (Gorkha)"/>
    <s v="2081-03-25"/>
    <x v="24"/>
    <x v="1"/>
    <m/>
    <n v="0"/>
    <m/>
    <e v="#DIV/0!"/>
    <e v="#DIV/0!"/>
    <m/>
    <m/>
    <m/>
  </r>
  <r>
    <n v="69"/>
    <x v="98"/>
    <n v="7"/>
    <s v="Mai Khola"/>
    <s v="72"/>
    <s v="2069-07-15"/>
    <s v="2104-07-14"/>
    <s v="Sanima Mai Hydropower Limited"/>
    <s v="Narananchaur, Naksal Kathmandu, P. O. Box 19737, Phone 01-4446442, Fax 01-4441277"/>
    <s v="26o 45' 43&quot;"/>
    <s v="26o 47' 21&quot;"/>
    <s v="87o 52' 02&quot;"/>
    <s v="87o 53' 09&quot;"/>
    <n v="26.761944444444445"/>
    <n v="26.789166666666667"/>
    <n v="87.86722222222221"/>
    <n v="87.885833333333338"/>
    <s v="(Ilam)"/>
    <s v="2072-12-19"/>
    <x v="18"/>
    <x v="2"/>
    <m/>
    <n v="0"/>
    <m/>
    <e v="#DIV/0!"/>
    <e v="#DIV/0!"/>
    <m/>
    <m/>
    <m/>
  </r>
  <r>
    <n v="105"/>
    <x v="99"/>
    <n v="7"/>
    <s v="Molun"/>
    <s v="127"/>
    <s v="2071-06-02"/>
    <s v="2106-06-01"/>
    <s v="Molun Hydropower Co. Pvt. Ltd"/>
    <s v="Rabibhawan Kathmandu, P.O.Box 5813, Phone 01-4278130, Fax 01-4280799"/>
    <s v="27o 20' 00&quot;"/>
    <s v="27o 21' 20&quot;"/>
    <s v="86o 25' 42&quot;"/>
    <s v="86o 26' 19&quot;"/>
    <n v="27.333333333333332"/>
    <n v="27.355555555555558"/>
    <n v="86.428333333333342"/>
    <n v="86.438611111111115"/>
    <s v="Baraneshwor,Prapchan,Harkapur (Okhaldhunga)"/>
    <s v="2074-12-12"/>
    <x v="11"/>
    <x v="2"/>
    <m/>
    <n v="0"/>
    <m/>
    <e v="#DIV/0!"/>
    <e v="#DIV/0!"/>
    <m/>
    <m/>
    <m/>
  </r>
  <r>
    <n v="109"/>
    <x v="100"/>
    <n v="7"/>
    <s v="Suri"/>
    <s v="134"/>
    <s v="2072-02-24"/>
    <s v="2108-02-23"/>
    <s v="Suri Khola Hydropower Pvt Ltd"/>
    <s v="GPO Box: 8941 , Katmandu. Phone no 4117079"/>
    <s v="27o 44' 10&quot;"/>
    <s v="27o 45' 14&quot;"/>
    <s v="86o 12' 50&quot;"/>
    <s v="86o 15' 10&quot;"/>
    <n v="27.736111111111111"/>
    <n v="27.753888888888888"/>
    <n v="86.213888888888889"/>
    <n v="86.25277777777778"/>
    <s v=",Chankhu (Dolakha)"/>
    <s v="2079-01-18"/>
    <x v="9"/>
    <x v="0"/>
    <m/>
    <n v="0"/>
    <m/>
    <e v="#DIV/0!"/>
    <e v="#DIV/0!"/>
    <m/>
    <m/>
    <m/>
  </r>
  <r>
    <n v="107"/>
    <x v="101"/>
    <n v="7"/>
    <s v="Khimti Khola"/>
    <s v="131"/>
    <s v="2071-12-13"/>
    <s v="2107-12-12"/>
    <s v="Himalaya Urja Bikash Company Limited"/>
    <s v="G.P.O. Box: 10429 Ph: 4487794"/>
    <s v="27o 38' 20&quot;"/>
    <s v="27o 39' 55&quot;"/>
    <s v="86o 18' 10&quot;"/>
    <s v="86o 20' 10&quot;"/>
    <n v="27.638888888888889"/>
    <n v="27.665277777777778"/>
    <n v="86.302777777777777"/>
    <n v="86.336111111111109"/>
    <s v="Chuchure (Ramechhap)"/>
    <s v="2079-02-17"/>
    <x v="4"/>
    <x v="0"/>
    <m/>
    <n v="0"/>
    <m/>
    <e v="#DIV/0!"/>
    <e v="#DIV/0!"/>
    <m/>
    <m/>
    <m/>
  </r>
  <r>
    <n v="133"/>
    <x v="102"/>
    <n v="7"/>
    <s v="Mardi"/>
    <s v="181"/>
    <s v="2073-10-14"/>
    <s v="2108-05-31"/>
    <s v="United Idimardi and R.B. Hydropower Pvt Ltd"/>
    <s v="Sanepa , Lalitpur Tel: 01-5520254, 52012027"/>
    <s v="28o 22' 16&quot;"/>
    <s v="28o 24' 10&quot;"/>
    <s v="83o 52' 03&quot;"/>
    <s v="83o 54' 30&quot;"/>
    <n v="28.371111111111112"/>
    <n v="28.402777777777775"/>
    <n v="83.867499999999993"/>
    <n v="83.908333333333346"/>
    <s v="Lwangghale (Kaski)"/>
    <s v="2076-06-20"/>
    <x v="13"/>
    <x v="1"/>
    <m/>
    <n v="0"/>
    <m/>
    <e v="#DIV/0!"/>
    <e v="#DIV/0!"/>
    <m/>
    <m/>
    <m/>
  </r>
  <r>
    <n v="156"/>
    <x v="103"/>
    <n v="7"/>
    <s v="Hulak,Kolung"/>
    <s v="268"/>
    <s v="2076-04-15"/>
    <s v="2111-04-14"/>
    <s v="Makar Jitumaya Hudropower Pvt.Ltd."/>
    <s v="Kathmandu-11,Tripureswor,"/>
    <s v="27o 43' 30&quot;"/>
    <s v="27o 44' 30&quot;"/>
    <s v="86o 15' 10&quot;"/>
    <s v="86o 17' 00&quot;"/>
    <n v="27.724999999999998"/>
    <n v="27.741666666666667"/>
    <n v="86.25277777777778"/>
    <n v="86.283333333333331"/>
    <s v="Chankhu (Dolakha)"/>
    <s v="2080-08-21"/>
    <x v="9"/>
    <x v="0"/>
    <m/>
    <n v="0"/>
    <m/>
    <e v="#DIV/0!"/>
    <e v="#DIV/0!"/>
    <m/>
    <m/>
    <m/>
  </r>
  <r>
    <n v="140"/>
    <x v="104"/>
    <n v="6.6"/>
    <s v="Rudi Khola"/>
    <s v="199"/>
    <s v="2074-02-26"/>
    <s v="2109-02-25"/>
    <s v="Bindhyabasini Hydropower Development Co. Pvt Ltd"/>
    <s v="Naya Baneshwor, Kathmandu, P.O. Box no 10242, Phone no 4781891, Fax no 4785671, email: rudikhola@gmail.com"/>
    <s v="28o 16' 39&quot;"/>
    <s v="28o 17' 50&quot;"/>
    <s v="84o 11' 00&quot;"/>
    <s v="84o 13' 00&quot;"/>
    <n v="28.2775"/>
    <n v="28.297222222222224"/>
    <n v="84.183333333333337"/>
    <n v="84.216666666666669"/>
    <s v="Mijuredada (Kaski) Pasagaun (Lamjung)"/>
    <s v="2076-11-05"/>
    <x v="13"/>
    <x v="1"/>
    <m/>
    <n v="0"/>
    <m/>
    <e v="#DIV/0!"/>
    <e v="#DIV/0!"/>
    <m/>
    <m/>
    <m/>
  </r>
  <r>
    <n v="155"/>
    <x v="105"/>
    <n v="6.2"/>
    <s v="Jogmai Khola"/>
    <s v="264"/>
    <s v="2076-03-12"/>
    <s v="2112-03-11"/>
    <s v="Asian Hydropower Pvt. Ltd"/>
    <s v="Kathmandu-10 New Baneshwor, P.O. Box 9879, 4491882,4470887, 9851018025"/>
    <s v="26o 53' 00&quot;"/>
    <s v="26o 53' 56&quot;"/>
    <s v="87o 57' 26&quot;"/>
    <s v="87o 59' 50&quot;"/>
    <n v="26.883333333333333"/>
    <n v="26.898888888888887"/>
    <n v="87.957222222222228"/>
    <n v="87.99722222222222"/>
    <s v="Namsaling,Goduk,Panchakanya (Ilam)"/>
    <s v="2078-07-15"/>
    <x v="18"/>
    <x v="2"/>
    <m/>
    <n v="0"/>
    <m/>
    <e v="#DIV/0!"/>
    <e v="#DIV/0!"/>
    <m/>
    <m/>
    <m/>
  </r>
  <r>
    <n v="15"/>
    <x v="106"/>
    <n v="6.2"/>
    <s v="Puwa"/>
    <s v="2"/>
    <s v="2052-05-27"/>
    <s v="2101-11-30"/>
    <s v="Nepal Electricity Authority"/>
    <s v=""/>
    <s v="26o 52' 28&quot;"/>
    <s v="26o 54' 50&quot;"/>
    <s v="87o 54' 04&quot;"/>
    <s v="87o 55' 52&quot;"/>
    <n v="26.874444444444446"/>
    <n v="26.913888888888888"/>
    <n v="87.901111111111121"/>
    <n v="87.931111111111122"/>
    <s v="Ilam N.P. (Ilam)"/>
    <s v="2060-12-22"/>
    <x v="18"/>
    <x v="2"/>
    <m/>
    <n v="0"/>
    <m/>
    <e v="#DIV/0!"/>
    <e v="#DIV/0!"/>
    <m/>
    <m/>
    <m/>
  </r>
  <r>
    <n v="87"/>
    <x v="107"/>
    <n v="6.1"/>
    <s v="Mai Khola"/>
    <s v="95"/>
    <s v="2070-03-21"/>
    <s v="2105-03-20"/>
    <s v="Mai Valley Hydropower P.L.,"/>
    <s v="P.O.Box 24194, Phone 01-5010631, Lalitpur Kathmandu"/>
    <s v="27o 00' 00&quot;"/>
    <s v="27o 01' 21&quot;"/>
    <s v="87o 57' 37&quot;"/>
    <s v="87o 58' 09&quot;"/>
    <n v="27"/>
    <n v="27.022499999999997"/>
    <n v="87.960277777777776"/>
    <n v="87.969166666666666"/>
    <s v=",Mabu,Sulubung (Ilam)"/>
    <s v="2074-04-09"/>
    <x v="18"/>
    <x v="2"/>
    <m/>
    <n v="0"/>
    <m/>
    <e v="#DIV/0!"/>
    <e v="#DIV/0!"/>
    <m/>
    <m/>
    <m/>
  </r>
  <r>
    <n v="62"/>
    <x v="108"/>
    <n v="6"/>
    <s v="Daraundi"/>
    <s v="62"/>
    <s v="2069-02-16"/>
    <s v="2104-02-15"/>
    <s v="Daraundi Kalika Hydro"/>
    <s v="Samakhusi, Kathmandu, Nepal. Ph: 4360076"/>
    <s v="28o 06' 29&quot;"/>
    <s v="28o 08' 13&quot;"/>
    <s v="84o 39' 43&quot;"/>
    <s v="84o 41' 33&quot;"/>
    <n v="28.108055555555556"/>
    <n v="28.136944444444445"/>
    <n v="84.661944444444444"/>
    <n v="84.69250000000001"/>
    <s v="(Gorkha)"/>
    <s v="2073-08-12"/>
    <x v="24"/>
    <x v="1"/>
    <m/>
    <n v="0"/>
    <m/>
    <e v="#DIV/0!"/>
    <e v="#DIV/0!"/>
    <m/>
    <m/>
    <m/>
  </r>
  <r>
    <n v="150"/>
    <x v="109"/>
    <n v="5.8"/>
    <s v="Phawa Khola"/>
    <s v="238"/>
    <s v="2075-05-19"/>
    <s v="2110-05-18"/>
    <s v="Unitech Hydropower Company Ltd."/>
    <s v="Kathmandu-32. 01-4489018,98560 66100"/>
    <s v="27o 19' 04&quot;"/>
    <s v="27o 21' 02&quot;"/>
    <s v="87o 46' 05&quot;"/>
    <s v="87o 48' 12&quot;"/>
    <n v="27.317777777777778"/>
    <n v="27.350555555555555"/>
    <n v="87.768055555555549"/>
    <n v="87.803333333333327"/>
    <s v="Sikaicha,Tiringe (Taplejung)"/>
    <s v="2081-01-08"/>
    <x v="5"/>
    <x v="2"/>
    <m/>
    <n v="0"/>
    <m/>
    <e v="#DIV/0!"/>
    <e v="#DIV/0!"/>
    <m/>
    <m/>
    <m/>
  </r>
  <r>
    <n v="94"/>
    <x v="110"/>
    <n v="5"/>
    <s v="Ghalemdi"/>
    <s v="110"/>
    <s v="2070-09-14"/>
    <s v="2105-09-13"/>
    <s v="Ghalemdi Hydro Limited"/>
    <s v="P.O.Box 9560, Banasthatli, Kathmandu; Tel. 014362520; 69521079; ghalemdi@gmail.com"/>
    <s v="28o 31' 30&quot;"/>
    <s v="28o 32' 30&quot;"/>
    <s v="83o 40' 30&quot;"/>
    <s v="83o 42' 00&quot;"/>
    <n v="28.524999999999999"/>
    <n v="28.541666666666668"/>
    <n v="83.675000000000011"/>
    <n v="83.7"/>
    <s v="Narchyang (Myagdi)"/>
    <s v="2076-11-05"/>
    <x v="6"/>
    <x v="1"/>
    <m/>
    <n v="0"/>
    <m/>
    <e v="#DIV/0!"/>
    <e v="#DIV/0!"/>
    <m/>
    <m/>
    <m/>
  </r>
  <r>
    <n v="112"/>
    <x v="111"/>
    <n v="5"/>
    <s v="Ghatte Khola"/>
    <s v="138"/>
    <s v="2072-03-24"/>
    <s v="2107-03-23"/>
    <s v="Mankamana Engineering HP"/>
    <s v="P.O.Box. 8020, Kathmandu,4785771"/>
    <s v="27o 46' 25&quot;"/>
    <s v="27o 47' 14&quot;"/>
    <s v="86o 17' 00&quot;"/>
    <s v="86o 18' 35&quot;"/>
    <n v="27.773611111111109"/>
    <n v="27.787222222222223"/>
    <n v="86.283333333333331"/>
    <n v="86.30972222222222"/>
    <s v="Marbu (Dolakha)"/>
    <s v="2077-11-23"/>
    <x v="9"/>
    <x v="0"/>
    <m/>
    <n v="0"/>
    <m/>
    <e v="#DIV/0!"/>
    <e v="#DIV/0!"/>
    <m/>
    <m/>
    <m/>
  </r>
  <r>
    <n v="141"/>
    <x v="112"/>
    <n v="5"/>
    <s v="Lankhuwa"/>
    <s v="200"/>
    <s v="2074-03-28"/>
    <s v="2109-03-27"/>
    <s v="Sabhapokhari Hydropower Ltd."/>
    <s v="Banasthali, Kathmandu, 01-4390229, 9851092494"/>
    <s v="27o 25' 25&quot;"/>
    <s v="27o 26' 50&quot;"/>
    <s v="87o 17' 00&quot;"/>
    <s v="87o 18' 30&quot;"/>
    <n v="27.423611111111111"/>
    <n v="27.447222222222223"/>
    <n v="87.283333333333331"/>
    <n v="87.308333333333337"/>
    <s v="Dhupu (Sankhuwasabha)"/>
    <s v="2081-10-24"/>
    <x v="21"/>
    <x v="2"/>
    <m/>
    <n v="0"/>
    <m/>
    <e v="#DIV/0!"/>
    <e v="#DIV/0!"/>
    <m/>
    <m/>
    <m/>
  </r>
  <r>
    <n v="24"/>
    <x v="113"/>
    <n v="5"/>
    <s v="Mailung Khola"/>
    <s v="13"/>
    <s v="2060-12-03"/>
    <s v="2094-12-30"/>
    <s v="Mailun Khola Hydropower Company Pvt. Ltd"/>
    <s v=""/>
    <s v="28o 04' 03&quot;"/>
    <s v="28o 05' 00&quot;"/>
    <s v="85o 11' 26&quot;"/>
    <s v="85o 13' 07&quot;"/>
    <n v="28.067499999999999"/>
    <n v="28.083333333333332"/>
    <n v="85.190555555555562"/>
    <n v="85.218611111111116"/>
    <s v="(Rasuwa)"/>
    <s v="2071-03-19"/>
    <x v="2"/>
    <x v="0"/>
    <m/>
    <n v="0"/>
    <m/>
    <e v="#DIV/0!"/>
    <e v="#DIV/0!"/>
    <m/>
    <m/>
    <m/>
  </r>
  <r>
    <n v="46"/>
    <x v="114"/>
    <n v="5"/>
    <s v="Phawa Khola"/>
    <s v="39"/>
    <s v="2067-06-19"/>
    <s v="2102-06-18"/>
    <s v="Shiwani Hydropower Company"/>
    <s v="Baneshwor, Kathamandu - 10, Ph. 4466405, Fax: 4460137"/>
    <s v="27o 16' 37&quot;"/>
    <s v="27o 19' 03&quot;"/>
    <s v="87o 45' 27&quot;"/>
    <s v="87o 46' 22&quot;"/>
    <n v="27.276944444444442"/>
    <n v="27.317499999999999"/>
    <n v="87.757499999999993"/>
    <n v="87.772777777777776"/>
    <s v="Dummrise,Chaksibote,Thechambu (Taplejung)"/>
    <s v="0000-00-00"/>
    <x v="5"/>
    <x v="2"/>
    <m/>
    <n v="0"/>
    <m/>
    <e v="#DIV/0!"/>
    <e v="#DIV/0!"/>
    <m/>
    <m/>
    <m/>
  </r>
  <r>
    <n v="51"/>
    <x v="115"/>
    <n v="5"/>
    <s v="Pikhuwa"/>
    <s v="45"/>
    <s v="2067-12-07"/>
    <s v="2102-12-06"/>
    <s v="Eastern Hydropower P Ltd"/>
    <s v="Kathmandu, Phone 01-4495459"/>
    <s v="27o 08' 50&quot;"/>
    <s v="27o 10' 33&quot;"/>
    <s v="87o 00' 41&quot;"/>
    <s v="87o 02' 03&quot;"/>
    <n v="27.147222222222222"/>
    <n v="27.175833333333333"/>
    <n v="87.011388888888888"/>
    <n v="87.034166666666664"/>
    <s v="Kota,Bokhim,Bhojpur (Bhojpur)"/>
    <s v="2076-02-27"/>
    <x v="25"/>
    <x v="2"/>
    <m/>
    <n v="0"/>
    <m/>
    <e v="#DIV/0!"/>
    <e v="#DIV/0!"/>
    <m/>
    <m/>
    <m/>
  </r>
  <r>
    <n v="146"/>
    <x v="116"/>
    <n v="5"/>
    <s v="Richet"/>
    <s v="214"/>
    <s v="2074-09-04"/>
    <s v="2109-09-03"/>
    <s v="Richet Jalbidhyut Company Pvt. Ltd."/>
    <s v="Lalitpur-15, Mahalaxmisthan, phone no 5527469, 55237849, 9851006013, email: richethydro@gmail.com"/>
    <s v="28o 10' 10&quot;"/>
    <s v="28o 10' 55&quot;"/>
    <s v="84o 54' 58&quot;"/>
    <s v="84o 55' 51&quot;"/>
    <n v="28.169444444444444"/>
    <n v="28.181944444444447"/>
    <n v="84.916111111111121"/>
    <n v="84.930833333333339"/>
    <s v="Manbu,Kashigaun (Gorkha)"/>
    <s v="2078-04-28"/>
    <x v="24"/>
    <x v="1"/>
    <m/>
    <n v="0"/>
    <m/>
    <e v="#DIV/0!"/>
    <e v="#DIV/0!"/>
    <m/>
    <m/>
    <m/>
  </r>
  <r>
    <n v="110"/>
    <x v="117"/>
    <n v="5"/>
    <s v="Rukum Gad"/>
    <s v="136"/>
    <s v="2072-03-09"/>
    <s v="2108-03-08"/>
    <s v="Rapti Hydro and General Construction Pvt. Ltd."/>
    <s v="Tripureshwor, Kathmandu, P. O. Box no 13961 Phone 014101140, 014251080"/>
    <s v="28o 35' 36&quot;"/>
    <s v="28o 36' 50&quot;"/>
    <s v="82o 37' 30&quot;"/>
    <s v="82o 39' 01&quot;"/>
    <n v="28.593333333333334"/>
    <n v="28.613888888888891"/>
    <n v="82.625"/>
    <n v="82.650277777777788"/>
    <s v="(Eastern Rukum)"/>
    <s v="2079-12-28"/>
    <x v="29"/>
    <x v="4"/>
    <m/>
    <n v="0"/>
    <m/>
    <e v="#DIV/0!"/>
    <e v="#DIV/0!"/>
    <m/>
    <m/>
    <m/>
  </r>
  <r>
    <n v="38"/>
    <x v="118"/>
    <n v="5"/>
    <s v="Siuri"/>
    <s v="31"/>
    <s v="2066-05-30"/>
    <s v="2101-05-29"/>
    <s v="Nyadi Group Pvt Ltd"/>
    <s v="PO Box 14165, Kathmandu, Ph: 6219566"/>
    <s v="28o 20' 24&quot;"/>
    <s v="28o 21' 00&quot;"/>
    <s v="84o 27' 41&quot;"/>
    <s v="84o 29' 23&quot;"/>
    <n v="28.34"/>
    <n v="28.35"/>
    <n v="84.461388888888891"/>
    <n v="84.489722222222227"/>
    <s v="(Lamjung)"/>
    <s v="2069-06-30"/>
    <x v="7"/>
    <x v="1"/>
    <m/>
    <n v="0"/>
    <m/>
    <e v="#DIV/0!"/>
    <e v="#DIV/0!"/>
    <m/>
    <m/>
    <m/>
  </r>
  <r>
    <n v="56"/>
    <x v="119"/>
    <n v="5"/>
    <s v="Tadi Khola"/>
    <s v="54"/>
    <s v="2068-08-06"/>
    <s v="2103-08-05"/>
    <s v="Aadi Shakti Bidhut Bikash Co. P. Ltd"/>
    <s v="P.O. Box: 897, Ph: 01-4219731"/>
    <s v="27o 55' 00&quot;"/>
    <s v="27o 55' 56&quot;"/>
    <s v="85o 19' 15&quot;"/>
    <s v="85o 21' 08&quot;"/>
    <n v="27.916666666666668"/>
    <n v="27.932222222222222"/>
    <n v="85.320833333333326"/>
    <n v="85.35222222222221"/>
    <s v="(Nuwakot)"/>
    <s v="2058-10-10"/>
    <x v="17"/>
    <x v="0"/>
    <m/>
    <n v="0"/>
    <m/>
    <e v="#DIV/0!"/>
    <e v="#DIV/0!"/>
    <m/>
    <m/>
    <m/>
  </r>
  <r>
    <n v="66"/>
    <x v="120"/>
    <n v="5"/>
    <s v="Hugdi"/>
    <s v="67"/>
    <s v="2069-04-30"/>
    <s v="2104-04-29"/>
    <s v="Ruru Jalbidyut Pariyojana Pvt. Ltd"/>
    <s v="P.O. Box 8416, Samakhusi, Kathmandu-29, Nepal, Phone: 01-4389703, 4357563 Fax :01-4357563"/>
    <s v="28o 05' 00&quot;"/>
    <s v="28o 06' 12&quot;"/>
    <s v="83o 23' 17&quot;"/>
    <s v="83o 25' 17&quot;"/>
    <n v="28.083333333333332"/>
    <n v="28.103333333333335"/>
    <n v="83.388055555555567"/>
    <n v="83.421388888888899"/>
    <s v="(Gulmi)"/>
    <s v="2071-12-09"/>
    <x v="30"/>
    <x v="4"/>
    <m/>
    <n v="0"/>
    <m/>
    <e v="#DIV/0!"/>
    <e v="#DIV/0!"/>
    <m/>
    <m/>
    <m/>
  </r>
  <r>
    <n v="80"/>
    <x v="121"/>
    <n v="4.9930000000000003"/>
    <s v="Tadi Khola"/>
    <s v="88"/>
    <s v="2069-12-27"/>
    <s v="2104-12-26"/>
    <s v="Buddha Bhumi Nepal Hydropower Co. Pvt. ltd."/>
    <s v="Kantipath Kathmandu, Phone 01-4248228, Fax 01-4244474"/>
    <s v="27o 55' 05&quot;"/>
    <s v="27o 55' 40&quot;"/>
    <s v="85o 21' 08&quot;"/>
    <s v="85o 22' 50&quot;"/>
    <n v="27.918055555555558"/>
    <n v="27.927777777777781"/>
    <n v="85.35222222222221"/>
    <n v="85.380555555555546"/>
    <s v="Balkumari,Samundratar,Sundaradevi,Thaprek (Nuwakot)"/>
    <s v="2078-12-10"/>
    <x v="17"/>
    <x v="0"/>
    <m/>
    <n v="0"/>
    <m/>
    <e v="#DIV/0!"/>
    <e v="#DIV/0!"/>
    <m/>
    <m/>
    <m/>
  </r>
  <r>
    <n v="151"/>
    <x v="122"/>
    <n v="4.96"/>
    <s v="Puwa"/>
    <s v="240"/>
    <s v="2075-06-23"/>
    <s v="2110-06-22"/>
    <s v="Peoples Power Ltd"/>
    <s v="Kamal Pokhari Kathmandu; PH. -014462844, 01-4437611"/>
    <s v="26o 57' 14&quot;"/>
    <s v="26o 59' 24&quot;"/>
    <s v="87o 53' 49&quot;"/>
    <s v="87o 54' 34&quot;"/>
    <n v="26.953888888888887"/>
    <n v="26.990000000000002"/>
    <n v="87.896944444444458"/>
    <n v="87.909444444444446"/>
    <s v="Sakhejung,Maipokhari,Barbote (Ilam)"/>
    <s v="2079-08-12"/>
    <x v="18"/>
    <x v="2"/>
    <m/>
    <n v="0"/>
    <m/>
    <e v="#DIV/0!"/>
    <e v="#DIV/0!"/>
    <m/>
    <m/>
    <m/>
  </r>
  <r>
    <n v="29"/>
    <x v="123"/>
    <n v="4.8"/>
    <s v="Mardi"/>
    <s v="21"/>
    <s v="2063-10-08"/>
    <s v="2098-10-07"/>
    <s v="Gandaki Hydropower Development Co. P. Ltd"/>
    <s v=""/>
    <s v="28o 19' 10&quot;"/>
    <s v="28o 22' 14&quot;"/>
    <s v="83o 52' 55&quot;"/>
    <s v="83o 53' 30&quot;"/>
    <n v="28.319444444444443"/>
    <n v="28.370555555555555"/>
    <n v="83.881944444444443"/>
    <n v="83.89166666666668"/>
    <s v="(Kaski)"/>
    <s v="2066-10-08"/>
    <x v="13"/>
    <x v="1"/>
    <m/>
    <n v="0"/>
    <m/>
    <e v="#DIV/0!"/>
    <e v="#DIV/0!"/>
    <m/>
    <m/>
    <m/>
  </r>
  <r>
    <n v="144"/>
    <x v="124"/>
    <n v="4.8"/>
    <s v="Padam Khola"/>
    <s v="207"/>
    <s v="2074-06-29"/>
    <s v="2109-06-28"/>
    <s v="Dolti Power Company P. Ltd"/>
    <s v="Baneshwor, Kathmandu, Phone no 4105021, 97510001589, 9851003846, emai: info@doltipower.com.np"/>
    <s v="28o 54' 02&quot;"/>
    <s v="28o 55' 00&quot;"/>
    <s v="81o 49' 22&quot;"/>
    <s v="81o 51' 19&quot;"/>
    <n v="28.900555555555552"/>
    <n v="28.916666666666668"/>
    <n v="81.822777777777773"/>
    <n v="81.855277777777772"/>
    <s v="Kalika (Dailekh)"/>
    <s v="2076-09-08"/>
    <x v="31"/>
    <x v="5"/>
    <m/>
    <n v="0"/>
    <m/>
    <e v="#DIV/0!"/>
    <e v="#DIV/0!"/>
    <m/>
    <m/>
    <m/>
  </r>
  <r>
    <n v="118"/>
    <x v="125"/>
    <n v="4.72"/>
    <s v="Piluwa Khola"/>
    <s v="149"/>
    <s v="2072-09-03"/>
    <s v="2107-09-02"/>
    <s v="Menchhiyam Hydropower P Ltd. Itahari,Sunsari,9841521159"/>
    <s v="PO Box no 8975 EPC 1030 Kathmandu, Phone no 4008602, 9843142092"/>
    <s v="27o 17' 40&quot;"/>
    <s v="27o 18' 01&quot;"/>
    <s v="87o 23' 18&quot;"/>
    <s v="87o 24' 21&quot;"/>
    <n v="27.294444444444448"/>
    <n v="27.300277777777779"/>
    <n v="87.388333333333335"/>
    <n v="87.405833333333334"/>
    <s v="Mawadin,Siddhakali (Sankhuwasabha)"/>
    <s v="2079-11-22"/>
    <x v="21"/>
    <x v="2"/>
    <m/>
    <n v="0"/>
    <m/>
    <e v="#DIV/0!"/>
    <e v="#DIV/0!"/>
    <m/>
    <m/>
    <m/>
  </r>
  <r>
    <n v="134"/>
    <x v="126"/>
    <n v="4.7"/>
    <s v="Chirkhuwa"/>
    <s v="185"/>
    <s v="2073-11-11"/>
    <s v="2108-11-10"/>
    <s v="Chirkhuwa Hydropower Company Pvt td"/>
    <s v="GPO Box: 19387 , Katmandu, phone no 4770297"/>
    <s v="27o 21' 23&quot;"/>
    <s v="27o 22' 30&quot;"/>
    <s v="87o 04' 48&quot;"/>
    <s v="87o 06' 32&quot;"/>
    <n v="27.35638888888889"/>
    <n v="27.375"/>
    <n v="87.08"/>
    <n v="87.108888888888885"/>
    <s v="Nepaledada,Mulpani,Khartimchcha (Bhojpur)"/>
    <s v="2081-02-20"/>
    <x v="25"/>
    <x v="2"/>
    <m/>
    <n v="0"/>
    <m/>
    <e v="#DIV/0!"/>
    <e v="#DIV/0!"/>
    <m/>
    <m/>
    <m/>
  </r>
  <r>
    <n v="162"/>
    <x v="127"/>
    <n v="4.55"/>
    <s v="Machha Khola"/>
    <s v="283"/>
    <s v="2076-09-29"/>
    <s v="2111-09-28"/>
    <s v="Bikash Hydropower Company Pvt. Ltd."/>
    <s v="Maharajgunj-3, Kathmandu, 01-4445083, 4445084, 9851073099, Contact no; Krishna prasad ghimire"/>
    <s v="28o 12' 33&quot;"/>
    <s v="28o 13' 20&quot;"/>
    <s v="84o 48' 27&quot;"/>
    <s v="84o 49' 27&quot;"/>
    <n v="28.209166666666665"/>
    <n v="28.222222222222221"/>
    <n v="84.80749999999999"/>
    <n v="84.824166666666656"/>
    <s v="Gumda,Laprak (Gorkha)"/>
    <s v="2079-11-17"/>
    <x v="24"/>
    <x v="1"/>
    <m/>
    <n v="0"/>
    <m/>
    <e v="#DIV/0!"/>
    <e v="#DIV/0!"/>
    <m/>
    <m/>
    <m/>
  </r>
  <r>
    <n v="41"/>
    <x v="128"/>
    <n v="4.5"/>
    <s v="Bijayapur"/>
    <s v="34"/>
    <s v="2066-12-22"/>
    <s v="2101-12-21"/>
    <s v="Bhagawati Hydropower Development Company"/>
    <s v=""/>
    <s v="28o 10' 37&quot;"/>
    <s v="28o 11' 26&quot;"/>
    <s v="84o 01' 31&quot;"/>
    <s v="84o 02' 26&quot;"/>
    <n v="28.176944444444445"/>
    <n v="28.190555555555555"/>
    <n v="84.025277777777774"/>
    <n v="84.040555555555557"/>
    <s v="(Kaski)"/>
    <s v="2069-05-05"/>
    <x v="13"/>
    <x v="1"/>
    <m/>
    <n v="0"/>
    <m/>
    <e v="#DIV/0!"/>
    <e v="#DIV/0!"/>
    <m/>
    <m/>
    <m/>
  </r>
  <r>
    <n v="127"/>
    <x v="129"/>
    <n v="4.5"/>
    <s v="Bijaypur"/>
    <s v="166"/>
    <s v="2073-04-25"/>
    <s v="2108-04-24"/>
    <s v="Civil hydropower company"/>
    <s v="Lekhanath Nagarpalika, Phone no 0610465562, email : civilhydropower@gmail.com"/>
    <s v="28o 09' 10&quot;"/>
    <s v="28o 10' 37&quot;"/>
    <s v="84o 02' 00&quot;"/>
    <s v="84o 02' 36&quot;"/>
    <n v="28.152777777777775"/>
    <n v="28.176944444444445"/>
    <n v="84.033333333333331"/>
    <n v="84.043333333333337"/>
    <s v="Lekhnath (Kaski)"/>
    <s v="2077-11-18"/>
    <x v="13"/>
    <x v="1"/>
    <m/>
    <n v="0"/>
    <m/>
    <e v="#DIV/0!"/>
    <e v="#DIV/0!"/>
    <m/>
    <m/>
    <m/>
  </r>
  <r>
    <n v="31"/>
    <x v="130"/>
    <n v="4.5"/>
    <s v="Mai Khola"/>
    <s v="23"/>
    <s v="2064-08-20"/>
    <s v="2099-08-19"/>
    <s v="Himal Dolkha Hydropower Co Ltd"/>
    <s v=""/>
    <s v="26o 52' 36&quot;"/>
    <s v="26o 53' 36&quot;"/>
    <s v="87o 55' 47&quot;"/>
    <s v="87o 56' 38&quot;"/>
    <n v="26.876666666666669"/>
    <n v="26.893333333333334"/>
    <n v="87.929722222222225"/>
    <n v="87.943888888888893"/>
    <s v="(Ilam)"/>
    <s v="2064-10-14"/>
    <x v="18"/>
    <x v="2"/>
    <m/>
    <n v="0"/>
    <m/>
    <e v="#DIV/0!"/>
    <e v="#DIV/0!"/>
    <m/>
    <m/>
    <m/>
  </r>
  <r>
    <n v="33"/>
    <x v="131"/>
    <n v="4.4550000000000001"/>
    <s v="Hewa Khola"/>
    <s v="25"/>
    <s v="2065-01-22"/>
    <s v="2100-01-21"/>
    <s v="Barun Hydropower Development Co. Pvt. Ltd"/>
    <s v=""/>
    <s v="27o 18' 54&quot;"/>
    <s v="27o 19' 33&quot;"/>
    <s v="87o 19' 00&quot;"/>
    <s v="87o 20' 44&quot;"/>
    <n v="27.315000000000001"/>
    <n v="27.325833333333332"/>
    <n v="87.316666666666663"/>
    <n v="87.345555555555549"/>
    <s v="Jaljala,Siddhapokhari (Sankhuwasabha)"/>
    <s v="2067-04-17"/>
    <x v="21"/>
    <x v="2"/>
    <m/>
    <n v="0"/>
    <m/>
    <e v="#DIV/0!"/>
    <e v="#DIV/0!"/>
    <m/>
    <m/>
    <m/>
  </r>
  <r>
    <n v="53"/>
    <x v="132"/>
    <n v="4.4000000000000004"/>
    <s v="Radhi"/>
    <s v="47"/>
    <s v="2068-01-28"/>
    <s v="2103-01-27"/>
    <s v="Radhi Bidyut Co. Ltd"/>
    <s v="P.O.Box: 20290, Phone-014232750,4232749 , Fax: 014232748, Blue Star Complex, Room No. 523, Tripureshwor, Kathmandu"/>
    <s v="28o 23' 48&quot;"/>
    <s v="28o 24' 30&quot;"/>
    <s v="84o 24' 34&quot;"/>
    <s v="84o 25' 45&quot;"/>
    <n v="28.396666666666665"/>
    <n v="28.408333333333331"/>
    <n v="84.409444444444446"/>
    <n v="84.429166666666674"/>
    <s v="(Lamjung)"/>
    <s v="2071-02-31"/>
    <x v="7"/>
    <x v="1"/>
    <m/>
    <n v="0"/>
    <m/>
    <e v="#DIV/0!"/>
    <e v="#DIV/0!"/>
    <m/>
    <m/>
    <m/>
  </r>
  <r>
    <n v="78"/>
    <x v="133"/>
    <n v="4.3600000000000003"/>
    <s v="Tugun"/>
    <s v="84"/>
    <s v="2069-11-03"/>
    <s v="2104-11-02"/>
    <s v="Khani Khola Hydropower Company Ltd"/>
    <s v="Baluwatar Kathmandu, P.O.Box 8975,Ph 01-4417219"/>
    <s v="27o 29' 15&quot;"/>
    <s v="27o 29' 50&quot;"/>
    <s v="85o 18' 20&quot;"/>
    <s v="85o 19' 53&quot;"/>
    <n v="27.487500000000001"/>
    <n v="27.497222222222224"/>
    <n v="85.305555555555557"/>
    <n v="85.331388888888881"/>
    <s v="(Lalitpur)"/>
    <s v="2073-08-09"/>
    <x v="0"/>
    <x v="0"/>
    <m/>
    <n v="0"/>
    <m/>
    <e v="#DIV/0!"/>
    <e v="#DIV/0!"/>
    <m/>
    <m/>
    <m/>
  </r>
  <r>
    <n v="40"/>
    <x v="134"/>
    <n v="4.2"/>
    <s v="Baramchi"/>
    <s v="33"/>
    <s v="2066-10-26"/>
    <s v="2101-10-25"/>
    <s v="Unique Hydel Pvt Ltd"/>
    <s v="Thulo Bharyang, Kathmandu Phone 01-4672598,4672599"/>
    <s v="27o 50' 11&quot;"/>
    <s v="27o 51' 30&quot;"/>
    <s v="85o 46' 38&quot;"/>
    <s v="85o 48' 15&quot;"/>
    <n v="27.836388888888887"/>
    <n v="27.858333333333334"/>
    <n v="85.777222222222221"/>
    <n v="85.80416666666666"/>
    <s v="Baramchi,Hagam (Sindhupalchok)"/>
    <s v="2071-12-30"/>
    <x v="12"/>
    <x v="0"/>
    <m/>
    <n v="0"/>
    <m/>
    <e v="#DIV/0!"/>
    <e v="#DIV/0!"/>
    <m/>
    <m/>
    <m/>
  </r>
  <r>
    <n v="26"/>
    <x v="135"/>
    <n v="4"/>
    <s v="Khudi"/>
    <s v="16"/>
    <s v="2061-11-13"/>
    <s v="2096-11-12"/>
    <s v="Khudi hydropower limited"/>
    <s v=""/>
    <s v="28o 16' 30&quot;"/>
    <s v="28o 18' 30&quot;"/>
    <s v="84o 19' 30&quot;"/>
    <s v="84o 21' 30&quot;"/>
    <n v="28.274999999999999"/>
    <n v="28.308333333333334"/>
    <n v="84.325000000000003"/>
    <n v="84.358333333333334"/>
    <s v="Ghanpokhara,Khudi,Simpani (Lamjung)"/>
    <s v="2063-09-15"/>
    <x v="7"/>
    <x v="1"/>
    <m/>
    <n v="0"/>
    <m/>
    <e v="#DIV/0!"/>
    <e v="#DIV/0!"/>
    <m/>
    <m/>
    <m/>
  </r>
  <r>
    <n v="92"/>
    <x v="136"/>
    <n v="4"/>
    <s v="Puwa"/>
    <s v="106"/>
    <s v="2070-06-21"/>
    <s v="2105-06-20"/>
    <s v="Puwa Khola - 1 Hydropower Pvt. Ltd"/>
    <s v="PO Bpx 20762 Baluwatar Nepal. Ph: 4410057, 9851129708"/>
    <s v="26o 55' 02&quot;"/>
    <s v="26o 56' 58&quot;"/>
    <s v="87o 53' 46&quot;"/>
    <s v="87o 55' 00&quot;"/>
    <n v="26.917222222222222"/>
    <n v="26.949444444444445"/>
    <n v="87.896111111111111"/>
    <n v="87.916666666666671"/>
    <s v="Shantidanda,Barbote,Ilam N.P. (Ilam)"/>
    <s v="2074-06-23"/>
    <x v="18"/>
    <x v="2"/>
    <m/>
    <n v="0"/>
    <m/>
    <e v="#DIV/0!"/>
    <e v="#DIV/0!"/>
    <m/>
    <m/>
    <m/>
  </r>
  <r>
    <n v="86"/>
    <x v="137"/>
    <n v="4"/>
    <s v="Sardi"/>
    <s v="94"/>
    <s v="2070-03-13"/>
    <s v="2105-03-12"/>
    <s v="Mandakini Hydropower Pvt. Ltd."/>
    <s v="Baneswor Kathmandu, P.O.Box 7327, Phone 01-4461574"/>
    <s v="28o 20' 00&quot;"/>
    <s v="28o 21' 07&quot;"/>
    <s v="83o 58' 30&quot;"/>
    <s v="84o 00' 35&quot;"/>
    <n v="28.333333333333332"/>
    <n v="28.351944444444445"/>
    <n v="83.975000000000009"/>
    <n v="84.009722222222223"/>
    <s v="(Kaski)"/>
    <s v="2074-08-23"/>
    <x v="13"/>
    <x v="1"/>
    <m/>
    <n v="0"/>
    <m/>
    <e v="#DIV/0!"/>
    <e v="#DIV/0!"/>
    <m/>
    <m/>
    <m/>
  </r>
  <r>
    <n v="149"/>
    <x v="138"/>
    <n v="4"/>
    <s v="Chhyangdi"/>
    <s v="233"/>
    <s v="2075-02-09"/>
    <s v="2111-02-08"/>
    <s v="Chhyandi Hysropower LTD"/>
    <s v="Gairidhara-2, Kathmandu, 4426483, PO 19380"/>
    <s v="28o 16' 05&quot;"/>
    <s v="28o 17' 46&quot;"/>
    <s v="84o 28' 38&quot;"/>
    <s v="84o 29' 57&quot;"/>
    <n v="28.268055555555556"/>
    <n v="28.296111111111113"/>
    <n v="84.477222222222224"/>
    <n v="84.499166666666667"/>
    <s v="Bansar,Faleni (Lamjung)"/>
    <s v="2078-08-24"/>
    <x v="7"/>
    <x v="1"/>
    <m/>
    <n v="0"/>
    <m/>
    <e v="#DIV/0!"/>
    <e v="#DIV/0!"/>
    <m/>
    <m/>
    <m/>
  </r>
  <r>
    <n v="103"/>
    <x v="139"/>
    <n v="3.75"/>
    <s v="Dwari"/>
    <s v="124"/>
    <s v="2071-02-26"/>
    <s v="2106-02-25"/>
    <s v="Bhugol Energy Development Company Pvt Ltd"/>
    <s v="Kupandole, Lalitpur, Tel: 9841488723,9841505699"/>
    <s v="28o 55' 00&quot;"/>
    <s v="28o 56' 48&quot;"/>
    <s v="81o 48' 56&quot;"/>
    <s v="81o 50' 29&quot;"/>
    <n v="28.916666666666668"/>
    <n v="28.946666666666665"/>
    <n v="81.815555555555548"/>
    <n v="81.841388888888886"/>
    <s v="(Dailekh)"/>
    <s v="2074-01-23"/>
    <x v="31"/>
    <x v="5"/>
    <m/>
    <n v="0"/>
    <m/>
    <e v="#DIV/0!"/>
    <e v="#DIV/0!"/>
    <m/>
    <m/>
    <m/>
  </r>
  <r>
    <n v="47"/>
    <x v="140"/>
    <n v="3.52"/>
    <s v="Charnawati"/>
    <s v="40"/>
    <s v="2067-08-17"/>
    <s v="2102-08-16"/>
    <s v="Nepal Hydro Developer Pvt Ltd"/>
    <s v="Baneswar-10, Kathmandu, Tel; 4441131, Fax: 014441973,POB: 26435"/>
    <s v="27o 37' 50&quot;"/>
    <s v="27o 39' 20&quot;"/>
    <s v="86o 00' 58&quot;"/>
    <s v="86o 02' 23&quot;"/>
    <n v="27.630555555555556"/>
    <n v="27.655555555555555"/>
    <n v="86.016111111111115"/>
    <n v="86.039722222222224"/>
    <s v="Mati (Dolakha)"/>
    <s v="2070-02-24"/>
    <x v="9"/>
    <x v="0"/>
    <m/>
    <n v="0"/>
    <m/>
    <e v="#DIV/0!"/>
    <e v="#DIV/0!"/>
    <m/>
    <m/>
    <m/>
  </r>
  <r>
    <n v="143"/>
    <x v="33"/>
    <n v="3.5"/>
    <s v="Seti Khola"/>
    <s v="205"/>
    <s v="2074-05-26"/>
    <s v="2109-05-25"/>
    <s v="Parbat Paiyu Khola Hydropower Company"/>
    <s v="Head Office ,Kathmandu Tel: 2093013, Fax: 4385668"/>
    <s v="28o 00' 37&quot;"/>
    <s v="28o 02' 05&quot;"/>
    <s v="83o 36' 45&quot;"/>
    <s v="83o 37' 30&quot;"/>
    <n v="28.010277777777777"/>
    <n v="28.034722222222225"/>
    <n v="83.612499999999997"/>
    <n v="83.625"/>
    <s v="Shivalaya (Parbat)"/>
    <s v="2081-03-07"/>
    <x v="19"/>
    <x v="1"/>
    <m/>
    <n v="0"/>
    <m/>
    <e v="#DIV/0!"/>
    <e v="#DIV/0!"/>
    <m/>
    <m/>
    <m/>
  </r>
  <r>
    <n v="95"/>
    <x v="141"/>
    <n v="3.33"/>
    <s v="Kapadigad"/>
    <s v="111"/>
    <s v="2070-09-14"/>
    <s v="2105-09-13"/>
    <s v="Salmanidevi Hydropower Pvt Ltd"/>
    <s v="Dhunga Adda, Tinthana-7,KTM, 014316325"/>
    <s v="29o 00' 00&quot;"/>
    <s v="29o 01' 15&quot;"/>
    <s v="80o 45' 00&quot;"/>
    <s v="80o 47' 05&quot;"/>
    <n v="29"/>
    <n v="29.020833333333332"/>
    <n v="80.75"/>
    <n v="80.784722222222214"/>
    <s v=",Barchhen (Doti)"/>
    <s v="2076-02-25"/>
    <x v="32"/>
    <x v="3"/>
    <m/>
    <n v="0"/>
    <m/>
    <e v="#DIV/0!"/>
    <e v="#DIV/0!"/>
    <m/>
    <m/>
    <m/>
  </r>
  <r>
    <n v="75"/>
    <x v="142"/>
    <n v="3.3"/>
    <s v="Sabha Khola"/>
    <s v="81"/>
    <s v="2069-10-04"/>
    <s v="2104-10-03"/>
    <s v="Dibyaswari Hydropower P Ltd"/>
    <s v="Purano Baneswor, Kathmandu, Phone 014461326,"/>
    <s v="27o 23' 19&quot;"/>
    <s v="27o 24' 13&quot;"/>
    <s v="87o 16' 23&quot;"/>
    <s v="87o 17' 35&quot;"/>
    <n v="27.388611111111111"/>
    <n v="27.403611111111111"/>
    <n v="87.273055555555558"/>
    <n v="87.293055555555554"/>
    <s v="Dhupu (Sankhuwasabha)"/>
    <s v="2074-06-04"/>
    <x v="21"/>
    <x v="2"/>
    <m/>
    <n v="0"/>
    <m/>
    <e v="#DIV/0!"/>
    <e v="#DIV/0!"/>
    <m/>
    <m/>
    <m/>
  </r>
  <r>
    <n v="84"/>
    <x v="143"/>
    <n v="3.2"/>
    <s v="Gelun"/>
    <s v="91"/>
    <s v="2070-02-06"/>
    <s v="2105-02-05"/>
    <s v="Gelun Khola Hydropower Company Pvt Ltd"/>
    <s v="Baneswar, Kathmandu Tel: 4492150"/>
    <s v="27o 49' 30&quot;"/>
    <s v="27o 50' 40&quot;"/>
    <s v="85o 46' 30&quot;"/>
    <s v="85o 49' 15&quot;"/>
    <n v="27.824999999999999"/>
    <n v="27.844444444444445"/>
    <n v="85.775000000000006"/>
    <n v="85.820833333333326"/>
    <s v="Baramchi,Hagam,Jalbire (Sindhupalchok)"/>
    <s v="2080-08-15"/>
    <x v="12"/>
    <x v="0"/>
    <m/>
    <n v="0"/>
    <m/>
    <e v="#DIV/0!"/>
    <e v="#DIV/0!"/>
    <m/>
    <m/>
    <m/>
  </r>
  <r>
    <n v="37"/>
    <x v="144"/>
    <n v="3"/>
    <s v="Bhairab Kund"/>
    <s v="30"/>
    <s v="2066-05-19"/>
    <s v="2101-05-18"/>
    <s v="Bhairabkund Hydropower Pvt. Ltd."/>
    <s v="Minbhawan Kathmandu, Phone01-4482201, Fax 01-4482008"/>
    <s v="27o 55' 52&quot;"/>
    <s v="27o 56' 14&quot;"/>
    <s v="85o 55' 53&quot;"/>
    <s v="85o 56' 28&quot;"/>
    <n v="27.931111111111111"/>
    <n v="27.937222222222221"/>
    <n v="85.93138888888889"/>
    <n v="85.941111111111113"/>
    <s v="Tatopani (Sindhupalchok)"/>
    <s v="2071-02-22"/>
    <x v="12"/>
    <x v="0"/>
    <m/>
    <n v="0"/>
    <m/>
    <e v="#DIV/0!"/>
    <e v="#DIV/0!"/>
    <m/>
    <m/>
    <m/>
  </r>
  <r>
    <n v="25"/>
    <x v="145"/>
    <n v="3"/>
    <s v="Chaku"/>
    <s v="17"/>
    <s v="2061-11-04"/>
    <s v="2096-11-03"/>
    <s v="Alliance Power Nepal P.Ltd"/>
    <s v=""/>
    <s v="27o 52' 00&quot;"/>
    <s v="27o 53' 00&quot;"/>
    <s v="85o 54' 30&quot;"/>
    <s v="85o 56' 00&quot;"/>
    <n v="27.866666666666667"/>
    <n v="27.883333333333333"/>
    <n v="85.908333333333346"/>
    <n v="85.933333333333337"/>
    <s v="Fulpingkatti,Tatopani (Sindhupalchok)"/>
    <s v="2062-03-01"/>
    <x v="12"/>
    <x v="0"/>
    <m/>
    <n v="0"/>
    <m/>
    <e v="#DIV/0!"/>
    <e v="#DIV/0!"/>
    <m/>
    <m/>
    <m/>
  </r>
  <r>
    <n v="67"/>
    <x v="146"/>
    <n v="3"/>
    <s v="Midim Khola"/>
    <s v="68"/>
    <s v="2069-05-06"/>
    <s v="2104-05-05"/>
    <s v="Union Hydropower P.Ltd"/>
    <s v="P.O.B. No: 12637, Ph: 01-5543850"/>
    <s v="28o 10' 53&quot;"/>
    <s v="28o 12' 00&quot;"/>
    <s v="84o 16' 42&quot;"/>
    <s v="84o 17' 30&quot;"/>
    <n v="28.18138888888889"/>
    <n v="28.2"/>
    <n v="84.278333333333336"/>
    <n v="84.291666666666671"/>
    <s v="Karapu (Lamjung)"/>
    <s v="2074-10-15"/>
    <x v="7"/>
    <x v="1"/>
    <m/>
    <n v="0"/>
    <m/>
    <e v="#DIV/0!"/>
    <e v="#DIV/0!"/>
    <m/>
    <m/>
    <m/>
  </r>
  <r>
    <n v="22"/>
    <x v="147"/>
    <n v="3"/>
    <s v="Piluwa Khola"/>
    <s v="9"/>
    <s v="2057-05-05"/>
    <s v="2097-04-32"/>
    <s v="Arun Valley Hydropower Development Company Pvt. Ltd."/>
    <s v=""/>
    <s v="27o 15' 45&quot;"/>
    <s v="27o 17' 05&quot;"/>
    <s v="87o 19' 35&quot;"/>
    <s v="87o 20' 56&quot;"/>
    <n v="27.262499999999999"/>
    <n v="27.284722222222225"/>
    <n v="87.326388888888886"/>
    <n v="87.348888888888879"/>
    <s v="(Sankhuwasabha)"/>
    <s v="2060-06-01"/>
    <x v="21"/>
    <x v="2"/>
    <m/>
    <n v="0"/>
    <m/>
    <e v="#DIV/0!"/>
    <e v="#DIV/0!"/>
    <m/>
    <m/>
    <m/>
  </r>
  <r>
    <n v="135"/>
    <x v="148"/>
    <n v="3"/>
    <s v="Rawa Khola"/>
    <s v="186"/>
    <s v="2073-11-26"/>
    <s v="2108-11-25"/>
    <s v="Rawa Energy Development Pvt Ltd"/>
    <s v="Ghattekulo, Kathmandu , P.O.Box 20770, Phone 01-4244620"/>
    <s v="27o 20' 28&quot;"/>
    <s v="27o 21' 35&quot;"/>
    <s v="86o 50' 38&quot;"/>
    <s v="86o 51' 33&quot;"/>
    <n v="27.341111111111111"/>
    <n v="27.359722222222224"/>
    <n v="86.843888888888884"/>
    <n v="86.859166666666667"/>
    <s v="Sungdel,Diplung (Khotang)"/>
    <s v="2077-06-04"/>
    <x v="27"/>
    <x v="2"/>
    <m/>
    <n v="0"/>
    <m/>
    <e v="#DIV/0!"/>
    <e v="#DIV/0!"/>
    <m/>
    <m/>
    <m/>
  </r>
  <r>
    <n v="153"/>
    <x v="149"/>
    <n v="3"/>
    <s v="Mai Khola"/>
    <s v="250"/>
    <s v="2075-11-05"/>
    <s v="2110-11-04"/>
    <s v="Mai Khola Hydropower Pvt.Ltd."/>
    <s v="Kathmandu-10, Thapagaun; 01-4227294, 4468423, 9851018025"/>
    <s v="26o 55' 41&quot;"/>
    <s v="26o 56' 27&quot;"/>
    <s v="87o 56' 34&quot;"/>
    <s v="87o 57' 13&quot;"/>
    <n v="26.928055555555556"/>
    <n v="26.940833333333334"/>
    <n v="87.942777777777778"/>
    <n v="87.953611111111115"/>
    <s v="Soyang,Barbote (Ilam)"/>
    <s v="2077-03-31"/>
    <x v="18"/>
    <x v="2"/>
    <m/>
    <n v="0"/>
    <m/>
    <e v="#DIV/0!"/>
    <e v="#DIV/0!"/>
    <m/>
    <m/>
    <m/>
  </r>
  <r>
    <n v="83"/>
    <x v="150"/>
    <n v="3"/>
    <s v="Puwa"/>
    <s v="90"/>
    <s v="2070-02-06"/>
    <s v="2105-02-05"/>
    <s v="Joshi Hydropower Co. P. Ltd"/>
    <s v="Newbaneswor, KathmanduTel: 01-4115787"/>
    <s v="26o 59' 47&quot;"/>
    <s v="27o 00' 50&quot;"/>
    <s v="87o 52' 50&quot;"/>
    <s v="87o 54' 10&quot;"/>
    <n v="26.996388888888891"/>
    <n v="27.013888888888889"/>
    <n v="87.880555555555546"/>
    <n v="87.902777777777786"/>
    <s v="(Ilam)"/>
    <s v="2071-10-01"/>
    <x v="18"/>
    <x v="2"/>
    <m/>
    <n v="0"/>
    <m/>
    <e v="#DIV/0!"/>
    <e v="#DIV/0!"/>
    <m/>
    <m/>
    <m/>
  </r>
  <r>
    <n v="98"/>
    <x v="151"/>
    <n v="2.83"/>
    <s v="Chake Khola"/>
    <s v="114"/>
    <s v="2070-11-21"/>
    <s v="2105-11-20"/>
    <s v="Garjang Upatyaka HP Company Limited"/>
    <s v="Khusibu, Ward No. 17, KTM"/>
    <s v="27o 37' 15&quot;"/>
    <s v="27o 38' 19&quot;"/>
    <s v="86o 18' 45&quot;"/>
    <s v="86o 21' 42&quot;"/>
    <n v="27.620833333333334"/>
    <n v="27.638611111111111"/>
    <n v="86.3125"/>
    <n v="86.361666666666665"/>
    <s v="Chuchure (Ramechhap)"/>
    <s v="2074-08-28"/>
    <x v="4"/>
    <x v="0"/>
    <m/>
    <n v="0"/>
    <m/>
    <e v="#DIV/0!"/>
    <e v="#DIV/0!"/>
    <m/>
    <m/>
    <m/>
  </r>
  <r>
    <n v="23"/>
    <x v="152"/>
    <n v="2.6"/>
    <s v="Sun Koshi"/>
    <s v="12"/>
    <s v="2059-06-22"/>
    <s v="2094-03-31"/>
    <s v="Sanima Hydripower Pvt.Ltd"/>
    <s v=""/>
    <s v="27o 46' 00&quot;"/>
    <s v="27o 48' 00&quot;"/>
    <s v="85o 53' 00&quot;"/>
    <s v="85o 56' 00&quot;"/>
    <n v="27.766666666666666"/>
    <n v="27.8"/>
    <n v="85.88333333333334"/>
    <n v="85.933333333333337"/>
    <s v="(Sindhupalchok)"/>
    <s v="2061-12-11"/>
    <x v="12"/>
    <x v="0"/>
    <m/>
    <n v="0"/>
    <m/>
    <e v="#DIV/0!"/>
    <e v="#DIV/0!"/>
    <m/>
    <m/>
    <m/>
  </r>
  <r>
    <n v="82"/>
    <x v="153"/>
    <n v="2.5"/>
    <s v="Daram"/>
    <s v="89"/>
    <s v="2070-02-02"/>
    <s v="2105-02-01"/>
    <s v="Sayapatri Hydropower Pvt. Ltd."/>
    <s v="Gongabu-29 Kathmandu, Phone 01-4364009"/>
    <s v="28o 16' 45&quot;"/>
    <s v="28o 17' 52&quot;"/>
    <s v="83o 24' 30&quot;"/>
    <s v="83o 25' 27&quot;"/>
    <n v="28.279166666666665"/>
    <n v="28.297777777777778"/>
    <n v="83.408333333333346"/>
    <n v="83.424166666666665"/>
    <s v="(Baglung)"/>
    <s v="2073-03-12"/>
    <x v="33"/>
    <x v="1"/>
    <m/>
    <n v="0"/>
    <m/>
    <e v="#DIV/0!"/>
    <e v="#DIV/0!"/>
    <m/>
    <m/>
    <m/>
  </r>
  <r>
    <n v="50"/>
    <x v="154"/>
    <n v="2.4"/>
    <s v="Jiri Khola"/>
    <s v="42"/>
    <s v="2067-11-17"/>
    <s v="2102-11-16"/>
    <s v="Bojini Company (P.) Ltd"/>
    <s v="Buddhanagar, Kathmandu. G.P.O Box: 8974, 4783532,4782765"/>
    <s v="27o 35' 06&quot;"/>
    <s v="27o 36' 45&quot;"/>
    <s v="86o 13' 24&quot;"/>
    <s v="86o 14' 00&quot;"/>
    <n v="27.584999999999997"/>
    <n v="27.612500000000001"/>
    <n v="86.223333333333329"/>
    <n v="86.233333333333334"/>
    <s v="(Dolakha)"/>
    <s v="2071-11-01"/>
    <x v="9"/>
    <x v="0"/>
    <m/>
    <n v="0"/>
    <m/>
    <e v="#DIV/0!"/>
    <e v="#DIV/0!"/>
    <m/>
    <m/>
    <m/>
  </r>
  <r>
    <n v="6"/>
    <x v="155"/>
    <n v="2.4"/>
    <s v="Roshi"/>
    <s v="1_gtd"/>
    <s v="2051-12-06"/>
    <s v="2101-11-30"/>
    <s v="Nepal Electricity Authority"/>
    <s v=""/>
    <s v="27o 33' 00&quot;"/>
    <s v="27o 35' 21&quot;"/>
    <s v="85o 30' 20&quot;"/>
    <s v="85o 32' 35&quot;"/>
    <n v="27.55"/>
    <n v="27.589166666666664"/>
    <n v="85.50555555555556"/>
    <n v="85.543055555555554"/>
    <s v="(Kavrepalanchok)"/>
    <s v="2022-01-01"/>
    <x v="34"/>
    <x v="0"/>
    <m/>
    <n v="0"/>
    <m/>
    <e v="#DIV/0!"/>
    <e v="#DIV/0!"/>
    <m/>
    <m/>
    <m/>
  </r>
  <r>
    <n v="30"/>
    <x v="156"/>
    <n v="2.4"/>
    <s v="Ridi"/>
    <s v="22"/>
    <s v="2064-02-17"/>
    <s v="2099-02-16"/>
    <s v="Ridi Power Co. Ltd."/>
    <s v="P.O. Box: 11039, Baneswor Kathmandu Ph: 4475234, 44474895"/>
    <s v="27o 55' 30&quot;"/>
    <s v="27o 57' 00&quot;"/>
    <s v="83o 23' 30&quot;"/>
    <s v="83o 26' 30&quot;"/>
    <n v="27.925000000000001"/>
    <n v="27.95"/>
    <n v="83.39166666666668"/>
    <n v="83.441666666666677"/>
    <s v="(Palpa)"/>
    <s v="2066-07-10"/>
    <x v="35"/>
    <x v="4"/>
    <m/>
    <n v="0"/>
    <m/>
    <e v="#DIV/0!"/>
    <e v="#DIV/0!"/>
    <m/>
    <m/>
    <m/>
  </r>
  <r>
    <n v="138"/>
    <x v="157"/>
    <n v="2.4"/>
    <s v="Syange"/>
    <s v="197"/>
    <s v="2074-02-22"/>
    <s v="2109-02-21"/>
    <s v="Upper Syange Hydropower Pvt. Ltd."/>
    <s v="Samakhusi, Kathmandu, P. O. Box: 8975, Phone: 4357646, Fax: 4354186"/>
    <s v="28o 23' 05&quot;"/>
    <s v="28o 23' 37&quot;"/>
    <s v="84o 22' 48&quot;"/>
    <s v="84o 23' 54&quot;"/>
    <n v="28.384722222222223"/>
    <n v="28.39361111111111"/>
    <n v="84.38"/>
    <n v="84.398333333333341"/>
    <s v="Taghring (Lamjung)"/>
    <s v="2078-11-15"/>
    <x v="7"/>
    <x v="1"/>
    <m/>
    <n v="0"/>
    <m/>
    <e v="#DIV/0!"/>
    <e v="#DIV/0!"/>
    <m/>
    <m/>
    <m/>
  </r>
  <r>
    <n v="91"/>
    <x v="158"/>
    <n v="2"/>
    <s v="Chhandi"/>
    <s v="103"/>
    <s v="2070-05-24"/>
    <s v="2105-05-23"/>
    <s v="Chhyandi Hydropower Co. P. Ltd"/>
    <s v="Ph: 014424925, 9851095497, 014426483"/>
    <s v="28o 15' 12&quot;"/>
    <s v="28o 16' 04&quot;"/>
    <s v="84o 28' 08&quot;"/>
    <s v="84o 29' 20&quot;"/>
    <n v="28.253333333333334"/>
    <n v="28.267777777777777"/>
    <n v="84.468888888888884"/>
    <n v="84.488888888888894"/>
    <s v="(Lamjung)"/>
    <s v="2072-12-13"/>
    <x v="7"/>
    <x v="1"/>
    <m/>
    <n v="0"/>
    <m/>
    <e v="#DIV/0!"/>
    <e v="#DIV/0!"/>
    <m/>
    <m/>
    <m/>
  </r>
  <r>
    <n v="63"/>
    <x v="159"/>
    <n v="2"/>
    <s v="Jhyari Khola"/>
    <s v="63"/>
    <s v="2069-02-30"/>
    <s v="2104-02-29"/>
    <s v="Electrocom and Research Centre, 9851003846"/>
    <s v="Baneshwor, Kathamandu - 10, Ph. 9851003846,9751000944"/>
    <s v="27o 44' 30&quot;"/>
    <s v="27o 46' 35&quot;"/>
    <s v="85o 40' 15&quot;"/>
    <s v="85o 41' 02&quot;"/>
    <n v="27.741666666666667"/>
    <n v="27.776388888888889"/>
    <n v="85.670833333333334"/>
    <n v="85.683888888888887"/>
    <s v="Pipaldanda,Sanusiruwari,Kunchok,Bhotsipa (Sindhupalchok)"/>
    <s v="2073-04-01"/>
    <x v="12"/>
    <x v="0"/>
    <m/>
    <n v="0"/>
    <m/>
    <e v="#DIV/0!"/>
    <e v="#DIV/0!"/>
    <m/>
    <m/>
    <m/>
  </r>
  <r>
    <n v="79"/>
    <x v="160"/>
    <n v="2"/>
    <s v="Khani Khola"/>
    <s v="85"/>
    <s v="2069-11-03"/>
    <s v="2104-11-02"/>
    <s v="Khani Khola Hydropower Company Ltd"/>
    <s v="Baluwatar Kathmandu, P.O.Box 8975,Ph 01-4417220"/>
    <s v="27o 29' 10&quot;"/>
    <s v="27o 29' 44&quot;"/>
    <s v="85o 17' 02&quot;"/>
    <s v="85o 18' 20&quot;"/>
    <n v="27.486111111111111"/>
    <n v="27.495555555555555"/>
    <n v="85.283888888888882"/>
    <n v="85.305555555555557"/>
    <s v="(Lalitpur)"/>
    <s v="2073-08-09"/>
    <x v="0"/>
    <x v="0"/>
    <m/>
    <n v="0"/>
    <m/>
    <e v="#DIV/0!"/>
    <e v="#DIV/0!"/>
    <m/>
    <m/>
    <m/>
  </r>
  <r>
    <n v="2"/>
    <x v="161"/>
    <n v="2"/>
    <s v="Tatopani"/>
    <s v="1_gtd"/>
    <s v="2051-12-06"/>
    <s v="2101-11-30"/>
    <s v="Nepal Electricity Authority"/>
    <s v=""/>
    <s v="28o 31' 31&quot;"/>
    <s v="28o 32' 00&quot;"/>
    <s v="83o 39' 30&quot;"/>
    <s v="83o 40' 07&quot;"/>
    <n v="28.525277777777777"/>
    <n v="28.533333333333335"/>
    <n v="83.658333333333346"/>
    <n v="83.668611111111119"/>
    <s v="(Myagdi)"/>
    <s v="2045-01-01"/>
    <x v="6"/>
    <x v="1"/>
    <m/>
    <n v="0"/>
    <m/>
    <e v="#DIV/0!"/>
    <e v="#DIV/0!"/>
    <m/>
    <m/>
    <m/>
  </r>
  <r>
    <n v="154"/>
    <x v="162"/>
    <n v="2"/>
    <s v="Richet"/>
    <s v="258"/>
    <s v="2076-02-07"/>
    <s v="2112-02-06"/>
    <s v="Upper Richet Hydropower Pvt. Ltd."/>
    <s v="Lalitpur-1, Kupondole; tel: 01-4472349; emai: urhppl@gmail.com"/>
    <s v="28o 10' 56&quot;"/>
    <s v="28o 11' 53&quot;"/>
    <s v="84o 55' 52&quot;"/>
    <s v="84o 56' 49&quot;"/>
    <n v="28.182222222222222"/>
    <n v="28.198055555555555"/>
    <n v="84.931111111111122"/>
    <n v="84.946944444444455"/>
    <s v="Kashigaun,Manbu (Gorkha)"/>
    <s v="2081-05-27"/>
    <x v="24"/>
    <x v="1"/>
    <m/>
    <n v="0"/>
    <m/>
    <e v="#DIV/0!"/>
    <e v="#DIV/0!"/>
    <m/>
    <m/>
    <m/>
  </r>
  <r>
    <n v="34"/>
    <x v="163"/>
    <n v="1.8"/>
    <s v="Chaku"/>
    <s v="26"/>
    <s v="2065-05-09"/>
    <s v="2100-05-08"/>
    <s v="Laughing Buddha Power Nepal Pvt. Ltd"/>
    <s v=""/>
    <s v="27o 52' 33&quot;"/>
    <s v="27o 53' 46&quot;"/>
    <s v="85o 54' 43&quot;"/>
    <s v="85o 55' 29&quot;"/>
    <n v="27.875833333333333"/>
    <n v="27.896111111111111"/>
    <n v="85.911944444444444"/>
    <n v="85.924722222222229"/>
    <s v="(Sindhupalchok)"/>
    <s v="2070-04-24"/>
    <x v="12"/>
    <x v="0"/>
    <m/>
    <n v="0"/>
    <m/>
    <e v="#DIV/0!"/>
    <e v="#DIV/0!"/>
    <m/>
    <m/>
    <m/>
  </r>
  <r>
    <n v="52"/>
    <x v="164"/>
    <n v="1.8"/>
    <s v="Chaku"/>
    <s v="44"/>
    <s v="2067-12-07"/>
    <s v="2102-12-06"/>
    <s v="Laughing Budha Power Nepal"/>
    <s v="GPO Box: 4619 , Katmandu"/>
    <s v="27o 52' 20&quot;"/>
    <s v="27o 52' 50&quot;"/>
    <s v="85o 55' 45&quot;"/>
    <s v="85o 56' 00&quot;"/>
    <n v="27.872222222222224"/>
    <n v="27.880555555555556"/>
    <n v="85.929166666666674"/>
    <n v="85.933333333333337"/>
    <s v="(Sindhupalchok)"/>
    <s v="2069-11-15"/>
    <x v="12"/>
    <x v="0"/>
    <m/>
    <n v="0"/>
    <m/>
    <e v="#DIV/0!"/>
    <e v="#DIV/0!"/>
    <m/>
    <m/>
    <m/>
  </r>
  <r>
    <n v="27"/>
    <x v="165"/>
    <n v="1.65"/>
    <s v="Thoppal"/>
    <s v="19"/>
    <s v="2063-03-25"/>
    <s v="2098-03-24"/>
    <s v="Thoppal Khola Hydropower Company"/>
    <s v=""/>
    <s v="27o 49' 00&quot;"/>
    <s v="27o 51' 00&quot;"/>
    <s v="84o 50' 30&quot;"/>
    <s v="84o 53' 30&quot;"/>
    <n v="27.816666666666666"/>
    <n v="27.85"/>
    <n v="84.841666666666669"/>
    <n v="84.89166666666668"/>
    <s v="(Dhading)"/>
    <s v="2064-04-24"/>
    <x v="28"/>
    <x v="0"/>
    <m/>
    <n v="0"/>
    <m/>
    <e v="#DIV/0!"/>
    <e v="#DIV/0!"/>
    <m/>
    <m/>
    <m/>
  </r>
  <r>
    <n v="7"/>
    <x v="166"/>
    <n v="1.5"/>
    <s v="Seti Khola"/>
    <s v="1_gtd"/>
    <s v="2051-12-06"/>
    <s v="2101-11-30"/>
    <s v="Nepal Electricity Authority"/>
    <s v=""/>
    <s v="28o 13' 50&quot;"/>
    <s v="28o 15' 06&quot;"/>
    <s v="83o 57' 54&quot;"/>
    <s v="83o 59' 34&quot;"/>
    <n v="28.230555555555554"/>
    <n v="28.251666666666665"/>
    <n v="83.965000000000003"/>
    <n v="83.992777777777775"/>
    <s v="(Kaski)"/>
    <s v="2042-07-16"/>
    <x v="13"/>
    <x v="1"/>
    <m/>
    <n v="0"/>
    <m/>
    <e v="#DIV/0!"/>
    <e v="#DIV/0!"/>
    <m/>
    <m/>
    <m/>
  </r>
  <r>
    <n v="114"/>
    <x v="167"/>
    <n v="1.5"/>
    <s v="Theule"/>
    <s v="140"/>
    <s v="2072-03-28"/>
    <s v="2107-03-27"/>
    <s v="Barahi Hydropower Pvt Ltd"/>
    <s v="Lakeside Pokhra-6, Tel: 061-520872,01-520872"/>
    <s v="28o 10' 20&quot;"/>
    <s v="28o 11' 10&quot;"/>
    <s v="83o 36' 51&quot;"/>
    <s v="83o 38' 25&quot;"/>
    <n v="28.172222222222224"/>
    <n v="28.18611111111111"/>
    <n v="83.614166666666662"/>
    <n v="83.640277777777783"/>
    <s v="Kusmi,Binamare,Sarkuwa (Baglung)"/>
    <s v="2075-03-24"/>
    <x v="33"/>
    <x v="1"/>
    <m/>
    <n v="0"/>
    <m/>
    <e v="#DIV/0!"/>
    <e v="#DIV/0!"/>
    <m/>
    <m/>
    <m/>
  </r>
  <r>
    <n v="12"/>
    <x v="168"/>
    <n v="1.024"/>
    <s v="Tinau"/>
    <s v="1_gtd"/>
    <s v="2051-12-06"/>
    <s v="2101-11-30"/>
    <s v="Nepal Electricity Authority"/>
    <s v=""/>
    <s v="27o 43' 00&quot;"/>
    <s v="27o 44' 20&quot;"/>
    <s v="83o 27' 30&quot;"/>
    <s v="83o 28' 00&quot;"/>
    <n v="27.716666666666665"/>
    <n v="27.738888888888891"/>
    <n v="83.458333333333343"/>
    <n v="83.466666666666669"/>
    <s v="(Palpa)"/>
    <s v="2038-01-01"/>
    <x v="35"/>
    <x v="4"/>
    <m/>
    <n v="0"/>
    <m/>
    <e v="#DIV/0!"/>
    <e v="#DIV/0!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48"/>
    <s v="Upper Tamakoshi HPP"/>
    <n v="456"/>
    <x v="0"/>
    <n v="42000"/>
    <n v="1050"/>
    <n v="2281000"/>
    <n v="0.46032441911442351"/>
    <n v="460.32"/>
    <n v="1.8412976764576941E-2"/>
  </r>
  <r>
    <n v="17"/>
    <s v="Kali Gandaki A"/>
    <n v="144"/>
    <x v="1"/>
    <n v="26610"/>
    <n v="665.25"/>
    <n v="842572.4"/>
    <n v="0.78954639387665682"/>
    <n v="789.55"/>
    <n v="3.1581855755066272E-2"/>
  </r>
  <r>
    <n v="71"/>
    <s v="Rasuwagadhi"/>
    <n v="111"/>
    <x v="0"/>
    <n v="18470"/>
    <n v="461.75"/>
    <n v="613875"/>
    <n v="0.75218896355121156"/>
    <n v="752.19"/>
    <n v="3.0087558542048462E-2"/>
  </r>
  <r>
    <n v="106"/>
    <s v="Solu Khola (Dudha Koshi)"/>
    <n v="86"/>
    <x v="2"/>
    <n v="11860"/>
    <n v="355.8"/>
    <n v="280930"/>
    <n v="1.2665076709500589"/>
    <n v="1266.51"/>
    <n v="5.0660306838002357E-2"/>
  </r>
  <r>
    <n v="125"/>
    <s v="Sanjen Khola"/>
    <n v="78"/>
    <x v="0"/>
    <n v="13200"/>
    <n v="396"/>
    <n v="241800"/>
    <n v="1.6377171215880892"/>
    <n v="1637.72"/>
    <n v="6.550868486352357E-2"/>
  </r>
  <r>
    <n v="115"/>
    <s v="Likhu -1"/>
    <n v="77"/>
    <x v="0"/>
    <n v="12854"/>
    <n v="385.62"/>
    <n v="363110"/>
    <n v="1.0619922337583652"/>
    <n v="1061.99"/>
    <n v="4.247968935033461E-2"/>
  </r>
  <r>
    <n v="139"/>
    <s v="Middle Tamor"/>
    <n v="73"/>
    <x v="2"/>
    <n v="13970"/>
    <n v="419.09999999999997"/>
    <n v="429409"/>
    <n v="0.9759925851577399"/>
    <n v="975.99"/>
    <n v="3.9039703406309599E-2"/>
  </r>
  <r>
    <n v="152"/>
    <s v="Nilgiri Khola-II cascade Project"/>
    <n v="71"/>
    <x v="1"/>
    <n v="13000"/>
    <n v="390"/>
    <n v="359480"/>
    <n v="1.0849004117057972"/>
    <n v="1084.9000000000001"/>
    <n v="4.3396016468231886E-2"/>
  </r>
  <r>
    <n v="21"/>
    <s v="Madhya Marsyangdi"/>
    <n v="70"/>
    <x v="1"/>
    <n v="29000"/>
    <n v="870"/>
    <n v="398000"/>
    <n v="2.1859296482412058"/>
    <n v="2185.9299999999998"/>
    <n v="8.7437185929648234E-2"/>
  </r>
  <r>
    <n v="8"/>
    <s v="Marsyangdi"/>
    <n v="69"/>
    <x v="1"/>
    <n v="22000"/>
    <n v="660"/>
    <n v="462500"/>
    <n v="1.4270270270270271"/>
    <n v="1427.03"/>
    <n v="5.7081081081081085E-2"/>
  </r>
  <r>
    <n v="1"/>
    <s v="Khimti -I"/>
    <n v="60"/>
    <x v="0"/>
    <n v="9800"/>
    <n v="294"/>
    <n v="350000"/>
    <n v="0.84000000000000008"/>
    <n v="840"/>
    <n v="3.3600000000000005E-2"/>
  </r>
  <r>
    <n v="9"/>
    <s v="Kulekhani-I"/>
    <n v="60"/>
    <x v="0"/>
    <n v="2470"/>
    <n v="74.099999999999994"/>
    <n v="211000"/>
    <n v="0.35118483412322277"/>
    <n v="351.18"/>
    <n v="1.4047393364928912E-2"/>
  </r>
  <r>
    <n v="49"/>
    <s v="Upper Trishuli 3A"/>
    <n v="60"/>
    <x v="0"/>
    <n v="17320"/>
    <n v="519.6"/>
    <n v="489760"/>
    <n v="1.0609278013721009"/>
    <n v="1060.93"/>
    <n v="4.2437112054884034E-2"/>
  </r>
  <r>
    <n v="116"/>
    <s v="Likhu -2"/>
    <n v="55"/>
    <x v="0"/>
    <n v="5000"/>
    <n v="150"/>
    <n v="242370"/>
    <n v="0.6188884762965714"/>
    <n v="618.89"/>
    <n v="2.4755539051862858E-2"/>
  </r>
  <r>
    <n v="99"/>
    <s v="Super Dordi Kha Hydropower Project"/>
    <n v="54"/>
    <x v="1"/>
    <n v="10390"/>
    <n v="311.7"/>
    <n v="328470"/>
    <n v="0.94894510914238739"/>
    <n v="948.95"/>
    <n v="3.7957804365695499E-2"/>
  </r>
  <r>
    <n v="59"/>
    <s v="Likhu-4"/>
    <n v="52.4"/>
    <x v="2"/>
    <n v="10160"/>
    <n v="304.8"/>
    <n v="314780"/>
    <n v="0.96829531736450858"/>
    <n v="968.3"/>
    <n v="3.8731812694580342E-2"/>
  </r>
  <r>
    <n v="60"/>
    <s v="Upper Marsyangdi A"/>
    <n v="50"/>
    <x v="1"/>
    <n v="16000"/>
    <n v="480"/>
    <n v="317600"/>
    <n v="1.5113350125944585"/>
    <n v="1511.34"/>
    <n v="6.0453400503778343E-2"/>
  </r>
  <r>
    <n v="18"/>
    <s v="Upper Bhotekoshi"/>
    <n v="45"/>
    <x v="0"/>
    <n v="7000"/>
    <n v="210"/>
    <n v="299300"/>
    <n v="0.70163715335783494"/>
    <n v="701.64"/>
    <n v="2.8065486134313398E-2"/>
  </r>
  <r>
    <n v="137"/>
    <s v="Super Madi"/>
    <n v="44"/>
    <x v="1"/>
    <n v="8700"/>
    <n v="261"/>
    <n v="24265"/>
    <n v="1.07562332577787"/>
    <n v="1075.6199999999999"/>
    <n v="0.4302493303111477"/>
  </r>
  <r>
    <n v="55"/>
    <s v="Mristi Khola"/>
    <n v="42"/>
    <x v="1"/>
    <n v="5643"/>
    <n v="169.29"/>
    <n v="232000"/>
    <n v="0.72969827586206892"/>
    <n v="729.7"/>
    <n v="2.9187931034482757E-2"/>
  </r>
  <r>
    <n v="158"/>
    <s v="Upper Chameliya HP"/>
    <n v="40"/>
    <x v="3"/>
    <n v="7400"/>
    <n v="222"/>
    <n v="264100"/>
    <n v="0.84050000000000002"/>
    <n v="840.5"/>
    <n v="3.362362741385839"/>
  </r>
  <r>
    <n v="126"/>
    <s v="Upper Balephi A"/>
    <n v="36"/>
    <x v="0"/>
    <n v="7038.9380000000001"/>
    <n v="211.16813999999999"/>
    <n v="212830"/>
    <n v="0.99219000000000002"/>
    <n v="992.19"/>
    <n v="39687.664333035755"/>
  </r>
  <r>
    <n v="3"/>
    <s v="Kulekhani-II"/>
    <n v="32"/>
    <x v="0"/>
    <n v="124"/>
    <n v="3.7199999999999998"/>
    <n v="104600"/>
    <n v="3.556405E-2"/>
    <n v="35.56"/>
    <n v="1.2620865139949108E-3"/>
  </r>
  <r>
    <n v="28"/>
    <s v="Chameliya Khola"/>
    <n v="30"/>
    <x v="3"/>
    <n v="15060"/>
    <n v="451.8"/>
    <n v="184200"/>
    <n v="2.452768729641694"/>
    <n v="2452.77"/>
    <n v="9.8110749185667756E-2"/>
  </r>
  <r>
    <n v="77"/>
    <s v="Nyadi Khola"/>
    <n v="30"/>
    <x v="1"/>
    <n v="6000"/>
    <n v="180"/>
    <n v="168500"/>
    <n v="1.0682492581602374"/>
    <n v="1068.25"/>
    <n v="4.2729970326409496E-2"/>
  </r>
  <r>
    <n v="123"/>
    <s v="Lower Likhu"/>
    <n v="28.1"/>
    <x v="2"/>
    <n v="6370"/>
    <n v="191.1"/>
    <n v="170840"/>
    <n v="1.1185904940295011"/>
    <n v="1118.5899999999999"/>
    <n v="4.4743619761180041E-2"/>
  </r>
  <r>
    <n v="54"/>
    <s v="Dordi Khola"/>
    <n v="27"/>
    <x v="1"/>
    <n v="5000"/>
    <n v="150"/>
    <n v="147690"/>
    <n v="1.0156408693885843"/>
    <n v="1015.64"/>
    <n v="4.0625634775543373E-2"/>
  </r>
  <r>
    <n v="42"/>
    <s v="Upper Madi"/>
    <n v="25"/>
    <x v="1"/>
    <n v="6600"/>
    <n v="198"/>
    <n v="120000"/>
    <n v="1.65"/>
    <n v="1650"/>
    <n v="6.6000000000000003E-2"/>
  </r>
  <r>
    <n v="88"/>
    <s v="Kabeli B - 1"/>
    <n v="25"/>
    <x v="2"/>
    <n v="4300"/>
    <n v="129"/>
    <n v="151650"/>
    <n v="0.85064292779426309"/>
    <n v="850.64"/>
    <n v="3.4025717111770527E-2"/>
  </r>
  <r>
    <n v="101"/>
    <s v="Upper Dordi A HEP"/>
    <n v="25"/>
    <x v="1"/>
    <n v="3960"/>
    <n v="118.8"/>
    <n v="138398"/>
    <n v="0.85839390742640787"/>
    <n v="858.39"/>
    <n v="3.4335756297056312E-2"/>
  </r>
  <r>
    <n v="119"/>
    <s v="Singati Khola hydropower project"/>
    <n v="25"/>
    <x v="0"/>
    <n v="2893.4380000000001"/>
    <n v="86.803139999999999"/>
    <n v="101868"/>
    <n v="0.85211391212156906"/>
    <n v="852.11"/>
    <n v="3.4084556484862763E-2"/>
  </r>
  <r>
    <n v="164"/>
    <s v="Seti Khola HPP"/>
    <n v="25"/>
    <x v="1"/>
    <n v="5000"/>
    <n v="150"/>
    <n v="133432"/>
    <n v="1.1241681155944601"/>
    <n v="1124.17"/>
    <n v="4.4966724623778404E-2"/>
  </r>
  <r>
    <n v="4"/>
    <s v="Trishuli"/>
    <n v="24"/>
    <x v="0"/>
    <n v="140"/>
    <n v="4.2"/>
    <n v="163000"/>
    <n v="2.5766871165644172E-2"/>
    <n v="25.77"/>
    <n v="1.030674846625767E-3"/>
  </r>
  <r>
    <n v="100"/>
    <s v="Solu Hydropower Project"/>
    <n v="23.5"/>
    <x v="2"/>
    <n v="5000"/>
    <n v="150"/>
    <n v="132520"/>
    <n v="1.1319046181708421"/>
    <n v="1131.9000000000001"/>
    <n v="4.5276184726833688E-2"/>
  </r>
  <r>
    <n v="58"/>
    <s v="Upper Chaku A"/>
    <n v="22.2"/>
    <x v="0"/>
    <n v="4033"/>
    <n v="120.99"/>
    <n v="118000"/>
    <n v="1.0253389830508473"/>
    <n v="1025.3399999999999"/>
    <n v="4.1013559322033891E-2"/>
  </r>
  <r>
    <n v="89"/>
    <s v="Lower Hewa"/>
    <n v="22.1"/>
    <x v="2"/>
    <n v="3660"/>
    <n v="109.8"/>
    <n v="116261"/>
    <n v="0.94442676391911307"/>
    <n v="944.43"/>
    <n v="3.7777070556764526E-2"/>
  </r>
  <r>
    <n v="19"/>
    <s v="Chilime"/>
    <n v="22"/>
    <x v="0"/>
    <n v="2480"/>
    <n v="74.399999999999991"/>
    <n v="150000"/>
    <n v="0.49599999999999989"/>
    <n v="496"/>
    <n v="1.9839999999999997E-2"/>
  </r>
  <r>
    <n v="44"/>
    <s v="Mai"/>
    <n v="22"/>
    <x v="2"/>
    <n v="3097.5"/>
    <n v="92.924999999999997"/>
    <n v="128298"/>
    <n v="0.72429032408922978"/>
    <n v="724.29"/>
    <n v="2.897161296356919E-2"/>
  </r>
  <r>
    <n v="104"/>
    <s v="Bagmati Nadi"/>
    <n v="22"/>
    <x v="0"/>
    <n v="4000"/>
    <n v="120"/>
    <n v="110000"/>
    <n v="1.0909090909090911"/>
    <n v="1090.9100000000001"/>
    <n v="4.363636363636364E-2"/>
  </r>
  <r>
    <n v="45"/>
    <s v="Lower Modi Khola"/>
    <n v="20"/>
    <x v="1"/>
    <n v="3600"/>
    <n v="108"/>
    <n v="117000"/>
    <n v="0.92307692307692302"/>
    <n v="923.08"/>
    <n v="3.69230769230769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3E7889-BB56-40D7-B992-BD1C35D621A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10" firstHeaderRow="1" firstDataRow="1" firstDataCol="1"/>
  <pivotFields count="29">
    <pivotField showAll="0"/>
    <pivotField axis="axisRow" showAll="0">
      <items count="171">
        <item x="80"/>
        <item x="96"/>
        <item x="41"/>
        <item x="134"/>
        <item x="144"/>
        <item x="128"/>
        <item x="129"/>
        <item x="151"/>
        <item x="145"/>
        <item x="28"/>
        <item x="140"/>
        <item x="97"/>
        <item x="83"/>
        <item x="158"/>
        <item x="42"/>
        <item x="153"/>
        <item x="108"/>
        <item x="54"/>
        <item x="31"/>
        <item x="60"/>
        <item x="69"/>
        <item x="61"/>
        <item x="139"/>
        <item x="48"/>
        <item x="143"/>
        <item x="110"/>
        <item x="55"/>
        <item x="111"/>
        <item x="131"/>
        <item x="49"/>
        <item x="91"/>
        <item x="75"/>
        <item x="59"/>
        <item x="159"/>
        <item x="154"/>
        <item x="90"/>
        <item x="32"/>
        <item x="74"/>
        <item x="47"/>
        <item x="1"/>
        <item x="141"/>
        <item x="160"/>
        <item x="10"/>
        <item x="135"/>
        <item x="56"/>
        <item x="11"/>
        <item x="27"/>
        <item x="112"/>
        <item x="5"/>
        <item x="14"/>
        <item x="17"/>
        <item x="16"/>
        <item x="163"/>
        <item x="40"/>
        <item x="105"/>
        <item x="67"/>
        <item x="30"/>
        <item x="71"/>
        <item x="44"/>
        <item x="121"/>
        <item x="8"/>
        <item x="58"/>
        <item x="43"/>
        <item x="78"/>
        <item x="98"/>
        <item x="86"/>
        <item x="130"/>
        <item x="113"/>
        <item x="72"/>
        <item x="123"/>
        <item x="9"/>
        <item x="50"/>
        <item x="79"/>
        <item x="164"/>
        <item x="46"/>
        <item x="6"/>
        <item x="146"/>
        <item x="51"/>
        <item x="99"/>
        <item x="22"/>
        <item x="62"/>
        <item x="84"/>
        <item x="25"/>
        <item x="7"/>
        <item x="29"/>
        <item x="124"/>
        <item x="155"/>
        <item x="114"/>
        <item x="115"/>
        <item x="147"/>
        <item x="106"/>
        <item x="122"/>
        <item x="136"/>
        <item x="132"/>
        <item x="2"/>
        <item x="148"/>
        <item x="116"/>
        <item x="156"/>
        <item x="82"/>
        <item x="104"/>
        <item x="117"/>
        <item x="142"/>
        <item x="68"/>
        <item x="21"/>
        <item x="4"/>
        <item x="95"/>
        <item x="137"/>
        <item x="166"/>
        <item x="33"/>
        <item x="34"/>
        <item x="73"/>
        <item x="118"/>
        <item x="38"/>
        <item x="3"/>
        <item x="70"/>
        <item x="66"/>
        <item x="152"/>
        <item x="81"/>
        <item x="15"/>
        <item x="57"/>
        <item x="20"/>
        <item x="89"/>
        <item x="149"/>
        <item x="77"/>
        <item x="100"/>
        <item x="119"/>
        <item x="87"/>
        <item x="161"/>
        <item x="65"/>
        <item x="167"/>
        <item x="165"/>
        <item x="168"/>
        <item x="37"/>
        <item x="133"/>
        <item x="26"/>
        <item x="19"/>
        <item x="39"/>
        <item x="23"/>
        <item x="138"/>
        <item x="126"/>
        <item x="35"/>
        <item x="85"/>
        <item x="120"/>
        <item x="76"/>
        <item x="24"/>
        <item x="63"/>
        <item x="101"/>
        <item x="92"/>
        <item x="127"/>
        <item x="36"/>
        <item x="107"/>
        <item x="64"/>
        <item x="53"/>
        <item x="102"/>
        <item x="18"/>
        <item x="93"/>
        <item x="88"/>
        <item x="109"/>
        <item x="125"/>
        <item x="150"/>
        <item x="162"/>
        <item m="1" x="169"/>
        <item x="45"/>
        <item x="103"/>
        <item x="157"/>
        <item x="0"/>
        <item x="12"/>
        <item x="94"/>
        <item x="13"/>
        <item x="5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8">
        <item x="33"/>
        <item x="15"/>
        <item x="25"/>
        <item x="31"/>
        <item x="14"/>
        <item x="28"/>
        <item x="9"/>
        <item x="32"/>
        <item x="29"/>
        <item x="24"/>
        <item x="30"/>
        <item x="18"/>
        <item x="13"/>
        <item x="34"/>
        <item x="27"/>
        <item x="0"/>
        <item x="7"/>
        <item x="10"/>
        <item x="23"/>
        <item x="6"/>
        <item x="20"/>
        <item x="17"/>
        <item x="11"/>
        <item x="35"/>
        <item x="16"/>
        <item x="19"/>
        <item x="22"/>
        <item x="4"/>
        <item x="2"/>
        <item x="21"/>
        <item x="12"/>
        <item x="3"/>
        <item x="1"/>
        <item x="8"/>
        <item x="5"/>
        <item x="26"/>
        <item m="1" x="36"/>
        <item t="default"/>
      </items>
    </pivotField>
    <pivotField axis="axisRow" showAll="0">
      <items count="8">
        <item sd="0" x="0"/>
        <item sd="0" x="1"/>
        <item sd="0" x="5"/>
        <item sd="0" x="2"/>
        <item sd="0" x="4"/>
        <item sd="0" x="3"/>
        <item m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20"/>
    <field x="19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apacity (MW)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56726A-BBE9-4E52-B535-5E48FB6E7746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D8" firstHeaderRow="0" firstDataRow="1" firstDataCol="1"/>
  <pivotFields count="10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dataField="1" showAll="0"/>
    <pivotField showAll="0"/>
    <pivotField dataField="1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O and M Cost_x000a_(*10^6)" fld="5" baseField="0" baseItem="0"/>
    <dataField name="Sum of Design Generation _x000a_(MWh)" fld="6" baseField="0" baseItem="0"/>
    <dataField name="Sum of Coefficent (Rs/MWh)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FED658-9A06-46EC-8A07-22DB21AD2A8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10" firstHeaderRow="1" firstDataRow="1" firstDataCol="1"/>
  <pivotFields count="3">
    <pivotField showAll="0"/>
    <pivotField dataField="1" showAll="0"/>
    <pivotField axis="axisRow" showAll="0">
      <items count="7">
        <item x="2"/>
        <item x="4"/>
        <item x="0"/>
        <item x="3"/>
        <item x="1"/>
        <item x="5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Load (MW)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FA5E2B9E-9E02-43AC-8204-C8355987227F}" autoFormatId="16" applyNumberFormats="0" applyBorderFormats="0" applyFontFormats="0" applyPatternFormats="0" applyAlignmentFormats="0" applyWidthHeightFormats="0">
  <queryTableRefresh nextId="32" unboundColumnsRight="10">
    <queryTableFields count="29">
      <queryTableField id="1" name="S No" tableColumnId="1"/>
      <queryTableField id="2" name="Project" tableColumnId="2"/>
      <queryTableField id="3" name="Capacity (MW)" tableColumnId="3"/>
      <queryTableField id="4" name="River" tableColumnId="4"/>
      <queryTableField id="5" name="Lic No" tableColumnId="5"/>
      <queryTableField id="6" name="Isuue Date" tableColumnId="6"/>
      <queryTableField id="7" name="Validity" tableColumnId="7"/>
      <queryTableField id="8" name="Promoter" tableColumnId="8"/>
      <queryTableField id="9" name="Address" tableColumnId="9"/>
      <queryTableField id="10" name="Latitiude N" tableColumnId="10"/>
      <queryTableField id="11" name="Latitiude N_1" tableColumnId="11"/>
      <queryTableField id="12" name="Longitude E" tableColumnId="12"/>
      <queryTableField id="13" name="Longitude E_2" tableColumnId="13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14" name="VDC/District" tableColumnId="14"/>
      <queryTableField id="15" name="C O D" tableColumnId="15"/>
      <queryTableField id="16" dataBound="0" tableColumnId="16"/>
      <queryTableField id="17" dataBound="0" tableColumnId="17"/>
      <queryTableField id="25" dataBound="0" tableColumnId="27"/>
      <queryTableField id="31" dataBound="0" tableColumnId="25"/>
      <queryTableField id="26" dataBound="0" tableColumnId="28"/>
      <queryTableField id="29" dataBound="0" tableColumnId="29"/>
      <queryTableField id="23" dataBound="0" tableColumnId="23"/>
      <queryTableField id="28" dataBound="0" tableColumnId="26"/>
      <queryTableField id="24" dataBound="0" tableColumnId="24"/>
      <queryTableField id="30" dataBound="0" tableColumnId="30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0A2E725C-AE46-400D-B45D-BE273A18EAFE}" autoFormatId="16" applyNumberFormats="0" applyBorderFormats="0" applyFontFormats="0" applyPatternFormats="0" applyAlignmentFormats="0" applyWidthHeightFormats="0">
  <queryTableRefresh nextId="8" unboundColumnsRight="1">
    <queryTableFields count="6">
      <queryTableField id="1" name="Districts" tableColumnId="1"/>
      <queryTableField id="2" name="Nepali" tableColumnId="2"/>
      <queryTableField id="3" name="Headquarters" tableColumnId="3"/>
      <queryTableField id="4" name="Area (km2)" tableColumnId="4"/>
      <queryTableField id="5" name="Population (2021)[7]" tableColumnId="5"/>
      <queryTableField id="7" dataBound="0" tableColumnId="7"/>
    </queryTableFields>
    <queryTableDeletedFields count="1">
      <deletedField name="Official Website"/>
    </queryTableDeleted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6105B87-DF30-4D9C-977F-864F487B6BC4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Name" tableColumnId="1"/>
      <queryTableField id="2" name="Nepali" tableColumnId="2"/>
      <queryTableField id="3" name="Headquarters" tableColumnId="3"/>
      <queryTableField id="4" name="Area (km2)" tableColumnId="4"/>
      <queryTableField id="5" name="Population (2021)[7]" tableColumnId="5"/>
      <queryTableField id="6" name="Website" tableColumnId="6"/>
      <queryTableField id="7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4" xr16:uid="{F7A89574-743C-4D10-B33F-25A15FEBD79B}" autoFormatId="16" applyNumberFormats="0" applyBorderFormats="0" applyFontFormats="0" applyPatternFormats="0" applyAlignmentFormats="0" applyWidthHeightFormats="0">
  <queryTableRefresh nextId="15">
    <queryTableFields count="14">
      <queryTableField id="1" name="S No" tableColumnId="1"/>
      <queryTableField id="2" name="Project" tableColumnId="2"/>
      <queryTableField id="3" name="Capacity (MW)" tableColumnId="3"/>
      <queryTableField id="4" name="Lic No" tableColumnId="4"/>
      <queryTableField id="5" name="Isuue Date" tableColumnId="5"/>
      <queryTableField id="6" name="Validity" tableColumnId="6"/>
      <queryTableField id="7" name="Promoter" tableColumnId="7"/>
      <queryTableField id="8" name="Address" tableColumnId="8"/>
      <queryTableField id="9" name="Latitiude N" tableColumnId="9"/>
      <queryTableField id="10" name="Latitiude N_1" tableColumnId="10"/>
      <queryTableField id="11" name="Longitude E" tableColumnId="11"/>
      <queryTableField id="12" name="Longitude E_2" tableColumnId="12"/>
      <queryTableField id="13" name="VDC/District" tableColumnId="13"/>
      <queryTableField id="14" name="C O D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5272B75C-A266-40F3-970B-6FA06B8BA8D1}" autoFormatId="16" applyNumberFormats="0" applyBorderFormats="0" applyFontFormats="0" applyPatternFormats="0" applyAlignmentFormats="0" applyWidthHeightFormats="0">
  <queryTableRefresh nextId="17" unboundColumnsRight="2">
    <queryTableFields count="16">
      <queryTableField id="1" name="S No" tableColumnId="1"/>
      <queryTableField id="2" name="Project" tableColumnId="2"/>
      <queryTableField id="3" name="Capacity (MW)" tableColumnId="3"/>
      <queryTableField id="4" name="Lic No" tableColumnId="4"/>
      <queryTableField id="5" name="Isuue Date" tableColumnId="5"/>
      <queryTableField id="6" name="Validity" tableColumnId="6"/>
      <queryTableField id="7" name="Promoter" tableColumnId="7"/>
      <queryTableField id="8" name="Address" tableColumnId="8"/>
      <queryTableField id="9" name="Latitiude N" tableColumnId="9"/>
      <queryTableField id="10" name="Latitiude N_1" tableColumnId="10"/>
      <queryTableField id="11" name="Longitude E" tableColumnId="11"/>
      <queryTableField id="12" name="Longitude E_2" tableColumnId="12"/>
      <queryTableField id="13" name="VDC/District" tableColumnId="13"/>
      <queryTableField id="14" name="C O D" tableColumnId="14"/>
      <queryTableField id="16" dataBound="0" tableColumnId="16"/>
      <queryTableField id="15" dataBound="0" tableColumnId="1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08878A4F-9A67-4CD1-9D63-142377DE191A}" autoFormatId="16" applyNumberFormats="0" applyBorderFormats="0" applyFontFormats="0" applyPatternFormats="0" applyAlignmentFormats="0" applyWidthHeightFormats="0">
  <queryTableRefresh nextId="15">
    <queryTableFields count="14">
      <queryTableField id="1" name="S No" tableColumnId="1"/>
      <queryTableField id="2" name="Project" tableColumnId="2"/>
      <queryTableField id="3" name="Capacity (MW)" tableColumnId="3"/>
      <queryTableField id="4" name="Lic No" tableColumnId="4"/>
      <queryTableField id="5" name="Isuue Date" tableColumnId="5"/>
      <queryTableField id="6" name="Validity" tableColumnId="6"/>
      <queryTableField id="7" name="Promoter" tableColumnId="7"/>
      <queryTableField id="8" name="Address" tableColumnId="8"/>
      <queryTableField id="9" name="Latitiude N" tableColumnId="9"/>
      <queryTableField id="10" name="Latitiude N_1" tableColumnId="10"/>
      <queryTableField id="11" name="Longitude E" tableColumnId="11"/>
      <queryTableField id="12" name="Longitude E_2" tableColumnId="12"/>
      <queryTableField id="13" name="VDC/District" tableColumnId="13"/>
      <queryTableField id="14" name="C O D" tableColumnId="1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8" xr16:uid="{B9B214A3-557E-4387-B8CA-36BF2DDECAF1}" autoFormatId="16" applyNumberFormats="0" applyBorderFormats="0" applyFontFormats="0" applyPatternFormats="0" applyAlignmentFormats="0" applyWidthHeightFormats="0">
  <queryTableRefresh nextId="8" unboundColumnsRight="1">
    <queryTableFields count="6">
      <queryTableField id="1" name="Districts" tableColumnId="1"/>
      <queryTableField id="2" name="Nepali" tableColumnId="2"/>
      <queryTableField id="3" name="Headquarters" tableColumnId="3"/>
      <queryTableField id="4" name="Area (km2)" tableColumnId="4"/>
      <queryTableField id="5" name="Population (2021)[7]" tableColumnId="5"/>
      <queryTableField id="7" dataBound="0" tableColumnId="7"/>
    </queryTableFields>
    <queryTableDeletedFields count="1">
      <deletedField name="Official Website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3" xr16:uid="{8CCB4558-A6B7-4691-A67C-DAEC186D1321}" autoFormatId="16" applyNumberFormats="0" applyBorderFormats="0" applyFontFormats="0" applyPatternFormats="0" applyAlignmentFormats="0" applyWidthHeightFormats="0">
  <queryTableRefresh nextId="8" unboundColumnsRight="1">
    <queryTableFields count="6">
      <queryTableField id="1" name="Districts" tableColumnId="1"/>
      <queryTableField id="2" name="Nepali" tableColumnId="2"/>
      <queryTableField id="3" name="Headquarters" tableColumnId="3"/>
      <queryTableField id="4" name="Area (km2)" tableColumnId="4"/>
      <queryTableField id="5" name="Population (2021)[7]" tableColumnId="5"/>
      <queryTableField id="7" dataBound="0" tableColumnId="7"/>
    </queryTableFields>
    <queryTableDeletedFields count="1">
      <deletedField name="Official Website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34BCA222-015A-4B6D-829F-0ADC725B2904}" autoFormatId="16" applyNumberFormats="0" applyBorderFormats="0" applyFontFormats="0" applyPatternFormats="0" applyAlignmentFormats="0" applyWidthHeightFormats="0">
  <queryTableRefresh nextId="8" unboundColumnsRight="1">
    <queryTableFields count="6">
      <queryTableField id="1" name="Districts" tableColumnId="1"/>
      <queryTableField id="2" name="Nepali" tableColumnId="2"/>
      <queryTableField id="3" name="Headquarters" tableColumnId="3"/>
      <queryTableField id="4" name="Area (km2.)" tableColumnId="4"/>
      <queryTableField id="5" name="Population (2021)[7]" tableColumnId="5"/>
      <queryTableField id="7" dataBound="0" tableColumnId="7"/>
    </queryTableFields>
    <queryTableDeletedFields count="1">
      <deletedField name="Official Website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32602CC1-CEE9-400E-A797-1D7CA8B8AD94}" autoFormatId="16" applyNumberFormats="0" applyBorderFormats="0" applyFontFormats="0" applyPatternFormats="0" applyAlignmentFormats="0" applyWidthHeightFormats="0">
  <queryTableRefresh nextId="8" unboundColumnsRight="1">
    <queryTableFields count="6">
      <queryTableField id="1" name="Districts" tableColumnId="1"/>
      <queryTableField id="2" name="Nepali" tableColumnId="2"/>
      <queryTableField id="3" name="Headquarters" tableColumnId="3"/>
      <queryTableField id="4" name="Area (km2.)" tableColumnId="4"/>
      <queryTableField id="5" name="Population (2021)[7]" tableColumnId="5"/>
      <queryTableField id="7" dataBound="0" tableColumnId="7"/>
    </queryTableFields>
    <queryTableDeletedFields count="1">
      <deletedField name="Official Website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1D387DDF-0480-41A5-A436-19AA89371DC1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Districts" tableColumnId="1"/>
      <queryTableField id="2" name="Nepali" tableColumnId="2"/>
      <queryTableField id="3" name="Headquarters" tableColumnId="3"/>
      <queryTableField id="4" name="Area (km2)" tableColumnId="4"/>
      <queryTableField id="5" name="Population (2021)[7]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274B6B-27EE-4735-BD3A-527CB8037A38}" name="Table_1" displayName="Table_1" ref="A2:AC173" tableType="queryTable" totalsRowShown="0" headerRowDxfId="108">
  <autoFilter ref="A2:AC173" xr:uid="{BD274B6B-27EE-4735-BD3A-527CB8037A38}"/>
  <sortState xmlns:xlrd2="http://schemas.microsoft.com/office/spreadsheetml/2017/richdata2" ref="A3:AC173">
    <sortCondition descending="1" ref="C2:C173"/>
  </sortState>
  <tableColumns count="29">
    <tableColumn id="1" xr3:uid="{E01D5907-29C7-4442-AB91-0A5A47801F4F}" uniqueName="1" name="S No" queryTableFieldId="1"/>
    <tableColumn id="2" xr3:uid="{E0073179-1419-4187-AAC8-9DCF8EE63B5B}" uniqueName="2" name="Project" queryTableFieldId="2" dataDxfId="107"/>
    <tableColumn id="3" xr3:uid="{1E125610-3026-4A26-B74D-5F35D62ECAEA}" uniqueName="3" name="Capacity (MW)" queryTableFieldId="3"/>
    <tableColumn id="4" xr3:uid="{81419B80-1556-4B7A-8154-53C0670798E7}" uniqueName="4" name="River" queryTableFieldId="4" dataDxfId="106"/>
    <tableColumn id="5" xr3:uid="{956700D1-BD1B-4494-A459-EABBAF5DC380}" uniqueName="5" name="Lic No" queryTableFieldId="5" dataDxfId="105"/>
    <tableColumn id="6" xr3:uid="{46AFE53F-C864-42F4-A28F-C67C2620B84C}" uniqueName="6" name="Isuue Date" queryTableFieldId="6" dataDxfId="104"/>
    <tableColumn id="7" xr3:uid="{45D83DEB-38CA-4F59-8336-A9DCE861300D}" uniqueName="7" name="Validity" queryTableFieldId="7" dataDxfId="103"/>
    <tableColumn id="8" xr3:uid="{796D86A7-62D4-4B23-8C68-0D6A152142EE}" uniqueName="8" name="Promoter" queryTableFieldId="8" dataDxfId="102"/>
    <tableColumn id="9" xr3:uid="{704A6000-2771-4291-9387-49EAF7DDB8E1}" uniqueName="9" name="Address" queryTableFieldId="9" dataDxfId="101"/>
    <tableColumn id="10" xr3:uid="{271D6984-32B7-430E-B015-C10DDE8DA6BB}" uniqueName="10" name="Latitiude N" queryTableFieldId="10" dataDxfId="100"/>
    <tableColumn id="11" xr3:uid="{528436BE-CF75-4444-88C7-05765E0BF20D}" uniqueName="11" name="Latitiude N_1" queryTableFieldId="11" dataDxfId="99"/>
    <tableColumn id="12" xr3:uid="{BCF392AE-9E26-4295-81DB-05BA87D8C0E9}" uniqueName="12" name="Longitude E" queryTableFieldId="12" dataDxfId="98"/>
    <tableColumn id="13" xr3:uid="{05369384-BC35-4973-9D2F-52F337D18A56}" uniqueName="13" name="Longitude E_2" queryTableFieldId="13" dataDxfId="97"/>
    <tableColumn id="18" xr3:uid="{9EA6D1CB-7804-4612-9193-8C2073D9CC7B}" uniqueName="18" name="Latitude 1" queryTableFieldId="18" dataDxfId="96">
      <calculatedColumnFormula>LEFT(J3,FIND("o",J3)-1) + MID(J3,FIND("o",J3)+2,FIND("'",J3)-FIND("o",J3)-2)/60 + MID(J3,FIND("'",J3)+2,FIND("""",J3)-FIND("'",J3)-2)/3600</calculatedColumnFormula>
    </tableColumn>
    <tableColumn id="19" xr3:uid="{3D01F3E2-5AD7-4707-80FC-DA162B0D0446}" uniqueName="19" name="Latitude 2" queryTableFieldId="19">
      <calculatedColumnFormula>LEFT(K3,FIND("o",K3)-1) + MID(K3,FIND("o",K3)+2,FIND("'",K3)-FIND("o",K3)-2)/60 + MID(K3,FIND("'",K3)+2,FIND("""",K3)-FIND("'",K3)-2)/3600</calculatedColumnFormula>
    </tableColumn>
    <tableColumn id="20" xr3:uid="{6870094F-A951-40F3-86E0-8F7DDE036859}" uniqueName="20" name="Longitude 1" queryTableFieldId="20">
      <calculatedColumnFormula>LEFT(L3,FIND("o",L3)-1) + MID(L3,FIND("o",L3)+2,FIND("'",L3)-FIND("o",L3)-2)/60 + MID(L3,FIND("'",L3)+2,FIND("""",L3)-FIND("'",L3)-2)/3600</calculatedColumnFormula>
    </tableColumn>
    <tableColumn id="21" xr3:uid="{A786D5BE-F031-4139-B473-6FA5A4DE8332}" uniqueName="21" name="Longitude 2" queryTableFieldId="21">
      <calculatedColumnFormula>LEFT(M3,FIND("o",M3)-1) + MID(M3,FIND("o",M3)+2,FIND("'",M3)-FIND("o",M3)-2)/60 + MID(M3,FIND("'",M3)+2,FIND("""",M3)-FIND("'",M3)-2)/3600</calculatedColumnFormula>
    </tableColumn>
    <tableColumn id="14" xr3:uid="{7421302B-7E8E-4019-9F7D-5BE04899BD69}" uniqueName="14" name="VDC/District" queryTableFieldId="14" dataDxfId="95"/>
    <tableColumn id="15" xr3:uid="{5B01B261-2546-418F-8441-794B98CD8F43}" uniqueName="15" name="C O D" queryTableFieldId="15" dataDxfId="94"/>
    <tableColumn id="16" xr3:uid="{6FC3C6E9-14E1-4DC3-ACDA-8952E22EFE52}" uniqueName="16" name="District" queryTableFieldId="16" dataDxfId="93">
      <calculatedColumnFormula>_xlfn.TEXTBEFORE(_xlfn.TEXTAFTER(R3, "("), ")")</calculatedColumnFormula>
    </tableColumn>
    <tableColumn id="17" xr3:uid="{29355064-CB96-4BB4-90B9-7A75FFB1ED86}" uniqueName="17" name="Province" queryTableFieldId="17" dataDxfId="92">
      <calculatedColumnFormula>VLOOKUP(Table_1[[#This Row],[District]],Table11[],6,FALSE)</calculatedColumnFormula>
    </tableColumn>
    <tableColumn id="27" xr3:uid="{CC2C1B53-8DD4-4B3B-AF0F-7030DD18BE81}" uniqueName="27" name="Initial Investment (*10^6)_x000a_NRP" queryTableFieldId="25" dataDxfId="91"/>
    <tableColumn id="25" xr3:uid="{51835E84-1B29-4F10-83F5-309B5AD4EF3B}" uniqueName="25" name="O and M Cost_x000a_(*10^6)" queryTableFieldId="31" dataDxfId="90">
      <calculatedColumnFormula>IF(Table_1[[#This Row],[Capacity (MW)]]&gt;=100,0.025*Table_1[[#This Row],[Initial Investment (*10^6)
NRP]],IF(Table_1[[#This Row],[Capacity (MW)]]&gt;=20,0.03*Table_1[[#This Row],[Initial Investment (*10^6)
NRP]],0.04*Table_1[[#This Row],[Initial Investment (*10^6)
NRP]]))</calculatedColumnFormula>
    </tableColumn>
    <tableColumn id="28" xr3:uid="{30223CAE-F233-4B04-84BA-0C47CF924B9D}" uniqueName="28" name="Design Generation _x000a_(MWh)" queryTableFieldId="26" dataDxfId="89"/>
    <tableColumn id="29" xr3:uid="{25D22481-0B75-4489-BC87-2871F70669D2}" uniqueName="29" name="Cost of Generation _x000a_($/MWh)" queryTableFieldId="29" dataDxfId="88">
      <calculatedColumnFormula>(Table_1[[#This Row],[O and M Cost
(*10^6)]]/Table_1[[#This Row],[Design Generation 
(MWh)]])*1000</calculatedColumnFormula>
    </tableColumn>
    <tableColumn id="23" xr3:uid="{9B536602-795A-4F85-830A-0B10FE0A003F}" uniqueName="23" name="coefficinet _x000a_($/MWh)" queryTableFieldId="23" dataDxfId="87">
      <calculatedColumnFormula>4%*Table_1[[#This Row],[Cost of Generation 
($/MWh)]]</calculatedColumnFormula>
    </tableColumn>
    <tableColumn id="26" xr3:uid="{E0E1A952-75EC-4B3D-96CF-730A147561AD}" uniqueName="26" name="O and M (actual)" queryTableFieldId="28" dataDxfId="86"/>
    <tableColumn id="24" xr3:uid="{CDE81894-F20C-486D-85B9-7471F2C589CC}" uniqueName="24" name="Type" queryTableFieldId="24" dataDxfId="85"/>
    <tableColumn id="30" xr3:uid="{B40E51D1-B1EC-4152-9BBE-47F2943867BB}" uniqueName="30" name="Reference Document" queryTableFieldId="30" dataDxfId="8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0CB9EDA-381E-445E-A6A3-318409093910}" name="Districts_of_Lumbini__2" displayName="Districts_of_Lumbini__2" ref="A1:F13" tableType="queryTable" totalsRowShown="0">
  <autoFilter ref="A1:F13" xr:uid="{70CB9EDA-381E-445E-A6A3-318409093910}"/>
  <tableColumns count="6">
    <tableColumn id="1" xr3:uid="{D378B4FF-F9DA-4A25-867D-6871957E6ACC}" uniqueName="1" name="Districts" queryTableFieldId="1" dataDxfId="25"/>
    <tableColumn id="2" xr3:uid="{0657BA96-B00F-41D1-9314-D8CAF4CDD533}" uniqueName="2" name="Nepali" queryTableFieldId="2" dataDxfId="24"/>
    <tableColumn id="3" xr3:uid="{AC60B21B-8EBB-453B-B9FF-146A3105A4A6}" uniqueName="3" name="Headquarters" queryTableFieldId="3" dataDxfId="23"/>
    <tableColumn id="4" xr3:uid="{5007E0C6-4C2B-41C6-9C5D-46AC97D32419}" uniqueName="4" name="Area (km2.)" queryTableFieldId="4" dataDxfId="22"/>
    <tableColumn id="5" xr3:uid="{44EAA7DC-52AD-48B2-8178-5EF541021E47}" uniqueName="5" name="Population (2021)[7]" queryTableFieldId="5"/>
    <tableColumn id="7" xr3:uid="{9C6150C2-96A2-4AFC-8A92-623B8224CD4E}" uniqueName="7" name="Province" queryTableFieldId="7" dataDxfId="2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5CC9AF-AF04-49D8-A84C-61C47C9E71F6}" name="Districts_of_Gandaki" displayName="Districts_of_Gandaki" ref="A1:F12" tableType="queryTable" totalsRowShown="0">
  <autoFilter ref="A1:F12" xr:uid="{235CC9AF-AF04-49D8-A84C-61C47C9E71F6}"/>
  <tableColumns count="6">
    <tableColumn id="1" xr3:uid="{DE674F2D-678A-41A9-B84B-6E4C6311398E}" uniqueName="1" name="Districts" queryTableFieldId="1" dataDxfId="20"/>
    <tableColumn id="2" xr3:uid="{A728FC78-230C-43F0-96A2-51A710C4003D}" uniqueName="2" name="Nepali" queryTableFieldId="2" dataDxfId="19"/>
    <tableColumn id="3" xr3:uid="{96066FBF-4621-47C9-9AEA-A8123F864F4D}" uniqueName="3" name="Headquarters" queryTableFieldId="3" dataDxfId="18"/>
    <tableColumn id="4" xr3:uid="{7B663AA7-9CD7-494C-BBE5-A640E1CBCAA0}" uniqueName="4" name="Area (km2.)" queryTableFieldId="4" dataDxfId="17"/>
    <tableColumn id="5" xr3:uid="{64B99765-2E71-4B49-B765-72EB93E88AA0}" uniqueName="5" name="Population (2021)[7]" queryTableFieldId="5"/>
    <tableColumn id="7" xr3:uid="{9F42CE1F-2CB4-4400-9228-B9CFFF5F8A31}" uniqueName="7" name="Province" queryTableFieldId="7" dataDxfId="1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626392-3E26-4700-8E28-5C2E62C205F3}" name="Districts_of_Bagmati" displayName="Districts_of_Bagmati" ref="A1:F14" tableType="queryTable" totalsRowShown="0">
  <autoFilter ref="A1:F14" xr:uid="{0A626392-3E26-4700-8E28-5C2E62C205F3}"/>
  <tableColumns count="6">
    <tableColumn id="1" xr3:uid="{E80F9293-08A3-46FE-9499-DC56CE2729A4}" uniqueName="1" name="Districts" queryTableFieldId="1" dataDxfId="15"/>
    <tableColumn id="2" xr3:uid="{05DD2D84-5011-4701-ABAE-3D26FFF4EE3D}" uniqueName="2" name="Nepali" queryTableFieldId="2" dataDxfId="14"/>
    <tableColumn id="3" xr3:uid="{28243686-9ADD-48BD-A557-FBC056893326}" uniqueName="3" name="Headquarters" queryTableFieldId="3" dataDxfId="13"/>
    <tableColumn id="4" xr3:uid="{45283489-0881-41FE-86E5-3FB585FA564E}" uniqueName="4" name="Area (km2)" queryTableFieldId="4" dataDxfId="12"/>
    <tableColumn id="5" xr3:uid="{3E925C91-E727-4F4D-AC21-B41F46094326}" uniqueName="5" name="Population (2021)[7]" queryTableFieldId="5"/>
    <tableColumn id="6" xr3:uid="{5C15F388-4A90-4775-A861-2093AD214E91}" uniqueName="6" name="Province" queryTableFieldId="6" dataDxfId="11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150BAA-F357-4278-AFDC-55FC52C2AD35}" name="Districts_of_Madhesh_Province" displayName="Districts_of_Madhesh_Province" ref="A1:F9" tableType="queryTable" totalsRowShown="0">
  <autoFilter ref="A1:F9" xr:uid="{0B150BAA-F357-4278-AFDC-55FC52C2AD35}"/>
  <tableColumns count="6">
    <tableColumn id="1" xr3:uid="{602C18E4-306E-411A-9AC1-95CD6CAFE80A}" uniqueName="1" name="Districts" queryTableFieldId="1" dataDxfId="10"/>
    <tableColumn id="2" xr3:uid="{ECDC97DA-3A99-467F-9112-86D79B0C4010}" uniqueName="2" name="Nepali" queryTableFieldId="2" dataDxfId="9"/>
    <tableColumn id="3" xr3:uid="{AE37C985-DF79-441C-965D-7FB9D0DFE53B}" uniqueName="3" name="Headquarters" queryTableFieldId="3" dataDxfId="8"/>
    <tableColumn id="4" xr3:uid="{66F95EE4-A8F5-4EB4-BC08-3376773AC672}" uniqueName="4" name="Area (km2)" queryTableFieldId="4" dataDxfId="7"/>
    <tableColumn id="5" xr3:uid="{24FDC80F-62E5-4E7B-984D-2A313969CD99}" uniqueName="5" name="Population (2021)[7]" queryTableFieldId="5"/>
    <tableColumn id="7" xr3:uid="{165C1685-F4C2-4C52-AF54-2535632A32CD}" uniqueName="7" name="Province" queryTableFieldId="7" dataDxfId="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D93FBA-EA3A-413C-A801-86660FFE8C18}" name="Districts_of_Koshi" displayName="Districts_of_Koshi" ref="A1:G15" tableType="queryTable" totalsRowShown="0">
  <autoFilter ref="A1:G15" xr:uid="{1AD93FBA-EA3A-413C-A801-86660FFE8C18}"/>
  <tableColumns count="7">
    <tableColumn id="1" xr3:uid="{209F0F9C-5D7C-410E-8188-3FF64C22E51A}" uniqueName="1" name="Name" queryTableFieldId="1" dataDxfId="5"/>
    <tableColumn id="2" xr3:uid="{BC263E1B-85A7-4197-98C0-57CC4F970405}" uniqueName="2" name="Nepali" queryTableFieldId="2" dataDxfId="4"/>
    <tableColumn id="3" xr3:uid="{954ADBFB-DEE0-4314-8AD0-E9B2DD213E74}" uniqueName="3" name="Headquarters" queryTableFieldId="3" dataDxfId="3"/>
    <tableColumn id="4" xr3:uid="{61B0E14F-D8F5-4FD9-9426-84A58E6EA1E6}" uniqueName="4" name="Area (km2)" queryTableFieldId="4" dataDxfId="2"/>
    <tableColumn id="5" xr3:uid="{169AC69C-D1D6-4A19-B757-FD3148DE52CC}" uniqueName="5" name="Population (2021)[7]" queryTableFieldId="5"/>
    <tableColumn id="6" xr3:uid="{CE1BDF1A-243D-4DA5-9EF0-B2218427F32C}" uniqueName="6" name="Website" queryTableFieldId="6" dataDxfId="1"/>
    <tableColumn id="7" xr3:uid="{D097B430-35E9-44A4-ADA7-EB1140663DF8}" uniqueName="7" name="Province" queryTableFieldId="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992B470-AE6C-4A18-81E9-8C7374A97C71}" name="Cost_Function" displayName="Cost_Function" ref="A1:J69" totalsRowShown="0" headerRowDxfId="83">
  <autoFilter ref="A1:J69" xr:uid="{3992B470-AE6C-4A18-81E9-8C7374A97C71}"/>
  <tableColumns count="10">
    <tableColumn id="1" xr3:uid="{D31D017E-2523-4225-9A30-7A8A5C23D881}" name="S No"/>
    <tableColumn id="2" xr3:uid="{550B607D-E60E-4901-B076-FD5FBB85C7F6}" name="Project"/>
    <tableColumn id="3" xr3:uid="{0E2ABEC1-AAE6-46DD-B66D-B5851C9C16DF}" name="Capacity (MW)"/>
    <tableColumn id="4" xr3:uid="{1C2BEBB5-115C-4BFE-8FAC-6D1DCFB8CC4D}" name="Province"/>
    <tableColumn id="5" xr3:uid="{8B410B0D-F546-434A-B337-9C7F261A4C48}" name="Initial Investment (*10^6)_x000a_NRP"/>
    <tableColumn id="6" xr3:uid="{46676C42-E84A-4F13-89C7-4BB762C80D97}" name="Annual O and M Cost_x000a_(*10^6)"/>
    <tableColumn id="7" xr3:uid="{7330DB1A-B3DA-4B70-9BFD-73E63CB7421F}" name="Design Generation _x000a_(MWh)"/>
    <tableColumn id="8" xr3:uid="{D874CD27-DC86-479B-880D-27A70875C430}" name="Cost of Generation _x000a_(million RS/kWh)"/>
    <tableColumn id="9" xr3:uid="{C347B875-8F40-409A-BA12-9539377E64A5}" name="Coefficent (Rs/MWh)">
      <calculatedColumnFormula>ROUND(H2*1000,2)</calculatedColumnFormula>
    </tableColumn>
    <tableColumn id="10" xr3:uid="{681892F7-46C8-4F22-A72A-43455C7C6096}" name="coefficinet _x000a_($/MWh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ABC49BB-96C5-4C69-A889-D2B6F3DCE9B1}" name="Table6" displayName="Table6" ref="A1:C50" totalsRowShown="0">
  <autoFilter ref="A1:C50" xr:uid="{1ABC49BB-96C5-4C69-A889-D2B6F3DCE9B1}"/>
  <tableColumns count="3">
    <tableColumn id="1" xr3:uid="{1A4CAC8A-6EC4-4881-A4F6-CE95532D0D9C}" name="Location"/>
    <tableColumn id="2" xr3:uid="{722EA999-333D-4D3F-B30E-E63E30DDEE4D}" name="Load (MW)"/>
    <tableColumn id="3" xr3:uid="{D315AE1E-A2BB-42AB-9C53-9E6AE3B41EB5}" name="Provin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C969E3-9AA6-4D5C-9EAD-7CF2688684E3}" name="Cogeneration" displayName="Cogeneration" ref="A1:N3" tableType="queryTable" totalsRowShown="0">
  <autoFilter ref="A1:N3" xr:uid="{FEC969E3-9AA6-4D5C-9EAD-7CF2688684E3}"/>
  <tableColumns count="14">
    <tableColumn id="1" xr3:uid="{F29F87FC-F552-4F28-8A69-D035F60BB7B9}" uniqueName="1" name="S No" queryTableFieldId="1"/>
    <tableColumn id="2" xr3:uid="{7FEACE36-D24B-4AF9-B89C-49E8E1E9ABC2}" uniqueName="2" name="Project" queryTableFieldId="2" dataDxfId="82"/>
    <tableColumn id="3" xr3:uid="{C8140CAE-4F00-4647-AA31-B18D4380038F}" uniqueName="3" name="Capacity (MW)" queryTableFieldId="3"/>
    <tableColumn id="4" xr3:uid="{279BF3EC-105E-471A-A32F-9F693F07AE68}" uniqueName="4" name="Lic No" queryTableFieldId="4"/>
    <tableColumn id="5" xr3:uid="{C6827BD4-4827-4F63-8637-6613756C2146}" uniqueName="5" name="Isuue Date" queryTableFieldId="5" dataDxfId="81"/>
    <tableColumn id="6" xr3:uid="{2A0D1B23-707A-4343-8486-405907F5085B}" uniqueName="6" name="Validity" queryTableFieldId="6" dataDxfId="80"/>
    <tableColumn id="7" xr3:uid="{834B8AF5-0C8B-4BDF-8368-611307B4A226}" uniqueName="7" name="Promoter" queryTableFieldId="7" dataDxfId="79"/>
    <tableColumn id="8" xr3:uid="{697E9DC9-DB80-4C71-AA13-6CA928E3F243}" uniqueName="8" name="Address" queryTableFieldId="8" dataDxfId="78"/>
    <tableColumn id="9" xr3:uid="{1754AA5A-35CC-428C-9271-B0C66CC22710}" uniqueName="9" name="Latitiude N" queryTableFieldId="9" dataDxfId="77"/>
    <tableColumn id="10" xr3:uid="{9B1C9581-CA32-4627-826C-45B613E3B9DA}" uniqueName="10" name="Latitiude N_1" queryTableFieldId="10" dataDxfId="76"/>
    <tableColumn id="11" xr3:uid="{3108810B-84B3-4DC0-ABB4-DCF2D54C9CBE}" uniqueName="11" name="Longitude E" queryTableFieldId="11" dataDxfId="75"/>
    <tableColumn id="12" xr3:uid="{05BB5BDE-3432-4BD0-910F-44658C2F3819}" uniqueName="12" name="Longitude E_2" queryTableFieldId="12" dataDxfId="74"/>
    <tableColumn id="13" xr3:uid="{FDAD109B-91D3-4800-960F-8ABD88EFDB15}" uniqueName="13" name="VDC/District" queryTableFieldId="13" dataDxfId="73"/>
    <tableColumn id="14" xr3:uid="{57E930E0-D092-4FA2-9ACA-D90C33DF213F}" uniqueName="14" name="C O D" queryTableFieldId="14" dataDxfId="7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3D28D28-84F8-4A0E-9A08-CB10EB187789}" name="Solar" displayName="Solar" ref="A1:P22" tableType="queryTable" totalsRowShown="0">
  <autoFilter ref="A1:P22" xr:uid="{F3D28D28-84F8-4A0E-9A08-CB10EB187789}"/>
  <tableColumns count="16">
    <tableColumn id="1" xr3:uid="{5FBD8FE7-5428-4591-A6EF-9CFE16FC8883}" uniqueName="1" name="S No" queryTableFieldId="1"/>
    <tableColumn id="2" xr3:uid="{C85476CE-295A-4343-A9D2-BDE929E58EF5}" uniqueName="2" name="Project" queryTableFieldId="2" dataDxfId="71"/>
    <tableColumn id="3" xr3:uid="{0D07B049-D327-407B-A469-2B9D62EFDC02}" uniqueName="3" name="Capacity (MW)" queryTableFieldId="3"/>
    <tableColumn id="4" xr3:uid="{186C1410-F634-41A0-9340-D4595ADBB5AF}" uniqueName="4" name="Lic No" queryTableFieldId="4" dataDxfId="70"/>
    <tableColumn id="5" xr3:uid="{E8F1541E-DB70-40D5-A6B5-521A77C00798}" uniqueName="5" name="Isuue Date" queryTableFieldId="5" dataDxfId="69"/>
    <tableColumn id="6" xr3:uid="{1A230558-64A7-4EB4-B293-BFD5EFDF6F92}" uniqueName="6" name="Validity" queryTableFieldId="6" dataDxfId="68"/>
    <tableColumn id="7" xr3:uid="{F1B3A824-B757-491C-9558-FEDD89BFB62D}" uniqueName="7" name="Promoter" queryTableFieldId="7" dataDxfId="67"/>
    <tableColumn id="8" xr3:uid="{DA333F39-9B94-4AA5-9632-F653F7F09CB9}" uniqueName="8" name="Address" queryTableFieldId="8" dataDxfId="66"/>
    <tableColumn id="9" xr3:uid="{0A827575-7D61-49F7-83D5-CA198B0C1018}" uniqueName="9" name="Latitiude N" queryTableFieldId="9" dataDxfId="65"/>
    <tableColumn id="10" xr3:uid="{E2AEF051-E103-44AB-899C-34A881F833E3}" uniqueName="10" name="Latitiude N_1" queryTableFieldId="10" dataDxfId="64"/>
    <tableColumn id="11" xr3:uid="{387BA66E-6BEA-431A-945D-DB218BD09326}" uniqueName="11" name="Longitude E" queryTableFieldId="11" dataDxfId="63"/>
    <tableColumn id="12" xr3:uid="{5B15CA5E-A5A1-452A-9B7F-C3DF1EFBB0C1}" uniqueName="12" name="Longitude E_2" queryTableFieldId="12" dataDxfId="62"/>
    <tableColumn id="13" xr3:uid="{A41006C1-1739-4B6C-9FF9-0A76217F5F9D}" uniqueName="13" name="VDC/District" queryTableFieldId="13" dataDxfId="61"/>
    <tableColumn id="14" xr3:uid="{8FD9FC98-0B5F-44AC-830F-8B967145510B}" uniqueName="14" name="C O D" queryTableFieldId="14" dataDxfId="60"/>
    <tableColumn id="16" xr3:uid="{A8D8B8AE-A9EE-4D46-8D5A-862586098A52}" uniqueName="16" name="Disctict" queryTableFieldId="16" dataDxfId="59">
      <calculatedColumnFormula>_xlfn.TEXTBEFORE(_xlfn.TEXTAFTER(M2, "("), ")")</calculatedColumnFormula>
    </tableColumn>
    <tableColumn id="15" xr3:uid="{70B2521C-E8EF-4614-8717-8F86A228BEDE}" uniqueName="15" name="Province" queryTableFieldId="15" dataDxfId="58">
      <calculatedColumnFormula>VLOOKUP(Solar[[#This Row],[Disctict]],Table11[#All],6,FALSE)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A0DF001-A539-48AB-8DB5-D6AEF77C3FC5}" name="Table_1__3" displayName="Table_1__3" ref="A1:N3" tableType="queryTable" totalsRowShown="0">
  <autoFilter ref="A1:N3" xr:uid="{7A0DF001-A539-48AB-8DB5-D6AEF77C3FC5}"/>
  <tableColumns count="14">
    <tableColumn id="1" xr3:uid="{1C65EFD5-B6CE-4121-B862-4CFCA82819A5}" uniqueName="1" name="S No" queryTableFieldId="1"/>
    <tableColumn id="2" xr3:uid="{E8C6D26E-2570-46B5-91D8-72E91E1A5E6C}" uniqueName="2" name="Project" queryTableFieldId="2" dataDxfId="57"/>
    <tableColumn id="3" xr3:uid="{F0B13BE8-C88E-44B2-B344-ED166B459407}" uniqueName="3" name="Capacity (MW)" queryTableFieldId="3"/>
    <tableColumn id="4" xr3:uid="{6A7C376F-6427-44E5-8B99-133EAE0A2DD8}" uniqueName="4" name="Lic No" queryTableFieldId="4" dataDxfId="56"/>
    <tableColumn id="5" xr3:uid="{79DEA6ED-ABF0-4B37-A2AE-8E0B225B4FE3}" uniqueName="5" name="Isuue Date" queryTableFieldId="5" dataDxfId="55"/>
    <tableColumn id="6" xr3:uid="{FD2F969F-B383-4083-9FEC-B6440001D87A}" uniqueName="6" name="Validity" queryTableFieldId="6" dataDxfId="54"/>
    <tableColumn id="7" xr3:uid="{892B4B6B-6815-4C8C-8C05-079489E860D4}" uniqueName="7" name="Promoter" queryTableFieldId="7" dataDxfId="53"/>
    <tableColumn id="8" xr3:uid="{060D4CC1-6F14-458D-9D32-1168AC5D59AC}" uniqueName="8" name="Address" queryTableFieldId="8" dataDxfId="52"/>
    <tableColumn id="9" xr3:uid="{1CC745F3-57D7-4748-9AB0-8B0B068717CD}" uniqueName="9" name="Latitiude N" queryTableFieldId="9" dataDxfId="51"/>
    <tableColumn id="10" xr3:uid="{BDA39232-B93F-45EC-AC04-880DEFE0A48C}" uniqueName="10" name="Latitiude N_1" queryTableFieldId="10" dataDxfId="50"/>
    <tableColumn id="11" xr3:uid="{FCB315CF-3355-4256-A03D-787D9D3914F4}" uniqueName="11" name="Longitude E" queryTableFieldId="11" dataDxfId="49"/>
    <tableColumn id="12" xr3:uid="{0C0178F5-529F-4D57-88B3-657660CFAC5F}" uniqueName="12" name="Longitude E_2" queryTableFieldId="12" dataDxfId="48"/>
    <tableColumn id="13" xr3:uid="{DEF8AF9D-4C58-4214-A35D-D2838B1A31A1}" uniqueName="13" name="VDC/District" queryTableFieldId="13" dataDxfId="47"/>
    <tableColumn id="14" xr3:uid="{59C13900-4C37-45CC-819F-BADE60EFEE06}" uniqueName="14" name="C O D" queryTableFieldId="14" dataDxfId="4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729B448-2C91-49FB-B1E6-DB056A8EF322}" name="Table11" displayName="Table11" ref="A1:F78" totalsRowShown="0" dataDxfId="44" headerRowBorderDxfId="45" tableBorderDxfId="43" totalsRowBorderDxfId="42">
  <autoFilter ref="A1:F78" xr:uid="{2729B448-2C91-49FB-B1E6-DB056A8EF322}"/>
  <sortState xmlns:xlrd2="http://schemas.microsoft.com/office/spreadsheetml/2017/richdata2" ref="A2:F78">
    <sortCondition ref="A1:A78"/>
  </sortState>
  <tableColumns count="6">
    <tableColumn id="7" xr3:uid="{3F7CB1C2-CC29-4B75-B0C0-8EF4B2B0BD67}" name="District" dataDxfId="41"/>
    <tableColumn id="2" xr3:uid="{54333467-0FE8-4BCF-B17A-E443EDB8983E}" name="Nepali" dataDxfId="40"/>
    <tableColumn id="3" xr3:uid="{BF64B75B-12EF-4ADA-B474-BAC043073329}" name="Headquarters" dataDxfId="39"/>
    <tableColumn id="4" xr3:uid="{20441C35-C913-4999-B7B0-0341D11C0094}" name="Area (km2)" dataDxfId="38"/>
    <tableColumn id="5" xr3:uid="{6A4D79FA-7381-4CAE-B4C8-9CACBDBF8CFB}" name="Population (2021)[7]" dataDxfId="37"/>
    <tableColumn id="6" xr3:uid="{293789D2-6312-4EE3-BD82-AA30131307E9}" name="Province" dataDxfId="3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EB62D18-B154-4FBC-A58D-C35EF7D576CE}" name="Districts_of_Sudurpaschim" displayName="Districts_of_Sudurpaschim" ref="A1:F10" tableType="queryTable" totalsRowShown="0">
  <autoFilter ref="A1:F10" xr:uid="{2EB62D18-B154-4FBC-A58D-C35EF7D576CE}"/>
  <tableColumns count="6">
    <tableColumn id="1" xr3:uid="{0E8F45F1-5086-403B-B2B7-62E951E8B65E}" uniqueName="1" name="Districts" queryTableFieldId="1" dataDxfId="35"/>
    <tableColumn id="2" xr3:uid="{268B165F-AC26-41A4-9D99-909050A1EC75}" uniqueName="2" name="Nepali" queryTableFieldId="2" dataDxfId="34"/>
    <tableColumn id="3" xr3:uid="{DC7034E2-6540-4B75-85CF-8E47D618B4F3}" uniqueName="3" name="Headquarters" queryTableFieldId="3" dataDxfId="33"/>
    <tableColumn id="4" xr3:uid="{C706E9D8-BCE9-4846-A288-1803131A18BC}" uniqueName="4" name="Area (km2)" queryTableFieldId="4" dataDxfId="32"/>
    <tableColumn id="5" xr3:uid="{4791BC7D-3E73-49DC-8536-2B3714DA489E}" uniqueName="5" name="Population (2021)[7]" queryTableFieldId="5"/>
    <tableColumn id="7" xr3:uid="{AC18212A-5063-4B01-A5F8-11E3FE33273F}" uniqueName="7" name="Province" queryTableFieldId="7" dataDxfId="3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2DC29F3-0D8D-46FF-8DF6-477D7C8B4873}" name="Districts_of_Karnali" displayName="Districts_of_Karnali" ref="A1:F11" tableType="queryTable" totalsRowShown="0">
  <autoFilter ref="A1:F11" xr:uid="{72DC29F3-0D8D-46FF-8DF6-477D7C8B4873}"/>
  <tableColumns count="6">
    <tableColumn id="1" xr3:uid="{6D0C4A8D-A72C-4300-86DA-737CB808197B}" uniqueName="1" name="Districts" queryTableFieldId="1" dataDxfId="30"/>
    <tableColumn id="2" xr3:uid="{CD68D20E-D95D-4177-AC45-55E61DEB395F}" uniqueName="2" name="Nepali" queryTableFieldId="2" dataDxfId="29"/>
    <tableColumn id="3" xr3:uid="{901859F7-D542-496A-891C-4C0AA64DC95F}" uniqueName="3" name="Headquarters" queryTableFieldId="3" dataDxfId="28"/>
    <tableColumn id="4" xr3:uid="{95067451-CC32-4E33-9CB3-CBDD4DC0DF59}" uniqueName="4" name="Area (km2)" queryTableFieldId="4" dataDxfId="27"/>
    <tableColumn id="5" xr3:uid="{6C8BBF37-E02B-41BC-B50C-9683273FC0A8}" uniqueName="5" name="Population (2021)[7]" queryTableFieldId="5"/>
    <tableColumn id="7" xr3:uid="{CF0B88D2-F55B-426D-AA7C-CFEE38583C8F}" uniqueName="7" name="Province" queryTableFieldId="7" dataDxfId="2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ewbusinessage.com/article/upper-marsyangdi-a-operating-in-full-capacity" TargetMode="External"/><Relationship Id="rId13" Type="http://schemas.openxmlformats.org/officeDocument/2006/relationships/hyperlink" Target="https://kathmandupost.com/money/2017/03/24/works-on-30mw-nyadi-hyropower-project-commences" TargetMode="External"/><Relationship Id="rId18" Type="http://schemas.openxmlformats.org/officeDocument/2006/relationships/hyperlink" Target="https://www.careratingsnepal.com/upload/CompanyFiles/PR/202202060329_Peoples-Hydropower-Company-Limited-Bank-Facilities-Ratings-and-Issuer-Rating-reaffirmed.pdf" TargetMode="External"/><Relationship Id="rId3" Type="http://schemas.openxmlformats.org/officeDocument/2006/relationships/hyperlink" Target="https://moghaenergy.com/location/likhu-1-hydroelectric-project/" TargetMode="External"/><Relationship Id="rId21" Type="http://schemas.openxmlformats.org/officeDocument/2006/relationships/hyperlink" Target="https://www.icranepal.com/wp-content/uploads/2021/10/49.-Rationale_Kalanga-Hydro-Ltd_Fresh-BLR_Sept-2021.pdf" TargetMode="External"/><Relationship Id="rId7" Type="http://schemas.openxmlformats.org/officeDocument/2006/relationships/hyperlink" Target="https://en.wikipedia.org/wiki/Upper_Trishuli_3A_Hydropower_Station" TargetMode="External"/><Relationship Id="rId12" Type="http://schemas.openxmlformats.org/officeDocument/2006/relationships/hyperlink" Target="https://myrepublica.nagariknetwork.com/index.php/news/40-mw-upper-chameliya-set-to-start-production-in-the-given-deadline-of-april" TargetMode="External"/><Relationship Id="rId17" Type="http://schemas.openxmlformats.org/officeDocument/2006/relationships/hyperlink" Target="https://www.power-technology.com/data-insights/power-plant-profile-kulekhani-no-1-nepal/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s://sjcl.com.np/wp-content/uploads/Annual-book-13th-AGM.pdf" TargetMode="External"/><Relationship Id="rId16" Type="http://schemas.openxmlformats.org/officeDocument/2006/relationships/hyperlink" Target="https://thehimalayantimes.com/kathmandu/nilgiri-ii-hydropower-project-completed" TargetMode="External"/><Relationship Id="rId20" Type="http://schemas.openxmlformats.org/officeDocument/2006/relationships/hyperlink" Target="https://www.investopaper.com/news/middle-modi-hydropower-project/" TargetMode="External"/><Relationship Id="rId1" Type="http://schemas.openxmlformats.org/officeDocument/2006/relationships/hyperlink" Target="https://sahasurja.com/wp-content/uploads/2024/09/Annual-Adit-Report-2080-81.pdf" TargetMode="External"/><Relationship Id="rId6" Type="http://schemas.openxmlformats.org/officeDocument/2006/relationships/hyperlink" Target="https://www.nea.org.np/admin/assets/uploads/supportive_docs/GenerationOM9thIssue.pdf" TargetMode="External"/><Relationship Id="rId11" Type="http://schemas.openxmlformats.org/officeDocument/2006/relationships/hyperlink" Target="https://globalimecapital.com/storage/downloads/2020-11-10/Mountain_Energy_Compendium_(1).pdf" TargetMode="External"/><Relationship Id="rId24" Type="http://schemas.openxmlformats.org/officeDocument/2006/relationships/hyperlink" Target="https://eimaven.com.np/project/suni-gad-hydropower-project-17-mw/" TargetMode="External"/><Relationship Id="rId5" Type="http://schemas.openxmlformats.org/officeDocument/2006/relationships/hyperlink" Target="https://www.nea.org.np/admin/assets/uploads/supportive_docs/GenerationOM9thIssue.pdf" TargetMode="External"/><Relationship Id="rId15" Type="http://schemas.openxmlformats.org/officeDocument/2006/relationships/hyperlink" Target="http://sanimaengineering.com/project/mai-hydropower-project/" TargetMode="External"/><Relationship Id="rId23" Type="http://schemas.openxmlformats.org/officeDocument/2006/relationships/hyperlink" Target="https://hhpl.com.np/our_project/view/namarjun-madi-hydro-power-project" TargetMode="External"/><Relationship Id="rId10" Type="http://schemas.openxmlformats.org/officeDocument/2006/relationships/hyperlink" Target="https://supermadihydro.com.np/annual-report-of-supermadi-hydroelectric-projectsmhep-2080-081/" TargetMode="External"/><Relationship Id="rId19" Type="http://schemas.openxmlformats.org/officeDocument/2006/relationships/hyperlink" Target="https://sjcl.com.np/about/" TargetMode="External"/><Relationship Id="rId4" Type="http://schemas.openxmlformats.org/officeDocument/2006/relationships/hyperlink" Target="https://middletamor.com/assets/uploads/files/reports/229ec-smthl--annual-report__2080__81.pdf" TargetMode="External"/><Relationship Id="rId9" Type="http://schemas.openxmlformats.org/officeDocument/2006/relationships/hyperlink" Target="https://bkpc.com.np/index.php/ubkhep/" TargetMode="External"/><Relationship Id="rId14" Type="http://schemas.openxmlformats.org/officeDocument/2006/relationships/hyperlink" Target="https://singatihydro.com/about-us" TargetMode="External"/><Relationship Id="rId22" Type="http://schemas.openxmlformats.org/officeDocument/2006/relationships/hyperlink" Target="https://www.renewableenergyworld.com/hydro-power/nepal-flooding-damages-14-8-mw-modikhola-small-hydro-project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6309B-2BBB-456B-ACAA-523A566BC76D}">
  <sheetPr>
    <tabColor theme="8"/>
  </sheetPr>
  <dimension ref="A1:AC173"/>
  <sheetViews>
    <sheetView zoomScale="80" workbookViewId="0">
      <selection activeCell="Y3" sqref="Y3"/>
    </sheetView>
  </sheetViews>
  <sheetFormatPr defaultColWidth="8.6640625" defaultRowHeight="18" x14ac:dyDescent="0.35"/>
  <cols>
    <col min="1" max="1" width="10.6640625" customWidth="1"/>
    <col min="2" max="2" width="20.25" customWidth="1"/>
    <col min="3" max="3" width="16.83203125" customWidth="1"/>
    <col min="4" max="4" width="20.4140625" hidden="1" customWidth="1"/>
    <col min="5" max="5" width="10.08203125" hidden="1" customWidth="1"/>
    <col min="6" max="6" width="13.83203125" hidden="1" customWidth="1"/>
    <col min="7" max="7" width="11.1640625" hidden="1" customWidth="1"/>
    <col min="8" max="8" width="41.33203125" hidden="1" customWidth="1"/>
    <col min="9" max="9" width="109.25" hidden="1" customWidth="1"/>
    <col min="10" max="10" width="13.9140625" hidden="1" customWidth="1"/>
    <col min="11" max="11" width="15.83203125" hidden="1" customWidth="1"/>
    <col min="12" max="12" width="14.6640625" hidden="1" customWidth="1"/>
    <col min="13" max="13" width="16.58203125" hidden="1" customWidth="1"/>
    <col min="14" max="15" width="13.25" hidden="1" customWidth="1"/>
    <col min="16" max="17" width="14.6640625" hidden="1" customWidth="1"/>
    <col min="18" max="18" width="66.83203125" hidden="1" customWidth="1"/>
    <col min="19" max="19" width="10.5" hidden="1" customWidth="1"/>
    <col min="20" max="20" width="14.58203125" hidden="1" customWidth="1"/>
    <col min="21" max="21" width="12.6640625" bestFit="1" customWidth="1"/>
    <col min="22" max="22" width="19.5" bestFit="1" customWidth="1"/>
    <col min="23" max="23" width="19.5" customWidth="1"/>
    <col min="24" max="24" width="20.4140625" bestFit="1" customWidth="1"/>
    <col min="25" max="25" width="20.5" bestFit="1" customWidth="1"/>
    <col min="26" max="26" width="14.08203125" bestFit="1" customWidth="1"/>
    <col min="27" max="27" width="18.25" bestFit="1" customWidth="1"/>
    <col min="28" max="28" width="8.9140625" bestFit="1" customWidth="1"/>
    <col min="29" max="29" width="174.58203125" bestFit="1" customWidth="1"/>
  </cols>
  <sheetData>
    <row r="1" spans="1:29" x14ac:dyDescent="0.35">
      <c r="A1" s="23" t="s">
        <v>1909</v>
      </c>
      <c r="B1" s="23"/>
    </row>
    <row r="2" spans="1:29" s="21" customFormat="1" ht="54" x14ac:dyDescent="0.35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9</v>
      </c>
      <c r="K2" s="21" t="s">
        <v>10</v>
      </c>
      <c r="L2" s="21" t="s">
        <v>11</v>
      </c>
      <c r="M2" s="21" t="s">
        <v>12</v>
      </c>
      <c r="N2" s="21" t="s">
        <v>2516</v>
      </c>
      <c r="O2" s="21" t="s">
        <v>2517</v>
      </c>
      <c r="P2" s="21" t="s">
        <v>2514</v>
      </c>
      <c r="Q2" s="21" t="s">
        <v>2515</v>
      </c>
      <c r="R2" s="21" t="s">
        <v>13</v>
      </c>
      <c r="S2" s="21" t="s">
        <v>14</v>
      </c>
      <c r="T2" s="21" t="s">
        <v>2245</v>
      </c>
      <c r="U2" s="21" t="s">
        <v>1910</v>
      </c>
      <c r="V2" s="22" t="s">
        <v>2574</v>
      </c>
      <c r="W2" s="22" t="s">
        <v>2573</v>
      </c>
      <c r="X2" s="22" t="s">
        <v>2570</v>
      </c>
      <c r="Y2" s="22" t="s">
        <v>2571</v>
      </c>
      <c r="Z2" s="22" t="s">
        <v>2572</v>
      </c>
      <c r="AA2" s="21" t="s">
        <v>2520</v>
      </c>
      <c r="AB2" s="21" t="s">
        <v>2518</v>
      </c>
      <c r="AC2" s="21" t="s">
        <v>2521</v>
      </c>
    </row>
    <row r="3" spans="1:29" ht="36" x14ac:dyDescent="0.35">
      <c r="A3">
        <v>48</v>
      </c>
      <c r="B3" t="s">
        <v>501</v>
      </c>
      <c r="C3">
        <v>456</v>
      </c>
      <c r="D3" t="s">
        <v>502</v>
      </c>
      <c r="E3" t="s">
        <v>503</v>
      </c>
      <c r="F3" t="s">
        <v>491</v>
      </c>
      <c r="G3" t="s">
        <v>504</v>
      </c>
      <c r="H3" t="s">
        <v>505</v>
      </c>
      <c r="I3" t="s">
        <v>506</v>
      </c>
      <c r="J3" t="s">
        <v>259</v>
      </c>
      <c r="K3" t="s">
        <v>507</v>
      </c>
      <c r="L3" t="s">
        <v>508</v>
      </c>
      <c r="M3" t="s">
        <v>509</v>
      </c>
      <c r="N3">
        <f t="shared" ref="N3:N34" si="0">LEFT(J3,FIND("o",J3)-1) + MID(J3,FIND("o",J3)+2,FIND("'",J3)-FIND("o",J3)-2)/60 + MID(J3,FIND("'",J3)+2,FIND("""",J3)-FIND("'",J3)-2)/3600</f>
        <v>27.816666666666666</v>
      </c>
      <c r="O3">
        <f t="shared" ref="O3:O34" si="1">LEFT(K3,FIND("o",K3)-1) + MID(K3,FIND("o",K3)+2,FIND("'",K3)-FIND("o",K3)-2)/60 + MID(K3,FIND("'",K3)+2,FIND("""",K3)-FIND("'",K3)-2)/3600</f>
        <v>27.944444444444446</v>
      </c>
      <c r="P3">
        <f t="shared" ref="P3:P34" si="2">LEFT(L3,FIND("o",L3)-1) + MID(L3,FIND("o",L3)+2,FIND("'",L3)-FIND("o",L3)-2)/60 + MID(L3,FIND("'",L3)+2,FIND("""",L3)-FIND("'",L3)-2)/3600</f>
        <v>86.166666666666671</v>
      </c>
      <c r="Q3">
        <f t="shared" ref="Q3:Q34" si="3">LEFT(M3,FIND("o",M3)-1) + MID(M3,FIND("o",M3)+2,FIND("'",M3)-FIND("o",M3)-2)/60 + MID(M3,FIND("'",M3)+2,FIND("""",M3)-FIND("'",M3)-2)/3600</f>
        <v>86.266666666666666</v>
      </c>
      <c r="R3" t="s">
        <v>510</v>
      </c>
      <c r="S3" t="s">
        <v>511</v>
      </c>
      <c r="T3" t="str">
        <f>_xlfn.TEXTBEFORE(_xlfn.TEXTAFTER(Solar!M2, "("), ")")</f>
        <v>Lalitpur</v>
      </c>
      <c r="U3" t="str">
        <f>VLOOKUP(Table_1[[#This Row],[District]],Table11[],6,FALSE)</f>
        <v>Bagmati</v>
      </c>
      <c r="V3">
        <v>42000</v>
      </c>
      <c r="W3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1050</v>
      </c>
      <c r="X3">
        <v>2281000</v>
      </c>
      <c r="Y3">
        <f>(Table_1[[#This Row],[O and M Cost
(*10^6)]]/Table_1[[#This Row],[Design Generation 
(MWh)]])*1000</f>
        <v>0.46032441911442351</v>
      </c>
      <c r="Z3">
        <f>4%*Table_1[[#This Row],[Cost of Generation 
($/MWh)]]</f>
        <v>1.8412976764576941E-2</v>
      </c>
      <c r="AC3" s="7" t="s">
        <v>2560</v>
      </c>
    </row>
    <row r="4" spans="1:29" ht="54" x14ac:dyDescent="0.35">
      <c r="A4">
        <v>17</v>
      </c>
      <c r="B4" t="s">
        <v>144</v>
      </c>
      <c r="C4">
        <v>144</v>
      </c>
      <c r="D4" t="s">
        <v>145</v>
      </c>
      <c r="E4" t="s">
        <v>146</v>
      </c>
      <c r="F4" t="s">
        <v>147</v>
      </c>
      <c r="G4" t="s">
        <v>31</v>
      </c>
      <c r="H4" t="s">
        <v>32</v>
      </c>
      <c r="I4" t="s">
        <v>21</v>
      </c>
      <c r="J4" t="s">
        <v>148</v>
      </c>
      <c r="K4" t="s">
        <v>149</v>
      </c>
      <c r="L4" t="s">
        <v>150</v>
      </c>
      <c r="M4" t="s">
        <v>151</v>
      </c>
      <c r="N4">
        <f t="shared" si="0"/>
        <v>27.916666666666668</v>
      </c>
      <c r="O4">
        <f t="shared" si="1"/>
        <v>28.014444444444443</v>
      </c>
      <c r="P4">
        <f t="shared" si="2"/>
        <v>83.436666666666667</v>
      </c>
      <c r="Q4">
        <f t="shared" si="3"/>
        <v>83.62222222222222</v>
      </c>
      <c r="R4" t="s">
        <v>152</v>
      </c>
      <c r="S4" t="s">
        <v>153</v>
      </c>
      <c r="T4" t="str">
        <f t="shared" ref="T4:T35" si="4">_xlfn.TEXTBEFORE(_xlfn.TEXTAFTER(R4, "("), ")")</f>
        <v>Syangja</v>
      </c>
      <c r="U4" t="str">
        <f>VLOOKUP(Table_1[[#This Row],[District]],Table11[],6,FALSE)</f>
        <v>Gandaki</v>
      </c>
      <c r="V4">
        <v>26610</v>
      </c>
      <c r="W4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665.25</v>
      </c>
      <c r="X4">
        <v>842572.4</v>
      </c>
      <c r="Y4">
        <f>(Table_1[[#This Row],[O and M Cost
(*10^6)]]/Table_1[[#This Row],[Design Generation 
(MWh)]])*1000</f>
        <v>0.78954639387665682</v>
      </c>
      <c r="Z4">
        <f>4%*Table_1[[#This Row],[Cost of Generation 
($/MWh)]]</f>
        <v>3.1581855755066272E-2</v>
      </c>
      <c r="AB4" t="s">
        <v>2519</v>
      </c>
      <c r="AC4" s="7" t="s">
        <v>2561</v>
      </c>
    </row>
    <row r="5" spans="1:29" ht="36" x14ac:dyDescent="0.35">
      <c r="A5">
        <v>71</v>
      </c>
      <c r="B5" t="s">
        <v>767</v>
      </c>
      <c r="C5">
        <v>111</v>
      </c>
      <c r="D5" t="s">
        <v>768</v>
      </c>
      <c r="E5" t="s">
        <v>769</v>
      </c>
      <c r="F5" t="s">
        <v>757</v>
      </c>
      <c r="G5" t="s">
        <v>770</v>
      </c>
      <c r="H5" t="s">
        <v>771</v>
      </c>
      <c r="I5" t="s">
        <v>772</v>
      </c>
      <c r="J5" t="s">
        <v>773</v>
      </c>
      <c r="K5" t="s">
        <v>774</v>
      </c>
      <c r="L5" t="s">
        <v>775</v>
      </c>
      <c r="M5" t="s">
        <v>776</v>
      </c>
      <c r="N5">
        <f t="shared" si="0"/>
        <v>28.234722222222224</v>
      </c>
      <c r="O5">
        <f t="shared" si="1"/>
        <v>28.2775</v>
      </c>
      <c r="P5">
        <f t="shared" si="2"/>
        <v>85.356111111111105</v>
      </c>
      <c r="Q5">
        <f t="shared" si="3"/>
        <v>85.384166666666673</v>
      </c>
      <c r="R5" t="s">
        <v>777</v>
      </c>
      <c r="S5" t="s">
        <v>778</v>
      </c>
      <c r="T5" t="str">
        <f t="shared" si="4"/>
        <v>Rasuwa</v>
      </c>
      <c r="U5" t="str">
        <f>VLOOKUP(Table_1[[#This Row],[District]],Table11[],6,FALSE)</f>
        <v>Bagmati</v>
      </c>
      <c r="V5">
        <v>18470</v>
      </c>
      <c r="W5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461.75</v>
      </c>
      <c r="X5" s="8">
        <v>613875</v>
      </c>
      <c r="Y5">
        <f>(Table_1[[#This Row],[O and M Cost
(*10^6)]]/Table_1[[#This Row],[Design Generation 
(MWh)]])*1000</f>
        <v>0.75218896355121156</v>
      </c>
      <c r="Z5">
        <f>4%*Table_1[[#This Row],[Cost of Generation 
($/MWh)]]</f>
        <v>3.0087558542048462E-2</v>
      </c>
      <c r="AA5" t="s">
        <v>2526</v>
      </c>
      <c r="AC5" s="7" t="s">
        <v>2522</v>
      </c>
    </row>
    <row r="6" spans="1:29" ht="36" x14ac:dyDescent="0.35">
      <c r="A6">
        <v>106</v>
      </c>
      <c r="B6" t="s">
        <v>1168</v>
      </c>
      <c r="C6">
        <v>86</v>
      </c>
      <c r="D6" t="s">
        <v>1099</v>
      </c>
      <c r="E6" t="s">
        <v>1169</v>
      </c>
      <c r="F6" t="s">
        <v>1158</v>
      </c>
      <c r="G6" t="s">
        <v>1170</v>
      </c>
      <c r="H6" t="s">
        <v>1171</v>
      </c>
      <c r="I6" t="s">
        <v>1172</v>
      </c>
      <c r="J6" t="s">
        <v>1173</v>
      </c>
      <c r="K6" t="s">
        <v>1174</v>
      </c>
      <c r="L6" t="s">
        <v>1175</v>
      </c>
      <c r="M6" t="s">
        <v>1176</v>
      </c>
      <c r="N6">
        <f t="shared" si="0"/>
        <v>27.364722222222223</v>
      </c>
      <c r="O6">
        <f t="shared" si="1"/>
        <v>27.420833333333334</v>
      </c>
      <c r="P6">
        <f t="shared" si="2"/>
        <v>86.626388888888883</v>
      </c>
      <c r="Q6">
        <f t="shared" si="3"/>
        <v>86.6875</v>
      </c>
      <c r="R6" t="s">
        <v>1177</v>
      </c>
      <c r="S6" t="s">
        <v>1178</v>
      </c>
      <c r="T6" t="str">
        <f t="shared" si="4"/>
        <v>Solukhumbu</v>
      </c>
      <c r="U6" t="str">
        <f>VLOOKUP(Table_1[[#This Row],[District]],Table11[],6,FALSE)</f>
        <v>Koshi</v>
      </c>
      <c r="V6">
        <v>11860</v>
      </c>
      <c r="W6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355.8</v>
      </c>
      <c r="X6">
        <v>280930</v>
      </c>
      <c r="Y6">
        <f>(Table_1[[#This Row],[O and M Cost
(*10^6)]]/Table_1[[#This Row],[Design Generation 
(MWh)]])*1000</f>
        <v>1.2665076709500589</v>
      </c>
      <c r="Z6">
        <f>4%*Table_1[[#This Row],[Cost of Generation 
($/MWh)]]</f>
        <v>5.0660306838002357E-2</v>
      </c>
      <c r="AA6">
        <v>766649296</v>
      </c>
      <c r="AC6" s="11" t="s">
        <v>2562</v>
      </c>
    </row>
    <row r="7" spans="1:29" ht="72" x14ac:dyDescent="0.35">
      <c r="A7">
        <v>125</v>
      </c>
      <c r="B7" t="s">
        <v>1387</v>
      </c>
      <c r="C7">
        <v>78</v>
      </c>
      <c r="D7" t="s">
        <v>606</v>
      </c>
      <c r="E7" t="s">
        <v>1388</v>
      </c>
      <c r="F7" t="s">
        <v>451</v>
      </c>
      <c r="G7" t="s">
        <v>1217</v>
      </c>
      <c r="H7" t="s">
        <v>1389</v>
      </c>
      <c r="I7" t="s">
        <v>1390</v>
      </c>
      <c r="J7" t="s">
        <v>1391</v>
      </c>
      <c r="K7" t="s">
        <v>1392</v>
      </c>
      <c r="L7" t="s">
        <v>1393</v>
      </c>
      <c r="M7" t="s">
        <v>1394</v>
      </c>
      <c r="N7">
        <f t="shared" si="0"/>
        <v>28.240555555555556</v>
      </c>
      <c r="O7">
        <f t="shared" si="1"/>
        <v>28.28638888888889</v>
      </c>
      <c r="P7">
        <f t="shared" si="2"/>
        <v>85.25</v>
      </c>
      <c r="Q7">
        <f t="shared" si="3"/>
        <v>85.305833333333325</v>
      </c>
      <c r="R7" t="s">
        <v>175</v>
      </c>
      <c r="S7" t="s">
        <v>1395</v>
      </c>
      <c r="T7" t="str">
        <f t="shared" si="4"/>
        <v>Rasuwa</v>
      </c>
      <c r="U7" t="str">
        <f>VLOOKUP(Table_1[[#This Row],[District]],Table11[],6,FALSE)</f>
        <v>Bagmati</v>
      </c>
      <c r="V7">
        <v>13200</v>
      </c>
      <c r="W7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396</v>
      </c>
      <c r="X7">
        <v>241800</v>
      </c>
      <c r="Y7">
        <f>(Table_1[[#This Row],[O and M Cost
(*10^6)]]/Table_1[[#This Row],[Design Generation 
(MWh)]])*1000</f>
        <v>1.6377171215880892</v>
      </c>
      <c r="Z7">
        <f>4%*Table_1[[#This Row],[Cost of Generation 
($/MWh)]]</f>
        <v>6.550868486352357E-2</v>
      </c>
      <c r="AA7" s="10" t="s">
        <v>2523</v>
      </c>
      <c r="AC7" s="11" t="s">
        <v>2563</v>
      </c>
    </row>
    <row r="8" spans="1:29" ht="36" x14ac:dyDescent="0.35">
      <c r="A8">
        <v>115</v>
      </c>
      <c r="B8" t="s">
        <v>1273</v>
      </c>
      <c r="C8">
        <v>77</v>
      </c>
      <c r="D8" t="s">
        <v>629</v>
      </c>
      <c r="E8" t="s">
        <v>1274</v>
      </c>
      <c r="F8" t="s">
        <v>1275</v>
      </c>
      <c r="G8" t="s">
        <v>1276</v>
      </c>
      <c r="H8" t="s">
        <v>1277</v>
      </c>
      <c r="I8" t="s">
        <v>1278</v>
      </c>
      <c r="J8" t="s">
        <v>1279</v>
      </c>
      <c r="K8" t="s">
        <v>1280</v>
      </c>
      <c r="L8" t="s">
        <v>1281</v>
      </c>
      <c r="M8" t="s">
        <v>1282</v>
      </c>
      <c r="N8">
        <f t="shared" si="0"/>
        <v>27.6</v>
      </c>
      <c r="O8">
        <f t="shared" si="1"/>
        <v>27.676388888888891</v>
      </c>
      <c r="P8">
        <f t="shared" si="2"/>
        <v>86.433333333333337</v>
      </c>
      <c r="Q8">
        <f t="shared" si="3"/>
        <v>86.462500000000006</v>
      </c>
      <c r="R8" t="s">
        <v>1283</v>
      </c>
      <c r="S8" t="s">
        <v>1284</v>
      </c>
      <c r="T8" t="str">
        <f t="shared" si="4"/>
        <v>Ramechhap</v>
      </c>
      <c r="U8" t="str">
        <f>VLOOKUP(Table_1[[#This Row],[District]],Table11[],6,FALSE)</f>
        <v>Bagmati</v>
      </c>
      <c r="V8">
        <v>12854</v>
      </c>
      <c r="W8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385.62</v>
      </c>
      <c r="X8">
        <v>363110</v>
      </c>
      <c r="Y8">
        <f>(Table_1[[#This Row],[O and M Cost
(*10^6)]]/Table_1[[#This Row],[Design Generation 
(MWh)]])*1000</f>
        <v>1.0619922337583652</v>
      </c>
      <c r="Z8">
        <f>4%*Table_1[[#This Row],[Cost of Generation 
($/MWh)]]</f>
        <v>4.247968935033461E-2</v>
      </c>
      <c r="AA8" s="10"/>
      <c r="AC8" s="11" t="s">
        <v>2524</v>
      </c>
    </row>
    <row r="9" spans="1:29" x14ac:dyDescent="0.35">
      <c r="A9">
        <v>139</v>
      </c>
      <c r="B9" t="s">
        <v>1552</v>
      </c>
      <c r="C9">
        <v>73</v>
      </c>
      <c r="D9" t="s">
        <v>1553</v>
      </c>
      <c r="E9" t="s">
        <v>1554</v>
      </c>
      <c r="F9" t="s">
        <v>1542</v>
      </c>
      <c r="G9" t="s">
        <v>1555</v>
      </c>
      <c r="H9" t="s">
        <v>1556</v>
      </c>
      <c r="I9" t="s">
        <v>1557</v>
      </c>
      <c r="J9" t="s">
        <v>1558</v>
      </c>
      <c r="K9" t="s">
        <v>1559</v>
      </c>
      <c r="L9" t="s">
        <v>1560</v>
      </c>
      <c r="M9" t="s">
        <v>1561</v>
      </c>
      <c r="N9">
        <f t="shared" si="0"/>
        <v>27.391388888888887</v>
      </c>
      <c r="O9">
        <f t="shared" si="1"/>
        <v>27.421944444444446</v>
      </c>
      <c r="P9">
        <f t="shared" si="2"/>
        <v>87.666944444444454</v>
      </c>
      <c r="Q9">
        <f t="shared" si="3"/>
        <v>87.711111111111109</v>
      </c>
      <c r="R9" t="s">
        <v>1562</v>
      </c>
      <c r="S9" t="s">
        <v>1563</v>
      </c>
      <c r="T9" t="str">
        <f t="shared" si="4"/>
        <v>Taplejung</v>
      </c>
      <c r="U9" t="str">
        <f>VLOOKUP(Table_1[[#This Row],[District]],Table11[],6,FALSE)</f>
        <v>Koshi</v>
      </c>
      <c r="V9">
        <v>13970</v>
      </c>
      <c r="W9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419.09999999999997</v>
      </c>
      <c r="X9">
        <v>429409</v>
      </c>
      <c r="Y9">
        <f>(Table_1[[#This Row],[O and M Cost
(*10^6)]]/Table_1[[#This Row],[Design Generation 
(MWh)]])*1000</f>
        <v>0.9759925851577399</v>
      </c>
      <c r="Z9">
        <f>4%*Table_1[[#This Row],[Cost of Generation 
($/MWh)]]</f>
        <v>3.9039703406309599E-2</v>
      </c>
      <c r="AA9">
        <v>921731000</v>
      </c>
      <c r="AC9" s="9" t="s">
        <v>2525</v>
      </c>
    </row>
    <row r="10" spans="1:29" ht="54" x14ac:dyDescent="0.35">
      <c r="A10">
        <v>152</v>
      </c>
      <c r="B10" t="s">
        <v>1706</v>
      </c>
      <c r="C10">
        <v>71</v>
      </c>
      <c r="D10" t="s">
        <v>1585</v>
      </c>
      <c r="E10" t="s">
        <v>1707</v>
      </c>
      <c r="F10" t="s">
        <v>1708</v>
      </c>
      <c r="G10" t="s">
        <v>1709</v>
      </c>
      <c r="H10" t="s">
        <v>1710</v>
      </c>
      <c r="I10" t="s">
        <v>1711</v>
      </c>
      <c r="J10" t="s">
        <v>590</v>
      </c>
      <c r="K10" t="s">
        <v>1591</v>
      </c>
      <c r="L10" t="s">
        <v>1593</v>
      </c>
      <c r="M10" t="s">
        <v>364</v>
      </c>
      <c r="N10">
        <f t="shared" si="0"/>
        <v>28.538055555555559</v>
      </c>
      <c r="O10">
        <f t="shared" si="1"/>
        <v>28.576944444444443</v>
      </c>
      <c r="P10">
        <f t="shared" si="2"/>
        <v>83.666666666666671</v>
      </c>
      <c r="Q10">
        <f t="shared" si="3"/>
        <v>83.716666666666669</v>
      </c>
      <c r="R10" t="s">
        <v>1042</v>
      </c>
      <c r="S10" t="s">
        <v>1712</v>
      </c>
      <c r="T10" t="str">
        <f t="shared" si="4"/>
        <v>Myagdi</v>
      </c>
      <c r="U10" t="str">
        <f>VLOOKUP(Table_1[[#This Row],[District]],Table11[],6,FALSE)</f>
        <v>Gandaki</v>
      </c>
      <c r="V10">
        <v>13000</v>
      </c>
      <c r="W10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390</v>
      </c>
      <c r="X10">
        <v>359480</v>
      </c>
      <c r="Y10">
        <f>(Table_1[[#This Row],[O and M Cost
(*10^6)]]/Table_1[[#This Row],[Design Generation 
(MWh)]])*1000</f>
        <v>1.0849004117057972</v>
      </c>
      <c r="Z10">
        <f>4%*Table_1[[#This Row],[Cost of Generation 
($/MWh)]]</f>
        <v>4.3396016468231886E-2</v>
      </c>
      <c r="AC10" s="13" t="s">
        <v>2564</v>
      </c>
    </row>
    <row r="11" spans="1:29" ht="54" x14ac:dyDescent="0.35">
      <c r="A11">
        <v>21</v>
      </c>
      <c r="B11" t="s">
        <v>189</v>
      </c>
      <c r="C11">
        <v>70</v>
      </c>
      <c r="D11" t="s">
        <v>76</v>
      </c>
      <c r="E11" t="s">
        <v>190</v>
      </c>
      <c r="F11" t="s">
        <v>191</v>
      </c>
      <c r="G11" t="s">
        <v>192</v>
      </c>
      <c r="H11" t="s">
        <v>32</v>
      </c>
      <c r="I11" t="s">
        <v>21</v>
      </c>
      <c r="J11" t="s">
        <v>193</v>
      </c>
      <c r="K11" t="s">
        <v>194</v>
      </c>
      <c r="L11" t="s">
        <v>195</v>
      </c>
      <c r="M11" t="s">
        <v>196</v>
      </c>
      <c r="N11">
        <f t="shared" si="0"/>
        <v>28.138888888888889</v>
      </c>
      <c r="O11">
        <f t="shared" si="1"/>
        <v>28.197222222222223</v>
      </c>
      <c r="P11">
        <f t="shared" si="2"/>
        <v>84.405000000000001</v>
      </c>
      <c r="Q11">
        <f t="shared" si="3"/>
        <v>84.447500000000005</v>
      </c>
      <c r="R11" t="s">
        <v>197</v>
      </c>
      <c r="S11" t="s">
        <v>198</v>
      </c>
      <c r="T11" t="str">
        <f t="shared" si="4"/>
        <v>Lamjung</v>
      </c>
      <c r="U11" t="str">
        <f>VLOOKUP(Table_1[[#This Row],[District]],Table11[],6,FALSE)</f>
        <v>Gandaki</v>
      </c>
      <c r="V11">
        <v>29000</v>
      </c>
      <c r="W11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870</v>
      </c>
      <c r="X11">
        <v>398000</v>
      </c>
      <c r="Y11">
        <f>(Table_1[[#This Row],[O and M Cost
(*10^6)]]/Table_1[[#This Row],[Design Generation 
(MWh)]])*1000</f>
        <v>2.1859296482412058</v>
      </c>
      <c r="Z11">
        <f>4%*Table_1[[#This Row],[Cost of Generation 
($/MWh)]]</f>
        <v>8.7437185929648234E-2</v>
      </c>
      <c r="AA11" t="s">
        <v>2526</v>
      </c>
      <c r="AC11" s="11" t="s">
        <v>2565</v>
      </c>
    </row>
    <row r="12" spans="1:29" x14ac:dyDescent="0.35">
      <c r="A12">
        <v>8</v>
      </c>
      <c r="B12" t="s">
        <v>76</v>
      </c>
      <c r="C12">
        <v>69</v>
      </c>
      <c r="D12" t="s">
        <v>76</v>
      </c>
      <c r="E12" t="s">
        <v>29</v>
      </c>
      <c r="F12" t="s">
        <v>30</v>
      </c>
      <c r="G12" t="s">
        <v>31</v>
      </c>
      <c r="H12" t="s">
        <v>32</v>
      </c>
      <c r="I12" t="s">
        <v>21</v>
      </c>
      <c r="J12" t="s">
        <v>77</v>
      </c>
      <c r="K12" t="s">
        <v>78</v>
      </c>
      <c r="L12" t="s">
        <v>79</v>
      </c>
      <c r="M12" t="s">
        <v>80</v>
      </c>
      <c r="N12">
        <f t="shared" si="0"/>
        <v>27.87361111111111</v>
      </c>
      <c r="O12">
        <f t="shared" si="1"/>
        <v>27.948055555555555</v>
      </c>
      <c r="P12">
        <f t="shared" si="2"/>
        <v>84.427777777777777</v>
      </c>
      <c r="Q12">
        <f t="shared" si="3"/>
        <v>84.545000000000002</v>
      </c>
      <c r="R12" t="s">
        <v>81</v>
      </c>
      <c r="S12" t="s">
        <v>82</v>
      </c>
      <c r="T12" t="str">
        <f t="shared" si="4"/>
        <v>Tanahu</v>
      </c>
      <c r="U12" t="str">
        <f>VLOOKUP(Table_1[[#This Row],[District]],Table11[],6,FALSE)</f>
        <v>Gandaki</v>
      </c>
      <c r="V12">
        <v>22000</v>
      </c>
      <c r="W12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660</v>
      </c>
      <c r="X12">
        <v>462500</v>
      </c>
      <c r="Y12">
        <f>(Table_1[[#This Row],[O and M Cost
(*10^6)]]/Table_1[[#This Row],[Design Generation 
(MWh)]])*1000</f>
        <v>1.4270270270270271</v>
      </c>
      <c r="Z12">
        <f>4%*Table_1[[#This Row],[Cost of Generation 
($/MWh)]]</f>
        <v>5.7081081081081085E-2</v>
      </c>
      <c r="AC12" s="9" t="s">
        <v>2527</v>
      </c>
    </row>
    <row r="13" spans="1:29" ht="36" x14ac:dyDescent="0.35">
      <c r="A13">
        <v>1</v>
      </c>
      <c r="B13" t="s">
        <v>15</v>
      </c>
      <c r="C13">
        <v>60</v>
      </c>
      <c r="D13" t="s">
        <v>16</v>
      </c>
      <c r="E13" t="s">
        <v>17</v>
      </c>
      <c r="F13" t="s">
        <v>18</v>
      </c>
      <c r="G13" t="s">
        <v>19</v>
      </c>
      <c r="H13" t="s">
        <v>20</v>
      </c>
      <c r="I13" t="s">
        <v>21</v>
      </c>
      <c r="J13" t="s">
        <v>22</v>
      </c>
      <c r="K13" t="s">
        <v>23</v>
      </c>
      <c r="L13" t="s">
        <v>24</v>
      </c>
      <c r="M13" t="s">
        <v>25</v>
      </c>
      <c r="N13">
        <f t="shared" si="0"/>
        <v>27.474444444444444</v>
      </c>
      <c r="O13">
        <f t="shared" si="1"/>
        <v>27.551944444444445</v>
      </c>
      <c r="P13">
        <f t="shared" si="2"/>
        <v>86.101111111111109</v>
      </c>
      <c r="Q13">
        <f t="shared" si="3"/>
        <v>86.25</v>
      </c>
      <c r="R13" t="s">
        <v>26</v>
      </c>
      <c r="S13" t="s">
        <v>27</v>
      </c>
      <c r="T13" t="str">
        <f t="shared" si="4"/>
        <v>Dolakha</v>
      </c>
      <c r="U13" t="str">
        <f>VLOOKUP(Table_1[[#This Row],[District]],Table11[],6,FALSE)</f>
        <v>Bagmati</v>
      </c>
      <c r="V13">
        <v>9800</v>
      </c>
      <c r="W13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294</v>
      </c>
      <c r="X13">
        <v>350000</v>
      </c>
      <c r="Y13">
        <f>(Table_1[[#This Row],[O and M Cost
(*10^6)]]/Table_1[[#This Row],[Design Generation 
(MWh)]])*1000</f>
        <v>0.84000000000000008</v>
      </c>
      <c r="Z13">
        <f>4%*Table_1[[#This Row],[Cost of Generation 
($/MWh)]]</f>
        <v>3.3600000000000005E-2</v>
      </c>
      <c r="AC13" s="7" t="s">
        <v>2528</v>
      </c>
    </row>
    <row r="14" spans="1:29" ht="36" x14ac:dyDescent="0.35">
      <c r="A14">
        <v>9</v>
      </c>
      <c r="B14" t="s">
        <v>83</v>
      </c>
      <c r="C14">
        <v>60</v>
      </c>
      <c r="D14" t="s">
        <v>40</v>
      </c>
      <c r="E14" t="s">
        <v>29</v>
      </c>
      <c r="F14" t="s">
        <v>30</v>
      </c>
      <c r="G14" t="s">
        <v>31</v>
      </c>
      <c r="H14" t="s">
        <v>32</v>
      </c>
      <c r="I14" t="s">
        <v>21</v>
      </c>
      <c r="J14" t="s">
        <v>42</v>
      </c>
      <c r="K14" t="s">
        <v>84</v>
      </c>
      <c r="L14" t="s">
        <v>44</v>
      </c>
      <c r="M14" t="s">
        <v>85</v>
      </c>
      <c r="N14">
        <f t="shared" si="0"/>
        <v>27.535</v>
      </c>
      <c r="O14">
        <f t="shared" si="1"/>
        <v>27.63</v>
      </c>
      <c r="P14">
        <f t="shared" si="2"/>
        <v>85.139166666666668</v>
      </c>
      <c r="Q14">
        <f t="shared" si="3"/>
        <v>85.180555555555557</v>
      </c>
      <c r="R14" t="s">
        <v>45</v>
      </c>
      <c r="S14" t="s">
        <v>86</v>
      </c>
      <c r="T14" t="str">
        <f t="shared" si="4"/>
        <v>Makawanpur</v>
      </c>
      <c r="U14" t="str">
        <f>VLOOKUP(Table_1[[#This Row],[District]],Table11[],6,FALSE)</f>
        <v>Bagmati</v>
      </c>
      <c r="V14">
        <v>2470</v>
      </c>
      <c r="W14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74.099999999999994</v>
      </c>
      <c r="X14">
        <v>211000</v>
      </c>
      <c r="Y14">
        <f>(Table_1[[#This Row],[O and M Cost
(*10^6)]]/Table_1[[#This Row],[Design Generation 
(MWh)]])*1000</f>
        <v>0.35118483412322277</v>
      </c>
      <c r="Z14">
        <f>4%*Table_1[[#This Row],[Cost of Generation 
($/MWh)]]</f>
        <v>1.4047393364928912E-2</v>
      </c>
      <c r="AC14" s="13" t="s">
        <v>2566</v>
      </c>
    </row>
    <row r="15" spans="1:29" ht="54" x14ac:dyDescent="0.35">
      <c r="A15">
        <v>49</v>
      </c>
      <c r="B15" t="s">
        <v>512</v>
      </c>
      <c r="C15">
        <v>60</v>
      </c>
      <c r="D15" t="s">
        <v>47</v>
      </c>
      <c r="E15" t="s">
        <v>513</v>
      </c>
      <c r="F15" t="s">
        <v>514</v>
      </c>
      <c r="G15" t="s">
        <v>515</v>
      </c>
      <c r="H15" t="s">
        <v>32</v>
      </c>
      <c r="I15" t="s">
        <v>516</v>
      </c>
      <c r="J15" t="s">
        <v>517</v>
      </c>
      <c r="K15" t="s">
        <v>518</v>
      </c>
      <c r="L15" t="s">
        <v>519</v>
      </c>
      <c r="M15" t="s">
        <v>520</v>
      </c>
      <c r="N15">
        <f t="shared" si="0"/>
        <v>28.022499999999997</v>
      </c>
      <c r="O15">
        <f t="shared" si="1"/>
        <v>28.070555555555554</v>
      </c>
      <c r="P15">
        <f t="shared" si="2"/>
        <v>85.187777777777782</v>
      </c>
      <c r="Q15">
        <f t="shared" si="3"/>
        <v>85.210555555555558</v>
      </c>
      <c r="R15" t="s">
        <v>521</v>
      </c>
      <c r="S15" t="s">
        <v>522</v>
      </c>
      <c r="T15" t="str">
        <f t="shared" si="4"/>
        <v>Rasuwa</v>
      </c>
      <c r="U15" t="str">
        <f>VLOOKUP(Table_1[[#This Row],[District]],Table11[],6,FALSE)</f>
        <v>Bagmati</v>
      </c>
      <c r="V15">
        <v>17320</v>
      </c>
      <c r="W15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519.6</v>
      </c>
      <c r="X15">
        <v>489760</v>
      </c>
      <c r="Y15">
        <f>(Table_1[[#This Row],[O and M Cost
(*10^6)]]/Table_1[[#This Row],[Design Generation 
(MWh)]])*1000</f>
        <v>1.0609278013721009</v>
      </c>
      <c r="Z15">
        <f>4%*Table_1[[#This Row],[Cost of Generation 
($/MWh)]]</f>
        <v>4.2437112054884034E-2</v>
      </c>
      <c r="AB15" t="s">
        <v>2529</v>
      </c>
      <c r="AC15" s="13" t="s">
        <v>2567</v>
      </c>
    </row>
    <row r="16" spans="1:29" x14ac:dyDescent="0.35">
      <c r="B16" s="15" t="s">
        <v>2535</v>
      </c>
      <c r="C16">
        <v>57.3</v>
      </c>
      <c r="J16" t="s">
        <v>1391</v>
      </c>
      <c r="K16" t="s">
        <v>1392</v>
      </c>
      <c r="L16" t="s">
        <v>1393</v>
      </c>
      <c r="M16" t="s">
        <v>1394</v>
      </c>
      <c r="N16">
        <f t="shared" ref="N16" si="5">LEFT(J16,FIND("o",J16)-1) + MID(J16,FIND("o",J16)+2,FIND("'",J16)-FIND("o",J16)-2)/60 + MID(J16,FIND("'",J16)+2,FIND("""",J16)-FIND("'",J16)-2)/3600</f>
        <v>28.240555555555556</v>
      </c>
      <c r="O16">
        <f t="shared" ref="O16" si="6">LEFT(K16,FIND("o",K16)-1) + MID(K16,FIND("o",K16)+2,FIND("'",K16)-FIND("o",K16)-2)/60 + MID(K16,FIND("'",K16)+2,FIND("""",K16)-FIND("'",K16)-2)/3600</f>
        <v>28.28638888888889</v>
      </c>
      <c r="P16">
        <f t="shared" ref="P16" si="7">LEFT(L16,FIND("o",L16)-1) + MID(L16,FIND("o",L16)+2,FIND("'",L16)-FIND("o",L16)-2)/60 + MID(L16,FIND("'",L16)+2,FIND("""",L16)-FIND("'",L16)-2)/3600</f>
        <v>85.25</v>
      </c>
      <c r="Q16">
        <f t="shared" ref="Q16" si="8">LEFT(M16,FIND("o",M16)-1) + MID(M16,FIND("o",M16)+2,FIND("'",M16)-FIND("o",M16)-2)/60 + MID(M16,FIND("'",M16)+2,FIND("""",M16)-FIND("'",M16)-2)/3600</f>
        <v>85.305833333333325</v>
      </c>
      <c r="R16" t="s">
        <v>175</v>
      </c>
      <c r="T16" t="str">
        <f t="shared" si="4"/>
        <v>Rasuwa</v>
      </c>
      <c r="U16" t="str">
        <f>VLOOKUP(Table_1[[#This Row],[District]],Table11[],6,FALSE)</f>
        <v>Bagmati</v>
      </c>
      <c r="V16" s="20">
        <v>7244</v>
      </c>
      <c r="W16" s="20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217.32</v>
      </c>
      <c r="X16">
        <v>324305</v>
      </c>
      <c r="Y16">
        <f>(Table_1[[#This Row],[O and M Cost
(*10^6)]]/Table_1[[#This Row],[Design Generation 
(MWh)]])*1000</f>
        <v>0.67010992738317321</v>
      </c>
      <c r="Z16">
        <f>4%*Table_1[[#This Row],[Cost of Generation 
($/MWh)]]</f>
        <v>2.6804397095326928E-2</v>
      </c>
      <c r="AC16" s="11" t="s">
        <v>2536</v>
      </c>
    </row>
    <row r="17" spans="1:29" ht="72" x14ac:dyDescent="0.35">
      <c r="A17">
        <v>116</v>
      </c>
      <c r="B17" t="s">
        <v>1285</v>
      </c>
      <c r="C17">
        <v>55</v>
      </c>
      <c r="D17" t="s">
        <v>629</v>
      </c>
      <c r="E17" t="s">
        <v>1286</v>
      </c>
      <c r="F17" t="s">
        <v>1275</v>
      </c>
      <c r="G17" t="s">
        <v>1276</v>
      </c>
      <c r="H17" t="s">
        <v>1287</v>
      </c>
      <c r="I17" t="s">
        <v>1288</v>
      </c>
      <c r="J17" t="s">
        <v>1289</v>
      </c>
      <c r="K17" t="s">
        <v>1290</v>
      </c>
      <c r="L17" t="s">
        <v>1291</v>
      </c>
      <c r="M17" t="s">
        <v>1281</v>
      </c>
      <c r="N17">
        <f t="shared" si="0"/>
        <v>27.567499999999999</v>
      </c>
      <c r="O17">
        <f t="shared" si="1"/>
        <v>27.607222222222223</v>
      </c>
      <c r="P17">
        <f t="shared" si="2"/>
        <v>86.378611111111098</v>
      </c>
      <c r="Q17">
        <f t="shared" si="3"/>
        <v>86.433333333333337</v>
      </c>
      <c r="R17" t="s">
        <v>1292</v>
      </c>
      <c r="S17" t="s">
        <v>1293</v>
      </c>
      <c r="T17" t="str">
        <f t="shared" si="4"/>
        <v>Ramechhap</v>
      </c>
      <c r="U17" t="str">
        <f>VLOOKUP(Table_1[[#This Row],[District]],Table11[],6,FALSE)</f>
        <v>Bagmati</v>
      </c>
      <c r="V17">
        <v>5000</v>
      </c>
      <c r="W17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150</v>
      </c>
      <c r="X17">
        <v>242370</v>
      </c>
      <c r="Y17">
        <f>(Table_1[[#This Row],[O and M Cost
(*10^6)]]/Table_1[[#This Row],[Design Generation 
(MWh)]])*1000</f>
        <v>0.6188884762965714</v>
      </c>
      <c r="Z17">
        <f>4%*Table_1[[#This Row],[Cost of Generation 
($/MWh)]]</f>
        <v>2.4755539051862858E-2</v>
      </c>
      <c r="AC17" s="7" t="s">
        <v>2568</v>
      </c>
    </row>
    <row r="18" spans="1:29" x14ac:dyDescent="0.35">
      <c r="A18">
        <v>99</v>
      </c>
      <c r="B18" t="s">
        <v>1087</v>
      </c>
      <c r="C18">
        <v>54</v>
      </c>
      <c r="D18" t="s">
        <v>570</v>
      </c>
      <c r="E18" t="s">
        <v>1088</v>
      </c>
      <c r="F18" t="s">
        <v>1069</v>
      </c>
      <c r="G18" t="s">
        <v>1089</v>
      </c>
      <c r="H18" t="s">
        <v>1090</v>
      </c>
      <c r="I18" t="s">
        <v>1091</v>
      </c>
      <c r="J18" t="s">
        <v>1092</v>
      </c>
      <c r="K18" t="s">
        <v>1093</v>
      </c>
      <c r="L18" t="s">
        <v>1094</v>
      </c>
      <c r="M18" t="s">
        <v>1095</v>
      </c>
      <c r="N18">
        <f t="shared" si="0"/>
        <v>28.272222222222222</v>
      </c>
      <c r="O18">
        <f t="shared" si="1"/>
        <v>28.311944444444446</v>
      </c>
      <c r="P18">
        <f t="shared" si="2"/>
        <v>84.516666666666666</v>
      </c>
      <c r="Q18">
        <f t="shared" si="3"/>
        <v>84.569444444444443</v>
      </c>
      <c r="R18" t="s">
        <v>1096</v>
      </c>
      <c r="S18" t="s">
        <v>1097</v>
      </c>
      <c r="T18" t="str">
        <f t="shared" si="4"/>
        <v>Lamjung</v>
      </c>
      <c r="U18" t="str">
        <f>VLOOKUP(Table_1[[#This Row],[District]],Table11[],6,FALSE)</f>
        <v>Gandaki</v>
      </c>
      <c r="V18">
        <v>10390</v>
      </c>
      <c r="W18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311.7</v>
      </c>
      <c r="X18">
        <v>328470</v>
      </c>
      <c r="Y18">
        <f>(Table_1[[#This Row],[O and M Cost
(*10^6)]]/Table_1[[#This Row],[Design Generation 
(MWh)]])*1000</f>
        <v>0.94894510914238739</v>
      </c>
      <c r="Z18">
        <f>4%*Table_1[[#This Row],[Cost of Generation 
($/MWh)]]</f>
        <v>3.7957804365695499E-2</v>
      </c>
      <c r="AB18" t="s">
        <v>2529</v>
      </c>
      <c r="AC18" s="14" t="s">
        <v>2530</v>
      </c>
    </row>
    <row r="19" spans="1:29" ht="54" x14ac:dyDescent="0.35">
      <c r="A19">
        <v>59</v>
      </c>
      <c r="B19" t="s">
        <v>628</v>
      </c>
      <c r="C19">
        <v>52.4</v>
      </c>
      <c r="D19" t="s">
        <v>629</v>
      </c>
      <c r="E19" t="s">
        <v>630</v>
      </c>
      <c r="F19" t="s">
        <v>631</v>
      </c>
      <c r="G19" t="s">
        <v>632</v>
      </c>
      <c r="H19" t="s">
        <v>633</v>
      </c>
      <c r="I19" t="s">
        <v>634</v>
      </c>
      <c r="J19" t="s">
        <v>635</v>
      </c>
      <c r="K19" t="s">
        <v>636</v>
      </c>
      <c r="L19" t="s">
        <v>25</v>
      </c>
      <c r="M19" t="s">
        <v>637</v>
      </c>
      <c r="N19">
        <f t="shared" si="0"/>
        <v>27.444166666666668</v>
      </c>
      <c r="O19">
        <f t="shared" si="1"/>
        <v>27.477777777777778</v>
      </c>
      <c r="P19">
        <f t="shared" si="2"/>
        <v>86.25</v>
      </c>
      <c r="Q19">
        <f t="shared" si="3"/>
        <v>86.333333333333329</v>
      </c>
      <c r="R19" t="s">
        <v>638</v>
      </c>
      <c r="S19" t="s">
        <v>639</v>
      </c>
      <c r="T19" t="str">
        <f t="shared" si="4"/>
        <v>Okhaldhunga</v>
      </c>
      <c r="U19" t="str">
        <f>VLOOKUP(Table_1[[#This Row],[District]],Table11[],6,FALSE)</f>
        <v>Koshi</v>
      </c>
      <c r="V19">
        <v>10160</v>
      </c>
      <c r="W19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304.8</v>
      </c>
      <c r="X19">
        <v>314780</v>
      </c>
      <c r="Y19">
        <f>(Table_1[[#This Row],[O and M Cost
(*10^6)]]/Table_1[[#This Row],[Design Generation 
(MWh)]])*1000</f>
        <v>0.96829531736450858</v>
      </c>
      <c r="Z19">
        <f>4%*Table_1[[#This Row],[Cost of Generation 
($/MWh)]]</f>
        <v>3.8731812694580342E-2</v>
      </c>
      <c r="AA19" s="10">
        <f>714764194 + 1959079</f>
        <v>716723273</v>
      </c>
      <c r="AB19" t="s">
        <v>2529</v>
      </c>
      <c r="AC19" s="7" t="s">
        <v>2531</v>
      </c>
    </row>
    <row r="20" spans="1:29" x14ac:dyDescent="0.35">
      <c r="A20">
        <v>117</v>
      </c>
      <c r="B20" s="12" t="s">
        <v>1294</v>
      </c>
      <c r="C20">
        <v>51</v>
      </c>
      <c r="D20" t="s">
        <v>629</v>
      </c>
      <c r="E20" t="s">
        <v>1295</v>
      </c>
      <c r="F20" t="s">
        <v>1296</v>
      </c>
      <c r="G20" t="s">
        <v>1297</v>
      </c>
      <c r="H20" t="s">
        <v>1298</v>
      </c>
      <c r="I20" t="s">
        <v>1299</v>
      </c>
      <c r="J20" t="s">
        <v>1300</v>
      </c>
      <c r="K20" t="s">
        <v>1301</v>
      </c>
      <c r="L20" t="s">
        <v>1302</v>
      </c>
      <c r="M20" t="s">
        <v>1303</v>
      </c>
      <c r="N20">
        <f t="shared" si="0"/>
        <v>27.521944444444443</v>
      </c>
      <c r="O20">
        <f t="shared" si="1"/>
        <v>27.56722222222222</v>
      </c>
      <c r="P20">
        <f t="shared" si="2"/>
        <v>86.358333333333334</v>
      </c>
      <c r="Q20">
        <f t="shared" si="3"/>
        <v>86.384722222222223</v>
      </c>
      <c r="R20" t="s">
        <v>2309</v>
      </c>
      <c r="S20" t="s">
        <v>1304</v>
      </c>
      <c r="T20" t="str">
        <f t="shared" si="4"/>
        <v>Solukhumbu</v>
      </c>
      <c r="U20" t="str">
        <f>VLOOKUP(Table_1[[#This Row],[District]],Table11[],6,FALSE)</f>
        <v>Koshi</v>
      </c>
      <c r="V20">
        <v>10275</v>
      </c>
      <c r="W20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308.25</v>
      </c>
      <c r="X20">
        <v>321625</v>
      </c>
      <c r="Y20">
        <f>(Table_1[[#This Row],[O and M Cost
(*10^6)]]/Table_1[[#This Row],[Design Generation 
(MWh)]])*1000</f>
        <v>0.95841430237077341</v>
      </c>
      <c r="Z20">
        <f>4%*Table_1[[#This Row],[Cost of Generation 
($/MWh)]]</f>
        <v>3.8336572094830934E-2</v>
      </c>
    </row>
    <row r="21" spans="1:29" ht="36" x14ac:dyDescent="0.35">
      <c r="A21">
        <v>60</v>
      </c>
      <c r="B21" t="s">
        <v>640</v>
      </c>
      <c r="C21">
        <v>50</v>
      </c>
      <c r="D21" t="s">
        <v>76</v>
      </c>
      <c r="E21" t="s">
        <v>641</v>
      </c>
      <c r="F21" t="s">
        <v>642</v>
      </c>
      <c r="G21" t="s">
        <v>643</v>
      </c>
      <c r="H21" t="s">
        <v>644</v>
      </c>
      <c r="I21" t="s">
        <v>645</v>
      </c>
      <c r="J21" t="s">
        <v>646</v>
      </c>
      <c r="K21" t="s">
        <v>647</v>
      </c>
      <c r="L21" t="s">
        <v>648</v>
      </c>
      <c r="M21" t="s">
        <v>649</v>
      </c>
      <c r="N21">
        <f t="shared" si="0"/>
        <v>28.285277777777779</v>
      </c>
      <c r="O21">
        <f t="shared" si="1"/>
        <v>28.324444444444445</v>
      </c>
      <c r="P21">
        <f t="shared" si="2"/>
        <v>84.365277777777777</v>
      </c>
      <c r="Q21">
        <f t="shared" si="3"/>
        <v>84.402777777777786</v>
      </c>
      <c r="R21" t="s">
        <v>650</v>
      </c>
      <c r="S21" t="s">
        <v>651</v>
      </c>
      <c r="T21" t="str">
        <f t="shared" si="4"/>
        <v>Lamjung</v>
      </c>
      <c r="U21" t="str">
        <f>VLOOKUP(Table_1[[#This Row],[District]],Table11[],6,FALSE)</f>
        <v>Gandaki</v>
      </c>
      <c r="V21">
        <v>16000</v>
      </c>
      <c r="W21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480</v>
      </c>
      <c r="X21">
        <v>317600</v>
      </c>
      <c r="Y21">
        <f>(Table_1[[#This Row],[O and M Cost
(*10^6)]]/Table_1[[#This Row],[Design Generation 
(MWh)]])*1000</f>
        <v>1.5113350125944585</v>
      </c>
      <c r="Z21">
        <f>4%*Table_1[[#This Row],[Cost of Generation 
($/MWh)]]</f>
        <v>6.0453400503778343E-2</v>
      </c>
      <c r="AB21" t="s">
        <v>2529</v>
      </c>
      <c r="AC21" s="13" t="s">
        <v>2532</v>
      </c>
    </row>
    <row r="22" spans="1:29" ht="36" x14ac:dyDescent="0.35">
      <c r="A22">
        <v>18</v>
      </c>
      <c r="B22" t="s">
        <v>154</v>
      </c>
      <c r="C22">
        <v>45</v>
      </c>
      <c r="D22" t="s">
        <v>155</v>
      </c>
      <c r="E22" t="s">
        <v>156</v>
      </c>
      <c r="F22" t="s">
        <v>157</v>
      </c>
      <c r="G22" t="s">
        <v>158</v>
      </c>
      <c r="H22" t="s">
        <v>159</v>
      </c>
      <c r="I22" t="s">
        <v>21</v>
      </c>
      <c r="J22" t="s">
        <v>160</v>
      </c>
      <c r="K22" t="s">
        <v>161</v>
      </c>
      <c r="L22" t="s">
        <v>162</v>
      </c>
      <c r="M22" t="s">
        <v>163</v>
      </c>
      <c r="N22">
        <f t="shared" si="0"/>
        <v>27.911111111111111</v>
      </c>
      <c r="O22">
        <f t="shared" si="1"/>
        <v>27.945</v>
      </c>
      <c r="P22">
        <f t="shared" si="2"/>
        <v>85.920277777777784</v>
      </c>
      <c r="Q22">
        <f t="shared" si="3"/>
        <v>85.94861111111112</v>
      </c>
      <c r="R22" t="s">
        <v>96</v>
      </c>
      <c r="S22" t="s">
        <v>164</v>
      </c>
      <c r="T22" t="str">
        <f t="shared" si="4"/>
        <v>Sindhupalchok</v>
      </c>
      <c r="U22" t="str">
        <f>VLOOKUP(Table_1[[#This Row],[District]],Table11[],6,FALSE)</f>
        <v>Bagmati</v>
      </c>
      <c r="V22">
        <v>7000</v>
      </c>
      <c r="W22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210</v>
      </c>
      <c r="X22">
        <v>299300</v>
      </c>
      <c r="Y22">
        <f>(Table_1[[#This Row],[O and M Cost
(*10^6)]]/Table_1[[#This Row],[Design Generation 
(MWh)]])*1000</f>
        <v>0.70163715335783494</v>
      </c>
      <c r="Z22">
        <f>4%*Table_1[[#This Row],[Cost of Generation 
($/MWh)]]</f>
        <v>2.8065486134313398E-2</v>
      </c>
      <c r="AB22" t="s">
        <v>2529</v>
      </c>
      <c r="AC22" s="13" t="s">
        <v>2533</v>
      </c>
    </row>
    <row r="23" spans="1:29" ht="36" x14ac:dyDescent="0.35">
      <c r="A23">
        <v>137</v>
      </c>
      <c r="B23" t="s">
        <v>1527</v>
      </c>
      <c r="C23">
        <v>44</v>
      </c>
      <c r="D23" t="s">
        <v>428</v>
      </c>
      <c r="E23" t="s">
        <v>1528</v>
      </c>
      <c r="F23" t="s">
        <v>1529</v>
      </c>
      <c r="G23" t="s">
        <v>1530</v>
      </c>
      <c r="H23" t="s">
        <v>1531</v>
      </c>
      <c r="I23" t="s">
        <v>1532</v>
      </c>
      <c r="J23" t="s">
        <v>1533</v>
      </c>
      <c r="K23" t="s">
        <v>1534</v>
      </c>
      <c r="L23" t="s">
        <v>1535</v>
      </c>
      <c r="M23" t="s">
        <v>1536</v>
      </c>
      <c r="N23">
        <f t="shared" si="0"/>
        <v>28.31722222222222</v>
      </c>
      <c r="O23">
        <f t="shared" si="1"/>
        <v>28.360833333333336</v>
      </c>
      <c r="P23">
        <f t="shared" si="2"/>
        <v>84.079166666666666</v>
      </c>
      <c r="Q23">
        <f t="shared" si="3"/>
        <v>84.142777777777781</v>
      </c>
      <c r="R23" t="s">
        <v>1537</v>
      </c>
      <c r="S23" t="s">
        <v>1538</v>
      </c>
      <c r="T23" t="str">
        <f t="shared" si="4"/>
        <v>Kaski</v>
      </c>
      <c r="U23" t="str">
        <f>VLOOKUP(Table_1[[#This Row],[District]],Table11[],6,FALSE)</f>
        <v>Gandaki</v>
      </c>
      <c r="V23">
        <v>8700</v>
      </c>
      <c r="W23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261</v>
      </c>
      <c r="X23">
        <v>242650</v>
      </c>
      <c r="Y23">
        <f>(Table_1[[#This Row],[O and M Cost
(*10^6)]]/Table_1[[#This Row],[Design Generation 
(MWh)]])*1000</f>
        <v>1.0756233257778693</v>
      </c>
      <c r="Z23">
        <f>4%*Table_1[[#This Row],[Cost of Generation 
($/MWh)]]</f>
        <v>4.3024933031114772E-2</v>
      </c>
      <c r="AC23" s="13" t="s">
        <v>2534</v>
      </c>
    </row>
    <row r="24" spans="1:29" s="15" customFormat="1" x14ac:dyDescent="0.35">
      <c r="A24" s="15">
        <v>57</v>
      </c>
      <c r="B24" s="15" t="s">
        <v>606</v>
      </c>
      <c r="C24" s="15">
        <v>42.5</v>
      </c>
      <c r="D24" s="15" t="s">
        <v>606</v>
      </c>
      <c r="E24" s="15" t="s">
        <v>607</v>
      </c>
      <c r="F24" s="15" t="s">
        <v>608</v>
      </c>
      <c r="G24" s="15" t="s">
        <v>609</v>
      </c>
      <c r="H24" s="15" t="s">
        <v>610</v>
      </c>
      <c r="I24" s="15" t="s">
        <v>611</v>
      </c>
      <c r="J24" s="15" t="s">
        <v>612</v>
      </c>
      <c r="K24" s="15" t="s">
        <v>613</v>
      </c>
      <c r="L24" s="15" t="s">
        <v>614</v>
      </c>
      <c r="M24" s="15" t="s">
        <v>615</v>
      </c>
      <c r="N24" s="15">
        <f t="shared" si="0"/>
        <v>28.183333333333334</v>
      </c>
      <c r="O24" s="15">
        <f t="shared" si="1"/>
        <v>28.216666666666665</v>
      </c>
      <c r="P24" s="15">
        <f t="shared" si="2"/>
        <v>85.275000000000006</v>
      </c>
      <c r="Q24" s="15">
        <f t="shared" si="3"/>
        <v>85.30416666666666</v>
      </c>
      <c r="R24" s="15" t="s">
        <v>175</v>
      </c>
      <c r="S24" s="15" t="s">
        <v>616</v>
      </c>
      <c r="T24" s="15" t="str">
        <f t="shared" si="4"/>
        <v>Rasuwa</v>
      </c>
      <c r="U24" s="15" t="str">
        <f>VLOOKUP(Table_1[[#This Row],[District]],Table11[],6,FALSE)</f>
        <v>Bagmati</v>
      </c>
      <c r="V24" s="16">
        <v>52.654094919999999</v>
      </c>
      <c r="W24" s="16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1.5796228475999998</v>
      </c>
      <c r="X24" s="15">
        <v>241865</v>
      </c>
      <c r="Y24">
        <f>(Table_1[[#This Row],[O and M Cost
(*10^6)]]/Table_1[[#This Row],[Design Generation 
(MWh)]])*1000</f>
        <v>6.5310104711305888E-3</v>
      </c>
      <c r="Z24" s="15">
        <f>4%*Table_1[[#This Row],[Cost of Generation 
($/MWh)]]</f>
        <v>2.6124041884522357E-4</v>
      </c>
      <c r="AC24" s="15" t="s">
        <v>2537</v>
      </c>
    </row>
    <row r="25" spans="1:29" ht="36" x14ac:dyDescent="0.35">
      <c r="A25">
        <v>55</v>
      </c>
      <c r="B25" t="s">
        <v>582</v>
      </c>
      <c r="C25">
        <v>42</v>
      </c>
      <c r="D25" t="s">
        <v>583</v>
      </c>
      <c r="E25" t="s">
        <v>584</v>
      </c>
      <c r="F25" t="s">
        <v>585</v>
      </c>
      <c r="G25" t="s">
        <v>586</v>
      </c>
      <c r="H25" t="s">
        <v>587</v>
      </c>
      <c r="I25" t="s">
        <v>588</v>
      </c>
      <c r="J25" t="s">
        <v>589</v>
      </c>
      <c r="K25" t="s">
        <v>590</v>
      </c>
      <c r="L25" t="s">
        <v>591</v>
      </c>
      <c r="M25" t="s">
        <v>592</v>
      </c>
      <c r="N25">
        <f t="shared" si="0"/>
        <v>28.5</v>
      </c>
      <c r="O25">
        <f t="shared" si="1"/>
        <v>28.538055555555559</v>
      </c>
      <c r="P25">
        <f t="shared" si="2"/>
        <v>83.652777777777786</v>
      </c>
      <c r="Q25">
        <f t="shared" si="3"/>
        <v>83.678333333333342</v>
      </c>
      <c r="R25" t="s">
        <v>593</v>
      </c>
      <c r="S25" t="s">
        <v>594</v>
      </c>
      <c r="T25" t="str">
        <f t="shared" si="4"/>
        <v>Myagdi</v>
      </c>
      <c r="U25" t="str">
        <f>VLOOKUP(Table_1[[#This Row],[District]],Table11[],6,FALSE)</f>
        <v>Gandaki</v>
      </c>
      <c r="V25">
        <v>5643</v>
      </c>
      <c r="W25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169.29</v>
      </c>
      <c r="X25">
        <v>232000</v>
      </c>
      <c r="Y25">
        <f>(Table_1[[#This Row],[O and M Cost
(*10^6)]]/Table_1[[#This Row],[Design Generation 
(MWh)]])*1000</f>
        <v>0.72969827586206892</v>
      </c>
      <c r="Z25">
        <f>4%*Table_1[[#This Row],[Cost of Generation 
($/MWh)]]</f>
        <v>2.9187931034482757E-2</v>
      </c>
      <c r="AC25" s="13" t="s">
        <v>2569</v>
      </c>
    </row>
    <row r="26" spans="1:29" x14ac:dyDescent="0.35">
      <c r="A26">
        <v>158</v>
      </c>
      <c r="B26" s="17" t="s">
        <v>1769</v>
      </c>
      <c r="C26" s="17">
        <v>40</v>
      </c>
      <c r="D26" t="s">
        <v>265</v>
      </c>
      <c r="E26" t="s">
        <v>1770</v>
      </c>
      <c r="F26" t="s">
        <v>1771</v>
      </c>
      <c r="G26" t="s">
        <v>1772</v>
      </c>
      <c r="H26" t="s">
        <v>1773</v>
      </c>
      <c r="I26" t="s">
        <v>1774</v>
      </c>
      <c r="J26" t="s">
        <v>1775</v>
      </c>
      <c r="K26" t="s">
        <v>1776</v>
      </c>
      <c r="L26" t="s">
        <v>1777</v>
      </c>
      <c r="M26" t="s">
        <v>1778</v>
      </c>
      <c r="N26">
        <f t="shared" si="0"/>
        <v>29.738888888888891</v>
      </c>
      <c r="O26">
        <f t="shared" si="1"/>
        <v>29.782499999999999</v>
      </c>
      <c r="P26">
        <f t="shared" si="2"/>
        <v>80.780555555555551</v>
      </c>
      <c r="Q26">
        <f t="shared" si="3"/>
        <v>80.819999999999993</v>
      </c>
      <c r="R26" t="s">
        <v>1779</v>
      </c>
      <c r="S26" t="s">
        <v>1780</v>
      </c>
      <c r="T26" t="str">
        <f t="shared" si="4"/>
        <v>Darchula</v>
      </c>
      <c r="U26" s="17" t="str">
        <f>VLOOKUP(Table_1[[#This Row],[District]],Table11[],6,FALSE)</f>
        <v>Sudurpaschim</v>
      </c>
      <c r="V26">
        <v>7400</v>
      </c>
      <c r="W26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222</v>
      </c>
      <c r="X26">
        <v>264100</v>
      </c>
      <c r="Y26">
        <f>(Table_1[[#This Row],[O and M Cost
(*10^6)]]/Table_1[[#This Row],[Design Generation 
(MWh)]])*1000</f>
        <v>0.84059068534645975</v>
      </c>
      <c r="Z26">
        <f>4%*Table_1[[#This Row],[Cost of Generation 
($/MWh)]]</f>
        <v>3.3623627413858388E-2</v>
      </c>
      <c r="AB26" t="s">
        <v>2529</v>
      </c>
      <c r="AC26" s="14" t="s">
        <v>2538</v>
      </c>
    </row>
    <row r="27" spans="1:29" x14ac:dyDescent="0.35">
      <c r="A27">
        <v>121</v>
      </c>
      <c r="B27" s="19" t="s">
        <v>1343</v>
      </c>
      <c r="C27" s="17">
        <v>38.46</v>
      </c>
      <c r="D27" t="s">
        <v>1331</v>
      </c>
      <c r="E27" t="s">
        <v>1344</v>
      </c>
      <c r="F27" t="s">
        <v>1333</v>
      </c>
      <c r="G27" t="s">
        <v>1334</v>
      </c>
      <c r="H27" t="s">
        <v>1345</v>
      </c>
      <c r="I27" t="s">
        <v>1346</v>
      </c>
      <c r="J27" t="s">
        <v>1347</v>
      </c>
      <c r="K27" t="s">
        <v>1348</v>
      </c>
      <c r="L27" t="s">
        <v>1349</v>
      </c>
      <c r="M27" t="s">
        <v>1350</v>
      </c>
      <c r="N27">
        <f t="shared" si="0"/>
        <v>29.578611111111112</v>
      </c>
      <c r="O27">
        <f t="shared" si="1"/>
        <v>29.64361111111111</v>
      </c>
      <c r="P27">
        <f t="shared" si="2"/>
        <v>80.875</v>
      </c>
      <c r="Q27">
        <f t="shared" si="3"/>
        <v>80.960000000000008</v>
      </c>
      <c r="R27" t="s">
        <v>1351</v>
      </c>
      <c r="S27" t="s">
        <v>1352</v>
      </c>
      <c r="T27" t="str">
        <f t="shared" si="4"/>
        <v>Bajhang</v>
      </c>
      <c r="U27" s="17" t="str">
        <f>VLOOKUP(Table_1[[#This Row],[District]],Table11[],6,FALSE)</f>
        <v>Sudurpaschim</v>
      </c>
      <c r="V27">
        <v>7219.4690000000001</v>
      </c>
      <c r="W27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216.58407</v>
      </c>
      <c r="X27">
        <v>238465</v>
      </c>
      <c r="Y27">
        <f>(Table_1[[#This Row],[O and M Cost
(*10^6)]]/Table_1[[#This Row],[Design Generation 
(MWh)]])*1000</f>
        <v>0.90824259325267864</v>
      </c>
      <c r="Z27">
        <f>4%*Table_1[[#This Row],[Cost of Generation 
($/MWh)]]</f>
        <v>3.6329703730107146E-2</v>
      </c>
    </row>
    <row r="28" spans="1:29" x14ac:dyDescent="0.35">
      <c r="A28">
        <v>142</v>
      </c>
      <c r="B28" s="19" t="s">
        <v>1584</v>
      </c>
      <c r="C28" s="17">
        <v>38</v>
      </c>
      <c r="D28" t="s">
        <v>1585</v>
      </c>
      <c r="E28" t="s">
        <v>1586</v>
      </c>
      <c r="F28" t="s">
        <v>1587</v>
      </c>
      <c r="G28" t="s">
        <v>1588</v>
      </c>
      <c r="H28" t="s">
        <v>1589</v>
      </c>
      <c r="I28" t="s">
        <v>1590</v>
      </c>
      <c r="J28" t="s">
        <v>1591</v>
      </c>
      <c r="K28" t="s">
        <v>1592</v>
      </c>
      <c r="L28" t="s">
        <v>1593</v>
      </c>
      <c r="M28" t="s">
        <v>364</v>
      </c>
      <c r="N28">
        <f t="shared" si="0"/>
        <v>28.576944444444443</v>
      </c>
      <c r="O28">
        <f t="shared" si="1"/>
        <v>28.6</v>
      </c>
      <c r="P28">
        <f t="shared" si="2"/>
        <v>83.666666666666671</v>
      </c>
      <c r="Q28">
        <f t="shared" si="3"/>
        <v>83.716666666666669</v>
      </c>
      <c r="R28" t="s">
        <v>1594</v>
      </c>
      <c r="S28" t="s">
        <v>1595</v>
      </c>
      <c r="T28" t="str">
        <f t="shared" si="4"/>
        <v>Myagdi</v>
      </c>
      <c r="U28" s="17" t="str">
        <f>VLOOKUP(Table_1[[#This Row],[District]],Table11[],6,FALSE)</f>
        <v>Gandaki</v>
      </c>
      <c r="V28" s="16">
        <v>7219.47</v>
      </c>
      <c r="W28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216.58410000000001</v>
      </c>
      <c r="X28">
        <v>238465</v>
      </c>
      <c r="Y28">
        <f>(Table_1[[#This Row],[O and M Cost
(*10^6)]]/Table_1[[#This Row],[Design Generation 
(MWh)]])*1000</f>
        <v>0.90824271905730403</v>
      </c>
      <c r="Z28">
        <f>4%*Table_1[[#This Row],[Cost of Generation 
($/MWh)]]</f>
        <v>3.6329708762292162E-2</v>
      </c>
    </row>
    <row r="29" spans="1:29" x14ac:dyDescent="0.35">
      <c r="A29">
        <v>126</v>
      </c>
      <c r="B29" s="17" t="s">
        <v>1396</v>
      </c>
      <c r="C29" s="17">
        <v>36</v>
      </c>
      <c r="D29" t="s">
        <v>1397</v>
      </c>
      <c r="E29" t="s">
        <v>1398</v>
      </c>
      <c r="F29" t="s">
        <v>1399</v>
      </c>
      <c r="G29" t="s">
        <v>1400</v>
      </c>
      <c r="H29" t="s">
        <v>1401</v>
      </c>
      <c r="I29" t="s">
        <v>1402</v>
      </c>
      <c r="J29" t="s">
        <v>1403</v>
      </c>
      <c r="K29" t="s">
        <v>294</v>
      </c>
      <c r="L29" t="s">
        <v>1404</v>
      </c>
      <c r="M29" t="s">
        <v>1405</v>
      </c>
      <c r="N29">
        <f t="shared" si="0"/>
        <v>27.895833333333332</v>
      </c>
      <c r="O29">
        <f t="shared" si="1"/>
        <v>27.95</v>
      </c>
      <c r="P29">
        <f t="shared" si="2"/>
        <v>85.75833333333334</v>
      </c>
      <c r="Q29">
        <f t="shared" si="3"/>
        <v>85.794444444444437</v>
      </c>
      <c r="R29" t="s">
        <v>1406</v>
      </c>
      <c r="S29" t="s">
        <v>1407</v>
      </c>
      <c r="T29" t="str">
        <f t="shared" si="4"/>
        <v>Sindhupalchok</v>
      </c>
      <c r="U29" s="17" t="str">
        <f>VLOOKUP(Table_1[[#This Row],[District]],Table11[],6,FALSE)</f>
        <v>Bagmati</v>
      </c>
      <c r="V29" s="16">
        <v>7038.9380000000001</v>
      </c>
      <c r="W29" s="16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211.16813999999999</v>
      </c>
      <c r="X29">
        <v>212830</v>
      </c>
      <c r="Y29">
        <f>(Table_1[[#This Row],[O and M Cost
(*10^6)]]/Table_1[[#This Row],[Design Generation 
(MWh)]])*1000</f>
        <v>0.99219160832589393</v>
      </c>
      <c r="Z29">
        <f>4%*Table_1[[#This Row],[Cost of Generation 
($/MWh)]]</f>
        <v>3.9687664333035756E-2</v>
      </c>
      <c r="AB29" t="s">
        <v>2529</v>
      </c>
      <c r="AC29" t="s">
        <v>2539</v>
      </c>
    </row>
    <row r="30" spans="1:29" ht="36" x14ac:dyDescent="0.35">
      <c r="A30">
        <v>3</v>
      </c>
      <c r="B30" s="17" t="s">
        <v>39</v>
      </c>
      <c r="C30" s="17">
        <v>32</v>
      </c>
      <c r="D30" t="s">
        <v>40</v>
      </c>
      <c r="E30" t="s">
        <v>29</v>
      </c>
      <c r="F30" t="s">
        <v>30</v>
      </c>
      <c r="G30" t="s">
        <v>31</v>
      </c>
      <c r="H30" t="s">
        <v>32</v>
      </c>
      <c r="I30" t="s">
        <v>21</v>
      </c>
      <c r="J30" t="s">
        <v>41</v>
      </c>
      <c r="K30" t="s">
        <v>42</v>
      </c>
      <c r="L30" t="s">
        <v>43</v>
      </c>
      <c r="M30" t="s">
        <v>44</v>
      </c>
      <c r="N30">
        <f t="shared" si="0"/>
        <v>27.501666666666665</v>
      </c>
      <c r="O30">
        <f t="shared" si="1"/>
        <v>27.535</v>
      </c>
      <c r="P30">
        <f t="shared" si="2"/>
        <v>85.042222222222222</v>
      </c>
      <c r="Q30">
        <f t="shared" si="3"/>
        <v>85.139166666666668</v>
      </c>
      <c r="R30" t="s">
        <v>45</v>
      </c>
      <c r="S30" t="s">
        <v>46</v>
      </c>
      <c r="T30" t="str">
        <f t="shared" si="4"/>
        <v>Makawanpur</v>
      </c>
      <c r="U30" s="17" t="str">
        <f>VLOOKUP(Table_1[[#This Row],[District]],Table11[],6,FALSE)</f>
        <v>Bagmati</v>
      </c>
      <c r="V30">
        <v>124</v>
      </c>
      <c r="W30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3.7199999999999998</v>
      </c>
      <c r="X30">
        <v>104600</v>
      </c>
      <c r="Y30">
        <f>(Table_1[[#This Row],[O and M Cost
(*10^6)]]/Table_1[[#This Row],[Design Generation 
(MWh)]])*1000</f>
        <v>3.5564053537284888E-2</v>
      </c>
      <c r="Z30">
        <f>4%*Table_1[[#This Row],[Cost of Generation 
($/MWh)]]</f>
        <v>1.4225621414913955E-3</v>
      </c>
      <c r="AB30" t="s">
        <v>2540</v>
      </c>
      <c r="AC30" s="7" t="s">
        <v>2541</v>
      </c>
    </row>
    <row r="31" spans="1:29" ht="36" x14ac:dyDescent="0.35">
      <c r="A31">
        <v>28</v>
      </c>
      <c r="B31" s="17" t="s">
        <v>265</v>
      </c>
      <c r="C31" s="17">
        <v>30</v>
      </c>
      <c r="D31" t="s">
        <v>265</v>
      </c>
      <c r="E31" t="s">
        <v>266</v>
      </c>
      <c r="F31" t="s">
        <v>267</v>
      </c>
      <c r="G31" t="s">
        <v>268</v>
      </c>
      <c r="H31" t="s">
        <v>32</v>
      </c>
      <c r="I31" t="s">
        <v>21</v>
      </c>
      <c r="J31" t="s">
        <v>269</v>
      </c>
      <c r="K31" t="s">
        <v>270</v>
      </c>
      <c r="L31" t="s">
        <v>271</v>
      </c>
      <c r="M31" t="s">
        <v>272</v>
      </c>
      <c r="N31">
        <f t="shared" si="0"/>
        <v>29.683333333333334</v>
      </c>
      <c r="O31">
        <f t="shared" si="1"/>
        <v>29.733333333333334</v>
      </c>
      <c r="P31">
        <f t="shared" si="2"/>
        <v>80.63333333333334</v>
      </c>
      <c r="Q31">
        <f t="shared" si="3"/>
        <v>80.710555555555558</v>
      </c>
      <c r="R31" t="s">
        <v>273</v>
      </c>
      <c r="S31" t="s">
        <v>274</v>
      </c>
      <c r="T31" t="str">
        <f t="shared" si="4"/>
        <v>Darchula</v>
      </c>
      <c r="U31" s="17" t="str">
        <f>VLOOKUP(Table_1[[#This Row],[District]],Table11[],6,FALSE)</f>
        <v>Sudurpaschim</v>
      </c>
      <c r="V31">
        <v>15060</v>
      </c>
      <c r="W31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451.8</v>
      </c>
      <c r="X31">
        <v>184200</v>
      </c>
      <c r="Y31">
        <f>(Table_1[[#This Row],[O and M Cost
(*10^6)]]/Table_1[[#This Row],[Design Generation 
(MWh)]])*1000</f>
        <v>2.452768729641694</v>
      </c>
      <c r="Z31">
        <f>4%*Table_1[[#This Row],[Cost of Generation 
($/MWh)]]</f>
        <v>9.8110749185667756E-2</v>
      </c>
      <c r="AB31" t="s">
        <v>2529</v>
      </c>
      <c r="AC31" s="7" t="s">
        <v>2542</v>
      </c>
    </row>
    <row r="32" spans="1:29" ht="36" x14ac:dyDescent="0.35">
      <c r="A32">
        <v>77</v>
      </c>
      <c r="B32" s="17" t="s">
        <v>837</v>
      </c>
      <c r="C32" s="17">
        <v>30</v>
      </c>
      <c r="D32" t="s">
        <v>838</v>
      </c>
      <c r="E32" t="s">
        <v>839</v>
      </c>
      <c r="F32" t="s">
        <v>840</v>
      </c>
      <c r="G32" t="s">
        <v>841</v>
      </c>
      <c r="H32" t="s">
        <v>842</v>
      </c>
      <c r="I32" t="s">
        <v>843</v>
      </c>
      <c r="J32" t="s">
        <v>844</v>
      </c>
      <c r="K32" t="s">
        <v>845</v>
      </c>
      <c r="L32" t="s">
        <v>846</v>
      </c>
      <c r="M32" t="s">
        <v>847</v>
      </c>
      <c r="N32">
        <f t="shared" si="0"/>
        <v>28.322222222222223</v>
      </c>
      <c r="O32">
        <f t="shared" si="1"/>
        <v>28.351944444444445</v>
      </c>
      <c r="P32">
        <f t="shared" si="2"/>
        <v>84.423611111111114</v>
      </c>
      <c r="Q32">
        <f t="shared" si="3"/>
        <v>84.466666666666669</v>
      </c>
      <c r="R32" t="s">
        <v>848</v>
      </c>
      <c r="S32" t="s">
        <v>849</v>
      </c>
      <c r="T32" t="str">
        <f t="shared" si="4"/>
        <v>Lamjung</v>
      </c>
      <c r="U32" s="17" t="str">
        <f>VLOOKUP(Table_1[[#This Row],[District]],Table11[],6,FALSE)</f>
        <v>Gandaki</v>
      </c>
      <c r="V32">
        <v>6000</v>
      </c>
      <c r="W32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180</v>
      </c>
      <c r="X32">
        <v>168500</v>
      </c>
      <c r="Y32">
        <f>(Table_1[[#This Row],[O and M Cost
(*10^6)]]/Table_1[[#This Row],[Design Generation 
(MWh)]])*1000</f>
        <v>1.0682492581602374</v>
      </c>
      <c r="Z32">
        <f>4%*Table_1[[#This Row],[Cost of Generation 
($/MWh)]]</f>
        <v>4.2729970326409496E-2</v>
      </c>
      <c r="AB32" t="s">
        <v>2529</v>
      </c>
      <c r="AC32" s="13" t="s">
        <v>2543</v>
      </c>
    </row>
    <row r="33" spans="1:29" ht="36" x14ac:dyDescent="0.35">
      <c r="A33">
        <v>123</v>
      </c>
      <c r="B33" s="17" t="s">
        <v>1364</v>
      </c>
      <c r="C33" s="17">
        <v>28.1</v>
      </c>
      <c r="D33" t="s">
        <v>629</v>
      </c>
      <c r="E33" t="s">
        <v>1365</v>
      </c>
      <c r="F33" t="s">
        <v>1366</v>
      </c>
      <c r="G33" t="s">
        <v>1367</v>
      </c>
      <c r="H33" t="s">
        <v>1368</v>
      </c>
      <c r="I33" t="s">
        <v>1369</v>
      </c>
      <c r="J33" t="s">
        <v>1370</v>
      </c>
      <c r="K33" t="s">
        <v>1371</v>
      </c>
      <c r="L33" t="s">
        <v>1372</v>
      </c>
      <c r="M33" t="s">
        <v>1373</v>
      </c>
      <c r="N33">
        <f t="shared" si="0"/>
        <v>27.389722222222222</v>
      </c>
      <c r="O33">
        <f t="shared" si="1"/>
        <v>27.430555555555557</v>
      </c>
      <c r="P33">
        <f t="shared" si="2"/>
        <v>86.221388888888896</v>
      </c>
      <c r="Q33">
        <f t="shared" si="3"/>
        <v>86.260555555555555</v>
      </c>
      <c r="R33" t="s">
        <v>1374</v>
      </c>
      <c r="S33" t="s">
        <v>1375</v>
      </c>
      <c r="T33" t="str">
        <f t="shared" si="4"/>
        <v>Okhaldhunga</v>
      </c>
      <c r="U33" s="17" t="str">
        <f>VLOOKUP(Table_1[[#This Row],[District]],Table11[],6,FALSE)</f>
        <v>Koshi</v>
      </c>
      <c r="V33">
        <v>6370</v>
      </c>
      <c r="W33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191.1</v>
      </c>
      <c r="X33">
        <v>170840</v>
      </c>
      <c r="Y33">
        <f>(Table_1[[#This Row],[O and M Cost
(*10^6)]]/Table_1[[#This Row],[Design Generation 
(MWh)]])*1000</f>
        <v>1.1185904940295011</v>
      </c>
      <c r="Z33">
        <f>4%*Table_1[[#This Row],[Cost of Generation 
($/MWh)]]</f>
        <v>4.4743619761180041E-2</v>
      </c>
      <c r="AB33" t="s">
        <v>2529</v>
      </c>
      <c r="AC33" s="7" t="s">
        <v>2544</v>
      </c>
    </row>
    <row r="34" spans="1:29" ht="36" x14ac:dyDescent="0.35">
      <c r="A34">
        <v>54</v>
      </c>
      <c r="B34" s="17" t="s">
        <v>569</v>
      </c>
      <c r="C34" s="17">
        <v>27</v>
      </c>
      <c r="D34" t="s">
        <v>570</v>
      </c>
      <c r="E34" t="s">
        <v>571</v>
      </c>
      <c r="F34" t="s">
        <v>572</v>
      </c>
      <c r="G34" t="s">
        <v>573</v>
      </c>
      <c r="H34" t="s">
        <v>574</v>
      </c>
      <c r="I34" t="s">
        <v>575</v>
      </c>
      <c r="J34" t="s">
        <v>576</v>
      </c>
      <c r="K34" t="s">
        <v>577</v>
      </c>
      <c r="L34" t="s">
        <v>578</v>
      </c>
      <c r="M34" t="s">
        <v>579</v>
      </c>
      <c r="N34">
        <f t="shared" si="0"/>
        <v>28.166666666666668</v>
      </c>
      <c r="O34">
        <f t="shared" si="1"/>
        <v>28.225555555555555</v>
      </c>
      <c r="P34">
        <f t="shared" si="2"/>
        <v>84.433333333333337</v>
      </c>
      <c r="Q34">
        <f t="shared" si="3"/>
        <v>84.475000000000009</v>
      </c>
      <c r="R34" t="s">
        <v>580</v>
      </c>
      <c r="S34" t="s">
        <v>581</v>
      </c>
      <c r="T34" t="str">
        <f t="shared" si="4"/>
        <v>Lamjung</v>
      </c>
      <c r="U34" s="17" t="str">
        <f>VLOOKUP(Table_1[[#This Row],[District]],Table11[],6,FALSE)</f>
        <v>Gandaki</v>
      </c>
      <c r="V34">
        <v>5000</v>
      </c>
      <c r="W34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150</v>
      </c>
      <c r="X34">
        <v>147690</v>
      </c>
      <c r="Y34">
        <f>(Table_1[[#This Row],[O and M Cost
(*10^6)]]/Table_1[[#This Row],[Design Generation 
(MWh)]])*1000</f>
        <v>1.0156408693885843</v>
      </c>
      <c r="Z34">
        <f>4%*Table_1[[#This Row],[Cost of Generation 
($/MWh)]]</f>
        <v>4.0625634775543373E-2</v>
      </c>
      <c r="AB34" t="s">
        <v>2529</v>
      </c>
      <c r="AC34" s="13" t="s">
        <v>2545</v>
      </c>
    </row>
    <row r="35" spans="1:29" ht="36" x14ac:dyDescent="0.35">
      <c r="A35">
        <v>88</v>
      </c>
      <c r="B35" s="17" t="s">
        <v>960</v>
      </c>
      <c r="C35" s="17">
        <v>25</v>
      </c>
      <c r="D35" t="s">
        <v>961</v>
      </c>
      <c r="E35" t="s">
        <v>962</v>
      </c>
      <c r="F35" t="s">
        <v>963</v>
      </c>
      <c r="G35" t="s">
        <v>964</v>
      </c>
      <c r="H35" t="s">
        <v>965</v>
      </c>
      <c r="I35" t="s">
        <v>966</v>
      </c>
      <c r="J35" t="s">
        <v>967</v>
      </c>
      <c r="K35" t="s">
        <v>968</v>
      </c>
      <c r="L35" t="s">
        <v>969</v>
      </c>
      <c r="M35" t="s">
        <v>970</v>
      </c>
      <c r="N35">
        <f t="shared" ref="N35:N66" si="9">LEFT(J35,FIND("o",J35)-1) + MID(J35,FIND("o",J35)+2,FIND("'",J35)-FIND("o",J35)-2)/60 + MID(J35,FIND("'",J35)+2,FIND("""",J35)-FIND("'",J35)-2)/3600</f>
        <v>27.273055555555555</v>
      </c>
      <c r="O35">
        <f t="shared" ref="O35:O66" si="10">LEFT(K35,FIND("o",K35)-1) + MID(K35,FIND("o",K35)+2,FIND("'",K35)-FIND("o",K35)-2)/60 + MID(K35,FIND("'",K35)+2,FIND("""",K35)-FIND("'",K35)-2)/3600</f>
        <v>27.283333333333335</v>
      </c>
      <c r="P35">
        <f t="shared" ref="P35:P66" si="11">LEFT(L35,FIND("o",L35)-1) + MID(L35,FIND("o",L35)+2,FIND("'",L35)-FIND("o",L35)-2)/60 + MID(L35,FIND("'",L35)+2,FIND("""",L35)-FIND("'",L35)-2)/3600</f>
        <v>87.783333333333331</v>
      </c>
      <c r="Q35">
        <f t="shared" ref="Q35:Q66" si="12">LEFT(M35,FIND("o",M35)-1) + MID(M35,FIND("o",M35)+2,FIND("'",M35)-FIND("o",M35)-2)/60 + MID(M35,FIND("'",M35)+2,FIND("""",M35)-FIND("'",M35)-2)/3600</f>
        <v>87.836111111111109</v>
      </c>
      <c r="R35" t="s">
        <v>971</v>
      </c>
      <c r="S35" t="s">
        <v>972</v>
      </c>
      <c r="T35" t="str">
        <f t="shared" si="4"/>
        <v>Panchthar</v>
      </c>
      <c r="U35" s="17" t="str">
        <f>VLOOKUP(Table_1[[#This Row],[District]],Table11[],6,FALSE)</f>
        <v>Koshi</v>
      </c>
      <c r="V35">
        <v>4300</v>
      </c>
      <c r="W35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129</v>
      </c>
      <c r="X35">
        <v>151650</v>
      </c>
      <c r="Y35">
        <f>(Table_1[[#This Row],[O and M Cost
(*10^6)]]/Table_1[[#This Row],[Design Generation 
(MWh)]])*1000</f>
        <v>0.85064292779426309</v>
      </c>
      <c r="Z35">
        <f>4%*Table_1[[#This Row],[Cost of Generation 
($/MWh)]]</f>
        <v>3.4025717111770527E-2</v>
      </c>
      <c r="AB35" t="s">
        <v>2529</v>
      </c>
      <c r="AC35" s="7" t="s">
        <v>2547</v>
      </c>
    </row>
    <row r="36" spans="1:29" ht="36" x14ac:dyDescent="0.35">
      <c r="A36">
        <v>164</v>
      </c>
      <c r="B36" s="17" t="s">
        <v>1596</v>
      </c>
      <c r="C36" s="17">
        <v>25</v>
      </c>
      <c r="D36" t="s">
        <v>69</v>
      </c>
      <c r="E36" t="s">
        <v>1841</v>
      </c>
      <c r="F36" t="s">
        <v>1842</v>
      </c>
      <c r="G36" t="s">
        <v>1843</v>
      </c>
      <c r="H36" t="s">
        <v>1844</v>
      </c>
      <c r="I36" t="s">
        <v>1845</v>
      </c>
      <c r="J36" t="s">
        <v>1846</v>
      </c>
      <c r="K36" t="s">
        <v>1847</v>
      </c>
      <c r="L36" t="s">
        <v>1848</v>
      </c>
      <c r="M36" t="s">
        <v>945</v>
      </c>
      <c r="N36">
        <f t="shared" si="9"/>
        <v>28.311111111111114</v>
      </c>
      <c r="O36">
        <f t="shared" si="10"/>
        <v>28.37</v>
      </c>
      <c r="P36">
        <f t="shared" si="11"/>
        <v>83.954166666666666</v>
      </c>
      <c r="Q36">
        <f t="shared" si="12"/>
        <v>83.975000000000009</v>
      </c>
      <c r="R36" t="s">
        <v>1849</v>
      </c>
      <c r="S36" t="s">
        <v>1850</v>
      </c>
      <c r="T36" t="str">
        <f t="shared" ref="T36:T67" si="13">_xlfn.TEXTBEFORE(_xlfn.TEXTAFTER(R36, "("), ")")</f>
        <v>Kaski</v>
      </c>
      <c r="U36" s="17" t="str">
        <f>VLOOKUP(Table_1[[#This Row],[District]],Table11[],6,FALSE)</f>
        <v>Gandaki</v>
      </c>
      <c r="V36">
        <v>5000</v>
      </c>
      <c r="W36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150</v>
      </c>
      <c r="X36">
        <v>133432</v>
      </c>
      <c r="Y36">
        <f>(Table_1[[#This Row],[O and M Cost
(*10^6)]]/Table_1[[#This Row],[Design Generation 
(MWh)]])*1000</f>
        <v>1.1241681155944601</v>
      </c>
      <c r="Z36">
        <f>4%*Table_1[[#This Row],[Cost of Generation 
($/MWh)]]</f>
        <v>4.4966724623778404E-2</v>
      </c>
      <c r="AB36" t="s">
        <v>2529</v>
      </c>
      <c r="AC36" s="7" t="s">
        <v>2550</v>
      </c>
    </row>
    <row r="37" spans="1:29" ht="36" x14ac:dyDescent="0.35">
      <c r="A37">
        <v>119</v>
      </c>
      <c r="B37" s="17" t="s">
        <v>1317</v>
      </c>
      <c r="C37" s="17">
        <v>25</v>
      </c>
      <c r="D37" t="s">
        <v>1318</v>
      </c>
      <c r="E37" t="s">
        <v>1319</v>
      </c>
      <c r="F37" t="s">
        <v>1320</v>
      </c>
      <c r="G37" t="s">
        <v>1321</v>
      </c>
      <c r="H37" t="s">
        <v>1322</v>
      </c>
      <c r="I37" t="s">
        <v>1323</v>
      </c>
      <c r="J37" t="s">
        <v>1324</v>
      </c>
      <c r="K37" t="s">
        <v>1325</v>
      </c>
      <c r="L37" t="s">
        <v>1326</v>
      </c>
      <c r="M37" t="s">
        <v>1327</v>
      </c>
      <c r="N37">
        <f t="shared" si="9"/>
        <v>27.733333333333334</v>
      </c>
      <c r="O37">
        <f t="shared" si="10"/>
        <v>27.788055555555559</v>
      </c>
      <c r="P37">
        <f t="shared" si="11"/>
        <v>86.118055555555543</v>
      </c>
      <c r="Q37">
        <f t="shared" si="12"/>
        <v>86.165277777777789</v>
      </c>
      <c r="R37" t="s">
        <v>1328</v>
      </c>
      <c r="S37" t="s">
        <v>1329</v>
      </c>
      <c r="T37" t="str">
        <f t="shared" si="13"/>
        <v>Dolakha</v>
      </c>
      <c r="U37" s="17" t="str">
        <f>VLOOKUP(Table_1[[#This Row],[District]],Table11[],6,FALSE)</f>
        <v>Bagmati</v>
      </c>
      <c r="V37" s="16">
        <v>2893.4380000000001</v>
      </c>
      <c r="W37" s="16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86.803139999999999</v>
      </c>
      <c r="X37">
        <v>101868</v>
      </c>
      <c r="Y37">
        <f>(Table_1[[#This Row],[O and M Cost
(*10^6)]]/Table_1[[#This Row],[Design Generation 
(MWh)]])*1000</f>
        <v>0.85211391212156906</v>
      </c>
      <c r="Z37">
        <f>4%*Table_1[[#This Row],[Cost of Generation 
($/MWh)]]</f>
        <v>3.4084556484862763E-2</v>
      </c>
      <c r="AB37" t="s">
        <v>2529</v>
      </c>
      <c r="AC37" s="13" t="s">
        <v>2549</v>
      </c>
    </row>
    <row r="38" spans="1:29" ht="36" x14ac:dyDescent="0.35">
      <c r="A38">
        <v>101</v>
      </c>
      <c r="B38" s="17" t="s">
        <v>1111</v>
      </c>
      <c r="C38" s="17">
        <v>25</v>
      </c>
      <c r="D38" t="s">
        <v>570</v>
      </c>
      <c r="E38" t="s">
        <v>1112</v>
      </c>
      <c r="F38" t="s">
        <v>1113</v>
      </c>
      <c r="G38" t="s">
        <v>1114</v>
      </c>
      <c r="H38" t="s">
        <v>1115</v>
      </c>
      <c r="I38" t="s">
        <v>1116</v>
      </c>
      <c r="J38" t="s">
        <v>1117</v>
      </c>
      <c r="K38" t="s">
        <v>1092</v>
      </c>
      <c r="L38" t="s">
        <v>1118</v>
      </c>
      <c r="M38" t="s">
        <v>1119</v>
      </c>
      <c r="N38">
        <f t="shared" si="9"/>
        <v>28.25</v>
      </c>
      <c r="O38">
        <f t="shared" si="10"/>
        <v>28.272222222222222</v>
      </c>
      <c r="P38">
        <f t="shared" si="11"/>
        <v>84.479444444444439</v>
      </c>
      <c r="Q38">
        <f t="shared" si="12"/>
        <v>84.533055555555549</v>
      </c>
      <c r="R38" t="s">
        <v>1096</v>
      </c>
      <c r="S38" t="s">
        <v>1120</v>
      </c>
      <c r="T38" t="str">
        <f t="shared" si="13"/>
        <v>Lamjung</v>
      </c>
      <c r="U38" s="17" t="str">
        <f>VLOOKUP(Table_1[[#This Row],[District]],Table11[],6,FALSE)</f>
        <v>Gandaki</v>
      </c>
      <c r="V38">
        <v>3960</v>
      </c>
      <c r="W38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118.8</v>
      </c>
      <c r="X38">
        <v>138398</v>
      </c>
      <c r="Y38">
        <f>(Table_1[[#This Row],[O and M Cost
(*10^6)]]/Table_1[[#This Row],[Design Generation 
(MWh)]])*1000</f>
        <v>0.85839390742640787</v>
      </c>
      <c r="Z38">
        <f>4%*Table_1[[#This Row],[Cost of Generation 
($/MWh)]]</f>
        <v>3.4335756297056312E-2</v>
      </c>
      <c r="AB38" t="s">
        <v>2529</v>
      </c>
      <c r="AC38" s="7" t="s">
        <v>2548</v>
      </c>
    </row>
    <row r="39" spans="1:29" ht="54" x14ac:dyDescent="0.35">
      <c r="A39">
        <v>42</v>
      </c>
      <c r="B39" s="17" t="s">
        <v>427</v>
      </c>
      <c r="C39" s="17">
        <v>25</v>
      </c>
      <c r="D39" t="s">
        <v>428</v>
      </c>
      <c r="E39" t="s">
        <v>429</v>
      </c>
      <c r="F39" t="s">
        <v>430</v>
      </c>
      <c r="G39" t="s">
        <v>431</v>
      </c>
      <c r="H39" t="s">
        <v>432</v>
      </c>
      <c r="I39" t="s">
        <v>433</v>
      </c>
      <c r="J39" t="s">
        <v>434</v>
      </c>
      <c r="K39" t="s">
        <v>435</v>
      </c>
      <c r="L39" t="s">
        <v>436</v>
      </c>
      <c r="M39" t="s">
        <v>437</v>
      </c>
      <c r="N39">
        <f t="shared" si="9"/>
        <v>28.260277777777777</v>
      </c>
      <c r="O39">
        <f t="shared" si="10"/>
        <v>28.298888888888889</v>
      </c>
      <c r="P39">
        <f t="shared" si="11"/>
        <v>84.066666666666663</v>
      </c>
      <c r="Q39">
        <f t="shared" si="12"/>
        <v>84.108333333333334</v>
      </c>
      <c r="R39" t="s">
        <v>438</v>
      </c>
      <c r="S39" t="s">
        <v>439</v>
      </c>
      <c r="T39" t="str">
        <f t="shared" si="13"/>
        <v>Kaski</v>
      </c>
      <c r="U39" s="17" t="str">
        <f>VLOOKUP(Table_1[[#This Row],[District]],Table11[],6,FALSE)</f>
        <v>Gandaki</v>
      </c>
      <c r="V39">
        <v>6600</v>
      </c>
      <c r="W39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198</v>
      </c>
      <c r="X39">
        <v>120000</v>
      </c>
      <c r="Y39">
        <f>(Table_1[[#This Row],[O and M Cost
(*10^6)]]/Table_1[[#This Row],[Design Generation 
(MWh)]])*1000</f>
        <v>1.65</v>
      </c>
      <c r="Z39">
        <f>4%*Table_1[[#This Row],[Cost of Generation 
($/MWh)]]</f>
        <v>6.6000000000000003E-2</v>
      </c>
      <c r="AB39" t="s">
        <v>2529</v>
      </c>
      <c r="AC39" s="7" t="s">
        <v>2546</v>
      </c>
    </row>
    <row r="40" spans="1:29" ht="36" x14ac:dyDescent="0.35">
      <c r="A40">
        <v>4</v>
      </c>
      <c r="B40" s="17" t="s">
        <v>47</v>
      </c>
      <c r="C40" s="17">
        <v>24</v>
      </c>
      <c r="D40" t="s">
        <v>47</v>
      </c>
      <c r="E40" t="s">
        <v>29</v>
      </c>
      <c r="F40" t="s">
        <v>30</v>
      </c>
      <c r="G40" t="s">
        <v>31</v>
      </c>
      <c r="H40" t="s">
        <v>32</v>
      </c>
      <c r="I40" t="s">
        <v>21</v>
      </c>
      <c r="J40" t="s">
        <v>48</v>
      </c>
      <c r="K40" t="s">
        <v>49</v>
      </c>
      <c r="L40" t="s">
        <v>50</v>
      </c>
      <c r="M40" t="s">
        <v>51</v>
      </c>
      <c r="N40">
        <f t="shared" si="9"/>
        <v>27.919166666666669</v>
      </c>
      <c r="O40">
        <f t="shared" si="10"/>
        <v>27.973611111111108</v>
      </c>
      <c r="P40">
        <f t="shared" si="11"/>
        <v>85.145833333333343</v>
      </c>
      <c r="Q40">
        <f t="shared" si="12"/>
        <v>85.186388888888899</v>
      </c>
      <c r="R40" t="s">
        <v>52</v>
      </c>
      <c r="S40" t="s">
        <v>53</v>
      </c>
      <c r="T40" t="str">
        <f t="shared" si="13"/>
        <v>Nuwakot</v>
      </c>
      <c r="U40" s="17" t="str">
        <f>VLOOKUP(Table_1[[#This Row],[District]],Table11[],6,FALSE)</f>
        <v>Bagmati</v>
      </c>
      <c r="V40">
        <v>140</v>
      </c>
      <c r="W40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4.2</v>
      </c>
      <c r="X40">
        <v>163000</v>
      </c>
      <c r="Y40">
        <f>(Table_1[[#This Row],[O and M Cost
(*10^6)]]/Table_1[[#This Row],[Design Generation 
(MWh)]])*1000</f>
        <v>2.5766871165644172E-2</v>
      </c>
      <c r="Z40">
        <f>4%*Table_1[[#This Row],[Cost of Generation 
($/MWh)]]</f>
        <v>1.030674846625767E-3</v>
      </c>
      <c r="AB40" t="s">
        <v>2519</v>
      </c>
      <c r="AC40" s="7" t="s">
        <v>2551</v>
      </c>
    </row>
    <row r="41" spans="1:29" ht="72" x14ac:dyDescent="0.35">
      <c r="A41">
        <v>100</v>
      </c>
      <c r="B41" s="17" t="s">
        <v>1098</v>
      </c>
      <c r="C41" s="17">
        <v>23.5</v>
      </c>
      <c r="D41" t="s">
        <v>1099</v>
      </c>
      <c r="E41" t="s">
        <v>1100</v>
      </c>
      <c r="F41" t="s">
        <v>1101</v>
      </c>
      <c r="G41" t="s">
        <v>1102</v>
      </c>
      <c r="H41" t="s">
        <v>1103</v>
      </c>
      <c r="I41" t="s">
        <v>1104</v>
      </c>
      <c r="J41" t="s">
        <v>1105</v>
      </c>
      <c r="K41" t="s">
        <v>1106</v>
      </c>
      <c r="L41" t="s">
        <v>1107</v>
      </c>
      <c r="M41" t="s">
        <v>1108</v>
      </c>
      <c r="N41">
        <f t="shared" si="9"/>
        <v>27.445</v>
      </c>
      <c r="O41">
        <f t="shared" si="10"/>
        <v>27.479999999999997</v>
      </c>
      <c r="P41">
        <f t="shared" si="11"/>
        <v>86.568333333333328</v>
      </c>
      <c r="Q41">
        <f t="shared" si="12"/>
        <v>86.583333333333329</v>
      </c>
      <c r="R41" t="s">
        <v>1109</v>
      </c>
      <c r="S41" t="s">
        <v>1110</v>
      </c>
      <c r="T41" t="str">
        <f t="shared" si="13"/>
        <v>Solukhumbu</v>
      </c>
      <c r="U41" s="17" t="str">
        <f>VLOOKUP(Table_1[[#This Row],[District]],Table11[],6,FALSE)</f>
        <v>Koshi</v>
      </c>
      <c r="V41">
        <v>5000</v>
      </c>
      <c r="W41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150</v>
      </c>
      <c r="X41">
        <v>132520</v>
      </c>
      <c r="Y41">
        <f>(Table_1[[#This Row],[O and M Cost
(*10^6)]]/Table_1[[#This Row],[Design Generation 
(MWh)]])*1000</f>
        <v>1.1319046181708421</v>
      </c>
      <c r="Z41">
        <f>4%*Table_1[[#This Row],[Cost of Generation 
($/MWh)]]</f>
        <v>4.5276184726833688E-2</v>
      </c>
      <c r="AB41" t="s">
        <v>2529</v>
      </c>
      <c r="AC41" s="7" t="s">
        <v>2552</v>
      </c>
    </row>
    <row r="42" spans="1:29" x14ac:dyDescent="0.35">
      <c r="A42">
        <v>58</v>
      </c>
      <c r="B42" s="17" t="s">
        <v>617</v>
      </c>
      <c r="C42" s="17">
        <v>22.2</v>
      </c>
      <c r="D42" t="s">
        <v>231</v>
      </c>
      <c r="E42" t="s">
        <v>618</v>
      </c>
      <c r="F42" t="s">
        <v>619</v>
      </c>
      <c r="G42" t="s">
        <v>620</v>
      </c>
      <c r="H42" t="s">
        <v>621</v>
      </c>
      <c r="I42" t="s">
        <v>622</v>
      </c>
      <c r="J42" t="s">
        <v>623</v>
      </c>
      <c r="K42" t="s">
        <v>624</v>
      </c>
      <c r="L42" t="s">
        <v>217</v>
      </c>
      <c r="M42" t="s">
        <v>625</v>
      </c>
      <c r="N42">
        <f t="shared" si="9"/>
        <v>27.858611111111113</v>
      </c>
      <c r="O42">
        <f t="shared" si="10"/>
        <v>27.875277777777779</v>
      </c>
      <c r="P42">
        <f t="shared" si="11"/>
        <v>85.933333333333337</v>
      </c>
      <c r="Q42">
        <f t="shared" si="12"/>
        <v>85.968333333333334</v>
      </c>
      <c r="R42" t="s">
        <v>626</v>
      </c>
      <c r="S42" t="s">
        <v>627</v>
      </c>
      <c r="T42" t="str">
        <f t="shared" si="13"/>
        <v>Sindhupalchok</v>
      </c>
      <c r="U42" s="17" t="str">
        <f>VLOOKUP(Table_1[[#This Row],[District]],Table11[],6,FALSE)</f>
        <v>Bagmati</v>
      </c>
      <c r="V42">
        <v>4033</v>
      </c>
      <c r="W42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120.99</v>
      </c>
      <c r="X42">
        <v>118000</v>
      </c>
      <c r="Y42">
        <f>(Table_1[[#This Row],[O and M Cost
(*10^6)]]/Table_1[[#This Row],[Design Generation 
(MWh)]])*1000</f>
        <v>1.0253389830508473</v>
      </c>
      <c r="Z42">
        <f>4%*Table_1[[#This Row],[Cost of Generation 
($/MWh)]]</f>
        <v>4.1013559322033891E-2</v>
      </c>
      <c r="AB42" t="s">
        <v>2529</v>
      </c>
      <c r="AC42" t="s">
        <v>2553</v>
      </c>
    </row>
    <row r="43" spans="1:29" ht="36" x14ac:dyDescent="0.35">
      <c r="A43">
        <v>89</v>
      </c>
      <c r="B43" s="17" t="s">
        <v>973</v>
      </c>
      <c r="C43" s="17">
        <v>22.1</v>
      </c>
      <c r="D43" t="s">
        <v>321</v>
      </c>
      <c r="E43" t="s">
        <v>974</v>
      </c>
      <c r="F43" t="s">
        <v>975</v>
      </c>
      <c r="G43" t="s">
        <v>976</v>
      </c>
      <c r="H43" t="s">
        <v>977</v>
      </c>
      <c r="I43" t="s">
        <v>978</v>
      </c>
      <c r="J43" t="s">
        <v>979</v>
      </c>
      <c r="K43" t="s">
        <v>980</v>
      </c>
      <c r="L43" t="s">
        <v>981</v>
      </c>
      <c r="M43" t="s">
        <v>982</v>
      </c>
      <c r="N43">
        <f t="shared" si="9"/>
        <v>27.145</v>
      </c>
      <c r="O43">
        <f t="shared" si="10"/>
        <v>27.177777777777781</v>
      </c>
      <c r="P43">
        <f t="shared" si="11"/>
        <v>87.722222222222229</v>
      </c>
      <c r="Q43">
        <f t="shared" si="12"/>
        <v>87.786666666666662</v>
      </c>
      <c r="R43" t="s">
        <v>983</v>
      </c>
      <c r="S43" t="s">
        <v>984</v>
      </c>
      <c r="T43" t="str">
        <f t="shared" si="13"/>
        <v>Panchthar</v>
      </c>
      <c r="U43" s="17" t="str">
        <f>VLOOKUP(Table_1[[#This Row],[District]],Table11[],6,FALSE)</f>
        <v>Koshi</v>
      </c>
      <c r="V43">
        <v>3660</v>
      </c>
      <c r="W43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109.8</v>
      </c>
      <c r="X43">
        <v>116261</v>
      </c>
      <c r="Y43">
        <f>(Table_1[[#This Row],[O and M Cost
(*10^6)]]/Table_1[[#This Row],[Design Generation 
(MWh)]])*1000</f>
        <v>0.94442676391911307</v>
      </c>
      <c r="Z43">
        <f>4%*Table_1[[#This Row],[Cost of Generation 
($/MWh)]]</f>
        <v>3.7777070556764526E-2</v>
      </c>
      <c r="AB43" t="s">
        <v>2529</v>
      </c>
      <c r="AC43" s="7" t="s">
        <v>2554</v>
      </c>
    </row>
    <row r="44" spans="1:29" ht="36" x14ac:dyDescent="0.35">
      <c r="A44">
        <v>104</v>
      </c>
      <c r="B44" s="17" t="s">
        <v>1143</v>
      </c>
      <c r="C44" s="17">
        <v>22</v>
      </c>
      <c r="D44" t="s">
        <v>1144</v>
      </c>
      <c r="E44" t="s">
        <v>1145</v>
      </c>
      <c r="F44" t="s">
        <v>229</v>
      </c>
      <c r="G44" t="s">
        <v>1146</v>
      </c>
      <c r="H44" t="s">
        <v>1147</v>
      </c>
      <c r="I44" t="s">
        <v>1148</v>
      </c>
      <c r="J44" t="s">
        <v>1149</v>
      </c>
      <c r="K44" t="s">
        <v>1150</v>
      </c>
      <c r="L44" t="s">
        <v>1151</v>
      </c>
      <c r="M44" t="s">
        <v>1152</v>
      </c>
      <c r="N44">
        <f t="shared" si="9"/>
        <v>27.505833333333332</v>
      </c>
      <c r="O44">
        <f t="shared" si="10"/>
        <v>27.541666666666668</v>
      </c>
      <c r="P44">
        <f t="shared" si="11"/>
        <v>85.228611111111107</v>
      </c>
      <c r="Q44">
        <f t="shared" si="12"/>
        <v>85.25555555555556</v>
      </c>
      <c r="R44" t="s">
        <v>1153</v>
      </c>
      <c r="S44" t="s">
        <v>1154</v>
      </c>
      <c r="T44" t="str">
        <f t="shared" si="13"/>
        <v>Makawanpur</v>
      </c>
      <c r="U44" s="17" t="str">
        <f>VLOOKUP(Table_1[[#This Row],[District]],Table11[],6,FALSE)</f>
        <v>Bagmati</v>
      </c>
      <c r="V44">
        <v>4000</v>
      </c>
      <c r="W44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120</v>
      </c>
      <c r="X44">
        <v>110000</v>
      </c>
      <c r="Y44">
        <f>(Table_1[[#This Row],[O and M Cost
(*10^6)]]/Table_1[[#This Row],[Design Generation 
(MWh)]])*1000</f>
        <v>1.0909090909090911</v>
      </c>
      <c r="Z44">
        <f>4%*Table_1[[#This Row],[Cost of Generation 
($/MWh)]]</f>
        <v>4.363636363636364E-2</v>
      </c>
      <c r="AB44" t="s">
        <v>2529</v>
      </c>
      <c r="AC44" s="7" t="s">
        <v>2558</v>
      </c>
    </row>
    <row r="45" spans="1:29" ht="54" x14ac:dyDescent="0.35">
      <c r="A45">
        <v>19</v>
      </c>
      <c r="B45" s="17" t="s">
        <v>165</v>
      </c>
      <c r="C45" s="17">
        <v>22</v>
      </c>
      <c r="D45" t="s">
        <v>165</v>
      </c>
      <c r="E45" t="s">
        <v>166</v>
      </c>
      <c r="F45" t="s">
        <v>167</v>
      </c>
      <c r="G45" t="s">
        <v>168</v>
      </c>
      <c r="H45" t="s">
        <v>169</v>
      </c>
      <c r="I45" t="s">
        <v>170</v>
      </c>
      <c r="J45" t="s">
        <v>171</v>
      </c>
      <c r="K45" t="s">
        <v>172</v>
      </c>
      <c r="L45" t="s">
        <v>173</v>
      </c>
      <c r="M45" t="s">
        <v>174</v>
      </c>
      <c r="N45">
        <f t="shared" si="9"/>
        <v>28.154166666666665</v>
      </c>
      <c r="O45">
        <f t="shared" si="10"/>
        <v>28.185277777777777</v>
      </c>
      <c r="P45">
        <f t="shared" si="11"/>
        <v>85.29805555555555</v>
      </c>
      <c r="Q45">
        <f t="shared" si="12"/>
        <v>85.341111111111104</v>
      </c>
      <c r="R45" t="s">
        <v>175</v>
      </c>
      <c r="S45" t="s">
        <v>176</v>
      </c>
      <c r="T45" t="str">
        <f t="shared" si="13"/>
        <v>Rasuwa</v>
      </c>
      <c r="U45" s="17" t="str">
        <f>VLOOKUP(Table_1[[#This Row],[District]],Table11[],6,FALSE)</f>
        <v>Bagmati</v>
      </c>
      <c r="V45">
        <v>2480</v>
      </c>
      <c r="W45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74.399999999999991</v>
      </c>
      <c r="X45">
        <v>150000</v>
      </c>
      <c r="Y45">
        <f>(Table_1[[#This Row],[O and M Cost
(*10^6)]]/Table_1[[#This Row],[Design Generation 
(MWh)]])*1000</f>
        <v>0.49599999999999989</v>
      </c>
      <c r="Z45">
        <f>4%*Table_1[[#This Row],[Cost of Generation 
($/MWh)]]</f>
        <v>1.9839999999999997E-2</v>
      </c>
      <c r="AB45" t="s">
        <v>2555</v>
      </c>
      <c r="AC45" s="7" t="s">
        <v>2556</v>
      </c>
    </row>
    <row r="46" spans="1:29" ht="36" x14ac:dyDescent="0.35">
      <c r="A46">
        <v>44</v>
      </c>
      <c r="B46" s="17" t="s">
        <v>452</v>
      </c>
      <c r="C46" s="17">
        <v>22</v>
      </c>
      <c r="D46" t="s">
        <v>298</v>
      </c>
      <c r="E46" t="s">
        <v>453</v>
      </c>
      <c r="F46" t="s">
        <v>454</v>
      </c>
      <c r="G46" t="s">
        <v>455</v>
      </c>
      <c r="H46" t="s">
        <v>456</v>
      </c>
      <c r="I46" t="s">
        <v>457</v>
      </c>
      <c r="J46" t="s">
        <v>458</v>
      </c>
      <c r="K46" t="s">
        <v>459</v>
      </c>
      <c r="L46" t="s">
        <v>460</v>
      </c>
      <c r="M46" t="s">
        <v>461</v>
      </c>
      <c r="N46">
        <f t="shared" si="9"/>
        <v>26.789166666666667</v>
      </c>
      <c r="O46">
        <f t="shared" si="10"/>
        <v>26.833333333333332</v>
      </c>
      <c r="P46">
        <f t="shared" si="11"/>
        <v>87.86666666666666</v>
      </c>
      <c r="Q46">
        <f t="shared" si="12"/>
        <v>87.916666666666671</v>
      </c>
      <c r="R46" t="s">
        <v>307</v>
      </c>
      <c r="S46" t="s">
        <v>462</v>
      </c>
      <c r="T46" t="str">
        <f t="shared" si="13"/>
        <v>Ilam</v>
      </c>
      <c r="U46" s="17" t="str">
        <f>VLOOKUP(Table_1[[#This Row],[District]],Table11[],6,FALSE)</f>
        <v>Koshi</v>
      </c>
      <c r="V46">
        <v>3097.5</v>
      </c>
      <c r="W46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92.924999999999997</v>
      </c>
      <c r="X46">
        <v>128298</v>
      </c>
      <c r="Y46">
        <f>(Table_1[[#This Row],[O and M Cost
(*10^6)]]/Table_1[[#This Row],[Design Generation 
(MWh)]])*1000</f>
        <v>0.72429032408922978</v>
      </c>
      <c r="Z46">
        <f>4%*Table_1[[#This Row],[Cost of Generation 
($/MWh)]]</f>
        <v>2.897161296356919E-2</v>
      </c>
      <c r="AB46" t="s">
        <v>2529</v>
      </c>
      <c r="AC46" s="13" t="s">
        <v>2557</v>
      </c>
    </row>
    <row r="47" spans="1:29" x14ac:dyDescent="0.35">
      <c r="A47">
        <v>45</v>
      </c>
      <c r="B47" s="17" t="s">
        <v>463</v>
      </c>
      <c r="C47" s="17">
        <v>20</v>
      </c>
      <c r="D47" t="s">
        <v>135</v>
      </c>
      <c r="E47" t="s">
        <v>464</v>
      </c>
      <c r="F47" t="s">
        <v>465</v>
      </c>
      <c r="G47" t="s">
        <v>466</v>
      </c>
      <c r="H47" t="s">
        <v>467</v>
      </c>
      <c r="I47" t="s">
        <v>468</v>
      </c>
      <c r="J47" t="s">
        <v>469</v>
      </c>
      <c r="K47" t="s">
        <v>470</v>
      </c>
      <c r="L47" t="s">
        <v>471</v>
      </c>
      <c r="M47" t="s">
        <v>472</v>
      </c>
      <c r="N47">
        <f t="shared" si="9"/>
        <v>28.235555555555557</v>
      </c>
      <c r="O47">
        <f t="shared" si="10"/>
        <v>28.271666666666665</v>
      </c>
      <c r="P47">
        <f t="shared" si="11"/>
        <v>83.708333333333343</v>
      </c>
      <c r="Q47">
        <f t="shared" si="12"/>
        <v>83.745277777777773</v>
      </c>
      <c r="R47" t="s">
        <v>473</v>
      </c>
      <c r="S47" t="s">
        <v>474</v>
      </c>
      <c r="T47" t="str">
        <f t="shared" si="13"/>
        <v>Parbat</v>
      </c>
      <c r="U47" s="17" t="str">
        <f>VLOOKUP(Table_1[[#This Row],[District]],Table11[],6,FALSE)</f>
        <v>Gandaki</v>
      </c>
      <c r="V47">
        <v>3600</v>
      </c>
      <c r="W47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108</v>
      </c>
      <c r="X47">
        <v>117000</v>
      </c>
      <c r="Y47">
        <f>(Table_1[[#This Row],[O and M Cost
(*10^6)]]/Table_1[[#This Row],[Design Generation 
(MWh)]])*1000</f>
        <v>0.92307692307692302</v>
      </c>
      <c r="Z47">
        <f>4%*Table_1[[#This Row],[Cost of Generation 
($/MWh)]]</f>
        <v>3.692307692307692E-2</v>
      </c>
      <c r="AC47" t="s">
        <v>2559</v>
      </c>
    </row>
    <row r="48" spans="1:29" ht="36" x14ac:dyDescent="0.35">
      <c r="A48">
        <v>129</v>
      </c>
      <c r="B48" s="17" t="s">
        <v>1433</v>
      </c>
      <c r="C48" s="17">
        <v>19.8</v>
      </c>
      <c r="D48" t="s">
        <v>1099</v>
      </c>
      <c r="E48" t="s">
        <v>1434</v>
      </c>
      <c r="F48" t="s">
        <v>1435</v>
      </c>
      <c r="G48" t="s">
        <v>1436</v>
      </c>
      <c r="H48" t="s">
        <v>1437</v>
      </c>
      <c r="I48" t="s">
        <v>21</v>
      </c>
      <c r="J48" t="s">
        <v>1438</v>
      </c>
      <c r="K48" t="s">
        <v>1439</v>
      </c>
      <c r="L48" t="s">
        <v>1440</v>
      </c>
      <c r="M48" t="s">
        <v>1441</v>
      </c>
      <c r="N48">
        <f t="shared" si="9"/>
        <v>27.520833333333332</v>
      </c>
      <c r="O48">
        <f t="shared" si="10"/>
        <v>27.549166666666668</v>
      </c>
      <c r="P48">
        <f t="shared" si="11"/>
        <v>86.574166666666656</v>
      </c>
      <c r="Q48">
        <f t="shared" si="12"/>
        <v>86.588611111111106</v>
      </c>
      <c r="R48" t="s">
        <v>1442</v>
      </c>
      <c r="S48" t="s">
        <v>1443</v>
      </c>
      <c r="T48" t="str">
        <f t="shared" si="13"/>
        <v>Solukhumbu</v>
      </c>
      <c r="U48" s="17" t="str">
        <f>VLOOKUP(Table_1[[#This Row],[District]],Table11[],6,FALSE)</f>
        <v>Koshi</v>
      </c>
      <c r="V48">
        <v>3270</v>
      </c>
      <c r="W48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130.80000000000001</v>
      </c>
      <c r="X48">
        <v>110000</v>
      </c>
      <c r="Y48">
        <f>(Table_1[[#This Row],[O and M Cost
(*10^6)]]/Table_1[[#This Row],[Design Generation 
(MWh)]])*1000</f>
        <v>1.1890909090909092</v>
      </c>
      <c r="Z48">
        <f>4%*Table_1[[#This Row],[Cost of Generation 
($/MWh)]]</f>
        <v>4.756363636363637E-2</v>
      </c>
      <c r="AB48" t="s">
        <v>2529</v>
      </c>
      <c r="AC48" s="7" t="s">
        <v>2646</v>
      </c>
    </row>
    <row r="49" spans="1:29" x14ac:dyDescent="0.35">
      <c r="A49">
        <v>85</v>
      </c>
      <c r="B49" s="17" t="s">
        <v>926</v>
      </c>
      <c r="C49" s="17">
        <v>18</v>
      </c>
      <c r="D49" t="s">
        <v>135</v>
      </c>
      <c r="E49" t="s">
        <v>927</v>
      </c>
      <c r="F49" t="s">
        <v>928</v>
      </c>
      <c r="G49" t="s">
        <v>929</v>
      </c>
      <c r="H49" t="s">
        <v>930</v>
      </c>
      <c r="I49" t="s">
        <v>931</v>
      </c>
      <c r="J49" t="s">
        <v>932</v>
      </c>
      <c r="K49" t="s">
        <v>933</v>
      </c>
      <c r="L49" t="s">
        <v>934</v>
      </c>
      <c r="M49" t="s">
        <v>58</v>
      </c>
      <c r="N49">
        <f t="shared" si="9"/>
        <v>28.288888888888891</v>
      </c>
      <c r="O49">
        <f t="shared" si="10"/>
        <v>28.308055555555555</v>
      </c>
      <c r="P49">
        <f t="shared" si="11"/>
        <v>83.75</v>
      </c>
      <c r="Q49">
        <f t="shared" si="12"/>
        <v>83.785555555555547</v>
      </c>
      <c r="R49" t="s">
        <v>935</v>
      </c>
      <c r="S49" t="s">
        <v>936</v>
      </c>
      <c r="T49" t="str">
        <f t="shared" si="13"/>
        <v>Parbat</v>
      </c>
      <c r="U49" s="17" t="str">
        <f>VLOOKUP(Table_1[[#This Row],[District]],Table11[],6,FALSE)</f>
        <v>Gandaki</v>
      </c>
      <c r="V49">
        <v>4000</v>
      </c>
      <c r="W49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160</v>
      </c>
      <c r="X49">
        <v>79120</v>
      </c>
      <c r="Y49">
        <f>(Table_1[[#This Row],[O and M Cost
(*10^6)]]/Table_1[[#This Row],[Design Generation 
(MWh)]])*1000</f>
        <v>2.0222446916076846</v>
      </c>
      <c r="Z49">
        <f>4%*Table_1[[#This Row],[Cost of Generation 
($/MWh)]]</f>
        <v>8.0889787664307392E-2</v>
      </c>
      <c r="AB49" t="s">
        <v>2529</v>
      </c>
      <c r="AC49" s="14" t="s">
        <v>2647</v>
      </c>
    </row>
    <row r="50" spans="1:29" ht="36" x14ac:dyDescent="0.35">
      <c r="A50">
        <v>120</v>
      </c>
      <c r="B50" s="17" t="s">
        <v>1330</v>
      </c>
      <c r="C50" s="17">
        <v>15.33</v>
      </c>
      <c r="D50" t="s">
        <v>1331</v>
      </c>
      <c r="E50" t="s">
        <v>1332</v>
      </c>
      <c r="F50" t="s">
        <v>1333</v>
      </c>
      <c r="G50" t="s">
        <v>1334</v>
      </c>
      <c r="H50" t="s">
        <v>1335</v>
      </c>
      <c r="I50" t="s">
        <v>1336</v>
      </c>
      <c r="J50" t="s">
        <v>1337</v>
      </c>
      <c r="K50" t="s">
        <v>1338</v>
      </c>
      <c r="L50" t="s">
        <v>1339</v>
      </c>
      <c r="M50" t="s">
        <v>1340</v>
      </c>
      <c r="N50">
        <f t="shared" si="9"/>
        <v>29.511388888888888</v>
      </c>
      <c r="O50">
        <f t="shared" si="10"/>
        <v>29.57</v>
      </c>
      <c r="P50">
        <f t="shared" si="11"/>
        <v>80.845833333333331</v>
      </c>
      <c r="Q50">
        <f t="shared" si="12"/>
        <v>80.912500000000009</v>
      </c>
      <c r="R50" t="s">
        <v>1341</v>
      </c>
      <c r="S50" t="s">
        <v>1342</v>
      </c>
      <c r="T50" t="str">
        <f t="shared" si="13"/>
        <v>Bajhang</v>
      </c>
      <c r="U50" s="17" t="str">
        <f>VLOOKUP(Table_1[[#This Row],[District]],Table11[],6,FALSE)</f>
        <v>Sudurpaschim</v>
      </c>
      <c r="V50">
        <v>3795</v>
      </c>
      <c r="W50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151.80000000000001</v>
      </c>
      <c r="X50">
        <v>587700</v>
      </c>
      <c r="Y50">
        <f>(Table_1[[#This Row],[O and M Cost
(*10^6)]]/Table_1[[#This Row],[Design Generation 
(MWh)]])*1000</f>
        <v>0.25829504849412971</v>
      </c>
      <c r="Z50">
        <f>4%*Table_1[[#This Row],[Cost of Generation 
($/MWh)]]</f>
        <v>1.0331801939765189E-2</v>
      </c>
      <c r="AB50" t="s">
        <v>2529</v>
      </c>
      <c r="AC50" s="13" t="s">
        <v>2648</v>
      </c>
    </row>
    <row r="51" spans="1:29" x14ac:dyDescent="0.35">
      <c r="A51">
        <v>5</v>
      </c>
      <c r="B51" s="17" t="s">
        <v>54</v>
      </c>
      <c r="C51" s="17">
        <v>15</v>
      </c>
      <c r="D51" t="s">
        <v>55</v>
      </c>
      <c r="E51" t="s">
        <v>29</v>
      </c>
      <c r="F51" t="s">
        <v>30</v>
      </c>
      <c r="G51" t="s">
        <v>31</v>
      </c>
      <c r="H51" t="s">
        <v>32</v>
      </c>
      <c r="I51" t="s">
        <v>21</v>
      </c>
      <c r="J51" t="s">
        <v>56</v>
      </c>
      <c r="K51" t="s">
        <v>57</v>
      </c>
      <c r="L51" t="s">
        <v>58</v>
      </c>
      <c r="M51" t="s">
        <v>59</v>
      </c>
      <c r="N51">
        <f t="shared" si="9"/>
        <v>27.422499999999999</v>
      </c>
      <c r="O51">
        <f t="shared" si="10"/>
        <v>27.47111111111111</v>
      </c>
      <c r="P51">
        <f t="shared" si="11"/>
        <v>83.785555555555547</v>
      </c>
      <c r="Q51">
        <f t="shared" si="12"/>
        <v>83.94027777777778</v>
      </c>
      <c r="R51" t="s">
        <v>2310</v>
      </c>
      <c r="S51" t="s">
        <v>60</v>
      </c>
      <c r="T51" t="str">
        <f t="shared" si="13"/>
        <v>Nawalparasi East</v>
      </c>
      <c r="U51" s="17" t="str">
        <f>VLOOKUP(Table_1[[#This Row],[District]],Table11[],6,FALSE)</f>
        <v>Gandaki</v>
      </c>
      <c r="V51">
        <v>2767.5</v>
      </c>
      <c r="W51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110.7</v>
      </c>
      <c r="X51">
        <v>160380</v>
      </c>
      <c r="Y51">
        <f>(Table_1[[#This Row],[O and M Cost
(*10^6)]]/Table_1[[#This Row],[Design Generation 
(MWh)]])*1000</f>
        <v>0.69023569023569031</v>
      </c>
      <c r="Z51">
        <f>4%*Table_1[[#This Row],[Cost of Generation 
($/MWh)]]</f>
        <v>2.7609427609427611E-2</v>
      </c>
      <c r="AC51" t="s">
        <v>2649</v>
      </c>
    </row>
    <row r="52" spans="1:29" x14ac:dyDescent="0.35">
      <c r="A52">
        <v>70</v>
      </c>
      <c r="B52" s="17" t="s">
        <v>755</v>
      </c>
      <c r="C52" s="17">
        <v>14.9</v>
      </c>
      <c r="D52" t="s">
        <v>321</v>
      </c>
      <c r="E52" t="s">
        <v>756</v>
      </c>
      <c r="F52" t="s">
        <v>757</v>
      </c>
      <c r="G52" t="s">
        <v>758</v>
      </c>
      <c r="H52" t="s">
        <v>759</v>
      </c>
      <c r="I52" t="s">
        <v>760</v>
      </c>
      <c r="J52" t="s">
        <v>761</v>
      </c>
      <c r="K52" t="s">
        <v>762</v>
      </c>
      <c r="L52" t="s">
        <v>763</v>
      </c>
      <c r="M52" t="s">
        <v>764</v>
      </c>
      <c r="N52">
        <f t="shared" si="9"/>
        <v>27.169166666666669</v>
      </c>
      <c r="O52">
        <f t="shared" si="10"/>
        <v>27.192499999999999</v>
      </c>
      <c r="P52">
        <f t="shared" si="11"/>
        <v>87.791666666666671</v>
      </c>
      <c r="Q52">
        <f t="shared" si="12"/>
        <v>87.849444444444444</v>
      </c>
      <c r="R52" t="s">
        <v>765</v>
      </c>
      <c r="S52" t="s">
        <v>766</v>
      </c>
      <c r="T52" t="str">
        <f t="shared" si="13"/>
        <v>Panchthar</v>
      </c>
      <c r="U52" s="17" t="str">
        <f>VLOOKUP(Table_1[[#This Row],[District]],Table11[],6,FALSE)</f>
        <v>Koshi</v>
      </c>
      <c r="V52">
        <v>2235</v>
      </c>
      <c r="W52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89.4</v>
      </c>
      <c r="X52">
        <v>84760</v>
      </c>
      <c r="Y52">
        <f>(Table_1[[#This Row],[O and M Cost
(*10^6)]]/Table_1[[#This Row],[Design Generation 
(MWh)]])*1000</f>
        <v>1.0547428032090609</v>
      </c>
      <c r="Z52">
        <f>4%*Table_1[[#This Row],[Cost of Generation 
($/MWh)]]</f>
        <v>4.2189712128362436E-2</v>
      </c>
      <c r="AB52" t="s">
        <v>2529</v>
      </c>
      <c r="AC52" t="s">
        <v>2650</v>
      </c>
    </row>
    <row r="53" spans="1:29" x14ac:dyDescent="0.35">
      <c r="A53">
        <v>102</v>
      </c>
      <c r="B53" s="17" t="s">
        <v>1121</v>
      </c>
      <c r="C53" s="17">
        <v>14.9</v>
      </c>
      <c r="D53" t="s">
        <v>1122</v>
      </c>
      <c r="E53" t="s">
        <v>1123</v>
      </c>
      <c r="F53" t="s">
        <v>1124</v>
      </c>
      <c r="G53" t="s">
        <v>1125</v>
      </c>
      <c r="H53" t="s">
        <v>1126</v>
      </c>
      <c r="I53" t="s">
        <v>1127</v>
      </c>
      <c r="J53" t="s">
        <v>1128</v>
      </c>
      <c r="K53" t="s">
        <v>204</v>
      </c>
      <c r="L53" t="s">
        <v>1129</v>
      </c>
      <c r="M53" t="s">
        <v>1130</v>
      </c>
      <c r="N53">
        <f t="shared" si="9"/>
        <v>27.227777777777778</v>
      </c>
      <c r="O53">
        <f t="shared" si="10"/>
        <v>27.262499999999999</v>
      </c>
      <c r="P53">
        <f t="shared" si="11"/>
        <v>87.30916666666667</v>
      </c>
      <c r="Q53">
        <f t="shared" si="12"/>
        <v>87.373888888888885</v>
      </c>
      <c r="R53" t="s">
        <v>1131</v>
      </c>
      <c r="S53" t="s">
        <v>1132</v>
      </c>
      <c r="T53" t="str">
        <f t="shared" si="13"/>
        <v>Sankhuwasabha</v>
      </c>
      <c r="U53" s="17" t="str">
        <f>VLOOKUP(Table_1[[#This Row],[District]],Table11[],6,FALSE)</f>
        <v>Koshi</v>
      </c>
      <c r="V53">
        <v>3000</v>
      </c>
      <c r="W53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120</v>
      </c>
      <c r="X53">
        <v>81570</v>
      </c>
      <c r="Y53">
        <f>(Table_1[[#This Row],[O and M Cost
(*10^6)]]/Table_1[[#This Row],[Design Generation 
(MWh)]])*1000</f>
        <v>1.4711290915777859</v>
      </c>
      <c r="Z53">
        <f>4%*Table_1[[#This Row],[Cost of Generation 
($/MWh)]]</f>
        <v>5.884516366311144E-2</v>
      </c>
      <c r="AB53" t="s">
        <v>2529</v>
      </c>
      <c r="AC53" t="s">
        <v>2651</v>
      </c>
    </row>
    <row r="54" spans="1:29" ht="36" x14ac:dyDescent="0.35">
      <c r="A54">
        <v>16</v>
      </c>
      <c r="B54" s="17" t="s">
        <v>135</v>
      </c>
      <c r="C54" s="17">
        <v>14.8</v>
      </c>
      <c r="D54" t="s">
        <v>135</v>
      </c>
      <c r="E54" t="s">
        <v>136</v>
      </c>
      <c r="F54" t="s">
        <v>137</v>
      </c>
      <c r="G54" t="s">
        <v>31</v>
      </c>
      <c r="H54" t="s">
        <v>32</v>
      </c>
      <c r="I54" t="s">
        <v>21</v>
      </c>
      <c r="J54" t="s">
        <v>138</v>
      </c>
      <c r="K54" t="s">
        <v>139</v>
      </c>
      <c r="L54" t="s">
        <v>140</v>
      </c>
      <c r="M54" t="s">
        <v>141</v>
      </c>
      <c r="N54">
        <f t="shared" si="9"/>
        <v>28.261666666666667</v>
      </c>
      <c r="O54">
        <f t="shared" si="10"/>
        <v>28.295833333333334</v>
      </c>
      <c r="P54">
        <f t="shared" si="11"/>
        <v>83.729722222222222</v>
      </c>
      <c r="Q54">
        <f t="shared" si="12"/>
        <v>83.762500000000003</v>
      </c>
      <c r="R54" t="s">
        <v>142</v>
      </c>
      <c r="S54" t="s">
        <v>143</v>
      </c>
      <c r="T54" t="str">
        <f t="shared" si="13"/>
        <v>Parbat</v>
      </c>
      <c r="U54" s="17" t="str">
        <f>VLOOKUP(Table_1[[#This Row],[District]],Table11[],6,FALSE)</f>
        <v>Gandaki</v>
      </c>
      <c r="V54">
        <v>2040</v>
      </c>
      <c r="W54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81.600000000000009</v>
      </c>
      <c r="X54">
        <v>95.5</v>
      </c>
      <c r="Y54">
        <f>(Table_1[[#This Row],[O and M Cost
(*10^6)]]/Table_1[[#This Row],[Design Generation 
(MWh)]])*1000</f>
        <v>854.45026178010471</v>
      </c>
      <c r="Z54">
        <f>4%*Table_1[[#This Row],[Cost of Generation 
($/MWh)]]</f>
        <v>34.178010471204189</v>
      </c>
      <c r="AC54" s="13" t="s">
        <v>2652</v>
      </c>
    </row>
    <row r="55" spans="1:29" s="15" customFormat="1" x14ac:dyDescent="0.35">
      <c r="A55" s="15">
        <v>68</v>
      </c>
      <c r="B55" s="18" t="s">
        <v>2653</v>
      </c>
      <c r="C55" s="18">
        <v>14.8</v>
      </c>
      <c r="D55" s="15" t="s">
        <v>606</v>
      </c>
      <c r="E55" s="15" t="s">
        <v>739</v>
      </c>
      <c r="F55" s="15" t="s">
        <v>740</v>
      </c>
      <c r="G55" s="15" t="s">
        <v>741</v>
      </c>
      <c r="H55" s="15" t="s">
        <v>742</v>
      </c>
      <c r="I55" s="15" t="s">
        <v>743</v>
      </c>
      <c r="J55" s="15" t="s">
        <v>613</v>
      </c>
      <c r="K55" s="15" t="s">
        <v>744</v>
      </c>
      <c r="L55" s="15" t="s">
        <v>614</v>
      </c>
      <c r="M55" s="15" t="s">
        <v>615</v>
      </c>
      <c r="N55" s="15">
        <f t="shared" si="9"/>
        <v>28.216666666666665</v>
      </c>
      <c r="O55" s="15">
        <f t="shared" si="10"/>
        <v>28.240277777777777</v>
      </c>
      <c r="P55" s="15">
        <f t="shared" si="11"/>
        <v>85.275000000000006</v>
      </c>
      <c r="Q55" s="15">
        <f t="shared" si="12"/>
        <v>85.30416666666666</v>
      </c>
      <c r="R55" s="15" t="s">
        <v>175</v>
      </c>
      <c r="S55" s="15" t="s">
        <v>745</v>
      </c>
      <c r="T55" s="15" t="str">
        <f t="shared" si="13"/>
        <v>Rasuwa</v>
      </c>
      <c r="U55" s="18" t="str">
        <f>VLOOKUP(Table_1[[#This Row],[District]],Table11[],6,FALSE)</f>
        <v>Bagmati</v>
      </c>
      <c r="V55" s="15">
        <v>2510.625</v>
      </c>
      <c r="W55" s="15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100.425</v>
      </c>
      <c r="X55" s="15">
        <v>82440</v>
      </c>
      <c r="Y55">
        <f>(Table_1[[#This Row],[O and M Cost
(*10^6)]]/Table_1[[#This Row],[Design Generation 
(MWh)]])*1000</f>
        <v>1.2181586608442505</v>
      </c>
      <c r="Z55" s="15">
        <f>4%*Table_1[[#This Row],[Cost of Generation 
($/MWh)]]</f>
        <v>4.8726346433770024E-2</v>
      </c>
    </row>
    <row r="56" spans="1:29" ht="36" x14ac:dyDescent="0.35">
      <c r="A56">
        <v>74</v>
      </c>
      <c r="B56" s="17" t="s">
        <v>802</v>
      </c>
      <c r="C56" s="17">
        <v>14.3</v>
      </c>
      <c r="D56" t="s">
        <v>219</v>
      </c>
      <c r="E56" t="s">
        <v>803</v>
      </c>
      <c r="F56" t="s">
        <v>804</v>
      </c>
      <c r="G56" t="s">
        <v>805</v>
      </c>
      <c r="H56" t="s">
        <v>806</v>
      </c>
      <c r="I56" t="s">
        <v>807</v>
      </c>
      <c r="J56" t="s">
        <v>808</v>
      </c>
      <c r="K56" t="s">
        <v>809</v>
      </c>
      <c r="L56" t="s">
        <v>810</v>
      </c>
      <c r="M56" t="s">
        <v>811</v>
      </c>
      <c r="N56">
        <f t="shared" si="9"/>
        <v>28.098888888888887</v>
      </c>
      <c r="O56">
        <f t="shared" si="10"/>
        <v>28.12027777777778</v>
      </c>
      <c r="P56">
        <f t="shared" si="11"/>
        <v>85.183333333333337</v>
      </c>
      <c r="Q56">
        <f t="shared" si="12"/>
        <v>85.216666666666669</v>
      </c>
      <c r="R56" t="s">
        <v>812</v>
      </c>
      <c r="S56" t="s">
        <v>813</v>
      </c>
      <c r="T56" t="str">
        <f t="shared" si="13"/>
        <v>Rasuwa</v>
      </c>
      <c r="U56" s="17" t="str">
        <f>VLOOKUP(Table_1[[#This Row],[District]],Table11[],6,FALSE)</f>
        <v>Bagmati</v>
      </c>
      <c r="V56">
        <v>2800</v>
      </c>
      <c r="W56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112</v>
      </c>
      <c r="X56">
        <v>79670</v>
      </c>
      <c r="Y56">
        <f>(Table_1[[#This Row],[O and M Cost
(*10^6)]]/Table_1[[#This Row],[Design Generation 
(MWh)]])*1000</f>
        <v>1.4057989205472574</v>
      </c>
      <c r="Z56">
        <f>4%*Table_1[[#This Row],[Cost of Generation 
($/MWh)]]</f>
        <v>5.6231956821890298E-2</v>
      </c>
      <c r="AB56" t="s">
        <v>2529</v>
      </c>
      <c r="AC56" s="7" t="s">
        <v>2654</v>
      </c>
    </row>
    <row r="57" spans="1:29" ht="36" x14ac:dyDescent="0.35">
      <c r="A57">
        <v>10</v>
      </c>
      <c r="B57" s="17" t="s">
        <v>87</v>
      </c>
      <c r="C57" s="17">
        <v>14.1</v>
      </c>
      <c r="D57" t="s">
        <v>47</v>
      </c>
      <c r="E57" t="s">
        <v>29</v>
      </c>
      <c r="F57" t="s">
        <v>30</v>
      </c>
      <c r="G57" t="s">
        <v>31</v>
      </c>
      <c r="H57" t="s">
        <v>32</v>
      </c>
      <c r="I57" t="s">
        <v>21</v>
      </c>
      <c r="J57" t="s">
        <v>88</v>
      </c>
      <c r="K57" t="s">
        <v>48</v>
      </c>
      <c r="L57" t="s">
        <v>89</v>
      </c>
      <c r="M57" t="s">
        <v>50</v>
      </c>
      <c r="N57">
        <f t="shared" si="9"/>
        <v>27.885277777777777</v>
      </c>
      <c r="O57">
        <f t="shared" si="10"/>
        <v>27.919166666666669</v>
      </c>
      <c r="P57">
        <f t="shared" si="11"/>
        <v>85.131944444444443</v>
      </c>
      <c r="Q57">
        <f t="shared" si="12"/>
        <v>85.145833333333343</v>
      </c>
      <c r="R57" t="s">
        <v>52</v>
      </c>
      <c r="S57" t="s">
        <v>90</v>
      </c>
      <c r="T57" t="str">
        <f t="shared" si="13"/>
        <v>Nuwakot</v>
      </c>
      <c r="U57" s="17" t="str">
        <f>VLOOKUP(Table_1[[#This Row],[District]],Table11[],6,FALSE)</f>
        <v>Bagmati</v>
      </c>
      <c r="V57">
        <v>750</v>
      </c>
      <c r="W57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30</v>
      </c>
      <c r="X57">
        <v>114000</v>
      </c>
      <c r="Y57">
        <f>(Table_1[[#This Row],[O and M Cost
(*10^6)]]/Table_1[[#This Row],[Design Generation 
(MWh)]])*1000</f>
        <v>0.26315789473684209</v>
      </c>
      <c r="Z57">
        <f>4%*Table_1[[#This Row],[Cost of Generation 
($/MWh)]]</f>
        <v>1.0526315789473684E-2</v>
      </c>
      <c r="AB57" t="s">
        <v>2529</v>
      </c>
      <c r="AC57" s="7" t="s">
        <v>2655</v>
      </c>
    </row>
    <row r="58" spans="1:29" ht="36" x14ac:dyDescent="0.35">
      <c r="A58">
        <v>111</v>
      </c>
      <c r="B58" s="17" t="s">
        <v>1225</v>
      </c>
      <c r="C58" s="17">
        <v>14</v>
      </c>
      <c r="D58" t="s">
        <v>1226</v>
      </c>
      <c r="E58" t="s">
        <v>1227</v>
      </c>
      <c r="F58" t="s">
        <v>1228</v>
      </c>
      <c r="G58" t="s">
        <v>1229</v>
      </c>
      <c r="H58" t="s">
        <v>1230</v>
      </c>
      <c r="I58" t="s">
        <v>1231</v>
      </c>
      <c r="J58" t="s">
        <v>1232</v>
      </c>
      <c r="K58" t="s">
        <v>1233</v>
      </c>
      <c r="L58" t="s">
        <v>1234</v>
      </c>
      <c r="M58" t="s">
        <v>1235</v>
      </c>
      <c r="N58">
        <f t="shared" si="9"/>
        <v>28.45</v>
      </c>
      <c r="O58">
        <f t="shared" si="10"/>
        <v>28.484722222222224</v>
      </c>
      <c r="P58">
        <f t="shared" si="11"/>
        <v>83.63333333333334</v>
      </c>
      <c r="Q58">
        <f t="shared" si="12"/>
        <v>83.672222222222231</v>
      </c>
      <c r="R58" t="s">
        <v>1236</v>
      </c>
      <c r="S58" t="s">
        <v>1237</v>
      </c>
      <c r="T58" t="str">
        <f t="shared" si="13"/>
        <v>Myagdi</v>
      </c>
      <c r="U58" s="17" t="str">
        <f>VLOOKUP(Table_1[[#This Row],[District]],Table11[],6,FALSE)</f>
        <v>Gandaki</v>
      </c>
      <c r="V58">
        <v>2420</v>
      </c>
      <c r="W58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96.8</v>
      </c>
      <c r="X58">
        <v>80000</v>
      </c>
      <c r="Y58">
        <f>(Table_1[[#This Row],[O and M Cost
(*10^6)]]/Table_1[[#This Row],[Design Generation 
(MWh)]])*1000</f>
        <v>1.21</v>
      </c>
      <c r="Z58">
        <f>4%*Table_1[[#This Row],[Cost of Generation 
($/MWh)]]</f>
        <v>4.8399999999999999E-2</v>
      </c>
      <c r="AB58" t="s">
        <v>2529</v>
      </c>
      <c r="AC58" s="7" t="s">
        <v>2656</v>
      </c>
    </row>
    <row r="59" spans="1:29" ht="36" x14ac:dyDescent="0.35">
      <c r="A59">
        <v>32</v>
      </c>
      <c r="B59" s="17" t="s">
        <v>309</v>
      </c>
      <c r="C59" s="17">
        <v>14</v>
      </c>
      <c r="D59" t="s">
        <v>40</v>
      </c>
      <c r="E59" t="s">
        <v>310</v>
      </c>
      <c r="F59" t="s">
        <v>311</v>
      </c>
      <c r="G59" t="s">
        <v>312</v>
      </c>
      <c r="H59" t="s">
        <v>32</v>
      </c>
      <c r="I59" t="s">
        <v>313</v>
      </c>
      <c r="J59" t="s">
        <v>314</v>
      </c>
      <c r="K59" t="s">
        <v>315</v>
      </c>
      <c r="L59" t="s">
        <v>316</v>
      </c>
      <c r="M59" t="s">
        <v>317</v>
      </c>
      <c r="N59">
        <f t="shared" si="9"/>
        <v>27.458333333333332</v>
      </c>
      <c r="O59">
        <f t="shared" si="10"/>
        <v>27.516666666666666</v>
      </c>
      <c r="P59">
        <f t="shared" si="11"/>
        <v>85.025000000000006</v>
      </c>
      <c r="Q59">
        <f t="shared" si="12"/>
        <v>85.058333333333337</v>
      </c>
      <c r="R59" t="s">
        <v>318</v>
      </c>
      <c r="S59" t="s">
        <v>319</v>
      </c>
      <c r="T59" t="str">
        <f t="shared" si="13"/>
        <v>Makawanpur</v>
      </c>
      <c r="U59" s="17" t="str">
        <f>VLOOKUP(Table_1[[#This Row],[District]],Table11[],6,FALSE)</f>
        <v>Bagmati</v>
      </c>
      <c r="V59">
        <v>5000</v>
      </c>
      <c r="W59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200</v>
      </c>
      <c r="X59">
        <v>40800</v>
      </c>
      <c r="Y59">
        <f>(Table_1[[#This Row],[O and M Cost
(*10^6)]]/Table_1[[#This Row],[Design Generation 
(MWh)]])*1000</f>
        <v>4.9019607843137258</v>
      </c>
      <c r="Z59">
        <f>4%*Table_1[[#This Row],[Cost of Generation 
($/MWh)]]</f>
        <v>0.19607843137254904</v>
      </c>
      <c r="AB59" t="s">
        <v>2540</v>
      </c>
      <c r="AC59" s="7" t="s">
        <v>2657</v>
      </c>
    </row>
    <row r="60" spans="1:29" ht="36" x14ac:dyDescent="0.35">
      <c r="A60">
        <v>169</v>
      </c>
      <c r="B60" s="17" t="s">
        <v>1896</v>
      </c>
      <c r="C60" s="17">
        <v>13.5</v>
      </c>
      <c r="D60" t="s">
        <v>1897</v>
      </c>
      <c r="E60" t="s">
        <v>1898</v>
      </c>
      <c r="F60" t="s">
        <v>1899</v>
      </c>
      <c r="G60" t="s">
        <v>1900</v>
      </c>
      <c r="H60" t="s">
        <v>1901</v>
      </c>
      <c r="I60" t="s">
        <v>1902</v>
      </c>
      <c r="J60" t="s">
        <v>1903</v>
      </c>
      <c r="K60" t="s">
        <v>1904</v>
      </c>
      <c r="L60" t="s">
        <v>1905</v>
      </c>
      <c r="M60" t="s">
        <v>1906</v>
      </c>
      <c r="N60">
        <f t="shared" si="9"/>
        <v>27.429166666666667</v>
      </c>
      <c r="O60">
        <f t="shared" si="10"/>
        <v>27.462499999999999</v>
      </c>
      <c r="P60">
        <f t="shared" si="11"/>
        <v>87.900555555555556</v>
      </c>
      <c r="Q60">
        <f t="shared" si="12"/>
        <v>87.927777777777777</v>
      </c>
      <c r="R60" t="s">
        <v>1907</v>
      </c>
      <c r="S60" t="s">
        <v>1908</v>
      </c>
      <c r="T60" t="str">
        <f t="shared" si="13"/>
        <v>Taplejung</v>
      </c>
      <c r="U60" s="17" t="str">
        <f>VLOOKUP(Table_1[[#This Row],[District]],Table11[],6,FALSE)</f>
        <v>Koshi</v>
      </c>
      <c r="V60">
        <v>2630</v>
      </c>
      <c r="W60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105.2</v>
      </c>
      <c r="X60">
        <v>77610</v>
      </c>
      <c r="Y60">
        <f>(Table_1[[#This Row],[O and M Cost
(*10^6)]]/Table_1[[#This Row],[Design Generation 
(MWh)]])*1000</f>
        <v>1.3554954258471847</v>
      </c>
      <c r="Z60">
        <f>4%*Table_1[[#This Row],[Cost of Generation 
($/MWh)]]</f>
        <v>5.4219817033887389E-2</v>
      </c>
      <c r="AB60" t="s">
        <v>2529</v>
      </c>
      <c r="AC60" s="7" t="s">
        <v>2658</v>
      </c>
    </row>
    <row r="61" spans="1:29" x14ac:dyDescent="0.35">
      <c r="A61">
        <v>97</v>
      </c>
      <c r="B61" s="17" t="s">
        <v>1066</v>
      </c>
      <c r="C61" s="17">
        <v>13</v>
      </c>
      <c r="D61" t="s">
        <v>1067</v>
      </c>
      <c r="E61" t="s">
        <v>1068</v>
      </c>
      <c r="F61" t="s">
        <v>1069</v>
      </c>
      <c r="G61" t="s">
        <v>1070</v>
      </c>
      <c r="H61" t="s">
        <v>1071</v>
      </c>
      <c r="I61" t="s">
        <v>1072</v>
      </c>
      <c r="J61" t="s">
        <v>1073</v>
      </c>
      <c r="K61" t="s">
        <v>1074</v>
      </c>
      <c r="L61" t="s">
        <v>1075</v>
      </c>
      <c r="M61" t="s">
        <v>1076</v>
      </c>
      <c r="N61">
        <f t="shared" si="9"/>
        <v>28.361111111111114</v>
      </c>
      <c r="O61">
        <f t="shared" si="10"/>
        <v>28.375</v>
      </c>
      <c r="P61">
        <f t="shared" si="11"/>
        <v>84.125277777777768</v>
      </c>
      <c r="Q61">
        <f t="shared" si="12"/>
        <v>84.145833333333343</v>
      </c>
      <c r="R61" t="s">
        <v>74</v>
      </c>
      <c r="S61" t="s">
        <v>1077</v>
      </c>
      <c r="T61" t="str">
        <f t="shared" si="13"/>
        <v>Kaski</v>
      </c>
      <c r="U61" s="17" t="str">
        <f>VLOOKUP(Table_1[[#This Row],[District]],Table11[],6,FALSE)</f>
        <v>Gandaki</v>
      </c>
      <c r="V61">
        <v>2170</v>
      </c>
      <c r="W61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86.8</v>
      </c>
      <c r="X61">
        <v>58950</v>
      </c>
      <c r="Y61">
        <f>(Table_1[[#This Row],[O and M Cost
(*10^6)]]/Table_1[[#This Row],[Design Generation 
(MWh)]])*1000</f>
        <v>1.4724342663273959</v>
      </c>
      <c r="Z61">
        <f>4%*Table_1[[#This Row],[Cost of Generation 
($/MWh)]]</f>
        <v>5.8897370653095839E-2</v>
      </c>
      <c r="AB61" t="s">
        <v>2529</v>
      </c>
      <c r="AC61" t="s">
        <v>2659</v>
      </c>
    </row>
    <row r="62" spans="1:29" x14ac:dyDescent="0.35">
      <c r="A62">
        <v>14</v>
      </c>
      <c r="B62" s="19" t="s">
        <v>116</v>
      </c>
      <c r="C62" s="19">
        <v>12.5</v>
      </c>
      <c r="D62" s="12" t="s">
        <v>117</v>
      </c>
      <c r="E62" s="12" t="s">
        <v>118</v>
      </c>
      <c r="F62" s="12" t="s">
        <v>119</v>
      </c>
      <c r="G62" s="12" t="s">
        <v>108</v>
      </c>
      <c r="H62" s="12" t="s">
        <v>109</v>
      </c>
      <c r="I62" s="12" t="s">
        <v>21</v>
      </c>
      <c r="J62" s="12" t="s">
        <v>120</v>
      </c>
      <c r="K62" s="12" t="s">
        <v>121</v>
      </c>
      <c r="L62" s="12" t="s">
        <v>122</v>
      </c>
      <c r="M62" s="12" t="s">
        <v>123</v>
      </c>
      <c r="N62" s="12">
        <f t="shared" si="9"/>
        <v>28.06722222222222</v>
      </c>
      <c r="O62" s="12">
        <f t="shared" si="10"/>
        <v>28.079444444444444</v>
      </c>
      <c r="P62" s="12">
        <f t="shared" si="11"/>
        <v>82.801111111111112</v>
      </c>
      <c r="Q62" s="12">
        <f t="shared" si="12"/>
        <v>82.81861111111111</v>
      </c>
      <c r="R62" s="12" t="s">
        <v>124</v>
      </c>
      <c r="S62" s="12" t="s">
        <v>125</v>
      </c>
      <c r="T62" s="12" t="str">
        <f t="shared" si="13"/>
        <v>Pyuthan</v>
      </c>
      <c r="U62" s="19" t="str">
        <f>VLOOKUP(Table_1[[#This Row],[District]],Table11[],6,FALSE)</f>
        <v>Lumbini</v>
      </c>
      <c r="V62" s="12">
        <v>2230</v>
      </c>
      <c r="W62" s="12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89.2</v>
      </c>
      <c r="X62" s="12">
        <v>72000</v>
      </c>
      <c r="Y62" s="12">
        <f>(Table_1[[#This Row],[O and M Cost
(*10^6)]]/Table_1[[#This Row],[Design Generation 
(MWh)]])*1000</f>
        <v>1.2388888888888889</v>
      </c>
      <c r="Z62">
        <f>4%*Table_1[[#This Row],[Cost of Generation 
($/MWh)]]</f>
        <v>4.9555555555555561E-2</v>
      </c>
      <c r="AB62" t="s">
        <v>2529</v>
      </c>
      <c r="AC62" t="s">
        <v>2660</v>
      </c>
    </row>
    <row r="63" spans="1:29" ht="36" x14ac:dyDescent="0.35">
      <c r="A63">
        <v>76</v>
      </c>
      <c r="B63" s="17" t="s">
        <v>826</v>
      </c>
      <c r="C63" s="17">
        <v>12</v>
      </c>
      <c r="D63" t="s">
        <v>570</v>
      </c>
      <c r="E63" t="s">
        <v>827</v>
      </c>
      <c r="F63" t="s">
        <v>828</v>
      </c>
      <c r="G63" t="s">
        <v>829</v>
      </c>
      <c r="H63" t="s">
        <v>830</v>
      </c>
      <c r="I63" t="s">
        <v>831</v>
      </c>
      <c r="J63" t="s">
        <v>832</v>
      </c>
      <c r="K63" t="s">
        <v>833</v>
      </c>
      <c r="L63" t="s">
        <v>834</v>
      </c>
      <c r="M63" t="s">
        <v>835</v>
      </c>
      <c r="N63">
        <f t="shared" si="9"/>
        <v>28.22583333333333</v>
      </c>
      <c r="O63">
        <f t="shared" si="10"/>
        <v>28.253055555555555</v>
      </c>
      <c r="P63">
        <f t="shared" si="11"/>
        <v>84.44861111111112</v>
      </c>
      <c r="Q63">
        <f t="shared" si="12"/>
        <v>84.479166666666671</v>
      </c>
      <c r="R63" t="s">
        <v>836</v>
      </c>
      <c r="S63" t="s">
        <v>581</v>
      </c>
      <c r="T63" t="str">
        <f t="shared" si="13"/>
        <v>Lamjung</v>
      </c>
      <c r="U63" s="17" t="str">
        <f>VLOOKUP(Table_1[[#This Row],[District]],Table11[],6,FALSE)</f>
        <v>Gandaki</v>
      </c>
      <c r="V63">
        <v>2290</v>
      </c>
      <c r="W63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91.600000000000009</v>
      </c>
      <c r="X63">
        <v>65220</v>
      </c>
      <c r="Y63">
        <f>(Table_1[[#This Row],[O and M Cost
(*10^6)]]/Table_1[[#This Row],[Design Generation 
(MWh)]])*1000</f>
        <v>1.4044771542471635</v>
      </c>
      <c r="Z63">
        <f>4%*Table_1[[#This Row],[Cost of Generation 
($/MWh)]]</f>
        <v>5.6179086169886538E-2</v>
      </c>
      <c r="AB63" t="s">
        <v>2529</v>
      </c>
      <c r="AC63" s="7" t="s">
        <v>2661</v>
      </c>
    </row>
    <row r="64" spans="1:29" x14ac:dyDescent="0.35">
      <c r="A64">
        <v>161</v>
      </c>
      <c r="B64" s="17" t="s">
        <v>1805</v>
      </c>
      <c r="C64" s="17">
        <v>12</v>
      </c>
      <c r="D64" t="s">
        <v>1099</v>
      </c>
      <c r="E64" t="s">
        <v>1806</v>
      </c>
      <c r="F64" t="s">
        <v>1807</v>
      </c>
      <c r="G64" t="s">
        <v>1808</v>
      </c>
      <c r="H64" t="s">
        <v>1809</v>
      </c>
      <c r="I64" t="s">
        <v>1810</v>
      </c>
      <c r="J64" t="s">
        <v>1811</v>
      </c>
      <c r="K64" t="s">
        <v>1812</v>
      </c>
      <c r="L64" t="s">
        <v>1813</v>
      </c>
      <c r="M64" t="s">
        <v>1814</v>
      </c>
      <c r="N64">
        <f t="shared" si="9"/>
        <v>27.586111111111109</v>
      </c>
      <c r="O64">
        <f t="shared" si="10"/>
        <v>27.618055555555557</v>
      </c>
      <c r="P64">
        <f t="shared" si="11"/>
        <v>86.597777777777779</v>
      </c>
      <c r="Q64">
        <f t="shared" si="12"/>
        <v>86.61333333333333</v>
      </c>
      <c r="R64" t="s">
        <v>1815</v>
      </c>
      <c r="S64" t="s">
        <v>1816</v>
      </c>
      <c r="T64" t="str">
        <f t="shared" si="13"/>
        <v>Solukhumbu</v>
      </c>
      <c r="U64" s="17" t="str">
        <f>VLOOKUP(Table_1[[#This Row],[District]],Table11[],6,FALSE)</f>
        <v>Koshi</v>
      </c>
      <c r="V64">
        <v>2196</v>
      </c>
      <c r="W64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87.84</v>
      </c>
      <c r="X64">
        <v>65220</v>
      </c>
      <c r="Y64">
        <f>(Table_1[[#This Row],[O and M Cost
(*10^6)]]/Table_1[[#This Row],[Design Generation 
(MWh)]])*1000</f>
        <v>1.3468261269549218</v>
      </c>
      <c r="Z64">
        <f>4%*Table_1[[#This Row],[Cost of Generation 
($/MWh)]]</f>
        <v>5.3873045078196874E-2</v>
      </c>
      <c r="AB64" t="s">
        <v>2529</v>
      </c>
      <c r="AC64" t="s">
        <v>2662</v>
      </c>
    </row>
    <row r="65" spans="1:29" ht="36" x14ac:dyDescent="0.35">
      <c r="A65">
        <v>73</v>
      </c>
      <c r="B65" s="17" t="s">
        <v>791</v>
      </c>
      <c r="C65" s="17">
        <v>12</v>
      </c>
      <c r="D65" t="s">
        <v>428</v>
      </c>
      <c r="E65" t="s">
        <v>792</v>
      </c>
      <c r="F65" t="s">
        <v>793</v>
      </c>
      <c r="G65" t="s">
        <v>794</v>
      </c>
      <c r="H65" t="s">
        <v>795</v>
      </c>
      <c r="I65" t="s">
        <v>796</v>
      </c>
      <c r="J65" t="s">
        <v>435</v>
      </c>
      <c r="K65" t="s">
        <v>797</v>
      </c>
      <c r="L65" t="s">
        <v>798</v>
      </c>
      <c r="M65" t="s">
        <v>799</v>
      </c>
      <c r="N65">
        <f t="shared" si="9"/>
        <v>28.298888888888889</v>
      </c>
      <c r="O65">
        <f t="shared" si="10"/>
        <v>28.316666666666666</v>
      </c>
      <c r="P65">
        <f t="shared" si="11"/>
        <v>84.083333333333329</v>
      </c>
      <c r="Q65">
        <f t="shared" si="12"/>
        <v>84.10222222222221</v>
      </c>
      <c r="R65" t="s">
        <v>800</v>
      </c>
      <c r="S65" t="s">
        <v>801</v>
      </c>
      <c r="T65" t="str">
        <f t="shared" si="13"/>
        <v>Kaski</v>
      </c>
      <c r="U65" s="17" t="str">
        <f>VLOOKUP(Table_1[[#This Row],[District]],Table11[],6,FALSE)</f>
        <v>Gandaki</v>
      </c>
      <c r="V65">
        <v>2344</v>
      </c>
      <c r="W65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93.76</v>
      </c>
      <c r="X65">
        <v>66342</v>
      </c>
      <c r="Y65">
        <f>(Table_1[[#This Row],[O and M Cost
(*10^6)]]/Table_1[[#This Row],[Design Generation 
(MWh)]])*1000</f>
        <v>1.4132826866841519</v>
      </c>
      <c r="Z65">
        <f>4%*Table_1[[#This Row],[Cost of Generation 
($/MWh)]]</f>
        <v>5.6531307467366079E-2</v>
      </c>
      <c r="AB65" t="s">
        <v>2529</v>
      </c>
      <c r="AC65" s="13" t="s">
        <v>2663</v>
      </c>
    </row>
    <row r="66" spans="1:29" ht="36" x14ac:dyDescent="0.35">
      <c r="A66">
        <v>72</v>
      </c>
      <c r="B66" s="17" t="s">
        <v>779</v>
      </c>
      <c r="C66" s="17">
        <v>12</v>
      </c>
      <c r="D66" t="s">
        <v>16</v>
      </c>
      <c r="E66" t="s">
        <v>780</v>
      </c>
      <c r="F66" t="s">
        <v>781</v>
      </c>
      <c r="G66" t="s">
        <v>782</v>
      </c>
      <c r="H66" t="s">
        <v>783</v>
      </c>
      <c r="I66" t="s">
        <v>784</v>
      </c>
      <c r="J66" t="s">
        <v>785</v>
      </c>
      <c r="K66" t="s">
        <v>786</v>
      </c>
      <c r="L66" t="s">
        <v>787</v>
      </c>
      <c r="M66" t="s">
        <v>788</v>
      </c>
      <c r="N66">
        <f t="shared" si="9"/>
        <v>27.656666666666666</v>
      </c>
      <c r="O66">
        <f t="shared" si="10"/>
        <v>27.698333333333334</v>
      </c>
      <c r="P66">
        <f t="shared" si="11"/>
        <v>86.322222222222223</v>
      </c>
      <c r="Q66">
        <f t="shared" si="12"/>
        <v>86.3611111111111</v>
      </c>
      <c r="R66" t="s">
        <v>789</v>
      </c>
      <c r="S66" t="s">
        <v>790</v>
      </c>
      <c r="T66" t="str">
        <f t="shared" si="13"/>
        <v>Ramechhap</v>
      </c>
      <c r="U66" s="17" t="str">
        <f>VLOOKUP(Table_1[[#This Row],[District]],Table11[],6,FALSE)</f>
        <v>Bagmati</v>
      </c>
      <c r="V66">
        <v>1910</v>
      </c>
      <c r="W66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76.400000000000006</v>
      </c>
      <c r="X66">
        <v>73610</v>
      </c>
      <c r="Y66">
        <f>(Table_1[[#This Row],[O and M Cost
(*10^6)]]/Table_1[[#This Row],[Design Generation 
(MWh)]])*1000</f>
        <v>1.0379024589050401</v>
      </c>
      <c r="Z66">
        <f>4%*Table_1[[#This Row],[Cost of Generation 
($/MWh)]]</f>
        <v>4.1516098356201604E-2</v>
      </c>
      <c r="AB66" t="s">
        <v>2529</v>
      </c>
      <c r="AC66" s="7" t="s">
        <v>2664</v>
      </c>
    </row>
    <row r="67" spans="1:29" ht="36" x14ac:dyDescent="0.35">
      <c r="A67">
        <v>43</v>
      </c>
      <c r="B67" s="17" t="s">
        <v>440</v>
      </c>
      <c r="C67" s="17">
        <v>12</v>
      </c>
      <c r="D67" t="s">
        <v>298</v>
      </c>
      <c r="E67" t="s">
        <v>441</v>
      </c>
      <c r="F67" t="s">
        <v>442</v>
      </c>
      <c r="G67" t="s">
        <v>443</v>
      </c>
      <c r="H67" t="s">
        <v>444</v>
      </c>
      <c r="I67" t="s">
        <v>445</v>
      </c>
      <c r="J67" t="s">
        <v>446</v>
      </c>
      <c r="K67" t="s">
        <v>447</v>
      </c>
      <c r="L67" t="s">
        <v>448</v>
      </c>
      <c r="M67" t="s">
        <v>449</v>
      </c>
      <c r="N67">
        <f t="shared" ref="N67:N99" si="14">LEFT(J67,FIND("o",J67)-1) + MID(J67,FIND("o",J67)+2,FIND("'",J67)-FIND("o",J67)-2)/60 + MID(J67,FIND("'",J67)+2,FIND("""",J67)-FIND("'",J67)-2)/3600</f>
        <v>27.022777777777776</v>
      </c>
      <c r="O67">
        <f t="shared" ref="O67:O99" si="15">LEFT(K67,FIND("o",K67)-1) + MID(K67,FIND("o",K67)+2,FIND("'",K67)-FIND("o",K67)-2)/60 + MID(K67,FIND("'",K67)+2,FIND("""",K67)-FIND("'",K67)-2)/3600</f>
        <v>27.058333333333334</v>
      </c>
      <c r="P67">
        <f t="shared" ref="P67:P99" si="16">LEFT(L67,FIND("o",L67)-1) + MID(L67,FIND("o",L67)+2,FIND("'",L67)-FIND("o",L67)-2)/60 + MID(L67,FIND("'",L67)+2,FIND("""",L67)-FIND("'",L67)-2)/3600</f>
        <v>87.941666666666677</v>
      </c>
      <c r="Q67">
        <f t="shared" ref="Q67:Q99" si="17">LEFT(M67,FIND("o",M67)-1) + MID(M67,FIND("o",M67)+2,FIND("'",M67)-FIND("o",M67)-2)/60 + MID(M67,FIND("'",M67)+2,FIND("""",M67)-FIND("'",M67)-2)/3600</f>
        <v>87.966666666666669</v>
      </c>
      <c r="R67" t="s">
        <v>450</v>
      </c>
      <c r="S67" t="s">
        <v>451</v>
      </c>
      <c r="T67" t="str">
        <f t="shared" si="13"/>
        <v>Ilam</v>
      </c>
      <c r="U67" s="17" t="str">
        <f>VLOOKUP(Table_1[[#This Row],[District]],Table11[],6,FALSE)</f>
        <v>Koshi</v>
      </c>
      <c r="V67">
        <v>2240</v>
      </c>
      <c r="W67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89.600000000000009</v>
      </c>
      <c r="X67">
        <v>55924</v>
      </c>
      <c r="Y67">
        <f>(Table_1[[#This Row],[O and M Cost
(*10^6)]]/Table_1[[#This Row],[Design Generation 
(MWh)]])*1000</f>
        <v>1.6021743795150563</v>
      </c>
      <c r="Z67">
        <f>4%*Table_1[[#This Row],[Cost of Generation 
($/MWh)]]</f>
        <v>6.4086975180602246E-2</v>
      </c>
      <c r="AB67" t="s">
        <v>2529</v>
      </c>
      <c r="AC67" s="13" t="s">
        <v>2665</v>
      </c>
    </row>
    <row r="68" spans="1:29" ht="36" x14ac:dyDescent="0.35">
      <c r="A68">
        <v>61</v>
      </c>
      <c r="B68" s="17" t="s">
        <v>652</v>
      </c>
      <c r="C68" s="17">
        <v>11.2</v>
      </c>
      <c r="D68" t="s">
        <v>652</v>
      </c>
      <c r="E68" t="s">
        <v>653</v>
      </c>
      <c r="F68" t="s">
        <v>654</v>
      </c>
      <c r="G68" t="s">
        <v>655</v>
      </c>
      <c r="H68" t="s">
        <v>656</v>
      </c>
      <c r="I68" t="s">
        <v>657</v>
      </c>
      <c r="J68" t="s">
        <v>658</v>
      </c>
      <c r="K68" t="s">
        <v>659</v>
      </c>
      <c r="L68" t="s">
        <v>660</v>
      </c>
      <c r="M68" t="s">
        <v>661</v>
      </c>
      <c r="N68">
        <f t="shared" si="14"/>
        <v>28.70888888888889</v>
      </c>
      <c r="O68">
        <f t="shared" si="15"/>
        <v>28.741666666666667</v>
      </c>
      <c r="P68">
        <f t="shared" si="16"/>
        <v>83.612222222222215</v>
      </c>
      <c r="Q68">
        <f t="shared" si="17"/>
        <v>83.64777777777779</v>
      </c>
      <c r="R68" t="s">
        <v>662</v>
      </c>
      <c r="S68" t="s">
        <v>663</v>
      </c>
      <c r="T68" t="str">
        <f t="shared" ref="T68:T100" si="18">_xlfn.TEXTBEFORE(_xlfn.TEXTAFTER(R68, "("), ")")</f>
        <v>Mustang</v>
      </c>
      <c r="U68" s="17" t="str">
        <f>VLOOKUP(Table_1[[#This Row],[District]],Table11[],6,FALSE)</f>
        <v>Gandaki</v>
      </c>
      <c r="V68">
        <v>2130</v>
      </c>
      <c r="W68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85.2</v>
      </c>
      <c r="X68">
        <v>61000</v>
      </c>
      <c r="Y68">
        <f>(Table_1[[#This Row],[O and M Cost
(*10^6)]]/Table_1[[#This Row],[Design Generation 
(MWh)]])*1000</f>
        <v>1.39672131147541</v>
      </c>
      <c r="Z68">
        <f>4%*Table_1[[#This Row],[Cost of Generation 
($/MWh)]]</f>
        <v>5.5868852459016405E-2</v>
      </c>
      <c r="AC68" s="7" t="s">
        <v>2666</v>
      </c>
    </row>
    <row r="69" spans="1:29" ht="36" x14ac:dyDescent="0.35">
      <c r="A69">
        <v>166</v>
      </c>
      <c r="B69" s="17" t="s">
        <v>1862</v>
      </c>
      <c r="C69" s="17">
        <v>11.05</v>
      </c>
      <c r="D69" t="s">
        <v>1863</v>
      </c>
      <c r="E69" t="s">
        <v>1864</v>
      </c>
      <c r="F69" t="s">
        <v>1865</v>
      </c>
      <c r="G69" t="s">
        <v>1866</v>
      </c>
      <c r="H69" t="s">
        <v>1867</v>
      </c>
      <c r="I69" t="s">
        <v>1868</v>
      </c>
      <c r="J69" t="s">
        <v>1869</v>
      </c>
      <c r="K69" t="s">
        <v>1870</v>
      </c>
      <c r="L69" t="s">
        <v>1871</v>
      </c>
      <c r="M69" t="s">
        <v>1872</v>
      </c>
      <c r="N69">
        <f t="shared" si="14"/>
        <v>29.602777777777778</v>
      </c>
      <c r="O69">
        <f t="shared" si="15"/>
        <v>29.666666666666668</v>
      </c>
      <c r="P69">
        <f t="shared" si="16"/>
        <v>81.196111111111108</v>
      </c>
      <c r="Q69">
        <f t="shared" si="17"/>
        <v>81.237777777777779</v>
      </c>
      <c r="R69" t="s">
        <v>1873</v>
      </c>
      <c r="S69" t="s">
        <v>1874</v>
      </c>
      <c r="T69" t="str">
        <f t="shared" si="18"/>
        <v>Bajhang</v>
      </c>
      <c r="U69" s="17" t="str">
        <f>VLOOKUP(Table_1[[#This Row],[District]],Table11[],6,FALSE)</f>
        <v>Sudurpaschim</v>
      </c>
      <c r="V69">
        <v>2447</v>
      </c>
      <c r="W69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97.88</v>
      </c>
      <c r="X69">
        <v>81860</v>
      </c>
      <c r="Y69">
        <f>(Table_1[[#This Row],[O and M Cost
(*10^6)]]/Table_1[[#This Row],[Design Generation 
(MWh)]])*1000</f>
        <v>1.1956999755680429</v>
      </c>
      <c r="Z69">
        <f>4%*Table_1[[#This Row],[Cost of Generation 
($/MWh)]]</f>
        <v>4.7827999022721716E-2</v>
      </c>
      <c r="AC69" s="13" t="s">
        <v>2667</v>
      </c>
    </row>
    <row r="70" spans="1:29" ht="36" x14ac:dyDescent="0.35">
      <c r="A70">
        <v>64</v>
      </c>
      <c r="B70" s="17" t="s">
        <v>690</v>
      </c>
      <c r="C70" s="17">
        <v>11</v>
      </c>
      <c r="D70" t="s">
        <v>691</v>
      </c>
      <c r="E70" t="s">
        <v>692</v>
      </c>
      <c r="F70" t="s">
        <v>693</v>
      </c>
      <c r="G70" t="s">
        <v>694</v>
      </c>
      <c r="H70" t="s">
        <v>695</v>
      </c>
      <c r="I70" t="s">
        <v>696</v>
      </c>
      <c r="J70" t="s">
        <v>92</v>
      </c>
      <c r="K70" t="s">
        <v>697</v>
      </c>
      <c r="L70" t="s">
        <v>698</v>
      </c>
      <c r="M70" t="s">
        <v>699</v>
      </c>
      <c r="N70">
        <f t="shared" si="14"/>
        <v>27.75</v>
      </c>
      <c r="O70">
        <f t="shared" si="15"/>
        <v>27.761944444444445</v>
      </c>
      <c r="P70">
        <f t="shared" si="16"/>
        <v>86.19305555555556</v>
      </c>
      <c r="Q70">
        <f t="shared" si="17"/>
        <v>86.231111111111119</v>
      </c>
      <c r="R70" t="s">
        <v>700</v>
      </c>
      <c r="S70" t="s">
        <v>701</v>
      </c>
      <c r="T70" t="str">
        <f t="shared" si="18"/>
        <v>Dolakha</v>
      </c>
      <c r="U70" s="17" t="str">
        <f>VLOOKUP(Table_1[[#This Row],[District]],Table11[],6,FALSE)</f>
        <v>Bagmati</v>
      </c>
      <c r="V70">
        <v>2040</v>
      </c>
      <c r="W70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81.600000000000009</v>
      </c>
      <c r="X70">
        <v>62730</v>
      </c>
      <c r="Y70">
        <f>(Table_1[[#This Row],[O and M Cost
(*10^6)]]/Table_1[[#This Row],[Design Generation 
(MWh)]])*1000</f>
        <v>1.3008130081300815</v>
      </c>
      <c r="Z70">
        <f>4%*Table_1[[#This Row],[Cost of Generation 
($/MWh)]]</f>
        <v>5.2032520325203259E-2</v>
      </c>
      <c r="AB70" t="s">
        <v>2529</v>
      </c>
      <c r="AC70" s="7" t="s">
        <v>2668</v>
      </c>
    </row>
    <row r="71" spans="1:29" x14ac:dyDescent="0.35">
      <c r="A71">
        <v>122</v>
      </c>
      <c r="B71" s="19" t="s">
        <v>1353</v>
      </c>
      <c r="C71" s="19">
        <v>10.7</v>
      </c>
      <c r="D71" s="12" t="s">
        <v>1354</v>
      </c>
      <c r="E71" s="12" t="s">
        <v>1355</v>
      </c>
      <c r="F71" s="12" t="s">
        <v>1333</v>
      </c>
      <c r="G71" s="12" t="s">
        <v>1334</v>
      </c>
      <c r="H71" s="12" t="s">
        <v>1356</v>
      </c>
      <c r="I71" s="12" t="s">
        <v>1357</v>
      </c>
      <c r="J71" s="12" t="s">
        <v>1358</v>
      </c>
      <c r="K71" s="12" t="s">
        <v>1359</v>
      </c>
      <c r="L71" s="12" t="s">
        <v>1360</v>
      </c>
      <c r="M71" s="12" t="s">
        <v>1361</v>
      </c>
      <c r="N71" s="12">
        <f t="shared" si="14"/>
        <v>29.604166666666668</v>
      </c>
      <c r="O71" s="12">
        <f t="shared" si="15"/>
        <v>29.661111111111111</v>
      </c>
      <c r="P71" s="12">
        <f t="shared" si="16"/>
        <v>80.823611111111106</v>
      </c>
      <c r="Q71" s="12">
        <f t="shared" si="17"/>
        <v>80.86388888888888</v>
      </c>
      <c r="R71" s="12" t="s">
        <v>1362</v>
      </c>
      <c r="S71" s="12" t="s">
        <v>1363</v>
      </c>
      <c r="T71" s="12" t="str">
        <f t="shared" si="18"/>
        <v>Bajhang</v>
      </c>
      <c r="U71" s="19" t="str">
        <f>VLOOKUP(Table_1[[#This Row],[District]],Table11[],6,FALSE)</f>
        <v>Sudurpaschim</v>
      </c>
      <c r="V71" s="12">
        <v>3043</v>
      </c>
      <c r="W71" s="12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121.72</v>
      </c>
      <c r="X71" s="12">
        <v>72295</v>
      </c>
      <c r="Y71">
        <f>(Table_1[[#This Row],[O and M Cost
(*10^6)]]/Table_1[[#This Row],[Design Generation 
(MWh)]])*1000</f>
        <v>1.6836572377066188</v>
      </c>
      <c r="Z71">
        <f>4%*Table_1[[#This Row],[Cost of Generation 
($/MWh)]]</f>
        <v>6.7346289508264753E-2</v>
      </c>
    </row>
    <row r="72" spans="1:29" x14ac:dyDescent="0.35">
      <c r="A72">
        <v>96</v>
      </c>
      <c r="B72" s="17" t="s">
        <v>1054</v>
      </c>
      <c r="C72" s="17">
        <v>10.3</v>
      </c>
      <c r="D72" t="s">
        <v>199</v>
      </c>
      <c r="E72" t="s">
        <v>1055</v>
      </c>
      <c r="F72" t="s">
        <v>1056</v>
      </c>
      <c r="G72" t="s">
        <v>1057</v>
      </c>
      <c r="H72" t="s">
        <v>1058</v>
      </c>
      <c r="I72" t="s">
        <v>1059</v>
      </c>
      <c r="J72" t="s">
        <v>1060</v>
      </c>
      <c r="K72" t="s">
        <v>1061</v>
      </c>
      <c r="L72" t="s">
        <v>1062</v>
      </c>
      <c r="M72" t="s">
        <v>1063</v>
      </c>
      <c r="N72">
        <f t="shared" si="14"/>
        <v>27.241666666666667</v>
      </c>
      <c r="O72">
        <f t="shared" si="15"/>
        <v>27.25</v>
      </c>
      <c r="P72">
        <f t="shared" si="16"/>
        <v>87.266666666666666</v>
      </c>
      <c r="Q72">
        <f t="shared" si="17"/>
        <v>87.302777777777777</v>
      </c>
      <c r="R72" t="s">
        <v>1064</v>
      </c>
      <c r="S72" t="s">
        <v>1065</v>
      </c>
      <c r="T72" t="str">
        <f t="shared" si="18"/>
        <v>Sankhuwasabha</v>
      </c>
      <c r="U72" s="17" t="str">
        <f>VLOOKUP(Table_1[[#This Row],[District]],Table11[],6,FALSE)</f>
        <v>Koshi</v>
      </c>
      <c r="V72">
        <v>1890</v>
      </c>
      <c r="W72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75.600000000000009</v>
      </c>
      <c r="X72">
        <v>57865</v>
      </c>
      <c r="Y72">
        <f>(Table_1[[#This Row],[O and M Cost
(*10^6)]]/Table_1[[#This Row],[Design Generation 
(MWh)]])*1000</f>
        <v>1.3064892422016765</v>
      </c>
      <c r="Z72">
        <f>4%*Table_1[[#This Row],[Cost of Generation 
($/MWh)]]</f>
        <v>5.225956968806706E-2</v>
      </c>
      <c r="AB72" t="s">
        <v>2529</v>
      </c>
      <c r="AC72" t="s">
        <v>2669</v>
      </c>
    </row>
    <row r="73" spans="1:29" x14ac:dyDescent="0.35">
      <c r="A73">
        <v>11</v>
      </c>
      <c r="B73" s="19" t="s">
        <v>91</v>
      </c>
      <c r="C73" s="19">
        <v>10.050000000000001</v>
      </c>
      <c r="D73" s="12" t="s">
        <v>91</v>
      </c>
      <c r="E73" s="12" t="s">
        <v>29</v>
      </c>
      <c r="F73" s="12" t="s">
        <v>30</v>
      </c>
      <c r="G73" s="12" t="s">
        <v>31</v>
      </c>
      <c r="H73" s="12" t="s">
        <v>32</v>
      </c>
      <c r="I73" s="12" t="s">
        <v>21</v>
      </c>
      <c r="J73" s="12" t="s">
        <v>92</v>
      </c>
      <c r="K73" s="12" t="s">
        <v>93</v>
      </c>
      <c r="L73" s="12" t="s">
        <v>94</v>
      </c>
      <c r="M73" s="12" t="s">
        <v>95</v>
      </c>
      <c r="N73" s="12">
        <f t="shared" si="14"/>
        <v>27.75</v>
      </c>
      <c r="O73" s="12">
        <f t="shared" si="15"/>
        <v>27.766666666666666</v>
      </c>
      <c r="P73" s="12">
        <f t="shared" si="16"/>
        <v>85.836111111111109</v>
      </c>
      <c r="Q73" s="12">
        <f t="shared" si="17"/>
        <v>85.875</v>
      </c>
      <c r="R73" s="12" t="s">
        <v>96</v>
      </c>
      <c r="S73" s="12" t="s">
        <v>97</v>
      </c>
      <c r="T73" s="12" t="str">
        <f t="shared" si="18"/>
        <v>Sindhupalchok</v>
      </c>
      <c r="U73" s="19" t="str">
        <f>VLOOKUP(Table_1[[#This Row],[District]],Table11[],6,FALSE)</f>
        <v>Bagmati</v>
      </c>
      <c r="V73" s="12">
        <v>2002</v>
      </c>
      <c r="W73" s="12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80.08</v>
      </c>
      <c r="X73" s="12">
        <v>59437.5</v>
      </c>
      <c r="Y73">
        <f>(Table_1[[#This Row],[O and M Cost
(*10^6)]]/Table_1[[#This Row],[Design Generation 
(MWh)]])*1000</f>
        <v>1.3472975814931651</v>
      </c>
      <c r="Z73">
        <f>4%*Table_1[[#This Row],[Cost of Generation 
($/MWh)]]</f>
        <v>5.3891903259726606E-2</v>
      </c>
    </row>
    <row r="74" spans="1:29" ht="36" x14ac:dyDescent="0.35">
      <c r="A74">
        <v>36</v>
      </c>
      <c r="B74" s="17" t="s">
        <v>355</v>
      </c>
      <c r="C74" s="17">
        <v>10</v>
      </c>
      <c r="D74" t="s">
        <v>135</v>
      </c>
      <c r="E74" t="s">
        <v>356</v>
      </c>
      <c r="F74" t="s">
        <v>357</v>
      </c>
      <c r="G74" t="s">
        <v>358</v>
      </c>
      <c r="H74" t="s">
        <v>359</v>
      </c>
      <c r="I74" t="s">
        <v>360</v>
      </c>
      <c r="J74" t="s">
        <v>361</v>
      </c>
      <c r="K74" t="s">
        <v>362</v>
      </c>
      <c r="L74" t="s">
        <v>363</v>
      </c>
      <c r="M74" t="s">
        <v>364</v>
      </c>
      <c r="N74">
        <f t="shared" si="14"/>
        <v>28.220833333333331</v>
      </c>
      <c r="O74">
        <f t="shared" si="15"/>
        <v>28.235277777777778</v>
      </c>
      <c r="P74">
        <f t="shared" si="16"/>
        <v>83.701388888888886</v>
      </c>
      <c r="Q74">
        <f t="shared" si="17"/>
        <v>83.716666666666669</v>
      </c>
      <c r="R74" t="s">
        <v>142</v>
      </c>
      <c r="S74" t="s">
        <v>365</v>
      </c>
      <c r="T74" t="str">
        <f t="shared" si="18"/>
        <v>Parbat</v>
      </c>
      <c r="U74" s="17" t="str">
        <f>VLOOKUP(Table_1[[#This Row],[District]],Table11[],6,FALSE)</f>
        <v>Gandaki</v>
      </c>
      <c r="V74">
        <v>2114</v>
      </c>
      <c r="W74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84.56</v>
      </c>
      <c r="X74">
        <v>61010</v>
      </c>
      <c r="Y74">
        <f>(Table_1[[#This Row],[O and M Cost
(*10^6)]]/Table_1[[#This Row],[Design Generation 
(MWh)]])*1000</f>
        <v>1.386002294705786</v>
      </c>
      <c r="Z74">
        <f>4%*Table_1[[#This Row],[Cost of Generation 
($/MWh)]]</f>
        <v>5.5440091788231442E-2</v>
      </c>
      <c r="AC74" s="7" t="s">
        <v>2670</v>
      </c>
    </row>
    <row r="75" spans="1:29" x14ac:dyDescent="0.35">
      <c r="A75">
        <v>130</v>
      </c>
      <c r="B75" s="17" t="s">
        <v>1444</v>
      </c>
      <c r="C75" s="17">
        <v>10</v>
      </c>
      <c r="D75" t="s">
        <v>1444</v>
      </c>
      <c r="E75" t="s">
        <v>1445</v>
      </c>
      <c r="F75" t="s">
        <v>1446</v>
      </c>
      <c r="G75" t="s">
        <v>1447</v>
      </c>
      <c r="H75" t="s">
        <v>1448</v>
      </c>
      <c r="I75" t="s">
        <v>1449</v>
      </c>
      <c r="J75" t="s">
        <v>1450</v>
      </c>
      <c r="K75" t="s">
        <v>1451</v>
      </c>
      <c r="L75" t="s">
        <v>1452</v>
      </c>
      <c r="M75" t="s">
        <v>1349</v>
      </c>
      <c r="N75">
        <f t="shared" si="14"/>
        <v>29.781666666666666</v>
      </c>
      <c r="O75">
        <f t="shared" si="15"/>
        <v>29.800833333333333</v>
      </c>
      <c r="P75">
        <f t="shared" si="16"/>
        <v>80.842500000000001</v>
      </c>
      <c r="Q75">
        <f t="shared" si="17"/>
        <v>80.875</v>
      </c>
      <c r="R75" t="s">
        <v>1453</v>
      </c>
      <c r="S75" t="s">
        <v>1454</v>
      </c>
      <c r="T75" t="str">
        <f t="shared" si="18"/>
        <v>Darchula</v>
      </c>
      <c r="U75" s="17" t="str">
        <f>VLOOKUP(Table_1[[#This Row],[District]],Table11[],6,FALSE)</f>
        <v>Sudurpaschim</v>
      </c>
      <c r="V75">
        <v>2002</v>
      </c>
      <c r="W75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80.08</v>
      </c>
      <c r="X75">
        <v>59437.5</v>
      </c>
      <c r="Y75">
        <f>(Table_1[[#This Row],[O and M Cost
(*10^6)]]/Table_1[[#This Row],[Design Generation 
(MWh)]])*1000</f>
        <v>1.3472975814931651</v>
      </c>
      <c r="Z75">
        <f>4%*Table_1[[#This Row],[Cost of Generation 
($/MWh)]]</f>
        <v>5.3891903259726606E-2</v>
      </c>
    </row>
    <row r="76" spans="1:29" x14ac:dyDescent="0.35">
      <c r="A76">
        <v>35</v>
      </c>
      <c r="B76" s="17" t="s">
        <v>342</v>
      </c>
      <c r="C76" s="17">
        <v>10</v>
      </c>
      <c r="D76" t="s">
        <v>343</v>
      </c>
      <c r="E76" t="s">
        <v>344</v>
      </c>
      <c r="F76" t="s">
        <v>345</v>
      </c>
      <c r="G76" t="s">
        <v>346</v>
      </c>
      <c r="H76" t="s">
        <v>347</v>
      </c>
      <c r="I76" t="s">
        <v>348</v>
      </c>
      <c r="J76" t="s">
        <v>349</v>
      </c>
      <c r="K76" t="s">
        <v>350</v>
      </c>
      <c r="L76" t="s">
        <v>351</v>
      </c>
      <c r="M76" t="s">
        <v>352</v>
      </c>
      <c r="N76">
        <f t="shared" si="14"/>
        <v>27.810555555555556</v>
      </c>
      <c r="O76">
        <f t="shared" si="15"/>
        <v>27.827500000000001</v>
      </c>
      <c r="P76">
        <f t="shared" si="16"/>
        <v>86.229722222222222</v>
      </c>
      <c r="Q76">
        <f t="shared" si="17"/>
        <v>86.254999999999995</v>
      </c>
      <c r="R76" t="s">
        <v>353</v>
      </c>
      <c r="S76" t="s">
        <v>354</v>
      </c>
      <c r="T76" t="str">
        <f t="shared" si="18"/>
        <v>Dolakha</v>
      </c>
      <c r="U76" s="17" t="str">
        <f>VLOOKUP(Table_1[[#This Row],[District]],Table11[],6,FALSE)</f>
        <v>Bagmati</v>
      </c>
      <c r="W76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76" t="e">
        <f>(Table_1[[#This Row],[O and M Cost
(*10^6)]]/Table_1[[#This Row],[Design Generation 
(MWh)]])*1000</f>
        <v>#DIV/0!</v>
      </c>
      <c r="Z76" t="e">
        <f>4%*Table_1[[#This Row],[Cost of Generation 
($/MWh)]]</f>
        <v>#DIV/0!</v>
      </c>
    </row>
    <row r="77" spans="1:29" x14ac:dyDescent="0.35">
      <c r="B77" s="17"/>
      <c r="C77" s="17"/>
      <c r="N77" t="e">
        <f>LEFT(J77,FIND("o",J77)-1) + MID(J77,FIND("o",J77)+2,FIND("'",J77)-FIND("o",J77)-2)/60 + MID(J77,FIND("'",J77)+2,FIND("""",J77)-FIND("'",J77)-2)/3600</f>
        <v>#VALUE!</v>
      </c>
      <c r="O77" t="e">
        <f>LEFT(K77,FIND("o",K77)-1) + MID(K77,FIND("o",K77)+2,FIND("'",K77)-FIND("o",K77)-2)/60 + MID(K77,FIND("'",K77)+2,FIND("""",K77)-FIND("'",K77)-2)/3600</f>
        <v>#VALUE!</v>
      </c>
      <c r="P77" t="e">
        <f>LEFT(L77,FIND("o",L77)-1) + MID(L77,FIND("o",L77)+2,FIND("'",L77)-FIND("o",L77)-2)/60 + MID(L77,FIND("'",L77)+2,FIND("""",L77)-FIND("'",L77)-2)/3600</f>
        <v>#VALUE!</v>
      </c>
      <c r="Q77" t="e">
        <f>LEFT(M77,FIND("o",M77)-1) + MID(M77,FIND("o",M77)+2,FIND("'",M77)-FIND("o",M77)-2)/60 + MID(M77,FIND("'",M77)+2,FIND("""",M77)-FIND("'",M77)-2)/3600</f>
        <v>#VALUE!</v>
      </c>
      <c r="T77" t="e">
        <f>_xlfn.TEXTBEFORE(_xlfn.TEXTAFTER(R77, "("), ")")</f>
        <v>#N/A</v>
      </c>
      <c r="U77" s="17" t="e">
        <f>VLOOKUP(Table_1[[#This Row],[District]],Table11[],6,FALSE)</f>
        <v>#N/A</v>
      </c>
      <c r="W77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77" t="e">
        <f>(Table_1[[#This Row],[O and M Cost
(*10^6)]]/Table_1[[#This Row],[Design Generation 
(MWh)]])*1000</f>
        <v>#DIV/0!</v>
      </c>
      <c r="Z77" t="e">
        <f>4%*Table_1[[#This Row],[Cost of Generation 
($/MWh)]]</f>
        <v>#DIV/0!</v>
      </c>
    </row>
    <row r="78" spans="1:29" x14ac:dyDescent="0.35">
      <c r="A78">
        <v>159</v>
      </c>
      <c r="B78" s="17" t="s">
        <v>1781</v>
      </c>
      <c r="C78" s="17">
        <v>9.94</v>
      </c>
      <c r="D78" t="s">
        <v>961</v>
      </c>
      <c r="E78" t="s">
        <v>1782</v>
      </c>
      <c r="F78" t="s">
        <v>1783</v>
      </c>
      <c r="G78" t="s">
        <v>1784</v>
      </c>
      <c r="H78" t="s">
        <v>1785</v>
      </c>
      <c r="I78" t="s">
        <v>1786</v>
      </c>
      <c r="J78" t="s">
        <v>1787</v>
      </c>
      <c r="K78" t="s">
        <v>1788</v>
      </c>
      <c r="L78" t="s">
        <v>1789</v>
      </c>
      <c r="M78" t="s">
        <v>969</v>
      </c>
      <c r="N78">
        <f t="shared" si="14"/>
        <v>27.26722222222222</v>
      </c>
      <c r="O78">
        <f t="shared" si="15"/>
        <v>27.280555555555555</v>
      </c>
      <c r="P78">
        <f t="shared" si="16"/>
        <v>87.764166666666668</v>
      </c>
      <c r="Q78">
        <f t="shared" si="17"/>
        <v>87.783333333333331</v>
      </c>
      <c r="R78" t="s">
        <v>1790</v>
      </c>
      <c r="S78" t="s">
        <v>1791</v>
      </c>
      <c r="T78" t="str">
        <f t="shared" si="18"/>
        <v>Panchthar</v>
      </c>
      <c r="U78" s="17" t="str">
        <f>VLOOKUP(Table_1[[#This Row],[District]],Table11[],6,FALSE)</f>
        <v>Koshi</v>
      </c>
      <c r="W78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78" t="e">
        <f>(Table_1[[#This Row],[O and M Cost
(*10^6)]]/Table_1[[#This Row],[Design Generation 
(MWh)]])*1000</f>
        <v>#DIV/0!</v>
      </c>
      <c r="Z78" t="e">
        <f>4%*Table_1[[#This Row],[Cost of Generation 
($/MWh)]]</f>
        <v>#DIV/0!</v>
      </c>
    </row>
    <row r="79" spans="1:29" x14ac:dyDescent="0.35">
      <c r="A79">
        <v>113</v>
      </c>
      <c r="B79" s="17" t="s">
        <v>1250</v>
      </c>
      <c r="C79" s="17">
        <v>9.9</v>
      </c>
      <c r="D79" t="s">
        <v>1250</v>
      </c>
      <c r="E79" t="s">
        <v>1251</v>
      </c>
      <c r="F79" t="s">
        <v>1252</v>
      </c>
      <c r="G79" t="s">
        <v>1253</v>
      </c>
      <c r="H79" t="s">
        <v>1254</v>
      </c>
      <c r="I79" t="s">
        <v>1255</v>
      </c>
      <c r="J79" t="s">
        <v>1256</v>
      </c>
      <c r="K79" t="s">
        <v>1257</v>
      </c>
      <c r="L79" t="s">
        <v>1258</v>
      </c>
      <c r="M79" t="s">
        <v>1259</v>
      </c>
      <c r="N79">
        <f t="shared" si="14"/>
        <v>27.274999999999999</v>
      </c>
      <c r="O79">
        <f t="shared" si="15"/>
        <v>27.288888888888891</v>
      </c>
      <c r="P79">
        <f t="shared" si="16"/>
        <v>87.834722222222211</v>
      </c>
      <c r="Q79">
        <f t="shared" si="17"/>
        <v>87.864444444444445</v>
      </c>
      <c r="R79" t="s">
        <v>1260</v>
      </c>
      <c r="S79" t="s">
        <v>1261</v>
      </c>
      <c r="T79" t="str">
        <f t="shared" si="18"/>
        <v>Taplejung</v>
      </c>
      <c r="U79" s="17" t="str">
        <f>VLOOKUP(Table_1[[#This Row],[District]],Table11[],6,FALSE)</f>
        <v>Koshi</v>
      </c>
      <c r="W79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79" t="e">
        <f>(Table_1[[#This Row],[O and M Cost
(*10^6)]]/Table_1[[#This Row],[Design Generation 
(MWh)]])*1000</f>
        <v>#DIV/0!</v>
      </c>
      <c r="Z79" t="e">
        <f>4%*Table_1[[#This Row],[Cost of Generation 
($/MWh)]]</f>
        <v>#DIV/0!</v>
      </c>
    </row>
    <row r="80" spans="1:29" x14ac:dyDescent="0.35">
      <c r="A80">
        <v>167</v>
      </c>
      <c r="B80" s="17" t="s">
        <v>1875</v>
      </c>
      <c r="C80" s="17">
        <v>9.6999999999999993</v>
      </c>
      <c r="D80" t="s">
        <v>1876</v>
      </c>
      <c r="E80" t="s">
        <v>1877</v>
      </c>
      <c r="F80" t="s">
        <v>1878</v>
      </c>
      <c r="G80" t="s">
        <v>1879</v>
      </c>
      <c r="H80" t="s">
        <v>1880</v>
      </c>
      <c r="I80" t="s">
        <v>1881</v>
      </c>
      <c r="J80" t="s">
        <v>1882</v>
      </c>
      <c r="K80" t="s">
        <v>1257</v>
      </c>
      <c r="L80" t="s">
        <v>1883</v>
      </c>
      <c r="M80" t="s">
        <v>1884</v>
      </c>
      <c r="N80">
        <f t="shared" si="14"/>
        <v>27.278055555555554</v>
      </c>
      <c r="O80">
        <f t="shared" si="15"/>
        <v>27.288888888888891</v>
      </c>
      <c r="P80">
        <f t="shared" si="16"/>
        <v>87.884166666666673</v>
      </c>
      <c r="Q80">
        <f t="shared" si="17"/>
        <v>87.922222222222231</v>
      </c>
      <c r="R80" t="s">
        <v>1885</v>
      </c>
      <c r="S80" t="s">
        <v>1886</v>
      </c>
      <c r="T80" t="str">
        <f t="shared" si="18"/>
        <v>Taplejung</v>
      </c>
      <c r="U80" s="17" t="str">
        <f>VLOOKUP(Table_1[[#This Row],[District]],Table11[],6,FALSE)</f>
        <v>Koshi</v>
      </c>
      <c r="W80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80" t="e">
        <f>(Table_1[[#This Row],[O and M Cost
(*10^6)]]/Table_1[[#This Row],[Design Generation 
(MWh)]])*1000</f>
        <v>#DIV/0!</v>
      </c>
      <c r="Z80" t="e">
        <f>4%*Table_1[[#This Row],[Cost of Generation 
($/MWh)]]</f>
        <v>#DIV/0!</v>
      </c>
    </row>
    <row r="81" spans="1:26" x14ac:dyDescent="0.35">
      <c r="A81">
        <v>147</v>
      </c>
      <c r="B81" s="17" t="s">
        <v>1646</v>
      </c>
      <c r="C81" s="17">
        <v>9.6</v>
      </c>
      <c r="D81" t="s">
        <v>298</v>
      </c>
      <c r="E81" t="s">
        <v>1647</v>
      </c>
      <c r="F81" t="s">
        <v>1648</v>
      </c>
      <c r="G81" t="s">
        <v>1649</v>
      </c>
      <c r="H81" t="s">
        <v>1650</v>
      </c>
      <c r="I81" t="s">
        <v>1651</v>
      </c>
      <c r="J81" t="s">
        <v>1652</v>
      </c>
      <c r="K81" t="s">
        <v>1653</v>
      </c>
      <c r="L81" t="s">
        <v>1654</v>
      </c>
      <c r="M81" t="s">
        <v>1655</v>
      </c>
      <c r="N81">
        <f t="shared" si="14"/>
        <v>26.968888888888888</v>
      </c>
      <c r="O81">
        <f t="shared" si="15"/>
        <v>26.999722222222225</v>
      </c>
      <c r="P81">
        <f t="shared" si="16"/>
        <v>87.960000000000008</v>
      </c>
      <c r="Q81">
        <f t="shared" si="17"/>
        <v>87.973888888888894</v>
      </c>
      <c r="R81" t="s">
        <v>1656</v>
      </c>
      <c r="S81" t="s">
        <v>1657</v>
      </c>
      <c r="T81" t="str">
        <f t="shared" si="18"/>
        <v>Ilam</v>
      </c>
      <c r="U81" s="17" t="str">
        <f>VLOOKUP(Table_1[[#This Row],[District]],Table11[],6,FALSE)</f>
        <v>Koshi</v>
      </c>
      <c r="W81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81" t="e">
        <f>(Table_1[[#This Row],[O and M Cost
(*10^6)]]/Table_1[[#This Row],[Design Generation 
(MWh)]])*1000</f>
        <v>#DIV/0!</v>
      </c>
      <c r="Z81" t="e">
        <f>4%*Table_1[[#This Row],[Cost of Generation 
($/MWh)]]</f>
        <v>#DIV/0!</v>
      </c>
    </row>
    <row r="82" spans="1:26" x14ac:dyDescent="0.35">
      <c r="A82">
        <v>148</v>
      </c>
      <c r="B82" s="17" t="s">
        <v>1658</v>
      </c>
      <c r="C82" s="17">
        <v>9.51</v>
      </c>
      <c r="D82" t="s">
        <v>298</v>
      </c>
      <c r="E82" t="s">
        <v>1659</v>
      </c>
      <c r="F82" t="s">
        <v>1660</v>
      </c>
      <c r="G82" t="s">
        <v>1661</v>
      </c>
      <c r="H82" t="s">
        <v>1662</v>
      </c>
      <c r="I82" t="s">
        <v>1663</v>
      </c>
      <c r="J82" t="s">
        <v>1664</v>
      </c>
      <c r="K82" t="s">
        <v>1665</v>
      </c>
      <c r="L82" t="s">
        <v>306</v>
      </c>
      <c r="M82" t="s">
        <v>1666</v>
      </c>
      <c r="N82">
        <f t="shared" si="14"/>
        <v>26.885833333333334</v>
      </c>
      <c r="O82">
        <f t="shared" si="15"/>
        <v>26.928055555555556</v>
      </c>
      <c r="P82">
        <f t="shared" si="16"/>
        <v>87.943888888888893</v>
      </c>
      <c r="Q82">
        <f t="shared" si="17"/>
        <v>87.958333333333343</v>
      </c>
      <c r="R82" t="s">
        <v>1667</v>
      </c>
      <c r="S82" t="s">
        <v>1668</v>
      </c>
      <c r="T82" t="str">
        <f t="shared" si="18"/>
        <v>Ilam</v>
      </c>
      <c r="U82" s="17" t="str">
        <f>VLOOKUP(Table_1[[#This Row],[District]],Table11[],6,FALSE)</f>
        <v>Koshi</v>
      </c>
      <c r="W82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82" t="e">
        <f>(Table_1[[#This Row],[O and M Cost
(*10^6)]]/Table_1[[#This Row],[Design Generation 
(MWh)]])*1000</f>
        <v>#DIV/0!</v>
      </c>
      <c r="Z82" t="e">
        <f>4%*Table_1[[#This Row],[Cost of Generation 
($/MWh)]]</f>
        <v>#DIV/0!</v>
      </c>
    </row>
    <row r="83" spans="1:26" x14ac:dyDescent="0.35">
      <c r="A83">
        <v>165</v>
      </c>
      <c r="B83" s="17" t="s">
        <v>1851</v>
      </c>
      <c r="C83" s="17">
        <v>9.5</v>
      </c>
      <c r="D83" t="s">
        <v>1099</v>
      </c>
      <c r="E83" t="s">
        <v>1852</v>
      </c>
      <c r="F83" t="s">
        <v>1853</v>
      </c>
      <c r="G83" t="s">
        <v>1854</v>
      </c>
      <c r="H83" t="s">
        <v>1855</v>
      </c>
      <c r="I83" t="s">
        <v>1856</v>
      </c>
      <c r="J83" t="s">
        <v>1857</v>
      </c>
      <c r="K83" t="s">
        <v>1438</v>
      </c>
      <c r="L83" t="s">
        <v>1858</v>
      </c>
      <c r="M83" t="s">
        <v>1859</v>
      </c>
      <c r="N83">
        <f t="shared" si="14"/>
        <v>27.487777777777779</v>
      </c>
      <c r="O83">
        <f t="shared" si="15"/>
        <v>27.520833333333332</v>
      </c>
      <c r="P83">
        <f t="shared" si="16"/>
        <v>86.566666666666663</v>
      </c>
      <c r="Q83">
        <f t="shared" si="17"/>
        <v>86.584722222222211</v>
      </c>
      <c r="R83" t="s">
        <v>1860</v>
      </c>
      <c r="S83" t="s">
        <v>1861</v>
      </c>
      <c r="T83" t="str">
        <f t="shared" si="18"/>
        <v>Solukhumbu</v>
      </c>
      <c r="U83" s="17" t="str">
        <f>VLOOKUP(Table_1[[#This Row],[District]],Table11[],6,FALSE)</f>
        <v>Koshi</v>
      </c>
      <c r="W83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83" t="e">
        <f>(Table_1[[#This Row],[O and M Cost
(*10^6)]]/Table_1[[#This Row],[Design Generation 
(MWh)]])*1000</f>
        <v>#DIV/0!</v>
      </c>
      <c r="Z83" t="e">
        <f>4%*Table_1[[#This Row],[Cost of Generation 
($/MWh)]]</f>
        <v>#DIV/0!</v>
      </c>
    </row>
    <row r="84" spans="1:26" x14ac:dyDescent="0.35">
      <c r="A84">
        <v>13</v>
      </c>
      <c r="B84" s="17" t="s">
        <v>105</v>
      </c>
      <c r="C84" s="17">
        <v>9.4</v>
      </c>
      <c r="D84" t="s">
        <v>105</v>
      </c>
      <c r="E84" t="s">
        <v>106</v>
      </c>
      <c r="F84" t="s">
        <v>107</v>
      </c>
      <c r="G84" t="s">
        <v>108</v>
      </c>
      <c r="H84" t="s">
        <v>109</v>
      </c>
      <c r="I84" t="s">
        <v>21</v>
      </c>
      <c r="J84" t="s">
        <v>110</v>
      </c>
      <c r="K84" t="s">
        <v>111</v>
      </c>
      <c r="L84" t="s">
        <v>112</v>
      </c>
      <c r="M84" t="s">
        <v>113</v>
      </c>
      <c r="N84">
        <f t="shared" si="14"/>
        <v>27.926111111111112</v>
      </c>
      <c r="O84">
        <f t="shared" si="15"/>
        <v>27.950555555555553</v>
      </c>
      <c r="P84">
        <f t="shared" si="16"/>
        <v>83.676944444444445</v>
      </c>
      <c r="Q84">
        <f t="shared" si="17"/>
        <v>83.685000000000002</v>
      </c>
      <c r="R84" t="s">
        <v>114</v>
      </c>
      <c r="S84" t="s">
        <v>115</v>
      </c>
      <c r="T84" t="str">
        <f t="shared" si="18"/>
        <v>Syangja</v>
      </c>
      <c r="U84" s="17" t="str">
        <f>VLOOKUP(Table_1[[#This Row],[District]],Table11[],6,FALSE)</f>
        <v>Gandaki</v>
      </c>
      <c r="W84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84" t="e">
        <f>(Table_1[[#This Row],[O and M Cost
(*10^6)]]/Table_1[[#This Row],[Design Generation 
(MWh)]])*1000</f>
        <v>#DIV/0!</v>
      </c>
      <c r="Z84" t="e">
        <f>4%*Table_1[[#This Row],[Cost of Generation 
($/MWh)]]</f>
        <v>#DIV/0!</v>
      </c>
    </row>
    <row r="85" spans="1:26" x14ac:dyDescent="0.35">
      <c r="A85">
        <v>168</v>
      </c>
      <c r="B85" s="17" t="s">
        <v>1887</v>
      </c>
      <c r="C85" s="17">
        <v>9.0500000000000007</v>
      </c>
      <c r="D85" t="s">
        <v>1793</v>
      </c>
      <c r="E85" t="s">
        <v>1888</v>
      </c>
      <c r="F85" t="s">
        <v>1889</v>
      </c>
      <c r="G85" t="s">
        <v>1890</v>
      </c>
      <c r="H85" t="s">
        <v>1891</v>
      </c>
      <c r="I85" t="s">
        <v>1892</v>
      </c>
      <c r="J85" t="s">
        <v>613</v>
      </c>
      <c r="K85" t="s">
        <v>1117</v>
      </c>
      <c r="L85" t="s">
        <v>1893</v>
      </c>
      <c r="M85" t="s">
        <v>1894</v>
      </c>
      <c r="N85">
        <f t="shared" si="14"/>
        <v>28.216666666666665</v>
      </c>
      <c r="O85">
        <f t="shared" si="15"/>
        <v>28.25</v>
      </c>
      <c r="P85">
        <f t="shared" si="16"/>
        <v>84.631944444444443</v>
      </c>
      <c r="Q85">
        <f t="shared" si="17"/>
        <v>84.652222222222221</v>
      </c>
      <c r="R85" t="s">
        <v>1803</v>
      </c>
      <c r="S85" t="s">
        <v>1895</v>
      </c>
      <c r="T85" t="str">
        <f t="shared" si="18"/>
        <v>Gorkha</v>
      </c>
      <c r="U85" s="17" t="str">
        <f>VLOOKUP(Table_1[[#This Row],[District]],Table11[],6,FALSE)</f>
        <v>Gandaki</v>
      </c>
      <c r="W85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85" t="e">
        <f>(Table_1[[#This Row],[O and M Cost
(*10^6)]]/Table_1[[#This Row],[Design Generation 
(MWh)]])*1000</f>
        <v>#DIV/0!</v>
      </c>
      <c r="Z85" t="e">
        <f>4%*Table_1[[#This Row],[Cost of Generation 
($/MWh)]]</f>
        <v>#DIV/0!</v>
      </c>
    </row>
    <row r="86" spans="1:26" x14ac:dyDescent="0.35">
      <c r="A86">
        <v>93</v>
      </c>
      <c r="B86" s="17" t="s">
        <v>1019</v>
      </c>
      <c r="C86" s="17">
        <v>8.8000000000000007</v>
      </c>
      <c r="D86" t="s">
        <v>1020</v>
      </c>
      <c r="E86" t="s">
        <v>1021</v>
      </c>
      <c r="F86" t="s">
        <v>1022</v>
      </c>
      <c r="G86" t="s">
        <v>1023</v>
      </c>
      <c r="H86" t="s">
        <v>1024</v>
      </c>
      <c r="I86" t="s">
        <v>1025</v>
      </c>
      <c r="J86" t="s">
        <v>1026</v>
      </c>
      <c r="K86" t="s">
        <v>774</v>
      </c>
      <c r="L86" t="s">
        <v>1027</v>
      </c>
      <c r="M86" t="s">
        <v>1028</v>
      </c>
      <c r="N86">
        <f t="shared" si="14"/>
        <v>28.230833333333333</v>
      </c>
      <c r="O86">
        <f t="shared" si="15"/>
        <v>28.2775</v>
      </c>
      <c r="P86">
        <f t="shared" si="16"/>
        <v>84.183333333333337</v>
      </c>
      <c r="Q86">
        <f t="shared" si="17"/>
        <v>84.216666666666669</v>
      </c>
      <c r="R86" t="s">
        <v>1029</v>
      </c>
      <c r="S86" t="s">
        <v>1030</v>
      </c>
      <c r="T86" t="str">
        <f t="shared" si="18"/>
        <v>Kaski</v>
      </c>
      <c r="U86" s="17" t="str">
        <f>VLOOKUP(Table_1[[#This Row],[District]],Table11[],6,FALSE)</f>
        <v>Gandaki</v>
      </c>
      <c r="W86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86" t="e">
        <f>(Table_1[[#This Row],[O and M Cost
(*10^6)]]/Table_1[[#This Row],[Design Generation 
(MWh)]])*1000</f>
        <v>#DIV/0!</v>
      </c>
      <c r="Z86" t="e">
        <f>4%*Table_1[[#This Row],[Cost of Generation 
($/MWh)]]</f>
        <v>#DIV/0!</v>
      </c>
    </row>
    <row r="87" spans="1:26" x14ac:dyDescent="0.35">
      <c r="A87">
        <v>160</v>
      </c>
      <c r="B87" s="17" t="s">
        <v>1792</v>
      </c>
      <c r="C87" s="17">
        <v>8.6300000000000008</v>
      </c>
      <c r="D87" t="s">
        <v>1793</v>
      </c>
      <c r="E87" t="s">
        <v>1794</v>
      </c>
      <c r="F87" t="s">
        <v>1795</v>
      </c>
      <c r="G87" t="s">
        <v>1796</v>
      </c>
      <c r="H87" t="s">
        <v>1797</v>
      </c>
      <c r="I87" t="s">
        <v>1798</v>
      </c>
      <c r="J87" t="s">
        <v>1799</v>
      </c>
      <c r="K87" t="s">
        <v>1800</v>
      </c>
      <c r="L87" t="s">
        <v>1801</v>
      </c>
      <c r="M87" t="s">
        <v>1802</v>
      </c>
      <c r="N87">
        <f t="shared" si="14"/>
        <v>28.177500000000002</v>
      </c>
      <c r="O87">
        <f t="shared" si="15"/>
        <v>28.215277777777779</v>
      </c>
      <c r="P87">
        <f t="shared" si="16"/>
        <v>84.628611111111098</v>
      </c>
      <c r="Q87">
        <f t="shared" si="17"/>
        <v>84.651388888888889</v>
      </c>
      <c r="R87" t="s">
        <v>1803</v>
      </c>
      <c r="S87" t="s">
        <v>1804</v>
      </c>
      <c r="T87" t="str">
        <f t="shared" si="18"/>
        <v>Gorkha</v>
      </c>
      <c r="U87" s="17" t="str">
        <f>VLOOKUP(Table_1[[#This Row],[District]],Table11[],6,FALSE)</f>
        <v>Gandaki</v>
      </c>
      <c r="W87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87" t="e">
        <f>(Table_1[[#This Row],[O and M Cost
(*10^6)]]/Table_1[[#This Row],[Design Generation 
(MWh)]])*1000</f>
        <v>#DIV/0!</v>
      </c>
      <c r="Z87" t="e">
        <f>4%*Table_1[[#This Row],[Cost of Generation 
($/MWh)]]</f>
        <v>#DIV/0!</v>
      </c>
    </row>
    <row r="88" spans="1:26" x14ac:dyDescent="0.35">
      <c r="A88">
        <v>65</v>
      </c>
      <c r="B88" s="17" t="s">
        <v>702</v>
      </c>
      <c r="C88" s="17">
        <v>8.5</v>
      </c>
      <c r="D88" t="s">
        <v>703</v>
      </c>
      <c r="E88" t="s">
        <v>704</v>
      </c>
      <c r="F88" t="s">
        <v>705</v>
      </c>
      <c r="G88" t="s">
        <v>706</v>
      </c>
      <c r="H88" t="s">
        <v>707</v>
      </c>
      <c r="I88" t="s">
        <v>708</v>
      </c>
      <c r="J88" t="s">
        <v>709</v>
      </c>
      <c r="K88" t="s">
        <v>710</v>
      </c>
      <c r="L88" t="s">
        <v>711</v>
      </c>
      <c r="M88" t="s">
        <v>712</v>
      </c>
      <c r="N88">
        <f t="shared" si="14"/>
        <v>29.6875</v>
      </c>
      <c r="O88">
        <f t="shared" si="15"/>
        <v>29.718888888888888</v>
      </c>
      <c r="P88">
        <f t="shared" si="16"/>
        <v>80.604166666666657</v>
      </c>
      <c r="Q88">
        <f t="shared" si="17"/>
        <v>80.61055555555555</v>
      </c>
      <c r="R88" t="s">
        <v>713</v>
      </c>
      <c r="S88" t="s">
        <v>714</v>
      </c>
      <c r="T88" t="str">
        <f t="shared" si="18"/>
        <v>Darchula</v>
      </c>
      <c r="U88" s="17" t="str">
        <f>VLOOKUP(Table_1[[#This Row],[District]],Table11[],6,FALSE)</f>
        <v>Sudurpaschim</v>
      </c>
      <c r="W88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88" t="e">
        <f>(Table_1[[#This Row],[O and M Cost
(*10^6)]]/Table_1[[#This Row],[Design Generation 
(MWh)]])*1000</f>
        <v>#DIV/0!</v>
      </c>
      <c r="Z88" t="e">
        <f>4%*Table_1[[#This Row],[Cost of Generation 
($/MWh)]]</f>
        <v>#DIV/0!</v>
      </c>
    </row>
    <row r="89" spans="1:26" x14ac:dyDescent="0.35">
      <c r="A89">
        <v>108</v>
      </c>
      <c r="B89" s="17" t="s">
        <v>1190</v>
      </c>
      <c r="C89" s="17">
        <v>8.5</v>
      </c>
      <c r="D89" t="s">
        <v>321</v>
      </c>
      <c r="E89" t="s">
        <v>1191</v>
      </c>
      <c r="F89" t="s">
        <v>1192</v>
      </c>
      <c r="G89" t="s">
        <v>1114</v>
      </c>
      <c r="H89" t="s">
        <v>1193</v>
      </c>
      <c r="I89" t="s">
        <v>1194</v>
      </c>
      <c r="J89" t="s">
        <v>1195</v>
      </c>
      <c r="K89" t="s">
        <v>1196</v>
      </c>
      <c r="L89" t="s">
        <v>1197</v>
      </c>
      <c r="M89" t="s">
        <v>1198</v>
      </c>
      <c r="N89">
        <f t="shared" si="14"/>
        <v>27.326111111111111</v>
      </c>
      <c r="O89">
        <f t="shared" si="15"/>
        <v>27.348611111111111</v>
      </c>
      <c r="P89">
        <f t="shared" si="16"/>
        <v>87.345833333333331</v>
      </c>
      <c r="Q89">
        <f t="shared" si="17"/>
        <v>87.375</v>
      </c>
      <c r="R89" t="s">
        <v>330</v>
      </c>
      <c r="S89" t="s">
        <v>1199</v>
      </c>
      <c r="T89" t="str">
        <f t="shared" si="18"/>
        <v>Sankhuwasabha</v>
      </c>
      <c r="U89" s="17" t="str">
        <f>VLOOKUP(Table_1[[#This Row],[District]],Table11[],6,FALSE)</f>
        <v>Koshi</v>
      </c>
      <c r="W89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89" t="e">
        <f>(Table_1[[#This Row],[O and M Cost
(*10^6)]]/Table_1[[#This Row],[Design Generation 
(MWh)]])*1000</f>
        <v>#DIV/0!</v>
      </c>
      <c r="Z89" t="e">
        <f>4%*Table_1[[#This Row],[Cost of Generation 
($/MWh)]]</f>
        <v>#DIV/0!</v>
      </c>
    </row>
    <row r="90" spans="1:26" x14ac:dyDescent="0.35">
      <c r="A90">
        <v>90</v>
      </c>
      <c r="B90" s="17" t="s">
        <v>985</v>
      </c>
      <c r="C90" s="17">
        <v>8</v>
      </c>
      <c r="D90" t="s">
        <v>298</v>
      </c>
      <c r="E90" t="s">
        <v>986</v>
      </c>
      <c r="F90" t="s">
        <v>987</v>
      </c>
      <c r="G90" t="s">
        <v>988</v>
      </c>
      <c r="H90" t="s">
        <v>989</v>
      </c>
      <c r="I90" t="s">
        <v>990</v>
      </c>
      <c r="J90" t="s">
        <v>991</v>
      </c>
      <c r="K90" t="s">
        <v>303</v>
      </c>
      <c r="L90" t="s">
        <v>992</v>
      </c>
      <c r="M90" t="s">
        <v>993</v>
      </c>
      <c r="N90">
        <f t="shared" si="14"/>
        <v>26.847222222222221</v>
      </c>
      <c r="O90">
        <f t="shared" si="15"/>
        <v>26.876666666666669</v>
      </c>
      <c r="P90">
        <f t="shared" si="16"/>
        <v>87.911944444444444</v>
      </c>
      <c r="Q90">
        <f t="shared" si="17"/>
        <v>87.936388888888899</v>
      </c>
      <c r="R90" t="s">
        <v>994</v>
      </c>
      <c r="S90" t="s">
        <v>995</v>
      </c>
      <c r="T90" t="str">
        <f t="shared" si="18"/>
        <v>Ilam</v>
      </c>
      <c r="U90" s="17" t="str">
        <f>VLOOKUP(Table_1[[#This Row],[District]],Table11[],6,FALSE)</f>
        <v>Koshi</v>
      </c>
      <c r="W90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90" t="e">
        <f>(Table_1[[#This Row],[O and M Cost
(*10^6)]]/Table_1[[#This Row],[Design Generation 
(MWh)]])*1000</f>
        <v>#DIV/0!</v>
      </c>
      <c r="Z90" t="e">
        <f>4%*Table_1[[#This Row],[Cost of Generation 
($/MWh)]]</f>
        <v>#DIV/0!</v>
      </c>
    </row>
    <row r="91" spans="1:26" x14ac:dyDescent="0.35">
      <c r="A91">
        <v>124</v>
      </c>
      <c r="B91" s="17" t="s">
        <v>1376</v>
      </c>
      <c r="C91" s="17">
        <v>8</v>
      </c>
      <c r="D91" t="s">
        <v>537</v>
      </c>
      <c r="E91" t="s">
        <v>1377</v>
      </c>
      <c r="F91" t="s">
        <v>1378</v>
      </c>
      <c r="G91" t="s">
        <v>1379</v>
      </c>
      <c r="H91" t="s">
        <v>1380</v>
      </c>
      <c r="I91" t="s">
        <v>1381</v>
      </c>
      <c r="J91" t="s">
        <v>1382</v>
      </c>
      <c r="K91" t="s">
        <v>543</v>
      </c>
      <c r="L91" t="s">
        <v>1383</v>
      </c>
      <c r="M91" t="s">
        <v>1384</v>
      </c>
      <c r="N91">
        <f t="shared" si="14"/>
        <v>27.116666666666667</v>
      </c>
      <c r="O91">
        <f t="shared" si="15"/>
        <v>27.147222222222222</v>
      </c>
      <c r="P91">
        <f t="shared" si="16"/>
        <v>87.027777777777771</v>
      </c>
      <c r="Q91">
        <f t="shared" si="17"/>
        <v>87.070833333333326</v>
      </c>
      <c r="R91" t="s">
        <v>1385</v>
      </c>
      <c r="S91" t="s">
        <v>1386</v>
      </c>
      <c r="T91" t="str">
        <f t="shared" si="18"/>
        <v>Bhojpur</v>
      </c>
      <c r="U91" s="17" t="str">
        <f>VLOOKUP(Table_1[[#This Row],[District]],Table11[],6,FALSE)</f>
        <v>Koshi</v>
      </c>
      <c r="W91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91" t="e">
        <f>(Table_1[[#This Row],[O and M Cost
(*10^6)]]/Table_1[[#This Row],[Design Generation 
(MWh)]])*1000</f>
        <v>#DIV/0!</v>
      </c>
      <c r="Z91" t="e">
        <f>4%*Table_1[[#This Row],[Cost of Generation 
($/MWh)]]</f>
        <v>#DIV/0!</v>
      </c>
    </row>
    <row r="92" spans="1:26" x14ac:dyDescent="0.35">
      <c r="A92">
        <v>132</v>
      </c>
      <c r="B92" s="17" t="s">
        <v>1468</v>
      </c>
      <c r="C92" s="17">
        <v>8</v>
      </c>
      <c r="D92" t="s">
        <v>703</v>
      </c>
      <c r="E92" t="s">
        <v>1469</v>
      </c>
      <c r="F92" t="s">
        <v>1470</v>
      </c>
      <c r="G92" t="s">
        <v>1471</v>
      </c>
      <c r="H92" t="s">
        <v>1472</v>
      </c>
      <c r="I92" t="s">
        <v>1473</v>
      </c>
      <c r="J92" t="s">
        <v>1474</v>
      </c>
      <c r="K92" t="s">
        <v>1475</v>
      </c>
      <c r="L92" t="s">
        <v>1476</v>
      </c>
      <c r="M92" t="s">
        <v>1477</v>
      </c>
      <c r="N92">
        <f t="shared" si="14"/>
        <v>29.723611111111108</v>
      </c>
      <c r="O92">
        <f t="shared" si="15"/>
        <v>29.738333333333333</v>
      </c>
      <c r="P92">
        <f t="shared" si="16"/>
        <v>80.607222222222219</v>
      </c>
      <c r="Q92">
        <f t="shared" si="17"/>
        <v>80.663333333333341</v>
      </c>
      <c r="R92" t="s">
        <v>1478</v>
      </c>
      <c r="S92" t="s">
        <v>1479</v>
      </c>
      <c r="T92" t="str">
        <f t="shared" si="18"/>
        <v>Darchula</v>
      </c>
      <c r="U92" s="17" t="str">
        <f>VLOOKUP(Table_1[[#This Row],[District]],Table11[],6,FALSE)</f>
        <v>Sudurpaschim</v>
      </c>
      <c r="W92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92" t="e">
        <f>(Table_1[[#This Row],[O and M Cost
(*10^6)]]/Table_1[[#This Row],[Design Generation 
(MWh)]])*1000</f>
        <v>#DIV/0!</v>
      </c>
      <c r="Z92" t="e">
        <f>4%*Table_1[[#This Row],[Cost of Generation 
($/MWh)]]</f>
        <v>#DIV/0!</v>
      </c>
    </row>
    <row r="93" spans="1:26" x14ac:dyDescent="0.35">
      <c r="A93">
        <v>136</v>
      </c>
      <c r="B93" s="17" t="s">
        <v>1516</v>
      </c>
      <c r="C93" s="17">
        <v>7.8</v>
      </c>
      <c r="D93" t="s">
        <v>298</v>
      </c>
      <c r="E93" t="s">
        <v>1517</v>
      </c>
      <c r="F93" t="s">
        <v>1518</v>
      </c>
      <c r="G93" t="s">
        <v>1519</v>
      </c>
      <c r="H93" t="s">
        <v>1520</v>
      </c>
      <c r="I93" t="s">
        <v>1521</v>
      </c>
      <c r="J93" t="s">
        <v>1522</v>
      </c>
      <c r="K93" t="s">
        <v>1523</v>
      </c>
      <c r="L93" t="s">
        <v>448</v>
      </c>
      <c r="M93" t="s">
        <v>1524</v>
      </c>
      <c r="N93">
        <f t="shared" si="14"/>
        <v>26.940833333333334</v>
      </c>
      <c r="O93">
        <f t="shared" si="15"/>
        <v>26.966666666666665</v>
      </c>
      <c r="P93">
        <f t="shared" si="16"/>
        <v>87.941666666666677</v>
      </c>
      <c r="Q93">
        <f t="shared" si="17"/>
        <v>87.963055555555556</v>
      </c>
      <c r="R93" t="s">
        <v>1525</v>
      </c>
      <c r="S93" t="s">
        <v>1526</v>
      </c>
      <c r="T93" t="str">
        <f t="shared" si="18"/>
        <v>Ilam</v>
      </c>
      <c r="U93" s="17" t="str">
        <f>VLOOKUP(Table_1[[#This Row],[District]],Table11[],6,FALSE)</f>
        <v>Koshi</v>
      </c>
      <c r="W93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93" t="e">
        <f>(Table_1[[#This Row],[O and M Cost
(*10^6)]]/Table_1[[#This Row],[Design Generation 
(MWh)]])*1000</f>
        <v>#DIV/0!</v>
      </c>
      <c r="Z93" t="e">
        <f>4%*Table_1[[#This Row],[Cost of Generation 
($/MWh)]]</f>
        <v>#DIV/0!</v>
      </c>
    </row>
    <row r="94" spans="1:26" x14ac:dyDescent="0.35">
      <c r="A94">
        <v>81</v>
      </c>
      <c r="B94" s="17" t="s">
        <v>879</v>
      </c>
      <c r="C94" s="17">
        <v>7.6</v>
      </c>
      <c r="D94" t="s">
        <v>879</v>
      </c>
      <c r="E94" t="s">
        <v>880</v>
      </c>
      <c r="F94" t="s">
        <v>881</v>
      </c>
      <c r="G94" t="s">
        <v>882</v>
      </c>
      <c r="H94" t="s">
        <v>883</v>
      </c>
      <c r="I94" t="s">
        <v>884</v>
      </c>
      <c r="J94" t="s">
        <v>885</v>
      </c>
      <c r="K94" t="s">
        <v>886</v>
      </c>
      <c r="L94" t="s">
        <v>887</v>
      </c>
      <c r="M94" t="s">
        <v>888</v>
      </c>
      <c r="N94">
        <f t="shared" si="14"/>
        <v>26.911111111111111</v>
      </c>
      <c r="O94">
        <f t="shared" si="15"/>
        <v>26.923333333333336</v>
      </c>
      <c r="P94">
        <f t="shared" si="16"/>
        <v>88.019166666666663</v>
      </c>
      <c r="Q94">
        <f t="shared" si="17"/>
        <v>88.055555555555557</v>
      </c>
      <c r="R94" t="s">
        <v>889</v>
      </c>
      <c r="S94" t="s">
        <v>890</v>
      </c>
      <c r="T94" t="str">
        <f t="shared" si="18"/>
        <v>Ilam</v>
      </c>
      <c r="U94" s="17" t="str">
        <f>VLOOKUP(Table_1[[#This Row],[District]],Table11[],6,FALSE)</f>
        <v>Koshi</v>
      </c>
      <c r="W94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94" t="e">
        <f>(Table_1[[#This Row],[O and M Cost
(*10^6)]]/Table_1[[#This Row],[Design Generation 
(MWh)]])*1000</f>
        <v>#DIV/0!</v>
      </c>
      <c r="Z94" t="e">
        <f>4%*Table_1[[#This Row],[Cost of Generation 
($/MWh)]]</f>
        <v>#DIV/0!</v>
      </c>
    </row>
    <row r="95" spans="1:26" x14ac:dyDescent="0.35">
      <c r="A95">
        <v>20</v>
      </c>
      <c r="B95" s="17" t="s">
        <v>177</v>
      </c>
      <c r="C95" s="17">
        <v>7.5</v>
      </c>
      <c r="D95" t="s">
        <v>178</v>
      </c>
      <c r="E95" t="s">
        <v>179</v>
      </c>
      <c r="F95" t="s">
        <v>180</v>
      </c>
      <c r="G95" t="s">
        <v>181</v>
      </c>
      <c r="H95" t="s">
        <v>182</v>
      </c>
      <c r="I95" t="s">
        <v>21</v>
      </c>
      <c r="J95" t="s">
        <v>183</v>
      </c>
      <c r="K95" t="s">
        <v>184</v>
      </c>
      <c r="L95" t="s">
        <v>185</v>
      </c>
      <c r="M95" t="s">
        <v>186</v>
      </c>
      <c r="N95">
        <f t="shared" si="14"/>
        <v>27.860555555555557</v>
      </c>
      <c r="O95">
        <f t="shared" si="15"/>
        <v>27.887499999999999</v>
      </c>
      <c r="P95">
        <f t="shared" si="16"/>
        <v>85.589999999999989</v>
      </c>
      <c r="Q95">
        <f t="shared" si="17"/>
        <v>85.61999999999999</v>
      </c>
      <c r="R95" t="s">
        <v>187</v>
      </c>
      <c r="S95" t="s">
        <v>188</v>
      </c>
      <c r="T95" t="str">
        <f t="shared" si="18"/>
        <v>Sindhupalchok</v>
      </c>
      <c r="U95" s="17" t="str">
        <f>VLOOKUP(Table_1[[#This Row],[District]],Table11[],6,FALSE)</f>
        <v>Bagmati</v>
      </c>
      <c r="W95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95" t="e">
        <f>(Table_1[[#This Row],[O and M Cost
(*10^6)]]/Table_1[[#This Row],[Design Generation 
(MWh)]])*1000</f>
        <v>#DIV/0!</v>
      </c>
      <c r="Z95" t="e">
        <f>4%*Table_1[[#This Row],[Cost of Generation 
($/MWh)]]</f>
        <v>#DIV/0!</v>
      </c>
    </row>
    <row r="96" spans="1:26" x14ac:dyDescent="0.35">
      <c r="A96">
        <v>128</v>
      </c>
      <c r="B96" s="17" t="s">
        <v>1420</v>
      </c>
      <c r="C96" s="17">
        <v>7.5</v>
      </c>
      <c r="D96" t="s">
        <v>1421</v>
      </c>
      <c r="E96" t="s">
        <v>1422</v>
      </c>
      <c r="F96" t="s">
        <v>1423</v>
      </c>
      <c r="G96" t="s">
        <v>1424</v>
      </c>
      <c r="H96" t="s">
        <v>1425</v>
      </c>
      <c r="I96" t="s">
        <v>1426</v>
      </c>
      <c r="J96" t="s">
        <v>1427</v>
      </c>
      <c r="K96" t="s">
        <v>1428</v>
      </c>
      <c r="L96" t="s">
        <v>1429</v>
      </c>
      <c r="M96" t="s">
        <v>1430</v>
      </c>
      <c r="N96">
        <f t="shared" si="14"/>
        <v>27.196666666666665</v>
      </c>
      <c r="O96">
        <f t="shared" si="15"/>
        <v>27.233055555555556</v>
      </c>
      <c r="P96">
        <f t="shared" si="16"/>
        <v>87.522222222222226</v>
      </c>
      <c r="Q96">
        <f t="shared" si="17"/>
        <v>87.541666666666671</v>
      </c>
      <c r="R96" t="s">
        <v>1431</v>
      </c>
      <c r="S96" t="s">
        <v>1432</v>
      </c>
      <c r="T96" t="str">
        <f t="shared" si="18"/>
        <v>Terhathum</v>
      </c>
      <c r="U96" s="17" t="str">
        <f>VLOOKUP(Table_1[[#This Row],[District]],Table11[],6,FALSE)</f>
        <v>Koshi</v>
      </c>
      <c r="W96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96" t="e">
        <f>(Table_1[[#This Row],[O and M Cost
(*10^6)]]/Table_1[[#This Row],[Design Generation 
(MWh)]])*1000</f>
        <v>#DIV/0!</v>
      </c>
      <c r="Z96" t="e">
        <f>4%*Table_1[[#This Row],[Cost of Generation 
($/MWh)]]</f>
        <v>#DIV/0!</v>
      </c>
    </row>
    <row r="97" spans="1:26" x14ac:dyDescent="0.35">
      <c r="A97">
        <v>157</v>
      </c>
      <c r="B97" s="17" t="s">
        <v>1757</v>
      </c>
      <c r="C97" s="17">
        <v>7.5</v>
      </c>
      <c r="D97" t="s">
        <v>727</v>
      </c>
      <c r="E97" t="s">
        <v>1758</v>
      </c>
      <c r="F97" t="s">
        <v>1759</v>
      </c>
      <c r="G97" t="s">
        <v>1760</v>
      </c>
      <c r="H97" t="s">
        <v>1761</v>
      </c>
      <c r="I97" t="s">
        <v>1762</v>
      </c>
      <c r="J97" t="s">
        <v>1763</v>
      </c>
      <c r="K97" t="s">
        <v>1764</v>
      </c>
      <c r="L97" t="s">
        <v>1765</v>
      </c>
      <c r="M97" t="s">
        <v>1766</v>
      </c>
      <c r="N97">
        <f t="shared" si="14"/>
        <v>28.316944444444445</v>
      </c>
      <c r="O97">
        <f t="shared" si="15"/>
        <v>28.347222222222221</v>
      </c>
      <c r="P97">
        <f t="shared" si="16"/>
        <v>84.24444444444444</v>
      </c>
      <c r="Q97">
        <f t="shared" si="17"/>
        <v>84.265000000000001</v>
      </c>
      <c r="R97" t="s">
        <v>1767</v>
      </c>
      <c r="S97" t="s">
        <v>1768</v>
      </c>
      <c r="T97" t="str">
        <f t="shared" si="18"/>
        <v>Lamjung</v>
      </c>
      <c r="U97" s="17" t="str">
        <f>VLOOKUP(Table_1[[#This Row],[District]],Table11[],6,FALSE)</f>
        <v>Gandaki</v>
      </c>
      <c r="W97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97" t="e">
        <f>(Table_1[[#This Row],[O and M Cost
(*10^6)]]/Table_1[[#This Row],[Design Generation 
(MWh)]])*1000</f>
        <v>#DIV/0!</v>
      </c>
      <c r="Z97" t="e">
        <f>4%*Table_1[[#This Row],[Cost of Generation 
($/MWh)]]</f>
        <v>#DIV/0!</v>
      </c>
    </row>
    <row r="98" spans="1:26" x14ac:dyDescent="0.35">
      <c r="A98">
        <v>131</v>
      </c>
      <c r="B98" s="17" t="s">
        <v>1455</v>
      </c>
      <c r="C98" s="17">
        <v>7.2709999999999999</v>
      </c>
      <c r="D98" t="s">
        <v>1456</v>
      </c>
      <c r="E98" t="s">
        <v>1457</v>
      </c>
      <c r="F98" t="s">
        <v>1458</v>
      </c>
      <c r="G98" t="s">
        <v>1459</v>
      </c>
      <c r="H98" t="s">
        <v>1460</v>
      </c>
      <c r="I98" t="s">
        <v>1461</v>
      </c>
      <c r="J98" t="s">
        <v>1462</v>
      </c>
      <c r="K98" t="s">
        <v>1463</v>
      </c>
      <c r="L98" t="s">
        <v>1464</v>
      </c>
      <c r="M98" t="s">
        <v>1465</v>
      </c>
      <c r="N98">
        <f t="shared" si="14"/>
        <v>27.936944444444446</v>
      </c>
      <c r="O98">
        <f t="shared" si="15"/>
        <v>27.956388888888888</v>
      </c>
      <c r="P98">
        <f t="shared" si="16"/>
        <v>85.790277777777774</v>
      </c>
      <c r="Q98">
        <f t="shared" si="17"/>
        <v>85.833333333333329</v>
      </c>
      <c r="R98" t="s">
        <v>1466</v>
      </c>
      <c r="S98" t="s">
        <v>1467</v>
      </c>
      <c r="T98" t="str">
        <f t="shared" si="18"/>
        <v>Sindhupalchok</v>
      </c>
      <c r="U98" s="17" t="str">
        <f>VLOOKUP(Table_1[[#This Row],[District]],Table11[],6,FALSE)</f>
        <v>Bagmati</v>
      </c>
      <c r="W98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98" t="e">
        <f>(Table_1[[#This Row],[O and M Cost
(*10^6)]]/Table_1[[#This Row],[Design Generation 
(MWh)]])*1000</f>
        <v>#DIV/0!</v>
      </c>
      <c r="Z98" t="e">
        <f>4%*Table_1[[#This Row],[Cost of Generation 
($/MWh)]]</f>
        <v>#DIV/0!</v>
      </c>
    </row>
    <row r="99" spans="1:26" x14ac:dyDescent="0.35">
      <c r="A99">
        <v>145</v>
      </c>
      <c r="B99" s="17" t="s">
        <v>1620</v>
      </c>
      <c r="C99" s="17">
        <v>7.1509999999999998</v>
      </c>
      <c r="D99" t="s">
        <v>1621</v>
      </c>
      <c r="E99" t="s">
        <v>1622</v>
      </c>
      <c r="F99" t="s">
        <v>1623</v>
      </c>
      <c r="G99" t="s">
        <v>1624</v>
      </c>
      <c r="H99" t="s">
        <v>1625</v>
      </c>
      <c r="I99" t="s">
        <v>1626</v>
      </c>
      <c r="J99" t="s">
        <v>1627</v>
      </c>
      <c r="K99" t="s">
        <v>1628</v>
      </c>
      <c r="L99" t="s">
        <v>1629</v>
      </c>
      <c r="M99" t="s">
        <v>1630</v>
      </c>
      <c r="N99">
        <f t="shared" si="14"/>
        <v>27.108611111111113</v>
      </c>
      <c r="O99">
        <f t="shared" si="15"/>
        <v>27.142777777777777</v>
      </c>
      <c r="P99">
        <f t="shared" si="16"/>
        <v>86.738888888888894</v>
      </c>
      <c r="Q99">
        <f t="shared" si="17"/>
        <v>86.756388888888893</v>
      </c>
      <c r="R99" t="s">
        <v>1631</v>
      </c>
      <c r="S99" t="s">
        <v>1632</v>
      </c>
      <c r="T99" t="str">
        <f t="shared" si="18"/>
        <v>Khotang</v>
      </c>
      <c r="U99" s="17" t="str">
        <f>VLOOKUP(Table_1[[#This Row],[District]],Table11[],6,FALSE)</f>
        <v>Koshi</v>
      </c>
      <c r="W99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99" t="e">
        <f>(Table_1[[#This Row],[O and M Cost
(*10^6)]]/Table_1[[#This Row],[Design Generation 
(MWh)]])*1000</f>
        <v>#DIV/0!</v>
      </c>
      <c r="Z99" t="e">
        <f>4%*Table_1[[#This Row],[Cost of Generation 
($/MWh)]]</f>
        <v>#DIV/0!</v>
      </c>
    </row>
    <row r="100" spans="1:26" x14ac:dyDescent="0.35">
      <c r="A100">
        <v>39</v>
      </c>
      <c r="B100" s="17" t="s">
        <v>391</v>
      </c>
      <c r="C100" s="17">
        <v>7</v>
      </c>
      <c r="D100" t="s">
        <v>392</v>
      </c>
      <c r="E100" t="s">
        <v>393</v>
      </c>
      <c r="F100" t="s">
        <v>394</v>
      </c>
      <c r="G100" t="s">
        <v>395</v>
      </c>
      <c r="H100" t="s">
        <v>396</v>
      </c>
      <c r="I100" t="s">
        <v>397</v>
      </c>
      <c r="J100" t="s">
        <v>398</v>
      </c>
      <c r="K100" t="s">
        <v>399</v>
      </c>
      <c r="L100" t="s">
        <v>400</v>
      </c>
      <c r="M100" t="s">
        <v>401</v>
      </c>
      <c r="N100">
        <f t="shared" ref="N100:N131" si="19">LEFT(J100,FIND("o",J100)-1) + MID(J100,FIND("o",J100)+2,FIND("'",J100)-FIND("o",J100)-2)/60 + MID(J100,FIND("'",J100)+2,FIND("""",J100)-FIND("'",J100)-2)/3600</f>
        <v>28</v>
      </c>
      <c r="O100">
        <f t="shared" ref="O100:O131" si="20">LEFT(K100,FIND("o",K100)-1) + MID(K100,FIND("o",K100)+2,FIND("'",K100)-FIND("o",K100)-2)/60 + MID(K100,FIND("'",K100)+2,FIND("""",K100)-FIND("'",K100)-2)/3600</f>
        <v>28.024999999999999</v>
      </c>
      <c r="P100">
        <f t="shared" ref="P100:P131" si="21">LEFT(L100,FIND("o",L100)-1) + MID(L100,FIND("o",L100)+2,FIND("'",L100)-FIND("o",L100)-2)/60 + MID(L100,FIND("'",L100)+2,FIND("""",L100)-FIND("'",L100)-2)/3600</f>
        <v>84.9</v>
      </c>
      <c r="Q100">
        <f t="shared" ref="Q100:Q131" si="22">LEFT(M100,FIND("o",M100)-1) + MID(M100,FIND("o",M100)+2,FIND("'",M100)-FIND("o",M100)-2)/60 + MID(M100,FIND("'",M100)+2,FIND("""",M100)-FIND("'",M100)-2)/3600</f>
        <v>84.931944444444454</v>
      </c>
      <c r="R100" t="s">
        <v>263</v>
      </c>
      <c r="S100" t="s">
        <v>402</v>
      </c>
      <c r="T100" t="str">
        <f t="shared" si="18"/>
        <v>Dhading</v>
      </c>
      <c r="U100" s="17" t="str">
        <f>VLOOKUP(Table_1[[#This Row],[District]],Table11[],6,FALSE)</f>
        <v>Bagmati</v>
      </c>
      <c r="W100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00" t="e">
        <f>(Table_1[[#This Row],[O and M Cost
(*10^6)]]/Table_1[[#This Row],[Design Generation 
(MWh)]])*1000</f>
        <v>#DIV/0!</v>
      </c>
      <c r="Z100" t="e">
        <f>4%*Table_1[[#This Row],[Cost of Generation 
($/MWh)]]</f>
        <v>#DIV/0!</v>
      </c>
    </row>
    <row r="101" spans="1:26" x14ac:dyDescent="0.35">
      <c r="A101">
        <v>163</v>
      </c>
      <c r="B101" s="17" t="s">
        <v>1829</v>
      </c>
      <c r="C101" s="17">
        <v>7</v>
      </c>
      <c r="D101" t="s">
        <v>1793</v>
      </c>
      <c r="E101" t="s">
        <v>1830</v>
      </c>
      <c r="F101" t="s">
        <v>1831</v>
      </c>
      <c r="G101" t="s">
        <v>1832</v>
      </c>
      <c r="H101" t="s">
        <v>1833</v>
      </c>
      <c r="I101" t="s">
        <v>1834</v>
      </c>
      <c r="J101" t="s">
        <v>1835</v>
      </c>
      <c r="K101" t="s">
        <v>1836</v>
      </c>
      <c r="L101" t="s">
        <v>1837</v>
      </c>
      <c r="M101" t="s">
        <v>1838</v>
      </c>
      <c r="N101">
        <f t="shared" si="19"/>
        <v>28.119444444444444</v>
      </c>
      <c r="O101">
        <f t="shared" si="20"/>
        <v>28.139722222222222</v>
      </c>
      <c r="P101">
        <f t="shared" si="21"/>
        <v>84.551666666666662</v>
      </c>
      <c r="Q101">
        <f t="shared" si="22"/>
        <v>84.583333333333329</v>
      </c>
      <c r="R101" t="s">
        <v>1839</v>
      </c>
      <c r="S101" t="s">
        <v>1840</v>
      </c>
      <c r="T101" t="str">
        <f t="shared" ref="T101:T132" si="23">_xlfn.TEXTBEFORE(_xlfn.TEXTAFTER(R101, "("), ")")</f>
        <v>Gorkha</v>
      </c>
      <c r="U101" s="17" t="str">
        <f>VLOOKUP(Table_1[[#This Row],[District]],Table11[],6,FALSE)</f>
        <v>Gandaki</v>
      </c>
      <c r="W101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01" t="e">
        <f>(Table_1[[#This Row],[O and M Cost
(*10^6)]]/Table_1[[#This Row],[Design Generation 
(MWh)]])*1000</f>
        <v>#DIV/0!</v>
      </c>
      <c r="Z101" t="e">
        <f>4%*Table_1[[#This Row],[Cost of Generation 
($/MWh)]]</f>
        <v>#DIV/0!</v>
      </c>
    </row>
    <row r="102" spans="1:26" x14ac:dyDescent="0.35">
      <c r="A102">
        <v>69</v>
      </c>
      <c r="B102" s="17" t="s">
        <v>746</v>
      </c>
      <c r="C102" s="17">
        <v>7</v>
      </c>
      <c r="D102" t="s">
        <v>298</v>
      </c>
      <c r="E102" t="s">
        <v>747</v>
      </c>
      <c r="F102" t="s">
        <v>748</v>
      </c>
      <c r="G102" t="s">
        <v>749</v>
      </c>
      <c r="H102" t="s">
        <v>456</v>
      </c>
      <c r="I102" t="s">
        <v>750</v>
      </c>
      <c r="J102" t="s">
        <v>751</v>
      </c>
      <c r="K102" t="s">
        <v>458</v>
      </c>
      <c r="L102" t="s">
        <v>752</v>
      </c>
      <c r="M102" t="s">
        <v>753</v>
      </c>
      <c r="N102">
        <f t="shared" si="19"/>
        <v>26.761944444444445</v>
      </c>
      <c r="O102">
        <f t="shared" si="20"/>
        <v>26.789166666666667</v>
      </c>
      <c r="P102">
        <f t="shared" si="21"/>
        <v>87.86722222222221</v>
      </c>
      <c r="Q102">
        <f t="shared" si="22"/>
        <v>87.885833333333338</v>
      </c>
      <c r="R102" t="s">
        <v>307</v>
      </c>
      <c r="S102" t="s">
        <v>754</v>
      </c>
      <c r="T102" t="str">
        <f t="shared" si="23"/>
        <v>Ilam</v>
      </c>
      <c r="U102" s="17" t="str">
        <f>VLOOKUP(Table_1[[#This Row],[District]],Table11[],6,FALSE)</f>
        <v>Koshi</v>
      </c>
      <c r="W102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02" t="e">
        <f>(Table_1[[#This Row],[O and M Cost
(*10^6)]]/Table_1[[#This Row],[Design Generation 
(MWh)]])*1000</f>
        <v>#DIV/0!</v>
      </c>
      <c r="Z102" t="e">
        <f>4%*Table_1[[#This Row],[Cost of Generation 
($/MWh)]]</f>
        <v>#DIV/0!</v>
      </c>
    </row>
    <row r="103" spans="1:26" x14ac:dyDescent="0.35">
      <c r="A103">
        <v>105</v>
      </c>
      <c r="B103" s="17" t="s">
        <v>1155</v>
      </c>
      <c r="C103" s="17">
        <v>7</v>
      </c>
      <c r="D103" t="s">
        <v>1156</v>
      </c>
      <c r="E103" t="s">
        <v>1157</v>
      </c>
      <c r="F103" t="s">
        <v>1158</v>
      </c>
      <c r="G103" t="s">
        <v>1159</v>
      </c>
      <c r="H103" t="s">
        <v>1160</v>
      </c>
      <c r="I103" t="s">
        <v>1161</v>
      </c>
      <c r="J103" t="s">
        <v>1162</v>
      </c>
      <c r="K103" t="s">
        <v>1163</v>
      </c>
      <c r="L103" t="s">
        <v>1164</v>
      </c>
      <c r="M103" t="s">
        <v>1165</v>
      </c>
      <c r="N103">
        <f t="shared" si="19"/>
        <v>27.333333333333332</v>
      </c>
      <c r="O103">
        <f t="shared" si="20"/>
        <v>27.355555555555558</v>
      </c>
      <c r="P103">
        <f t="shared" si="21"/>
        <v>86.428333333333342</v>
      </c>
      <c r="Q103">
        <f t="shared" si="22"/>
        <v>86.438611111111115</v>
      </c>
      <c r="R103" t="s">
        <v>1166</v>
      </c>
      <c r="S103" t="s">
        <v>1167</v>
      </c>
      <c r="T103" t="str">
        <f t="shared" si="23"/>
        <v>Okhaldhunga</v>
      </c>
      <c r="U103" s="17" t="str">
        <f>VLOOKUP(Table_1[[#This Row],[District]],Table11[],6,FALSE)</f>
        <v>Koshi</v>
      </c>
      <c r="W103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03" t="e">
        <f>(Table_1[[#This Row],[O and M Cost
(*10^6)]]/Table_1[[#This Row],[Design Generation 
(MWh)]])*1000</f>
        <v>#DIV/0!</v>
      </c>
      <c r="Z103" t="e">
        <f>4%*Table_1[[#This Row],[Cost of Generation 
($/MWh)]]</f>
        <v>#DIV/0!</v>
      </c>
    </row>
    <row r="104" spans="1:26" x14ac:dyDescent="0.35">
      <c r="A104">
        <v>109</v>
      </c>
      <c r="B104" s="17" t="s">
        <v>1200</v>
      </c>
      <c r="C104" s="17">
        <v>7</v>
      </c>
      <c r="D104" t="s">
        <v>1201</v>
      </c>
      <c r="E104" t="s">
        <v>1202</v>
      </c>
      <c r="F104" t="s">
        <v>1203</v>
      </c>
      <c r="G104" t="s">
        <v>1204</v>
      </c>
      <c r="H104" t="s">
        <v>1205</v>
      </c>
      <c r="I104" t="s">
        <v>1206</v>
      </c>
      <c r="J104" t="s">
        <v>1207</v>
      </c>
      <c r="K104" t="s">
        <v>1208</v>
      </c>
      <c r="L104" t="s">
        <v>1209</v>
      </c>
      <c r="M104" t="s">
        <v>1210</v>
      </c>
      <c r="N104">
        <f t="shared" si="19"/>
        <v>27.736111111111111</v>
      </c>
      <c r="O104">
        <f t="shared" si="20"/>
        <v>27.753888888888888</v>
      </c>
      <c r="P104">
        <f t="shared" si="21"/>
        <v>86.213888888888889</v>
      </c>
      <c r="Q104">
        <f t="shared" si="22"/>
        <v>86.25277777777778</v>
      </c>
      <c r="R104" t="s">
        <v>1211</v>
      </c>
      <c r="S104" t="s">
        <v>1212</v>
      </c>
      <c r="T104" t="str">
        <f t="shared" si="23"/>
        <v>Dolakha</v>
      </c>
      <c r="U104" s="17" t="str">
        <f>VLOOKUP(Table_1[[#This Row],[District]],Table11[],6,FALSE)</f>
        <v>Bagmati</v>
      </c>
      <c r="W104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04" t="e">
        <f>(Table_1[[#This Row],[O and M Cost
(*10^6)]]/Table_1[[#This Row],[Design Generation 
(MWh)]])*1000</f>
        <v>#DIV/0!</v>
      </c>
      <c r="Z104" t="e">
        <f>4%*Table_1[[#This Row],[Cost of Generation 
($/MWh)]]</f>
        <v>#DIV/0!</v>
      </c>
    </row>
    <row r="105" spans="1:26" x14ac:dyDescent="0.35">
      <c r="A105">
        <v>107</v>
      </c>
      <c r="B105" s="17" t="s">
        <v>1179</v>
      </c>
      <c r="C105" s="17">
        <v>7</v>
      </c>
      <c r="D105" t="s">
        <v>16</v>
      </c>
      <c r="E105" t="s">
        <v>1180</v>
      </c>
      <c r="F105" t="s">
        <v>1181</v>
      </c>
      <c r="G105" t="s">
        <v>1182</v>
      </c>
      <c r="H105" t="s">
        <v>1183</v>
      </c>
      <c r="I105" t="s">
        <v>1184</v>
      </c>
      <c r="J105" t="s">
        <v>1185</v>
      </c>
      <c r="K105" t="s">
        <v>1186</v>
      </c>
      <c r="L105" t="s">
        <v>1187</v>
      </c>
      <c r="M105" t="s">
        <v>1188</v>
      </c>
      <c r="N105">
        <f t="shared" si="19"/>
        <v>27.638888888888889</v>
      </c>
      <c r="O105">
        <f t="shared" si="20"/>
        <v>27.665277777777778</v>
      </c>
      <c r="P105">
        <f t="shared" si="21"/>
        <v>86.302777777777777</v>
      </c>
      <c r="Q105">
        <f t="shared" si="22"/>
        <v>86.336111111111109</v>
      </c>
      <c r="R105" t="s">
        <v>789</v>
      </c>
      <c r="S105" t="s">
        <v>1189</v>
      </c>
      <c r="T105" t="str">
        <f t="shared" si="23"/>
        <v>Ramechhap</v>
      </c>
      <c r="U105" s="17" t="str">
        <f>VLOOKUP(Table_1[[#This Row],[District]],Table11[],6,FALSE)</f>
        <v>Bagmati</v>
      </c>
      <c r="W105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05" t="e">
        <f>(Table_1[[#This Row],[O and M Cost
(*10^6)]]/Table_1[[#This Row],[Design Generation 
(MWh)]])*1000</f>
        <v>#DIV/0!</v>
      </c>
      <c r="Z105" t="e">
        <f>4%*Table_1[[#This Row],[Cost of Generation 
($/MWh)]]</f>
        <v>#DIV/0!</v>
      </c>
    </row>
    <row r="106" spans="1:26" x14ac:dyDescent="0.35">
      <c r="A106">
        <v>133</v>
      </c>
      <c r="B106" s="17" t="s">
        <v>1480</v>
      </c>
      <c r="C106" s="17">
        <v>7</v>
      </c>
      <c r="D106" t="s">
        <v>276</v>
      </c>
      <c r="E106" t="s">
        <v>1481</v>
      </c>
      <c r="F106" t="s">
        <v>1482</v>
      </c>
      <c r="G106" t="s">
        <v>1483</v>
      </c>
      <c r="H106" t="s">
        <v>1484</v>
      </c>
      <c r="I106" t="s">
        <v>1485</v>
      </c>
      <c r="J106" t="s">
        <v>1486</v>
      </c>
      <c r="K106" t="s">
        <v>1487</v>
      </c>
      <c r="L106" t="s">
        <v>1488</v>
      </c>
      <c r="M106" t="s">
        <v>1489</v>
      </c>
      <c r="N106">
        <f t="shared" si="19"/>
        <v>28.371111111111112</v>
      </c>
      <c r="O106">
        <f t="shared" si="20"/>
        <v>28.402777777777775</v>
      </c>
      <c r="P106">
        <f t="shared" si="21"/>
        <v>83.867499999999993</v>
      </c>
      <c r="Q106">
        <f t="shared" si="22"/>
        <v>83.908333333333346</v>
      </c>
      <c r="R106" t="s">
        <v>1490</v>
      </c>
      <c r="S106" t="s">
        <v>1261</v>
      </c>
      <c r="T106" t="str">
        <f t="shared" si="23"/>
        <v>Kaski</v>
      </c>
      <c r="U106" s="17" t="str">
        <f>VLOOKUP(Table_1[[#This Row],[District]],Table11[],6,FALSE)</f>
        <v>Gandaki</v>
      </c>
      <c r="W106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06" t="e">
        <f>(Table_1[[#This Row],[O and M Cost
(*10^6)]]/Table_1[[#This Row],[Design Generation 
(MWh)]])*1000</f>
        <v>#DIV/0!</v>
      </c>
      <c r="Z106" t="e">
        <f>4%*Table_1[[#This Row],[Cost of Generation 
($/MWh)]]</f>
        <v>#DIV/0!</v>
      </c>
    </row>
    <row r="107" spans="1:26" x14ac:dyDescent="0.35">
      <c r="A107">
        <v>156</v>
      </c>
      <c r="B107" s="17" t="s">
        <v>1747</v>
      </c>
      <c r="C107" s="17">
        <v>7</v>
      </c>
      <c r="D107" t="s">
        <v>1748</v>
      </c>
      <c r="E107" t="s">
        <v>1749</v>
      </c>
      <c r="F107" t="s">
        <v>1750</v>
      </c>
      <c r="G107" t="s">
        <v>1751</v>
      </c>
      <c r="H107" t="s">
        <v>1752</v>
      </c>
      <c r="I107" t="s">
        <v>1753</v>
      </c>
      <c r="J107" t="s">
        <v>1754</v>
      </c>
      <c r="K107" t="s">
        <v>684</v>
      </c>
      <c r="L107" t="s">
        <v>1210</v>
      </c>
      <c r="M107" t="s">
        <v>1246</v>
      </c>
      <c r="N107">
        <f t="shared" si="19"/>
        <v>27.724999999999998</v>
      </c>
      <c r="O107">
        <f t="shared" si="20"/>
        <v>27.741666666666667</v>
      </c>
      <c r="P107">
        <f t="shared" si="21"/>
        <v>86.25277777777778</v>
      </c>
      <c r="Q107">
        <f t="shared" si="22"/>
        <v>86.283333333333331</v>
      </c>
      <c r="R107" t="s">
        <v>1755</v>
      </c>
      <c r="S107" t="s">
        <v>1756</v>
      </c>
      <c r="T107" t="str">
        <f t="shared" si="23"/>
        <v>Dolakha</v>
      </c>
      <c r="U107" s="17" t="str">
        <f>VLOOKUP(Table_1[[#This Row],[District]],Table11[],6,FALSE)</f>
        <v>Bagmati</v>
      </c>
      <c r="W107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07" t="e">
        <f>(Table_1[[#This Row],[O and M Cost
(*10^6)]]/Table_1[[#This Row],[Design Generation 
(MWh)]])*1000</f>
        <v>#DIV/0!</v>
      </c>
      <c r="Z107" t="e">
        <f>4%*Table_1[[#This Row],[Cost of Generation 
($/MWh)]]</f>
        <v>#DIV/0!</v>
      </c>
    </row>
    <row r="108" spans="1:26" x14ac:dyDescent="0.35">
      <c r="A108">
        <v>140</v>
      </c>
      <c r="B108" s="17" t="s">
        <v>1564</v>
      </c>
      <c r="C108" s="17">
        <v>6.6</v>
      </c>
      <c r="D108" t="s">
        <v>1020</v>
      </c>
      <c r="E108" t="s">
        <v>1565</v>
      </c>
      <c r="F108" t="s">
        <v>1566</v>
      </c>
      <c r="G108" t="s">
        <v>1567</v>
      </c>
      <c r="H108" t="s">
        <v>1568</v>
      </c>
      <c r="I108" t="s">
        <v>1569</v>
      </c>
      <c r="J108" t="s">
        <v>774</v>
      </c>
      <c r="K108" t="s">
        <v>1570</v>
      </c>
      <c r="L108" t="s">
        <v>1027</v>
      </c>
      <c r="M108" t="s">
        <v>1028</v>
      </c>
      <c r="N108">
        <f t="shared" si="19"/>
        <v>28.2775</v>
      </c>
      <c r="O108">
        <f t="shared" si="20"/>
        <v>28.297222222222224</v>
      </c>
      <c r="P108">
        <f t="shared" si="21"/>
        <v>84.183333333333337</v>
      </c>
      <c r="Q108">
        <f t="shared" si="22"/>
        <v>84.216666666666669</v>
      </c>
      <c r="R108" t="s">
        <v>1571</v>
      </c>
      <c r="S108" t="s">
        <v>1043</v>
      </c>
      <c r="T108" t="str">
        <f t="shared" si="23"/>
        <v>Kaski</v>
      </c>
      <c r="U108" s="17" t="str">
        <f>VLOOKUP(Table_1[[#This Row],[District]],Table11[],6,FALSE)</f>
        <v>Gandaki</v>
      </c>
      <c r="W108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08" t="e">
        <f>(Table_1[[#This Row],[O and M Cost
(*10^6)]]/Table_1[[#This Row],[Design Generation 
(MWh)]])*1000</f>
        <v>#DIV/0!</v>
      </c>
      <c r="Z108" t="e">
        <f>4%*Table_1[[#This Row],[Cost of Generation 
($/MWh)]]</f>
        <v>#DIV/0!</v>
      </c>
    </row>
    <row r="109" spans="1:26" x14ac:dyDescent="0.35">
      <c r="A109">
        <v>155</v>
      </c>
      <c r="B109" s="17" t="s">
        <v>1735</v>
      </c>
      <c r="C109" s="17">
        <v>6.2</v>
      </c>
      <c r="D109" t="s">
        <v>879</v>
      </c>
      <c r="E109" t="s">
        <v>1736</v>
      </c>
      <c r="F109" t="s">
        <v>1737</v>
      </c>
      <c r="G109" t="s">
        <v>1738</v>
      </c>
      <c r="H109" t="s">
        <v>1739</v>
      </c>
      <c r="I109" t="s">
        <v>1740</v>
      </c>
      <c r="J109" t="s">
        <v>1741</v>
      </c>
      <c r="K109" t="s">
        <v>1742</v>
      </c>
      <c r="L109" t="s">
        <v>1743</v>
      </c>
      <c r="M109" t="s">
        <v>1744</v>
      </c>
      <c r="N109">
        <f t="shared" si="19"/>
        <v>26.883333333333333</v>
      </c>
      <c r="O109">
        <f t="shared" si="20"/>
        <v>26.898888888888887</v>
      </c>
      <c r="P109">
        <f t="shared" si="21"/>
        <v>87.957222222222228</v>
      </c>
      <c r="Q109">
        <f t="shared" si="22"/>
        <v>87.99722222222222</v>
      </c>
      <c r="R109" t="s">
        <v>1745</v>
      </c>
      <c r="S109" t="s">
        <v>1746</v>
      </c>
      <c r="T109" t="str">
        <f t="shared" si="23"/>
        <v>Ilam</v>
      </c>
      <c r="U109" s="17" t="str">
        <f>VLOOKUP(Table_1[[#This Row],[District]],Table11[],6,FALSE)</f>
        <v>Koshi</v>
      </c>
      <c r="W109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09" t="e">
        <f>(Table_1[[#This Row],[O and M Cost
(*10^6)]]/Table_1[[#This Row],[Design Generation 
(MWh)]])*1000</f>
        <v>#DIV/0!</v>
      </c>
      <c r="Z109" t="e">
        <f>4%*Table_1[[#This Row],[Cost of Generation 
($/MWh)]]</f>
        <v>#DIV/0!</v>
      </c>
    </row>
    <row r="110" spans="1:26" x14ac:dyDescent="0.35">
      <c r="A110">
        <v>15</v>
      </c>
      <c r="B110" s="17" t="s">
        <v>126</v>
      </c>
      <c r="C110" s="17">
        <v>6.2</v>
      </c>
      <c r="D110" t="s">
        <v>126</v>
      </c>
      <c r="E110" t="s">
        <v>127</v>
      </c>
      <c r="F110" t="s">
        <v>128</v>
      </c>
      <c r="G110" t="s">
        <v>31</v>
      </c>
      <c r="H110" t="s">
        <v>32</v>
      </c>
      <c r="I110" t="s">
        <v>21</v>
      </c>
      <c r="J110" t="s">
        <v>129</v>
      </c>
      <c r="K110" t="s">
        <v>130</v>
      </c>
      <c r="L110" t="s">
        <v>131</v>
      </c>
      <c r="M110" t="s">
        <v>132</v>
      </c>
      <c r="N110">
        <f t="shared" si="19"/>
        <v>26.874444444444446</v>
      </c>
      <c r="O110">
        <f t="shared" si="20"/>
        <v>26.913888888888888</v>
      </c>
      <c r="P110">
        <f t="shared" si="21"/>
        <v>87.901111111111121</v>
      </c>
      <c r="Q110">
        <f t="shared" si="22"/>
        <v>87.931111111111122</v>
      </c>
      <c r="R110" t="s">
        <v>133</v>
      </c>
      <c r="S110" t="s">
        <v>134</v>
      </c>
      <c r="T110" t="str">
        <f t="shared" si="23"/>
        <v>Ilam</v>
      </c>
      <c r="U110" s="17" t="str">
        <f>VLOOKUP(Table_1[[#This Row],[District]],Table11[],6,FALSE)</f>
        <v>Koshi</v>
      </c>
      <c r="W110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10" t="e">
        <f>(Table_1[[#This Row],[O and M Cost
(*10^6)]]/Table_1[[#This Row],[Design Generation 
(MWh)]])*1000</f>
        <v>#DIV/0!</v>
      </c>
      <c r="Z110" t="e">
        <f>4%*Table_1[[#This Row],[Cost of Generation 
($/MWh)]]</f>
        <v>#DIV/0!</v>
      </c>
    </row>
    <row r="111" spans="1:26" x14ac:dyDescent="0.35">
      <c r="A111">
        <v>87</v>
      </c>
      <c r="B111" s="17" t="s">
        <v>948</v>
      </c>
      <c r="C111" s="17">
        <v>6.1</v>
      </c>
      <c r="D111" t="s">
        <v>298</v>
      </c>
      <c r="E111" t="s">
        <v>949</v>
      </c>
      <c r="F111" t="s">
        <v>950</v>
      </c>
      <c r="G111" t="s">
        <v>951</v>
      </c>
      <c r="H111" t="s">
        <v>952</v>
      </c>
      <c r="I111" t="s">
        <v>953</v>
      </c>
      <c r="J111" t="s">
        <v>954</v>
      </c>
      <c r="K111" t="s">
        <v>955</v>
      </c>
      <c r="L111" t="s">
        <v>956</v>
      </c>
      <c r="M111" t="s">
        <v>957</v>
      </c>
      <c r="N111">
        <f t="shared" si="19"/>
        <v>27</v>
      </c>
      <c r="O111">
        <f t="shared" si="20"/>
        <v>27.022499999999997</v>
      </c>
      <c r="P111">
        <f t="shared" si="21"/>
        <v>87.960277777777776</v>
      </c>
      <c r="Q111">
        <f t="shared" si="22"/>
        <v>87.969166666666666</v>
      </c>
      <c r="R111" t="s">
        <v>958</v>
      </c>
      <c r="S111" t="s">
        <v>959</v>
      </c>
      <c r="T111" t="str">
        <f t="shared" si="23"/>
        <v>Ilam</v>
      </c>
      <c r="U111" s="17" t="str">
        <f>VLOOKUP(Table_1[[#This Row],[District]],Table11[],6,FALSE)</f>
        <v>Koshi</v>
      </c>
      <c r="W111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11" t="e">
        <f>(Table_1[[#This Row],[O and M Cost
(*10^6)]]/Table_1[[#This Row],[Design Generation 
(MWh)]])*1000</f>
        <v>#DIV/0!</v>
      </c>
      <c r="Z111" t="e">
        <f>4%*Table_1[[#This Row],[Cost of Generation 
($/MWh)]]</f>
        <v>#DIV/0!</v>
      </c>
    </row>
    <row r="112" spans="1:26" x14ac:dyDescent="0.35">
      <c r="A112">
        <v>62</v>
      </c>
      <c r="B112" s="17" t="s">
        <v>664</v>
      </c>
      <c r="C112" s="17">
        <v>6</v>
      </c>
      <c r="D112" t="s">
        <v>665</v>
      </c>
      <c r="E112" t="s">
        <v>666</v>
      </c>
      <c r="F112" t="s">
        <v>667</v>
      </c>
      <c r="G112" t="s">
        <v>668</v>
      </c>
      <c r="H112" t="s">
        <v>669</v>
      </c>
      <c r="I112" t="s">
        <v>670</v>
      </c>
      <c r="J112" t="s">
        <v>671</v>
      </c>
      <c r="K112" t="s">
        <v>672</v>
      </c>
      <c r="L112" t="s">
        <v>673</v>
      </c>
      <c r="M112" t="s">
        <v>674</v>
      </c>
      <c r="N112">
        <f t="shared" si="19"/>
        <v>28.108055555555556</v>
      </c>
      <c r="O112">
        <f t="shared" si="20"/>
        <v>28.136944444444445</v>
      </c>
      <c r="P112">
        <f t="shared" si="21"/>
        <v>84.661944444444444</v>
      </c>
      <c r="Q112">
        <f t="shared" si="22"/>
        <v>84.69250000000001</v>
      </c>
      <c r="R112" t="s">
        <v>675</v>
      </c>
      <c r="S112" t="s">
        <v>676</v>
      </c>
      <c r="T112" t="str">
        <f t="shared" si="23"/>
        <v>Gorkha</v>
      </c>
      <c r="U112" s="17" t="str">
        <f>VLOOKUP(Table_1[[#This Row],[District]],Table11[],6,FALSE)</f>
        <v>Gandaki</v>
      </c>
      <c r="W112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12" t="e">
        <f>(Table_1[[#This Row],[O and M Cost
(*10^6)]]/Table_1[[#This Row],[Design Generation 
(MWh)]])*1000</f>
        <v>#DIV/0!</v>
      </c>
      <c r="Z112" t="e">
        <f>4%*Table_1[[#This Row],[Cost of Generation 
($/MWh)]]</f>
        <v>#DIV/0!</v>
      </c>
    </row>
    <row r="113" spans="1:26" x14ac:dyDescent="0.35">
      <c r="A113">
        <v>150</v>
      </c>
      <c r="B113" s="17" t="s">
        <v>1682</v>
      </c>
      <c r="C113" s="17">
        <v>5.8</v>
      </c>
      <c r="D113" t="s">
        <v>476</v>
      </c>
      <c r="E113" t="s">
        <v>1683</v>
      </c>
      <c r="F113" t="s">
        <v>1684</v>
      </c>
      <c r="G113" t="s">
        <v>1685</v>
      </c>
      <c r="H113" t="s">
        <v>1686</v>
      </c>
      <c r="I113" t="s">
        <v>1687</v>
      </c>
      <c r="J113" t="s">
        <v>1688</v>
      </c>
      <c r="K113" t="s">
        <v>1689</v>
      </c>
      <c r="L113" t="s">
        <v>1690</v>
      </c>
      <c r="M113" t="s">
        <v>1691</v>
      </c>
      <c r="N113">
        <f t="shared" si="19"/>
        <v>27.317777777777778</v>
      </c>
      <c r="O113">
        <f t="shared" si="20"/>
        <v>27.350555555555555</v>
      </c>
      <c r="P113">
        <f t="shared" si="21"/>
        <v>87.768055555555549</v>
      </c>
      <c r="Q113">
        <f t="shared" si="22"/>
        <v>87.803333333333327</v>
      </c>
      <c r="R113" t="s">
        <v>1692</v>
      </c>
      <c r="S113" t="s">
        <v>1693</v>
      </c>
      <c r="T113" t="str">
        <f t="shared" si="23"/>
        <v>Taplejung</v>
      </c>
      <c r="U113" s="17" t="str">
        <f>VLOOKUP(Table_1[[#This Row],[District]],Table11[],6,FALSE)</f>
        <v>Koshi</v>
      </c>
      <c r="W113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13" t="e">
        <f>(Table_1[[#This Row],[O and M Cost
(*10^6)]]/Table_1[[#This Row],[Design Generation 
(MWh)]])*1000</f>
        <v>#DIV/0!</v>
      </c>
      <c r="Z113" t="e">
        <f>4%*Table_1[[#This Row],[Cost of Generation 
($/MWh)]]</f>
        <v>#DIV/0!</v>
      </c>
    </row>
    <row r="114" spans="1:26" x14ac:dyDescent="0.35">
      <c r="A114">
        <v>94</v>
      </c>
      <c r="B114" s="17" t="s">
        <v>1031</v>
      </c>
      <c r="C114" s="17">
        <v>5</v>
      </c>
      <c r="D114" t="s">
        <v>1032</v>
      </c>
      <c r="E114" t="s">
        <v>1033</v>
      </c>
      <c r="F114" t="s">
        <v>1034</v>
      </c>
      <c r="G114" t="s">
        <v>1035</v>
      </c>
      <c r="H114" t="s">
        <v>1036</v>
      </c>
      <c r="I114" t="s">
        <v>1037</v>
      </c>
      <c r="J114" t="s">
        <v>1038</v>
      </c>
      <c r="K114" t="s">
        <v>1039</v>
      </c>
      <c r="L114" t="s">
        <v>1040</v>
      </c>
      <c r="M114" t="s">
        <v>1041</v>
      </c>
      <c r="N114">
        <f t="shared" si="19"/>
        <v>28.524999999999999</v>
      </c>
      <c r="O114">
        <f t="shared" si="20"/>
        <v>28.541666666666668</v>
      </c>
      <c r="P114">
        <f t="shared" si="21"/>
        <v>83.675000000000011</v>
      </c>
      <c r="Q114">
        <f t="shared" si="22"/>
        <v>83.7</v>
      </c>
      <c r="R114" t="s">
        <v>1042</v>
      </c>
      <c r="S114" t="s">
        <v>1043</v>
      </c>
      <c r="T114" t="str">
        <f t="shared" si="23"/>
        <v>Myagdi</v>
      </c>
      <c r="U114" s="17" t="str">
        <f>VLOOKUP(Table_1[[#This Row],[District]],Table11[],6,FALSE)</f>
        <v>Gandaki</v>
      </c>
      <c r="W114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14" t="e">
        <f>(Table_1[[#This Row],[O and M Cost
(*10^6)]]/Table_1[[#This Row],[Design Generation 
(MWh)]])*1000</f>
        <v>#DIV/0!</v>
      </c>
      <c r="Z114" t="e">
        <f>4%*Table_1[[#This Row],[Cost of Generation 
($/MWh)]]</f>
        <v>#DIV/0!</v>
      </c>
    </row>
    <row r="115" spans="1:26" x14ac:dyDescent="0.35">
      <c r="A115">
        <v>112</v>
      </c>
      <c r="B115" s="17" t="s">
        <v>1238</v>
      </c>
      <c r="C115" s="17">
        <v>5</v>
      </c>
      <c r="D115" t="s">
        <v>1238</v>
      </c>
      <c r="E115" t="s">
        <v>1239</v>
      </c>
      <c r="F115" t="s">
        <v>1240</v>
      </c>
      <c r="G115" t="s">
        <v>1241</v>
      </c>
      <c r="H115" t="s">
        <v>1242</v>
      </c>
      <c r="I115" t="s">
        <v>1243</v>
      </c>
      <c r="J115" t="s">
        <v>1244</v>
      </c>
      <c r="K115" t="s">
        <v>1245</v>
      </c>
      <c r="L115" t="s">
        <v>1246</v>
      </c>
      <c r="M115" t="s">
        <v>1247</v>
      </c>
      <c r="N115">
        <f t="shared" si="19"/>
        <v>27.773611111111109</v>
      </c>
      <c r="O115">
        <f t="shared" si="20"/>
        <v>27.787222222222223</v>
      </c>
      <c r="P115">
        <f t="shared" si="21"/>
        <v>86.283333333333331</v>
      </c>
      <c r="Q115">
        <f t="shared" si="22"/>
        <v>86.30972222222222</v>
      </c>
      <c r="R115" t="s">
        <v>1248</v>
      </c>
      <c r="S115" t="s">
        <v>1249</v>
      </c>
      <c r="T115" t="str">
        <f t="shared" si="23"/>
        <v>Dolakha</v>
      </c>
      <c r="U115" s="17" t="str">
        <f>VLOOKUP(Table_1[[#This Row],[District]],Table11[],6,FALSE)</f>
        <v>Bagmati</v>
      </c>
      <c r="W115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15" t="e">
        <f>(Table_1[[#This Row],[O and M Cost
(*10^6)]]/Table_1[[#This Row],[Design Generation 
(MWh)]])*1000</f>
        <v>#DIV/0!</v>
      </c>
      <c r="Z115" t="e">
        <f>4%*Table_1[[#This Row],[Cost of Generation 
($/MWh)]]</f>
        <v>#DIV/0!</v>
      </c>
    </row>
    <row r="116" spans="1:26" x14ac:dyDescent="0.35">
      <c r="A116">
        <v>141</v>
      </c>
      <c r="B116" s="17" t="s">
        <v>1572</v>
      </c>
      <c r="C116" s="17">
        <v>5</v>
      </c>
      <c r="D116" t="s">
        <v>1573</v>
      </c>
      <c r="E116" t="s">
        <v>1574</v>
      </c>
      <c r="F116" t="s">
        <v>1575</v>
      </c>
      <c r="G116" t="s">
        <v>1576</v>
      </c>
      <c r="H116" t="s">
        <v>1577</v>
      </c>
      <c r="I116" t="s">
        <v>1578</v>
      </c>
      <c r="J116" t="s">
        <v>1579</v>
      </c>
      <c r="K116" t="s">
        <v>1580</v>
      </c>
      <c r="L116" t="s">
        <v>1581</v>
      </c>
      <c r="M116" t="s">
        <v>1582</v>
      </c>
      <c r="N116">
        <f t="shared" si="19"/>
        <v>27.423611111111111</v>
      </c>
      <c r="O116">
        <f t="shared" si="20"/>
        <v>27.447222222222223</v>
      </c>
      <c r="P116">
        <f t="shared" si="21"/>
        <v>87.283333333333331</v>
      </c>
      <c r="Q116">
        <f t="shared" si="22"/>
        <v>87.308333333333337</v>
      </c>
      <c r="R116" t="s">
        <v>824</v>
      </c>
      <c r="S116" t="s">
        <v>1583</v>
      </c>
      <c r="T116" t="str">
        <f t="shared" si="23"/>
        <v>Sankhuwasabha</v>
      </c>
      <c r="U116" s="17" t="str">
        <f>VLOOKUP(Table_1[[#This Row],[District]],Table11[],6,FALSE)</f>
        <v>Koshi</v>
      </c>
      <c r="W116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16" t="e">
        <f>(Table_1[[#This Row],[O and M Cost
(*10^6)]]/Table_1[[#This Row],[Design Generation 
(MWh)]])*1000</f>
        <v>#DIV/0!</v>
      </c>
      <c r="Z116" t="e">
        <f>4%*Table_1[[#This Row],[Cost of Generation 
($/MWh)]]</f>
        <v>#DIV/0!</v>
      </c>
    </row>
    <row r="117" spans="1:26" x14ac:dyDescent="0.35">
      <c r="A117">
        <v>24</v>
      </c>
      <c r="B117" s="17" t="s">
        <v>219</v>
      </c>
      <c r="C117" s="17">
        <v>5</v>
      </c>
      <c r="D117" t="s">
        <v>219</v>
      </c>
      <c r="E117" t="s">
        <v>220</v>
      </c>
      <c r="F117" t="s">
        <v>221</v>
      </c>
      <c r="G117" t="s">
        <v>222</v>
      </c>
      <c r="H117" t="s">
        <v>223</v>
      </c>
      <c r="I117" t="s">
        <v>21</v>
      </c>
      <c r="J117" t="s">
        <v>224</v>
      </c>
      <c r="K117" t="s">
        <v>225</v>
      </c>
      <c r="L117" t="s">
        <v>226</v>
      </c>
      <c r="M117" t="s">
        <v>227</v>
      </c>
      <c r="N117">
        <f t="shared" si="19"/>
        <v>28.067499999999999</v>
      </c>
      <c r="O117">
        <f t="shared" si="20"/>
        <v>28.083333333333332</v>
      </c>
      <c r="P117">
        <f t="shared" si="21"/>
        <v>85.190555555555562</v>
      </c>
      <c r="Q117">
        <f t="shared" si="22"/>
        <v>85.218611111111116</v>
      </c>
      <c r="R117" t="s">
        <v>228</v>
      </c>
      <c r="S117" t="s">
        <v>229</v>
      </c>
      <c r="T117" t="str">
        <f t="shared" si="23"/>
        <v>Rasuwa</v>
      </c>
      <c r="U117" s="17" t="str">
        <f>VLOOKUP(Table_1[[#This Row],[District]],Table11[],6,FALSE)</f>
        <v>Bagmati</v>
      </c>
      <c r="W117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17" t="e">
        <f>(Table_1[[#This Row],[O and M Cost
(*10^6)]]/Table_1[[#This Row],[Design Generation 
(MWh)]])*1000</f>
        <v>#DIV/0!</v>
      </c>
      <c r="Z117" t="e">
        <f>4%*Table_1[[#This Row],[Cost of Generation 
($/MWh)]]</f>
        <v>#DIV/0!</v>
      </c>
    </row>
    <row r="118" spans="1:26" x14ac:dyDescent="0.35">
      <c r="A118">
        <v>46</v>
      </c>
      <c r="B118" s="17" t="s">
        <v>475</v>
      </c>
      <c r="C118" s="17">
        <v>5</v>
      </c>
      <c r="D118" t="s">
        <v>476</v>
      </c>
      <c r="E118" t="s">
        <v>477</v>
      </c>
      <c r="F118" t="s">
        <v>478</v>
      </c>
      <c r="G118" t="s">
        <v>479</v>
      </c>
      <c r="H118" t="s">
        <v>480</v>
      </c>
      <c r="I118" t="s">
        <v>481</v>
      </c>
      <c r="J118" t="s">
        <v>482</v>
      </c>
      <c r="K118" t="s">
        <v>483</v>
      </c>
      <c r="L118" t="s">
        <v>484</v>
      </c>
      <c r="M118" t="s">
        <v>485</v>
      </c>
      <c r="N118">
        <f t="shared" si="19"/>
        <v>27.276944444444442</v>
      </c>
      <c r="O118">
        <f t="shared" si="20"/>
        <v>27.317499999999999</v>
      </c>
      <c r="P118">
        <f t="shared" si="21"/>
        <v>87.757499999999993</v>
      </c>
      <c r="Q118">
        <f t="shared" si="22"/>
        <v>87.772777777777776</v>
      </c>
      <c r="R118" t="s">
        <v>486</v>
      </c>
      <c r="S118" t="s">
        <v>487</v>
      </c>
      <c r="T118" t="str">
        <f t="shared" si="23"/>
        <v>Taplejung</v>
      </c>
      <c r="U118" s="17" t="str">
        <f>VLOOKUP(Table_1[[#This Row],[District]],Table11[],6,FALSE)</f>
        <v>Koshi</v>
      </c>
      <c r="W118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18" t="e">
        <f>(Table_1[[#This Row],[O and M Cost
(*10^6)]]/Table_1[[#This Row],[Design Generation 
(MWh)]])*1000</f>
        <v>#DIV/0!</v>
      </c>
      <c r="Z118" t="e">
        <f>4%*Table_1[[#This Row],[Cost of Generation 
($/MWh)]]</f>
        <v>#DIV/0!</v>
      </c>
    </row>
    <row r="119" spans="1:26" x14ac:dyDescent="0.35">
      <c r="A119">
        <v>51</v>
      </c>
      <c r="B119" s="17" t="s">
        <v>536</v>
      </c>
      <c r="C119" s="17">
        <v>5</v>
      </c>
      <c r="D119" t="s">
        <v>537</v>
      </c>
      <c r="E119" t="s">
        <v>538</v>
      </c>
      <c r="F119" t="s">
        <v>539</v>
      </c>
      <c r="G119" t="s">
        <v>540</v>
      </c>
      <c r="H119" t="s">
        <v>541</v>
      </c>
      <c r="I119" t="s">
        <v>542</v>
      </c>
      <c r="J119" t="s">
        <v>543</v>
      </c>
      <c r="K119" t="s">
        <v>544</v>
      </c>
      <c r="L119" t="s">
        <v>545</v>
      </c>
      <c r="M119" t="s">
        <v>546</v>
      </c>
      <c r="N119">
        <f t="shared" si="19"/>
        <v>27.147222222222222</v>
      </c>
      <c r="O119">
        <f t="shared" si="20"/>
        <v>27.175833333333333</v>
      </c>
      <c r="P119">
        <f t="shared" si="21"/>
        <v>87.011388888888888</v>
      </c>
      <c r="Q119">
        <f t="shared" si="22"/>
        <v>87.034166666666664</v>
      </c>
      <c r="R119" t="s">
        <v>547</v>
      </c>
      <c r="S119" t="s">
        <v>548</v>
      </c>
      <c r="T119" t="str">
        <f t="shared" si="23"/>
        <v>Bhojpur</v>
      </c>
      <c r="U119" s="17" t="str">
        <f>VLOOKUP(Table_1[[#This Row],[District]],Table11[],6,FALSE)</f>
        <v>Koshi</v>
      </c>
      <c r="W119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19" t="e">
        <f>(Table_1[[#This Row],[O and M Cost
(*10^6)]]/Table_1[[#This Row],[Design Generation 
(MWh)]])*1000</f>
        <v>#DIV/0!</v>
      </c>
      <c r="Z119" t="e">
        <f>4%*Table_1[[#This Row],[Cost of Generation 
($/MWh)]]</f>
        <v>#DIV/0!</v>
      </c>
    </row>
    <row r="120" spans="1:26" x14ac:dyDescent="0.35">
      <c r="A120">
        <v>146</v>
      </c>
      <c r="B120" s="17" t="s">
        <v>1633</v>
      </c>
      <c r="C120" s="17">
        <v>5</v>
      </c>
      <c r="D120" t="s">
        <v>1634</v>
      </c>
      <c r="E120" t="s">
        <v>1635</v>
      </c>
      <c r="F120" t="s">
        <v>1636</v>
      </c>
      <c r="G120" t="s">
        <v>1637</v>
      </c>
      <c r="H120" t="s">
        <v>1638</v>
      </c>
      <c r="I120" t="s">
        <v>1639</v>
      </c>
      <c r="J120" t="s">
        <v>1640</v>
      </c>
      <c r="K120" t="s">
        <v>1641</v>
      </c>
      <c r="L120" t="s">
        <v>1642</v>
      </c>
      <c r="M120" t="s">
        <v>1643</v>
      </c>
      <c r="N120">
        <f t="shared" si="19"/>
        <v>28.169444444444444</v>
      </c>
      <c r="O120">
        <f t="shared" si="20"/>
        <v>28.181944444444447</v>
      </c>
      <c r="P120">
        <f t="shared" si="21"/>
        <v>84.916111111111121</v>
      </c>
      <c r="Q120">
        <f t="shared" si="22"/>
        <v>84.930833333333339</v>
      </c>
      <c r="R120" t="s">
        <v>1644</v>
      </c>
      <c r="S120" t="s">
        <v>1645</v>
      </c>
      <c r="T120" t="str">
        <f t="shared" si="23"/>
        <v>Gorkha</v>
      </c>
      <c r="U120" s="17" t="str">
        <f>VLOOKUP(Table_1[[#This Row],[District]],Table11[],6,FALSE)</f>
        <v>Gandaki</v>
      </c>
      <c r="W120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20" t="e">
        <f>(Table_1[[#This Row],[O and M Cost
(*10^6)]]/Table_1[[#This Row],[Design Generation 
(MWh)]])*1000</f>
        <v>#DIV/0!</v>
      </c>
      <c r="Z120" t="e">
        <f>4%*Table_1[[#This Row],[Cost of Generation 
($/MWh)]]</f>
        <v>#DIV/0!</v>
      </c>
    </row>
    <row r="121" spans="1:26" x14ac:dyDescent="0.35">
      <c r="A121">
        <v>110</v>
      </c>
      <c r="B121" s="17" t="s">
        <v>1213</v>
      </c>
      <c r="C121" s="17">
        <v>5</v>
      </c>
      <c r="D121" t="s">
        <v>1214</v>
      </c>
      <c r="E121" t="s">
        <v>1215</v>
      </c>
      <c r="F121" t="s">
        <v>1216</v>
      </c>
      <c r="G121" t="s">
        <v>1217</v>
      </c>
      <c r="H121" t="s">
        <v>1218</v>
      </c>
      <c r="I121" t="s">
        <v>1219</v>
      </c>
      <c r="J121" t="s">
        <v>1220</v>
      </c>
      <c r="K121" t="s">
        <v>1221</v>
      </c>
      <c r="L121" t="s">
        <v>1222</v>
      </c>
      <c r="M121" t="s">
        <v>1223</v>
      </c>
      <c r="N121">
        <f t="shared" si="19"/>
        <v>28.593333333333334</v>
      </c>
      <c r="O121">
        <f t="shared" si="20"/>
        <v>28.613888888888891</v>
      </c>
      <c r="P121">
        <f t="shared" si="21"/>
        <v>82.625</v>
      </c>
      <c r="Q121">
        <f t="shared" si="22"/>
        <v>82.650277777777788</v>
      </c>
      <c r="R121" t="s">
        <v>2312</v>
      </c>
      <c r="S121" t="s">
        <v>1224</v>
      </c>
      <c r="T121" t="str">
        <f t="shared" si="23"/>
        <v>Eastern Rukum</v>
      </c>
      <c r="U121" s="17" t="str">
        <f>VLOOKUP(Table_1[[#This Row],[District]],Table11[],6,FALSE)</f>
        <v>Lumbini</v>
      </c>
      <c r="W121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21" t="e">
        <f>(Table_1[[#This Row],[O and M Cost
(*10^6)]]/Table_1[[#This Row],[Design Generation 
(MWh)]])*1000</f>
        <v>#DIV/0!</v>
      </c>
      <c r="Z121" t="e">
        <f>4%*Table_1[[#This Row],[Cost of Generation 
($/MWh)]]</f>
        <v>#DIV/0!</v>
      </c>
    </row>
    <row r="122" spans="1:26" x14ac:dyDescent="0.35">
      <c r="A122">
        <v>38</v>
      </c>
      <c r="B122" s="17" t="s">
        <v>379</v>
      </c>
      <c r="C122" s="17">
        <v>5</v>
      </c>
      <c r="D122" t="s">
        <v>380</v>
      </c>
      <c r="E122" t="s">
        <v>381</v>
      </c>
      <c r="F122" t="s">
        <v>382</v>
      </c>
      <c r="G122" t="s">
        <v>383</v>
      </c>
      <c r="H122" t="s">
        <v>384</v>
      </c>
      <c r="I122" t="s">
        <v>385</v>
      </c>
      <c r="J122" t="s">
        <v>386</v>
      </c>
      <c r="K122" t="s">
        <v>387</v>
      </c>
      <c r="L122" t="s">
        <v>388</v>
      </c>
      <c r="M122" t="s">
        <v>389</v>
      </c>
      <c r="N122">
        <f t="shared" si="19"/>
        <v>28.34</v>
      </c>
      <c r="O122">
        <f t="shared" si="20"/>
        <v>28.35</v>
      </c>
      <c r="P122">
        <f t="shared" si="21"/>
        <v>84.461388888888891</v>
      </c>
      <c r="Q122">
        <f t="shared" si="22"/>
        <v>84.489722222222227</v>
      </c>
      <c r="R122" t="s">
        <v>197</v>
      </c>
      <c r="S122" t="s">
        <v>390</v>
      </c>
      <c r="T122" t="str">
        <f t="shared" si="23"/>
        <v>Lamjung</v>
      </c>
      <c r="U122" s="17" t="str">
        <f>VLOOKUP(Table_1[[#This Row],[District]],Table11[],6,FALSE)</f>
        <v>Gandaki</v>
      </c>
      <c r="W122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22" t="e">
        <f>(Table_1[[#This Row],[O and M Cost
(*10^6)]]/Table_1[[#This Row],[Design Generation 
(MWh)]])*1000</f>
        <v>#DIV/0!</v>
      </c>
      <c r="Z122" t="e">
        <f>4%*Table_1[[#This Row],[Cost of Generation 
($/MWh)]]</f>
        <v>#DIV/0!</v>
      </c>
    </row>
    <row r="123" spans="1:26" x14ac:dyDescent="0.35">
      <c r="A123">
        <v>56</v>
      </c>
      <c r="B123" s="17" t="s">
        <v>595</v>
      </c>
      <c r="C123" s="17">
        <v>5</v>
      </c>
      <c r="D123" t="s">
        <v>596</v>
      </c>
      <c r="E123" t="s">
        <v>597</v>
      </c>
      <c r="F123" t="s">
        <v>598</v>
      </c>
      <c r="G123" t="s">
        <v>599</v>
      </c>
      <c r="H123" t="s">
        <v>600</v>
      </c>
      <c r="I123" t="s">
        <v>601</v>
      </c>
      <c r="J123" t="s">
        <v>148</v>
      </c>
      <c r="K123" t="s">
        <v>602</v>
      </c>
      <c r="L123" t="s">
        <v>603</v>
      </c>
      <c r="M123" t="s">
        <v>604</v>
      </c>
      <c r="N123">
        <f t="shared" si="19"/>
        <v>27.916666666666668</v>
      </c>
      <c r="O123">
        <f t="shared" si="20"/>
        <v>27.932222222222222</v>
      </c>
      <c r="P123">
        <f t="shared" si="21"/>
        <v>85.320833333333326</v>
      </c>
      <c r="Q123">
        <f t="shared" si="22"/>
        <v>85.35222222222221</v>
      </c>
      <c r="R123" t="s">
        <v>52</v>
      </c>
      <c r="S123" t="s">
        <v>605</v>
      </c>
      <c r="T123" t="str">
        <f t="shared" si="23"/>
        <v>Nuwakot</v>
      </c>
      <c r="U123" s="17" t="str">
        <f>VLOOKUP(Table_1[[#This Row],[District]],Table11[],6,FALSE)</f>
        <v>Bagmati</v>
      </c>
      <c r="W123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23" t="e">
        <f>(Table_1[[#This Row],[O and M Cost
(*10^6)]]/Table_1[[#This Row],[Design Generation 
(MWh)]])*1000</f>
        <v>#DIV/0!</v>
      </c>
      <c r="Z123" t="e">
        <f>4%*Table_1[[#This Row],[Cost of Generation 
($/MWh)]]</f>
        <v>#DIV/0!</v>
      </c>
    </row>
    <row r="124" spans="1:26" x14ac:dyDescent="0.35">
      <c r="A124">
        <v>66</v>
      </c>
      <c r="B124" s="17" t="s">
        <v>715</v>
      </c>
      <c r="C124" s="17">
        <v>5</v>
      </c>
      <c r="D124" t="s">
        <v>716</v>
      </c>
      <c r="E124" t="s">
        <v>717</v>
      </c>
      <c r="F124" t="s">
        <v>718</v>
      </c>
      <c r="G124" t="s">
        <v>719</v>
      </c>
      <c r="H124" t="s">
        <v>720</v>
      </c>
      <c r="I124" t="s">
        <v>721</v>
      </c>
      <c r="J124" t="s">
        <v>225</v>
      </c>
      <c r="K124" t="s">
        <v>722</v>
      </c>
      <c r="L124" t="s">
        <v>723</v>
      </c>
      <c r="M124" t="s">
        <v>724</v>
      </c>
      <c r="N124">
        <f t="shared" si="19"/>
        <v>28.083333333333332</v>
      </c>
      <c r="O124">
        <f t="shared" si="20"/>
        <v>28.103333333333335</v>
      </c>
      <c r="P124">
        <f t="shared" si="21"/>
        <v>83.388055555555567</v>
      </c>
      <c r="Q124">
        <f t="shared" si="22"/>
        <v>83.421388888888899</v>
      </c>
      <c r="R124" t="s">
        <v>725</v>
      </c>
      <c r="S124" t="s">
        <v>726</v>
      </c>
      <c r="T124" t="str">
        <f t="shared" si="23"/>
        <v>Gulmi</v>
      </c>
      <c r="U124" s="17" t="str">
        <f>VLOOKUP(Table_1[[#This Row],[District]],Table11[],6,FALSE)</f>
        <v>Lumbini</v>
      </c>
      <c r="W124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24" t="e">
        <f>(Table_1[[#This Row],[O and M Cost
(*10^6)]]/Table_1[[#This Row],[Design Generation 
(MWh)]])*1000</f>
        <v>#DIV/0!</v>
      </c>
      <c r="Z124" t="e">
        <f>4%*Table_1[[#This Row],[Cost of Generation 
($/MWh)]]</f>
        <v>#DIV/0!</v>
      </c>
    </row>
    <row r="125" spans="1:26" x14ac:dyDescent="0.35">
      <c r="A125">
        <v>80</v>
      </c>
      <c r="B125" s="17" t="s">
        <v>868</v>
      </c>
      <c r="C125" s="17">
        <v>4.9930000000000003</v>
      </c>
      <c r="D125" t="s">
        <v>596</v>
      </c>
      <c r="E125" t="s">
        <v>869</v>
      </c>
      <c r="F125" t="s">
        <v>870</v>
      </c>
      <c r="G125" t="s">
        <v>871</v>
      </c>
      <c r="H125" t="s">
        <v>872</v>
      </c>
      <c r="I125" t="s">
        <v>873</v>
      </c>
      <c r="J125" t="s">
        <v>874</v>
      </c>
      <c r="K125" t="s">
        <v>875</v>
      </c>
      <c r="L125" t="s">
        <v>604</v>
      </c>
      <c r="M125" t="s">
        <v>876</v>
      </c>
      <c r="N125">
        <f t="shared" si="19"/>
        <v>27.918055555555558</v>
      </c>
      <c r="O125">
        <f t="shared" si="20"/>
        <v>27.927777777777781</v>
      </c>
      <c r="P125">
        <f t="shared" si="21"/>
        <v>85.35222222222221</v>
      </c>
      <c r="Q125">
        <f t="shared" si="22"/>
        <v>85.380555555555546</v>
      </c>
      <c r="R125" t="s">
        <v>877</v>
      </c>
      <c r="S125" t="s">
        <v>878</v>
      </c>
      <c r="T125" t="str">
        <f t="shared" si="23"/>
        <v>Nuwakot</v>
      </c>
      <c r="U125" s="17" t="str">
        <f>VLOOKUP(Table_1[[#This Row],[District]],Table11[],6,FALSE)</f>
        <v>Bagmati</v>
      </c>
      <c r="W125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25" t="e">
        <f>(Table_1[[#This Row],[O and M Cost
(*10^6)]]/Table_1[[#This Row],[Design Generation 
(MWh)]])*1000</f>
        <v>#DIV/0!</v>
      </c>
      <c r="Z125" t="e">
        <f>4%*Table_1[[#This Row],[Cost of Generation 
($/MWh)]]</f>
        <v>#DIV/0!</v>
      </c>
    </row>
    <row r="126" spans="1:26" x14ac:dyDescent="0.35">
      <c r="A126">
        <v>151</v>
      </c>
      <c r="B126" s="17" t="s">
        <v>1694</v>
      </c>
      <c r="C126" s="17">
        <v>4.96</v>
      </c>
      <c r="D126" t="s">
        <v>126</v>
      </c>
      <c r="E126" t="s">
        <v>1695</v>
      </c>
      <c r="F126" t="s">
        <v>1696</v>
      </c>
      <c r="G126" t="s">
        <v>1697</v>
      </c>
      <c r="H126" t="s">
        <v>1698</v>
      </c>
      <c r="I126" t="s">
        <v>1699</v>
      </c>
      <c r="J126" t="s">
        <v>1700</v>
      </c>
      <c r="K126" t="s">
        <v>1701</v>
      </c>
      <c r="L126" t="s">
        <v>1702</v>
      </c>
      <c r="M126" t="s">
        <v>1703</v>
      </c>
      <c r="N126">
        <f t="shared" si="19"/>
        <v>26.953888888888887</v>
      </c>
      <c r="O126">
        <f t="shared" si="20"/>
        <v>26.990000000000002</v>
      </c>
      <c r="P126">
        <f t="shared" si="21"/>
        <v>87.896944444444458</v>
      </c>
      <c r="Q126">
        <f t="shared" si="22"/>
        <v>87.909444444444446</v>
      </c>
      <c r="R126" t="s">
        <v>1704</v>
      </c>
      <c r="S126" t="s">
        <v>1705</v>
      </c>
      <c r="T126" t="str">
        <f t="shared" si="23"/>
        <v>Ilam</v>
      </c>
      <c r="U126" s="17" t="str">
        <f>VLOOKUP(Table_1[[#This Row],[District]],Table11[],6,FALSE)</f>
        <v>Koshi</v>
      </c>
      <c r="W126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26" t="e">
        <f>(Table_1[[#This Row],[O and M Cost
(*10^6)]]/Table_1[[#This Row],[Design Generation 
(MWh)]])*1000</f>
        <v>#DIV/0!</v>
      </c>
      <c r="Z126" t="e">
        <f>4%*Table_1[[#This Row],[Cost of Generation 
($/MWh)]]</f>
        <v>#DIV/0!</v>
      </c>
    </row>
    <row r="127" spans="1:26" x14ac:dyDescent="0.35">
      <c r="A127">
        <v>29</v>
      </c>
      <c r="B127" s="17" t="s">
        <v>275</v>
      </c>
      <c r="C127" s="17">
        <v>4.8</v>
      </c>
      <c r="D127" t="s">
        <v>276</v>
      </c>
      <c r="E127" t="s">
        <v>277</v>
      </c>
      <c r="F127" t="s">
        <v>278</v>
      </c>
      <c r="G127" t="s">
        <v>279</v>
      </c>
      <c r="H127" t="s">
        <v>280</v>
      </c>
      <c r="I127" t="s">
        <v>21</v>
      </c>
      <c r="J127" t="s">
        <v>281</v>
      </c>
      <c r="K127" t="s">
        <v>282</v>
      </c>
      <c r="L127" t="s">
        <v>283</v>
      </c>
      <c r="M127" t="s">
        <v>284</v>
      </c>
      <c r="N127">
        <f t="shared" si="19"/>
        <v>28.319444444444443</v>
      </c>
      <c r="O127">
        <f t="shared" si="20"/>
        <v>28.370555555555555</v>
      </c>
      <c r="P127">
        <f t="shared" si="21"/>
        <v>83.881944444444443</v>
      </c>
      <c r="Q127">
        <f t="shared" si="22"/>
        <v>83.89166666666668</v>
      </c>
      <c r="R127" t="s">
        <v>74</v>
      </c>
      <c r="S127" t="s">
        <v>285</v>
      </c>
      <c r="T127" t="str">
        <f t="shared" si="23"/>
        <v>Kaski</v>
      </c>
      <c r="U127" s="17" t="str">
        <f>VLOOKUP(Table_1[[#This Row],[District]],Table11[],6,FALSE)</f>
        <v>Gandaki</v>
      </c>
      <c r="W127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27" t="e">
        <f>(Table_1[[#This Row],[O and M Cost
(*10^6)]]/Table_1[[#This Row],[Design Generation 
(MWh)]])*1000</f>
        <v>#DIV/0!</v>
      </c>
      <c r="Z127" t="e">
        <f>4%*Table_1[[#This Row],[Cost of Generation 
($/MWh)]]</f>
        <v>#DIV/0!</v>
      </c>
    </row>
    <row r="128" spans="1:26" x14ac:dyDescent="0.35">
      <c r="A128">
        <v>144</v>
      </c>
      <c r="B128" s="17" t="s">
        <v>1608</v>
      </c>
      <c r="C128" s="17">
        <v>4.8</v>
      </c>
      <c r="D128" t="s">
        <v>1609</v>
      </c>
      <c r="E128" t="s">
        <v>1610</v>
      </c>
      <c r="F128" t="s">
        <v>1611</v>
      </c>
      <c r="G128" t="s">
        <v>1612</v>
      </c>
      <c r="H128" t="s">
        <v>1613</v>
      </c>
      <c r="I128" t="s">
        <v>1614</v>
      </c>
      <c r="J128" t="s">
        <v>1615</v>
      </c>
      <c r="K128" t="s">
        <v>1138</v>
      </c>
      <c r="L128" t="s">
        <v>1616</v>
      </c>
      <c r="M128" t="s">
        <v>1617</v>
      </c>
      <c r="N128">
        <f t="shared" si="19"/>
        <v>28.900555555555552</v>
      </c>
      <c r="O128">
        <f t="shared" si="20"/>
        <v>28.916666666666668</v>
      </c>
      <c r="P128">
        <f t="shared" si="21"/>
        <v>81.822777777777773</v>
      </c>
      <c r="Q128">
        <f t="shared" si="22"/>
        <v>81.855277777777772</v>
      </c>
      <c r="R128" t="s">
        <v>1618</v>
      </c>
      <c r="S128" t="s">
        <v>1619</v>
      </c>
      <c r="T128" t="str">
        <f t="shared" si="23"/>
        <v>Dailekh</v>
      </c>
      <c r="U128" s="17" t="str">
        <f>VLOOKUP(Table_1[[#This Row],[District]],Table11[],6,FALSE)</f>
        <v>Karnali</v>
      </c>
      <c r="W128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28" t="e">
        <f>(Table_1[[#This Row],[O and M Cost
(*10^6)]]/Table_1[[#This Row],[Design Generation 
(MWh)]])*1000</f>
        <v>#DIV/0!</v>
      </c>
      <c r="Z128" t="e">
        <f>4%*Table_1[[#This Row],[Cost of Generation 
($/MWh)]]</f>
        <v>#DIV/0!</v>
      </c>
    </row>
    <row r="129" spans="1:26" x14ac:dyDescent="0.35">
      <c r="A129">
        <v>118</v>
      </c>
      <c r="B129" s="17" t="s">
        <v>1305</v>
      </c>
      <c r="C129" s="17">
        <v>4.72</v>
      </c>
      <c r="D129" t="s">
        <v>199</v>
      </c>
      <c r="E129" t="s">
        <v>1306</v>
      </c>
      <c r="F129" t="s">
        <v>1307</v>
      </c>
      <c r="G129" t="s">
        <v>1308</v>
      </c>
      <c r="H129" t="s">
        <v>1309</v>
      </c>
      <c r="I129" t="s">
        <v>1310</v>
      </c>
      <c r="J129" t="s">
        <v>1311</v>
      </c>
      <c r="K129" t="s">
        <v>1312</v>
      </c>
      <c r="L129" t="s">
        <v>1313</v>
      </c>
      <c r="M129" t="s">
        <v>1314</v>
      </c>
      <c r="N129">
        <f t="shared" si="19"/>
        <v>27.294444444444448</v>
      </c>
      <c r="O129">
        <f t="shared" si="20"/>
        <v>27.300277777777779</v>
      </c>
      <c r="P129">
        <f t="shared" si="21"/>
        <v>87.388333333333335</v>
      </c>
      <c r="Q129">
        <f t="shared" si="22"/>
        <v>87.405833333333334</v>
      </c>
      <c r="R129" t="s">
        <v>1315</v>
      </c>
      <c r="S129" t="s">
        <v>1316</v>
      </c>
      <c r="T129" t="str">
        <f t="shared" si="23"/>
        <v>Sankhuwasabha</v>
      </c>
      <c r="U129" s="17" t="str">
        <f>VLOOKUP(Table_1[[#This Row],[District]],Table11[],6,FALSE)</f>
        <v>Koshi</v>
      </c>
      <c r="W129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29" t="e">
        <f>(Table_1[[#This Row],[O and M Cost
(*10^6)]]/Table_1[[#This Row],[Design Generation 
(MWh)]])*1000</f>
        <v>#DIV/0!</v>
      </c>
      <c r="Z129" t="e">
        <f>4%*Table_1[[#This Row],[Cost of Generation 
($/MWh)]]</f>
        <v>#DIV/0!</v>
      </c>
    </row>
    <row r="130" spans="1:26" x14ac:dyDescent="0.35">
      <c r="A130">
        <v>134</v>
      </c>
      <c r="B130" s="17" t="s">
        <v>1491</v>
      </c>
      <c r="C130" s="17">
        <v>4.7</v>
      </c>
      <c r="D130" t="s">
        <v>1492</v>
      </c>
      <c r="E130" t="s">
        <v>1493</v>
      </c>
      <c r="F130" t="s">
        <v>1494</v>
      </c>
      <c r="G130" t="s">
        <v>1495</v>
      </c>
      <c r="H130" t="s">
        <v>1496</v>
      </c>
      <c r="I130" t="s">
        <v>1497</v>
      </c>
      <c r="J130" t="s">
        <v>1498</v>
      </c>
      <c r="K130" t="s">
        <v>1499</v>
      </c>
      <c r="L130" t="s">
        <v>1500</v>
      </c>
      <c r="M130" t="s">
        <v>1501</v>
      </c>
      <c r="N130">
        <f t="shared" si="19"/>
        <v>27.35638888888889</v>
      </c>
      <c r="O130">
        <f t="shared" si="20"/>
        <v>27.375</v>
      </c>
      <c r="P130">
        <f t="shared" si="21"/>
        <v>87.08</v>
      </c>
      <c r="Q130">
        <f t="shared" si="22"/>
        <v>87.108888888888885</v>
      </c>
      <c r="R130" t="s">
        <v>1502</v>
      </c>
      <c r="S130" t="s">
        <v>1503</v>
      </c>
      <c r="T130" t="str">
        <f t="shared" si="23"/>
        <v>Bhojpur</v>
      </c>
      <c r="U130" s="17" t="str">
        <f>VLOOKUP(Table_1[[#This Row],[District]],Table11[],6,FALSE)</f>
        <v>Koshi</v>
      </c>
      <c r="W130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30" t="e">
        <f>(Table_1[[#This Row],[O and M Cost
(*10^6)]]/Table_1[[#This Row],[Design Generation 
(MWh)]])*1000</f>
        <v>#DIV/0!</v>
      </c>
      <c r="Z130" t="e">
        <f>4%*Table_1[[#This Row],[Cost of Generation 
($/MWh)]]</f>
        <v>#DIV/0!</v>
      </c>
    </row>
    <row r="131" spans="1:26" x14ac:dyDescent="0.35">
      <c r="A131">
        <v>162</v>
      </c>
      <c r="B131" s="17" t="s">
        <v>1817</v>
      </c>
      <c r="C131" s="17">
        <v>4.55</v>
      </c>
      <c r="D131" t="s">
        <v>1818</v>
      </c>
      <c r="E131" t="s">
        <v>1819</v>
      </c>
      <c r="F131" t="s">
        <v>1820</v>
      </c>
      <c r="G131" t="s">
        <v>1821</v>
      </c>
      <c r="H131" t="s">
        <v>1822</v>
      </c>
      <c r="I131" t="s">
        <v>1823</v>
      </c>
      <c r="J131" t="s">
        <v>1824</v>
      </c>
      <c r="K131" t="s">
        <v>1825</v>
      </c>
      <c r="L131" t="s">
        <v>1826</v>
      </c>
      <c r="M131" t="s">
        <v>1827</v>
      </c>
      <c r="N131">
        <f t="shared" si="19"/>
        <v>28.209166666666665</v>
      </c>
      <c r="O131">
        <f t="shared" si="20"/>
        <v>28.222222222222221</v>
      </c>
      <c r="P131">
        <f t="shared" si="21"/>
        <v>84.80749999999999</v>
      </c>
      <c r="Q131">
        <f t="shared" si="22"/>
        <v>84.824166666666656</v>
      </c>
      <c r="R131" t="s">
        <v>1828</v>
      </c>
      <c r="S131" t="s">
        <v>1178</v>
      </c>
      <c r="T131" t="str">
        <f t="shared" si="23"/>
        <v>Gorkha</v>
      </c>
      <c r="U131" s="17" t="str">
        <f>VLOOKUP(Table_1[[#This Row],[District]],Table11[],6,FALSE)</f>
        <v>Gandaki</v>
      </c>
      <c r="W131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31" t="e">
        <f>(Table_1[[#This Row],[O and M Cost
(*10^6)]]/Table_1[[#This Row],[Design Generation 
(MWh)]])*1000</f>
        <v>#DIV/0!</v>
      </c>
      <c r="Z131" t="e">
        <f>4%*Table_1[[#This Row],[Cost of Generation 
($/MWh)]]</f>
        <v>#DIV/0!</v>
      </c>
    </row>
    <row r="132" spans="1:26" x14ac:dyDescent="0.35">
      <c r="A132">
        <v>41</v>
      </c>
      <c r="B132" s="17" t="s">
        <v>416</v>
      </c>
      <c r="C132" s="17">
        <v>4.5</v>
      </c>
      <c r="D132" t="s">
        <v>417</v>
      </c>
      <c r="E132" t="s">
        <v>418</v>
      </c>
      <c r="F132" t="s">
        <v>419</v>
      </c>
      <c r="G132" t="s">
        <v>420</v>
      </c>
      <c r="H132" t="s">
        <v>421</v>
      </c>
      <c r="I132" t="s">
        <v>21</v>
      </c>
      <c r="J132" t="s">
        <v>422</v>
      </c>
      <c r="K132" t="s">
        <v>423</v>
      </c>
      <c r="L132" t="s">
        <v>424</v>
      </c>
      <c r="M132" t="s">
        <v>425</v>
      </c>
      <c r="N132">
        <f t="shared" ref="N132:N163" si="24">LEFT(J132,FIND("o",J132)-1) + MID(J132,FIND("o",J132)+2,FIND("'",J132)-FIND("o",J132)-2)/60 + MID(J132,FIND("'",J132)+2,FIND("""",J132)-FIND("'",J132)-2)/3600</f>
        <v>28.176944444444445</v>
      </c>
      <c r="O132">
        <f t="shared" ref="O132:O163" si="25">LEFT(K132,FIND("o",K132)-1) + MID(K132,FIND("o",K132)+2,FIND("'",K132)-FIND("o",K132)-2)/60 + MID(K132,FIND("'",K132)+2,FIND("""",K132)-FIND("'",K132)-2)/3600</f>
        <v>28.190555555555555</v>
      </c>
      <c r="P132">
        <f t="shared" ref="P132:P163" si="26">LEFT(L132,FIND("o",L132)-1) + MID(L132,FIND("o",L132)+2,FIND("'",L132)-FIND("o",L132)-2)/60 + MID(L132,FIND("'",L132)+2,FIND("""",L132)-FIND("'",L132)-2)/3600</f>
        <v>84.025277777777774</v>
      </c>
      <c r="Q132">
        <f t="shared" ref="Q132:Q163" si="27">LEFT(M132,FIND("o",M132)-1) + MID(M132,FIND("o",M132)+2,FIND("'",M132)-FIND("o",M132)-2)/60 + MID(M132,FIND("'",M132)+2,FIND("""",M132)-FIND("'",M132)-2)/3600</f>
        <v>84.040555555555557</v>
      </c>
      <c r="R132" t="s">
        <v>74</v>
      </c>
      <c r="S132" t="s">
        <v>426</v>
      </c>
      <c r="T132" t="str">
        <f t="shared" si="23"/>
        <v>Kaski</v>
      </c>
      <c r="U132" s="17" t="str">
        <f>VLOOKUP(Table_1[[#This Row],[District]],Table11[],6,FALSE)</f>
        <v>Gandaki</v>
      </c>
      <c r="W132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32" t="e">
        <f>(Table_1[[#This Row],[O and M Cost
(*10^6)]]/Table_1[[#This Row],[Design Generation 
(MWh)]])*1000</f>
        <v>#DIV/0!</v>
      </c>
      <c r="Z132" t="e">
        <f>4%*Table_1[[#This Row],[Cost of Generation 
($/MWh)]]</f>
        <v>#DIV/0!</v>
      </c>
    </row>
    <row r="133" spans="1:26" x14ac:dyDescent="0.35">
      <c r="A133">
        <v>127</v>
      </c>
      <c r="B133" s="17" t="s">
        <v>1408</v>
      </c>
      <c r="C133" s="17">
        <v>4.5</v>
      </c>
      <c r="D133" t="s">
        <v>1409</v>
      </c>
      <c r="E133" t="s">
        <v>1410</v>
      </c>
      <c r="F133" t="s">
        <v>1411</v>
      </c>
      <c r="G133" t="s">
        <v>1412</v>
      </c>
      <c r="H133" t="s">
        <v>1413</v>
      </c>
      <c r="I133" t="s">
        <v>1414</v>
      </c>
      <c r="J133" t="s">
        <v>1415</v>
      </c>
      <c r="K133" t="s">
        <v>422</v>
      </c>
      <c r="L133" t="s">
        <v>1416</v>
      </c>
      <c r="M133" t="s">
        <v>1417</v>
      </c>
      <c r="N133">
        <f t="shared" si="24"/>
        <v>28.152777777777775</v>
      </c>
      <c r="O133">
        <f t="shared" si="25"/>
        <v>28.176944444444445</v>
      </c>
      <c r="P133">
        <f t="shared" si="26"/>
        <v>84.033333333333331</v>
      </c>
      <c r="Q133">
        <f t="shared" si="27"/>
        <v>84.043333333333337</v>
      </c>
      <c r="R133" t="s">
        <v>1418</v>
      </c>
      <c r="S133" t="s">
        <v>1419</v>
      </c>
      <c r="T133" t="str">
        <f t="shared" ref="T133:T164" si="28">_xlfn.TEXTBEFORE(_xlfn.TEXTAFTER(R133, "("), ")")</f>
        <v>Kaski</v>
      </c>
      <c r="U133" s="17" t="str">
        <f>VLOOKUP(Table_1[[#This Row],[District]],Table11[],6,FALSE)</f>
        <v>Gandaki</v>
      </c>
      <c r="W133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33" t="e">
        <f>(Table_1[[#This Row],[O and M Cost
(*10^6)]]/Table_1[[#This Row],[Design Generation 
(MWh)]])*1000</f>
        <v>#DIV/0!</v>
      </c>
      <c r="Z133" t="e">
        <f>4%*Table_1[[#This Row],[Cost of Generation 
($/MWh)]]</f>
        <v>#DIV/0!</v>
      </c>
    </row>
    <row r="134" spans="1:26" x14ac:dyDescent="0.35">
      <c r="A134">
        <v>31</v>
      </c>
      <c r="B134" s="17" t="s">
        <v>298</v>
      </c>
      <c r="C134" s="17">
        <v>4.5</v>
      </c>
      <c r="D134" t="s">
        <v>298</v>
      </c>
      <c r="E134" t="s">
        <v>299</v>
      </c>
      <c r="F134" t="s">
        <v>300</v>
      </c>
      <c r="G134" t="s">
        <v>301</v>
      </c>
      <c r="H134" t="s">
        <v>302</v>
      </c>
      <c r="I134" t="s">
        <v>21</v>
      </c>
      <c r="J134" t="s">
        <v>303</v>
      </c>
      <c r="K134" t="s">
        <v>304</v>
      </c>
      <c r="L134" t="s">
        <v>305</v>
      </c>
      <c r="M134" t="s">
        <v>306</v>
      </c>
      <c r="N134">
        <f t="shared" si="24"/>
        <v>26.876666666666669</v>
      </c>
      <c r="O134">
        <f t="shared" si="25"/>
        <v>26.893333333333334</v>
      </c>
      <c r="P134">
        <f t="shared" si="26"/>
        <v>87.929722222222225</v>
      </c>
      <c r="Q134">
        <f t="shared" si="27"/>
        <v>87.943888888888893</v>
      </c>
      <c r="R134" t="s">
        <v>307</v>
      </c>
      <c r="S134" t="s">
        <v>308</v>
      </c>
      <c r="T134" t="str">
        <f t="shared" si="28"/>
        <v>Ilam</v>
      </c>
      <c r="U134" s="17" t="str">
        <f>VLOOKUP(Table_1[[#This Row],[District]],Table11[],6,FALSE)</f>
        <v>Koshi</v>
      </c>
      <c r="W134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34" t="e">
        <f>(Table_1[[#This Row],[O and M Cost
(*10^6)]]/Table_1[[#This Row],[Design Generation 
(MWh)]])*1000</f>
        <v>#DIV/0!</v>
      </c>
      <c r="Z134" t="e">
        <f>4%*Table_1[[#This Row],[Cost of Generation 
($/MWh)]]</f>
        <v>#DIV/0!</v>
      </c>
    </row>
    <row r="135" spans="1:26" x14ac:dyDescent="0.35">
      <c r="A135">
        <v>33</v>
      </c>
      <c r="B135" s="17" t="s">
        <v>320</v>
      </c>
      <c r="C135" s="17">
        <v>4.4550000000000001</v>
      </c>
      <c r="D135" t="s">
        <v>321</v>
      </c>
      <c r="E135" t="s">
        <v>322</v>
      </c>
      <c r="F135" t="s">
        <v>323</v>
      </c>
      <c r="G135" t="s">
        <v>324</v>
      </c>
      <c r="H135" t="s">
        <v>325</v>
      </c>
      <c r="I135" t="s">
        <v>21</v>
      </c>
      <c r="J135" t="s">
        <v>326</v>
      </c>
      <c r="K135" t="s">
        <v>327</v>
      </c>
      <c r="L135" t="s">
        <v>328</v>
      </c>
      <c r="M135" t="s">
        <v>329</v>
      </c>
      <c r="N135">
        <f t="shared" si="24"/>
        <v>27.315000000000001</v>
      </c>
      <c r="O135">
        <f t="shared" si="25"/>
        <v>27.325833333333332</v>
      </c>
      <c r="P135">
        <f t="shared" si="26"/>
        <v>87.316666666666663</v>
      </c>
      <c r="Q135">
        <f t="shared" si="27"/>
        <v>87.345555555555549</v>
      </c>
      <c r="R135" t="s">
        <v>330</v>
      </c>
      <c r="S135" t="s">
        <v>331</v>
      </c>
      <c r="T135" t="str">
        <f t="shared" si="28"/>
        <v>Sankhuwasabha</v>
      </c>
      <c r="U135" s="17" t="str">
        <f>VLOOKUP(Table_1[[#This Row],[District]],Table11[],6,FALSE)</f>
        <v>Koshi</v>
      </c>
      <c r="W135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35" t="e">
        <f>(Table_1[[#This Row],[O and M Cost
(*10^6)]]/Table_1[[#This Row],[Design Generation 
(MWh)]])*1000</f>
        <v>#DIV/0!</v>
      </c>
      <c r="Z135" t="e">
        <f>4%*Table_1[[#This Row],[Cost of Generation 
($/MWh)]]</f>
        <v>#DIV/0!</v>
      </c>
    </row>
    <row r="136" spans="1:26" x14ac:dyDescent="0.35">
      <c r="A136">
        <v>53</v>
      </c>
      <c r="B136" s="17" t="s">
        <v>557</v>
      </c>
      <c r="C136" s="17">
        <v>4.4000000000000004</v>
      </c>
      <c r="D136" t="s">
        <v>558</v>
      </c>
      <c r="E136" t="s">
        <v>559</v>
      </c>
      <c r="F136" t="s">
        <v>560</v>
      </c>
      <c r="G136" t="s">
        <v>561</v>
      </c>
      <c r="H136" t="s">
        <v>562</v>
      </c>
      <c r="I136" t="s">
        <v>563</v>
      </c>
      <c r="J136" t="s">
        <v>564</v>
      </c>
      <c r="K136" t="s">
        <v>565</v>
      </c>
      <c r="L136" t="s">
        <v>566</v>
      </c>
      <c r="M136" t="s">
        <v>567</v>
      </c>
      <c r="N136">
        <f t="shared" si="24"/>
        <v>28.396666666666665</v>
      </c>
      <c r="O136">
        <f t="shared" si="25"/>
        <v>28.408333333333331</v>
      </c>
      <c r="P136">
        <f t="shared" si="26"/>
        <v>84.409444444444446</v>
      </c>
      <c r="Q136">
        <f t="shared" si="27"/>
        <v>84.429166666666674</v>
      </c>
      <c r="R136" t="s">
        <v>197</v>
      </c>
      <c r="S136" t="s">
        <v>568</v>
      </c>
      <c r="T136" t="str">
        <f t="shared" si="28"/>
        <v>Lamjung</v>
      </c>
      <c r="U136" s="17" t="str">
        <f>VLOOKUP(Table_1[[#This Row],[District]],Table11[],6,FALSE)</f>
        <v>Gandaki</v>
      </c>
      <c r="W136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36" t="e">
        <f>(Table_1[[#This Row],[O and M Cost
(*10^6)]]/Table_1[[#This Row],[Design Generation 
(MWh)]])*1000</f>
        <v>#DIV/0!</v>
      </c>
      <c r="Z136" t="e">
        <f>4%*Table_1[[#This Row],[Cost of Generation 
($/MWh)]]</f>
        <v>#DIV/0!</v>
      </c>
    </row>
    <row r="137" spans="1:26" x14ac:dyDescent="0.35">
      <c r="A137">
        <v>78</v>
      </c>
      <c r="B137" s="17" t="s">
        <v>850</v>
      </c>
      <c r="C137" s="17">
        <v>4.3600000000000003</v>
      </c>
      <c r="D137" t="s">
        <v>851</v>
      </c>
      <c r="E137" t="s">
        <v>852</v>
      </c>
      <c r="F137" t="s">
        <v>840</v>
      </c>
      <c r="G137" t="s">
        <v>853</v>
      </c>
      <c r="H137" t="s">
        <v>854</v>
      </c>
      <c r="I137" t="s">
        <v>855</v>
      </c>
      <c r="J137" t="s">
        <v>856</v>
      </c>
      <c r="K137" t="s">
        <v>857</v>
      </c>
      <c r="L137" t="s">
        <v>858</v>
      </c>
      <c r="M137" t="s">
        <v>859</v>
      </c>
      <c r="N137">
        <f t="shared" si="24"/>
        <v>27.487500000000001</v>
      </c>
      <c r="O137">
        <f t="shared" si="25"/>
        <v>27.497222222222224</v>
      </c>
      <c r="P137">
        <f t="shared" si="26"/>
        <v>85.305555555555557</v>
      </c>
      <c r="Q137">
        <f t="shared" si="27"/>
        <v>85.331388888888881</v>
      </c>
      <c r="R137" t="s">
        <v>860</v>
      </c>
      <c r="S137" t="s">
        <v>861</v>
      </c>
      <c r="T137" t="str">
        <f t="shared" si="28"/>
        <v>Lalitpur</v>
      </c>
      <c r="U137" s="17" t="str">
        <f>VLOOKUP(Table_1[[#This Row],[District]],Table11[],6,FALSE)</f>
        <v>Bagmati</v>
      </c>
      <c r="W137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37" t="e">
        <f>(Table_1[[#This Row],[O and M Cost
(*10^6)]]/Table_1[[#This Row],[Design Generation 
(MWh)]])*1000</f>
        <v>#DIV/0!</v>
      </c>
      <c r="Z137" t="e">
        <f>4%*Table_1[[#This Row],[Cost of Generation 
($/MWh)]]</f>
        <v>#DIV/0!</v>
      </c>
    </row>
    <row r="138" spans="1:26" x14ac:dyDescent="0.35">
      <c r="A138">
        <v>40</v>
      </c>
      <c r="B138" s="17" t="s">
        <v>403</v>
      </c>
      <c r="C138" s="17">
        <v>4.2</v>
      </c>
      <c r="D138" t="s">
        <v>404</v>
      </c>
      <c r="E138" t="s">
        <v>405</v>
      </c>
      <c r="F138" t="s">
        <v>406</v>
      </c>
      <c r="G138" t="s">
        <v>407</v>
      </c>
      <c r="H138" t="s">
        <v>408</v>
      </c>
      <c r="I138" t="s">
        <v>409</v>
      </c>
      <c r="J138" t="s">
        <v>410</v>
      </c>
      <c r="K138" t="s">
        <v>411</v>
      </c>
      <c r="L138" t="s">
        <v>412</v>
      </c>
      <c r="M138" t="s">
        <v>413</v>
      </c>
      <c r="N138">
        <f t="shared" si="24"/>
        <v>27.836388888888887</v>
      </c>
      <c r="O138">
        <f t="shared" si="25"/>
        <v>27.858333333333334</v>
      </c>
      <c r="P138">
        <f t="shared" si="26"/>
        <v>85.777222222222221</v>
      </c>
      <c r="Q138">
        <f t="shared" si="27"/>
        <v>85.80416666666666</v>
      </c>
      <c r="R138" t="s">
        <v>414</v>
      </c>
      <c r="S138" t="s">
        <v>415</v>
      </c>
      <c r="T138" t="str">
        <f t="shared" si="28"/>
        <v>Sindhupalchok</v>
      </c>
      <c r="U138" s="17" t="str">
        <f>VLOOKUP(Table_1[[#This Row],[District]],Table11[],6,FALSE)</f>
        <v>Bagmati</v>
      </c>
      <c r="W138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38" t="e">
        <f>(Table_1[[#This Row],[O and M Cost
(*10^6)]]/Table_1[[#This Row],[Design Generation 
(MWh)]])*1000</f>
        <v>#DIV/0!</v>
      </c>
      <c r="Z138" t="e">
        <f>4%*Table_1[[#This Row],[Cost of Generation 
($/MWh)]]</f>
        <v>#DIV/0!</v>
      </c>
    </row>
    <row r="139" spans="1:26" x14ac:dyDescent="0.35">
      <c r="A139">
        <v>26</v>
      </c>
      <c r="B139" s="17" t="s">
        <v>241</v>
      </c>
      <c r="C139" s="17">
        <v>4</v>
      </c>
      <c r="D139" t="s">
        <v>242</v>
      </c>
      <c r="E139" t="s">
        <v>243</v>
      </c>
      <c r="F139" t="s">
        <v>244</v>
      </c>
      <c r="G139" t="s">
        <v>245</v>
      </c>
      <c r="H139" t="s">
        <v>246</v>
      </c>
      <c r="I139" t="s">
        <v>21</v>
      </c>
      <c r="J139" t="s">
        <v>247</v>
      </c>
      <c r="K139" t="s">
        <v>248</v>
      </c>
      <c r="L139" t="s">
        <v>249</v>
      </c>
      <c r="M139" t="s">
        <v>250</v>
      </c>
      <c r="N139">
        <f t="shared" si="24"/>
        <v>28.274999999999999</v>
      </c>
      <c r="O139">
        <f t="shared" si="25"/>
        <v>28.308333333333334</v>
      </c>
      <c r="P139">
        <f t="shared" si="26"/>
        <v>84.325000000000003</v>
      </c>
      <c r="Q139">
        <f t="shared" si="27"/>
        <v>84.358333333333334</v>
      </c>
      <c r="R139" t="s">
        <v>251</v>
      </c>
      <c r="S139" t="s">
        <v>252</v>
      </c>
      <c r="T139" t="str">
        <f t="shared" si="28"/>
        <v>Lamjung</v>
      </c>
      <c r="U139" s="17" t="str">
        <f>VLOOKUP(Table_1[[#This Row],[District]],Table11[],6,FALSE)</f>
        <v>Gandaki</v>
      </c>
      <c r="W139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39" t="e">
        <f>(Table_1[[#This Row],[O and M Cost
(*10^6)]]/Table_1[[#This Row],[Design Generation 
(MWh)]])*1000</f>
        <v>#DIV/0!</v>
      </c>
      <c r="Z139" t="e">
        <f>4%*Table_1[[#This Row],[Cost of Generation 
($/MWh)]]</f>
        <v>#DIV/0!</v>
      </c>
    </row>
    <row r="140" spans="1:26" x14ac:dyDescent="0.35">
      <c r="A140">
        <v>92</v>
      </c>
      <c r="B140" s="17" t="s">
        <v>1008</v>
      </c>
      <c r="C140" s="17">
        <v>4</v>
      </c>
      <c r="D140" t="s">
        <v>126</v>
      </c>
      <c r="E140" t="s">
        <v>1009</v>
      </c>
      <c r="F140" t="s">
        <v>1010</v>
      </c>
      <c r="G140" t="s">
        <v>1011</v>
      </c>
      <c r="H140" t="s">
        <v>1012</v>
      </c>
      <c r="I140" t="s">
        <v>1013</v>
      </c>
      <c r="J140" t="s">
        <v>1014</v>
      </c>
      <c r="K140" t="s">
        <v>1015</v>
      </c>
      <c r="L140" t="s">
        <v>1016</v>
      </c>
      <c r="M140" t="s">
        <v>461</v>
      </c>
      <c r="N140">
        <f t="shared" si="24"/>
        <v>26.917222222222222</v>
      </c>
      <c r="O140">
        <f t="shared" si="25"/>
        <v>26.949444444444445</v>
      </c>
      <c r="P140">
        <f t="shared" si="26"/>
        <v>87.896111111111111</v>
      </c>
      <c r="Q140">
        <f t="shared" si="27"/>
        <v>87.916666666666671</v>
      </c>
      <c r="R140" t="s">
        <v>1017</v>
      </c>
      <c r="S140" t="s">
        <v>1018</v>
      </c>
      <c r="T140" t="str">
        <f t="shared" si="28"/>
        <v>Ilam</v>
      </c>
      <c r="U140" s="17" t="str">
        <f>VLOOKUP(Table_1[[#This Row],[District]],Table11[],6,FALSE)</f>
        <v>Koshi</v>
      </c>
      <c r="W140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40" t="e">
        <f>(Table_1[[#This Row],[O and M Cost
(*10^6)]]/Table_1[[#This Row],[Design Generation 
(MWh)]])*1000</f>
        <v>#DIV/0!</v>
      </c>
      <c r="Z140" t="e">
        <f>4%*Table_1[[#This Row],[Cost of Generation 
($/MWh)]]</f>
        <v>#DIV/0!</v>
      </c>
    </row>
    <row r="141" spans="1:26" x14ac:dyDescent="0.35">
      <c r="A141">
        <v>86</v>
      </c>
      <c r="B141" s="17" t="s">
        <v>937</v>
      </c>
      <c r="C141" s="17">
        <v>4</v>
      </c>
      <c r="D141" t="s">
        <v>938</v>
      </c>
      <c r="E141" t="s">
        <v>939</v>
      </c>
      <c r="F141" t="s">
        <v>940</v>
      </c>
      <c r="G141" t="s">
        <v>941</v>
      </c>
      <c r="H141" t="s">
        <v>942</v>
      </c>
      <c r="I141" t="s">
        <v>943</v>
      </c>
      <c r="J141" t="s">
        <v>944</v>
      </c>
      <c r="K141" t="s">
        <v>845</v>
      </c>
      <c r="L141" t="s">
        <v>945</v>
      </c>
      <c r="M141" t="s">
        <v>946</v>
      </c>
      <c r="N141">
        <f t="shared" si="24"/>
        <v>28.333333333333332</v>
      </c>
      <c r="O141">
        <f t="shared" si="25"/>
        <v>28.351944444444445</v>
      </c>
      <c r="P141">
        <f t="shared" si="26"/>
        <v>83.975000000000009</v>
      </c>
      <c r="Q141">
        <f t="shared" si="27"/>
        <v>84.009722222222223</v>
      </c>
      <c r="R141" t="s">
        <v>74</v>
      </c>
      <c r="S141" t="s">
        <v>947</v>
      </c>
      <c r="T141" t="str">
        <f t="shared" si="28"/>
        <v>Kaski</v>
      </c>
      <c r="U141" s="17" t="str">
        <f>VLOOKUP(Table_1[[#This Row],[District]],Table11[],6,FALSE)</f>
        <v>Gandaki</v>
      </c>
      <c r="W141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41" t="e">
        <f>(Table_1[[#This Row],[O and M Cost
(*10^6)]]/Table_1[[#This Row],[Design Generation 
(MWh)]])*1000</f>
        <v>#DIV/0!</v>
      </c>
      <c r="Z141" t="e">
        <f>4%*Table_1[[#This Row],[Cost of Generation 
($/MWh)]]</f>
        <v>#DIV/0!</v>
      </c>
    </row>
    <row r="142" spans="1:26" x14ac:dyDescent="0.35">
      <c r="A142">
        <v>149</v>
      </c>
      <c r="B142" s="17" t="s">
        <v>1669</v>
      </c>
      <c r="C142" s="17">
        <v>4</v>
      </c>
      <c r="D142" t="s">
        <v>1670</v>
      </c>
      <c r="E142" t="s">
        <v>1671</v>
      </c>
      <c r="F142" t="s">
        <v>1672</v>
      </c>
      <c r="G142" t="s">
        <v>1673</v>
      </c>
      <c r="H142" t="s">
        <v>1674</v>
      </c>
      <c r="I142" t="s">
        <v>1675</v>
      </c>
      <c r="J142" t="s">
        <v>1676</v>
      </c>
      <c r="K142" t="s">
        <v>1677</v>
      </c>
      <c r="L142" t="s">
        <v>1678</v>
      </c>
      <c r="M142" t="s">
        <v>1679</v>
      </c>
      <c r="N142">
        <f t="shared" si="24"/>
        <v>28.268055555555556</v>
      </c>
      <c r="O142">
        <f t="shared" si="25"/>
        <v>28.296111111111113</v>
      </c>
      <c r="P142">
        <f t="shared" si="26"/>
        <v>84.477222222222224</v>
      </c>
      <c r="Q142">
        <f t="shared" si="27"/>
        <v>84.499166666666667</v>
      </c>
      <c r="R142" t="s">
        <v>1680</v>
      </c>
      <c r="S142" t="s">
        <v>1681</v>
      </c>
      <c r="T142" t="str">
        <f t="shared" si="28"/>
        <v>Lamjung</v>
      </c>
      <c r="U142" s="17" t="str">
        <f>VLOOKUP(Table_1[[#This Row],[District]],Table11[],6,FALSE)</f>
        <v>Gandaki</v>
      </c>
      <c r="W142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42" t="e">
        <f>(Table_1[[#This Row],[O and M Cost
(*10^6)]]/Table_1[[#This Row],[Design Generation 
(MWh)]])*1000</f>
        <v>#DIV/0!</v>
      </c>
      <c r="Z142" t="e">
        <f>4%*Table_1[[#This Row],[Cost of Generation 
($/MWh)]]</f>
        <v>#DIV/0!</v>
      </c>
    </row>
    <row r="143" spans="1:26" x14ac:dyDescent="0.35">
      <c r="A143">
        <v>103</v>
      </c>
      <c r="B143" s="17" t="s">
        <v>1133</v>
      </c>
      <c r="C143" s="17">
        <v>3.75</v>
      </c>
      <c r="D143" t="s">
        <v>1134</v>
      </c>
      <c r="E143" t="s">
        <v>1135</v>
      </c>
      <c r="F143" t="s">
        <v>1124</v>
      </c>
      <c r="G143" t="s">
        <v>1125</v>
      </c>
      <c r="H143" t="s">
        <v>1136</v>
      </c>
      <c r="I143" t="s">
        <v>1137</v>
      </c>
      <c r="J143" t="s">
        <v>1138</v>
      </c>
      <c r="K143" t="s">
        <v>1139</v>
      </c>
      <c r="L143" t="s">
        <v>1140</v>
      </c>
      <c r="M143" t="s">
        <v>1141</v>
      </c>
      <c r="N143">
        <f t="shared" si="24"/>
        <v>28.916666666666668</v>
      </c>
      <c r="O143">
        <f t="shared" si="25"/>
        <v>28.946666666666665</v>
      </c>
      <c r="P143">
        <f t="shared" si="26"/>
        <v>81.815555555555548</v>
      </c>
      <c r="Q143">
        <f t="shared" si="27"/>
        <v>81.841388888888886</v>
      </c>
      <c r="R143" t="s">
        <v>2313</v>
      </c>
      <c r="S143" t="s">
        <v>1142</v>
      </c>
      <c r="T143" t="str">
        <f t="shared" si="28"/>
        <v>Dailekh</v>
      </c>
      <c r="U143" s="17" t="str">
        <f>VLOOKUP(Table_1[[#This Row],[District]],Table11[],6,FALSE)</f>
        <v>Karnali</v>
      </c>
      <c r="W143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43" t="e">
        <f>(Table_1[[#This Row],[O and M Cost
(*10^6)]]/Table_1[[#This Row],[Design Generation 
(MWh)]])*1000</f>
        <v>#DIV/0!</v>
      </c>
      <c r="Z143" t="e">
        <f>4%*Table_1[[#This Row],[Cost of Generation 
($/MWh)]]</f>
        <v>#DIV/0!</v>
      </c>
    </row>
    <row r="144" spans="1:26" x14ac:dyDescent="0.35">
      <c r="A144">
        <v>47</v>
      </c>
      <c r="B144" s="17" t="s">
        <v>488</v>
      </c>
      <c r="C144" s="17">
        <v>3.52</v>
      </c>
      <c r="D144" t="s">
        <v>489</v>
      </c>
      <c r="E144" t="s">
        <v>490</v>
      </c>
      <c r="F144" t="s">
        <v>491</v>
      </c>
      <c r="G144" t="s">
        <v>492</v>
      </c>
      <c r="H144" t="s">
        <v>493</v>
      </c>
      <c r="I144" t="s">
        <v>494</v>
      </c>
      <c r="J144" t="s">
        <v>495</v>
      </c>
      <c r="K144" t="s">
        <v>496</v>
      </c>
      <c r="L144" t="s">
        <v>497</v>
      </c>
      <c r="M144" t="s">
        <v>498</v>
      </c>
      <c r="N144">
        <f t="shared" si="24"/>
        <v>27.630555555555556</v>
      </c>
      <c r="O144">
        <f t="shared" si="25"/>
        <v>27.655555555555555</v>
      </c>
      <c r="P144">
        <f t="shared" si="26"/>
        <v>86.016111111111115</v>
      </c>
      <c r="Q144">
        <f t="shared" si="27"/>
        <v>86.039722222222224</v>
      </c>
      <c r="R144" t="s">
        <v>499</v>
      </c>
      <c r="S144" t="s">
        <v>500</v>
      </c>
      <c r="T144" t="str">
        <f t="shared" si="28"/>
        <v>Dolakha</v>
      </c>
      <c r="U144" s="17" t="str">
        <f>VLOOKUP(Table_1[[#This Row],[District]],Table11[],6,FALSE)</f>
        <v>Bagmati</v>
      </c>
      <c r="W144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44" t="e">
        <f>(Table_1[[#This Row],[O and M Cost
(*10^6)]]/Table_1[[#This Row],[Design Generation 
(MWh)]])*1000</f>
        <v>#DIV/0!</v>
      </c>
      <c r="Z144" t="e">
        <f>4%*Table_1[[#This Row],[Cost of Generation 
($/MWh)]]</f>
        <v>#DIV/0!</v>
      </c>
    </row>
    <row r="145" spans="1:26" x14ac:dyDescent="0.35">
      <c r="A145">
        <v>143</v>
      </c>
      <c r="B145" s="17" t="s">
        <v>1596</v>
      </c>
      <c r="C145" s="17">
        <v>3.5</v>
      </c>
      <c r="D145" t="s">
        <v>69</v>
      </c>
      <c r="E145" t="s">
        <v>1597</v>
      </c>
      <c r="F145" t="s">
        <v>1598</v>
      </c>
      <c r="G145" t="s">
        <v>1599</v>
      </c>
      <c r="H145" t="s">
        <v>1600</v>
      </c>
      <c r="I145" t="s">
        <v>1601</v>
      </c>
      <c r="J145" t="s">
        <v>1602</v>
      </c>
      <c r="K145" t="s">
        <v>1603</v>
      </c>
      <c r="L145" t="s">
        <v>1604</v>
      </c>
      <c r="M145" t="s">
        <v>1605</v>
      </c>
      <c r="N145">
        <f t="shared" si="24"/>
        <v>28.010277777777777</v>
      </c>
      <c r="O145">
        <f t="shared" si="25"/>
        <v>28.034722222222225</v>
      </c>
      <c r="P145">
        <f t="shared" si="26"/>
        <v>83.612499999999997</v>
      </c>
      <c r="Q145">
        <f t="shared" si="27"/>
        <v>83.625</v>
      </c>
      <c r="R145" t="s">
        <v>1606</v>
      </c>
      <c r="S145" t="s">
        <v>1607</v>
      </c>
      <c r="T145" t="str">
        <f t="shared" si="28"/>
        <v>Parbat</v>
      </c>
      <c r="U145" s="17" t="str">
        <f>VLOOKUP(Table_1[[#This Row],[District]],Table11[],6,FALSE)</f>
        <v>Gandaki</v>
      </c>
      <c r="W145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45" t="e">
        <f>(Table_1[[#This Row],[O and M Cost
(*10^6)]]/Table_1[[#This Row],[Design Generation 
(MWh)]])*1000</f>
        <v>#DIV/0!</v>
      </c>
      <c r="Z145" t="e">
        <f>4%*Table_1[[#This Row],[Cost of Generation 
($/MWh)]]</f>
        <v>#DIV/0!</v>
      </c>
    </row>
    <row r="146" spans="1:26" x14ac:dyDescent="0.35">
      <c r="A146">
        <v>95</v>
      </c>
      <c r="B146" s="17" t="s">
        <v>1044</v>
      </c>
      <c r="C146" s="17">
        <v>3.33</v>
      </c>
      <c r="D146" t="s">
        <v>1044</v>
      </c>
      <c r="E146" t="s">
        <v>1045</v>
      </c>
      <c r="F146" t="s">
        <v>1034</v>
      </c>
      <c r="G146" t="s">
        <v>1035</v>
      </c>
      <c r="H146" t="s">
        <v>1046</v>
      </c>
      <c r="I146" t="s">
        <v>1047</v>
      </c>
      <c r="J146" t="s">
        <v>1048</v>
      </c>
      <c r="K146" t="s">
        <v>1049</v>
      </c>
      <c r="L146" t="s">
        <v>1050</v>
      </c>
      <c r="M146" t="s">
        <v>1051</v>
      </c>
      <c r="N146">
        <f t="shared" si="24"/>
        <v>29</v>
      </c>
      <c r="O146">
        <f t="shared" si="25"/>
        <v>29.020833333333332</v>
      </c>
      <c r="P146">
        <f t="shared" si="26"/>
        <v>80.75</v>
      </c>
      <c r="Q146">
        <f t="shared" si="27"/>
        <v>80.784722222222214</v>
      </c>
      <c r="R146" t="s">
        <v>1052</v>
      </c>
      <c r="S146" t="s">
        <v>1053</v>
      </c>
      <c r="T146" t="str">
        <f t="shared" si="28"/>
        <v>Doti</v>
      </c>
      <c r="U146" s="17" t="str">
        <f>VLOOKUP(Table_1[[#This Row],[District]],Table11[],6,FALSE)</f>
        <v>Sudurpaschim</v>
      </c>
      <c r="W146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46" t="e">
        <f>(Table_1[[#This Row],[O and M Cost
(*10^6)]]/Table_1[[#This Row],[Design Generation 
(MWh)]])*1000</f>
        <v>#DIV/0!</v>
      </c>
      <c r="Z146" t="e">
        <f>4%*Table_1[[#This Row],[Cost of Generation 
($/MWh)]]</f>
        <v>#DIV/0!</v>
      </c>
    </row>
    <row r="147" spans="1:26" x14ac:dyDescent="0.35">
      <c r="A147">
        <v>75</v>
      </c>
      <c r="B147" s="17" t="s">
        <v>814</v>
      </c>
      <c r="C147" s="17">
        <v>3.3</v>
      </c>
      <c r="D147" t="s">
        <v>814</v>
      </c>
      <c r="E147" t="s">
        <v>815</v>
      </c>
      <c r="F147" t="s">
        <v>816</v>
      </c>
      <c r="G147" t="s">
        <v>817</v>
      </c>
      <c r="H147" t="s">
        <v>818</v>
      </c>
      <c r="I147" t="s">
        <v>819</v>
      </c>
      <c r="J147" t="s">
        <v>820</v>
      </c>
      <c r="K147" t="s">
        <v>821</v>
      </c>
      <c r="L147" t="s">
        <v>822</v>
      </c>
      <c r="M147" t="s">
        <v>823</v>
      </c>
      <c r="N147">
        <f t="shared" si="24"/>
        <v>27.388611111111111</v>
      </c>
      <c r="O147">
        <f t="shared" si="25"/>
        <v>27.403611111111111</v>
      </c>
      <c r="P147">
        <f t="shared" si="26"/>
        <v>87.273055555555558</v>
      </c>
      <c r="Q147">
        <f t="shared" si="27"/>
        <v>87.293055555555554</v>
      </c>
      <c r="R147" t="s">
        <v>824</v>
      </c>
      <c r="S147" t="s">
        <v>825</v>
      </c>
      <c r="T147" t="str">
        <f t="shared" si="28"/>
        <v>Sankhuwasabha</v>
      </c>
      <c r="U147" s="17" t="str">
        <f>VLOOKUP(Table_1[[#This Row],[District]],Table11[],6,FALSE)</f>
        <v>Koshi</v>
      </c>
      <c r="W147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47" t="e">
        <f>(Table_1[[#This Row],[O and M Cost
(*10^6)]]/Table_1[[#This Row],[Design Generation 
(MWh)]])*1000</f>
        <v>#DIV/0!</v>
      </c>
      <c r="Z147" t="e">
        <f>4%*Table_1[[#This Row],[Cost of Generation 
($/MWh)]]</f>
        <v>#DIV/0!</v>
      </c>
    </row>
    <row r="148" spans="1:26" x14ac:dyDescent="0.35">
      <c r="A148">
        <v>84</v>
      </c>
      <c r="B148" s="17" t="s">
        <v>915</v>
      </c>
      <c r="C148" s="17">
        <v>3.2</v>
      </c>
      <c r="D148" t="s">
        <v>916</v>
      </c>
      <c r="E148" t="s">
        <v>917</v>
      </c>
      <c r="F148" t="s">
        <v>906</v>
      </c>
      <c r="G148" t="s">
        <v>907</v>
      </c>
      <c r="H148" t="s">
        <v>918</v>
      </c>
      <c r="I148" t="s">
        <v>919</v>
      </c>
      <c r="J148" t="s">
        <v>920</v>
      </c>
      <c r="K148" t="s">
        <v>921</v>
      </c>
      <c r="L148" t="s">
        <v>922</v>
      </c>
      <c r="M148" t="s">
        <v>923</v>
      </c>
      <c r="N148">
        <f t="shared" si="24"/>
        <v>27.824999999999999</v>
      </c>
      <c r="O148">
        <f t="shared" si="25"/>
        <v>27.844444444444445</v>
      </c>
      <c r="P148">
        <f t="shared" si="26"/>
        <v>85.775000000000006</v>
      </c>
      <c r="Q148">
        <f t="shared" si="27"/>
        <v>85.820833333333326</v>
      </c>
      <c r="R148" t="s">
        <v>924</v>
      </c>
      <c r="S148" t="s">
        <v>925</v>
      </c>
      <c r="T148" t="str">
        <f t="shared" si="28"/>
        <v>Sindhupalchok</v>
      </c>
      <c r="U148" s="17" t="str">
        <f>VLOOKUP(Table_1[[#This Row],[District]],Table11[],6,FALSE)</f>
        <v>Bagmati</v>
      </c>
      <c r="W148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48" t="e">
        <f>(Table_1[[#This Row],[O and M Cost
(*10^6)]]/Table_1[[#This Row],[Design Generation 
(MWh)]])*1000</f>
        <v>#DIV/0!</v>
      </c>
      <c r="Z148" t="e">
        <f>4%*Table_1[[#This Row],[Cost of Generation 
($/MWh)]]</f>
        <v>#DIV/0!</v>
      </c>
    </row>
    <row r="149" spans="1:26" x14ac:dyDescent="0.35">
      <c r="A149">
        <v>37</v>
      </c>
      <c r="B149" s="17" t="s">
        <v>366</v>
      </c>
      <c r="C149" s="17">
        <v>3</v>
      </c>
      <c r="D149" t="s">
        <v>367</v>
      </c>
      <c r="E149" t="s">
        <v>368</v>
      </c>
      <c r="F149" t="s">
        <v>369</v>
      </c>
      <c r="G149" t="s">
        <v>370</v>
      </c>
      <c r="H149" t="s">
        <v>371</v>
      </c>
      <c r="I149" t="s">
        <v>372</v>
      </c>
      <c r="J149" t="s">
        <v>373</v>
      </c>
      <c r="K149" t="s">
        <v>374</v>
      </c>
      <c r="L149" t="s">
        <v>375</v>
      </c>
      <c r="M149" t="s">
        <v>376</v>
      </c>
      <c r="N149">
        <f t="shared" si="24"/>
        <v>27.931111111111111</v>
      </c>
      <c r="O149">
        <f t="shared" si="25"/>
        <v>27.937222222222221</v>
      </c>
      <c r="P149">
        <f t="shared" si="26"/>
        <v>85.93138888888889</v>
      </c>
      <c r="Q149">
        <f t="shared" si="27"/>
        <v>85.941111111111113</v>
      </c>
      <c r="R149" t="s">
        <v>377</v>
      </c>
      <c r="S149" t="s">
        <v>378</v>
      </c>
      <c r="T149" t="str">
        <f t="shared" si="28"/>
        <v>Sindhupalchok</v>
      </c>
      <c r="U149" s="17" t="str">
        <f>VLOOKUP(Table_1[[#This Row],[District]],Table11[],6,FALSE)</f>
        <v>Bagmati</v>
      </c>
      <c r="W149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49" t="e">
        <f>(Table_1[[#This Row],[O and M Cost
(*10^6)]]/Table_1[[#This Row],[Design Generation 
(MWh)]])*1000</f>
        <v>#DIV/0!</v>
      </c>
      <c r="Z149" t="e">
        <f>4%*Table_1[[#This Row],[Cost of Generation 
($/MWh)]]</f>
        <v>#DIV/0!</v>
      </c>
    </row>
    <row r="150" spans="1:26" x14ac:dyDescent="0.35">
      <c r="A150">
        <v>25</v>
      </c>
      <c r="B150" s="17" t="s">
        <v>230</v>
      </c>
      <c r="C150" s="17">
        <v>3</v>
      </c>
      <c r="D150" t="s">
        <v>231</v>
      </c>
      <c r="E150" t="s">
        <v>232</v>
      </c>
      <c r="F150" t="s">
        <v>233</v>
      </c>
      <c r="G150" t="s">
        <v>234</v>
      </c>
      <c r="H150" t="s">
        <v>235</v>
      </c>
      <c r="I150" t="s">
        <v>21</v>
      </c>
      <c r="J150" t="s">
        <v>236</v>
      </c>
      <c r="K150" t="s">
        <v>237</v>
      </c>
      <c r="L150" t="s">
        <v>238</v>
      </c>
      <c r="M150" t="s">
        <v>217</v>
      </c>
      <c r="N150">
        <f t="shared" si="24"/>
        <v>27.866666666666667</v>
      </c>
      <c r="O150">
        <f t="shared" si="25"/>
        <v>27.883333333333333</v>
      </c>
      <c r="P150">
        <f t="shared" si="26"/>
        <v>85.908333333333346</v>
      </c>
      <c r="Q150">
        <f t="shared" si="27"/>
        <v>85.933333333333337</v>
      </c>
      <c r="R150" t="s">
        <v>239</v>
      </c>
      <c r="S150" t="s">
        <v>240</v>
      </c>
      <c r="T150" t="str">
        <f t="shared" si="28"/>
        <v>Sindhupalchok</v>
      </c>
      <c r="U150" s="17" t="str">
        <f>VLOOKUP(Table_1[[#This Row],[District]],Table11[],6,FALSE)</f>
        <v>Bagmati</v>
      </c>
      <c r="W150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50" t="e">
        <f>(Table_1[[#This Row],[O and M Cost
(*10^6)]]/Table_1[[#This Row],[Design Generation 
(MWh)]])*1000</f>
        <v>#DIV/0!</v>
      </c>
      <c r="Z150" t="e">
        <f>4%*Table_1[[#This Row],[Cost of Generation 
($/MWh)]]</f>
        <v>#DIV/0!</v>
      </c>
    </row>
    <row r="151" spans="1:26" x14ac:dyDescent="0.35">
      <c r="A151">
        <v>67</v>
      </c>
      <c r="B151" s="17" t="s">
        <v>727</v>
      </c>
      <c r="C151" s="17">
        <v>3</v>
      </c>
      <c r="D151" t="s">
        <v>727</v>
      </c>
      <c r="E151" t="s">
        <v>728</v>
      </c>
      <c r="F151" t="s">
        <v>729</v>
      </c>
      <c r="G151" t="s">
        <v>730</v>
      </c>
      <c r="H151" t="s">
        <v>731</v>
      </c>
      <c r="I151" t="s">
        <v>732</v>
      </c>
      <c r="J151" t="s">
        <v>733</v>
      </c>
      <c r="K151" t="s">
        <v>734</v>
      </c>
      <c r="L151" t="s">
        <v>735</v>
      </c>
      <c r="M151" t="s">
        <v>736</v>
      </c>
      <c r="N151">
        <f t="shared" si="24"/>
        <v>28.18138888888889</v>
      </c>
      <c r="O151">
        <f t="shared" si="25"/>
        <v>28.2</v>
      </c>
      <c r="P151">
        <f t="shared" si="26"/>
        <v>84.278333333333336</v>
      </c>
      <c r="Q151">
        <f t="shared" si="27"/>
        <v>84.291666666666671</v>
      </c>
      <c r="R151" t="s">
        <v>737</v>
      </c>
      <c r="S151" t="s">
        <v>738</v>
      </c>
      <c r="T151" t="str">
        <f t="shared" si="28"/>
        <v>Lamjung</v>
      </c>
      <c r="U151" s="17" t="str">
        <f>VLOOKUP(Table_1[[#This Row],[District]],Table11[],6,FALSE)</f>
        <v>Gandaki</v>
      </c>
      <c r="W151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51" t="e">
        <f>(Table_1[[#This Row],[O and M Cost
(*10^6)]]/Table_1[[#This Row],[Design Generation 
(MWh)]])*1000</f>
        <v>#DIV/0!</v>
      </c>
      <c r="Z151" t="e">
        <f>4%*Table_1[[#This Row],[Cost of Generation 
($/MWh)]]</f>
        <v>#DIV/0!</v>
      </c>
    </row>
    <row r="152" spans="1:26" x14ac:dyDescent="0.35">
      <c r="A152">
        <v>22</v>
      </c>
      <c r="B152" s="17" t="s">
        <v>199</v>
      </c>
      <c r="C152" s="17">
        <v>3</v>
      </c>
      <c r="D152" t="s">
        <v>199</v>
      </c>
      <c r="E152" t="s">
        <v>200</v>
      </c>
      <c r="F152" t="s">
        <v>201</v>
      </c>
      <c r="G152" t="s">
        <v>202</v>
      </c>
      <c r="H152" t="s">
        <v>203</v>
      </c>
      <c r="I152" t="s">
        <v>21</v>
      </c>
      <c r="J152" t="s">
        <v>204</v>
      </c>
      <c r="K152" t="s">
        <v>205</v>
      </c>
      <c r="L152" t="s">
        <v>206</v>
      </c>
      <c r="M152" t="s">
        <v>207</v>
      </c>
      <c r="N152">
        <f t="shared" si="24"/>
        <v>27.262499999999999</v>
      </c>
      <c r="O152">
        <f t="shared" si="25"/>
        <v>27.284722222222225</v>
      </c>
      <c r="P152">
        <f t="shared" si="26"/>
        <v>87.326388888888886</v>
      </c>
      <c r="Q152">
        <f t="shared" si="27"/>
        <v>87.348888888888879</v>
      </c>
      <c r="R152" t="s">
        <v>208</v>
      </c>
      <c r="S152" t="s">
        <v>209</v>
      </c>
      <c r="T152" t="str">
        <f t="shared" si="28"/>
        <v>Sankhuwasabha</v>
      </c>
      <c r="U152" s="17" t="str">
        <f>VLOOKUP(Table_1[[#This Row],[District]],Table11[],6,FALSE)</f>
        <v>Koshi</v>
      </c>
      <c r="W152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52" t="e">
        <f>(Table_1[[#This Row],[O and M Cost
(*10^6)]]/Table_1[[#This Row],[Design Generation 
(MWh)]])*1000</f>
        <v>#DIV/0!</v>
      </c>
      <c r="Z152" t="e">
        <f>4%*Table_1[[#This Row],[Cost of Generation 
($/MWh)]]</f>
        <v>#DIV/0!</v>
      </c>
    </row>
    <row r="153" spans="1:26" x14ac:dyDescent="0.35">
      <c r="A153">
        <v>135</v>
      </c>
      <c r="B153" s="17" t="s">
        <v>1504</v>
      </c>
      <c r="C153" s="17">
        <v>3</v>
      </c>
      <c r="D153" t="s">
        <v>1504</v>
      </c>
      <c r="E153" t="s">
        <v>1505</v>
      </c>
      <c r="F153" t="s">
        <v>1506</v>
      </c>
      <c r="G153" t="s">
        <v>1507</v>
      </c>
      <c r="H153" t="s">
        <v>1508</v>
      </c>
      <c r="I153" t="s">
        <v>1509</v>
      </c>
      <c r="J153" t="s">
        <v>1510</v>
      </c>
      <c r="K153" t="s">
        <v>1511</v>
      </c>
      <c r="L153" t="s">
        <v>1512</v>
      </c>
      <c r="M153" t="s">
        <v>1513</v>
      </c>
      <c r="N153">
        <f t="shared" si="24"/>
        <v>27.341111111111111</v>
      </c>
      <c r="O153">
        <f t="shared" si="25"/>
        <v>27.359722222222224</v>
      </c>
      <c r="P153">
        <f t="shared" si="26"/>
        <v>86.843888888888884</v>
      </c>
      <c r="Q153">
        <f t="shared" si="27"/>
        <v>86.859166666666667</v>
      </c>
      <c r="R153" t="s">
        <v>1514</v>
      </c>
      <c r="S153" t="s">
        <v>1515</v>
      </c>
      <c r="T153" t="str">
        <f t="shared" si="28"/>
        <v>Khotang</v>
      </c>
      <c r="U153" s="17" t="str">
        <f>VLOOKUP(Table_1[[#This Row],[District]],Table11[],6,FALSE)</f>
        <v>Koshi</v>
      </c>
      <c r="W153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53" t="e">
        <f>(Table_1[[#This Row],[O and M Cost
(*10^6)]]/Table_1[[#This Row],[Design Generation 
(MWh)]])*1000</f>
        <v>#DIV/0!</v>
      </c>
      <c r="Z153" t="e">
        <f>4%*Table_1[[#This Row],[Cost of Generation 
($/MWh)]]</f>
        <v>#DIV/0!</v>
      </c>
    </row>
    <row r="154" spans="1:26" x14ac:dyDescent="0.35">
      <c r="A154">
        <v>153</v>
      </c>
      <c r="B154" s="17" t="s">
        <v>1713</v>
      </c>
      <c r="C154" s="17">
        <v>3</v>
      </c>
      <c r="D154" t="s">
        <v>298</v>
      </c>
      <c r="E154" t="s">
        <v>1714</v>
      </c>
      <c r="F154" t="s">
        <v>1715</v>
      </c>
      <c r="G154" t="s">
        <v>1716</v>
      </c>
      <c r="H154" t="s">
        <v>1717</v>
      </c>
      <c r="I154" t="s">
        <v>1718</v>
      </c>
      <c r="J154" t="s">
        <v>1665</v>
      </c>
      <c r="K154" t="s">
        <v>1522</v>
      </c>
      <c r="L154" t="s">
        <v>1719</v>
      </c>
      <c r="M154" t="s">
        <v>1720</v>
      </c>
      <c r="N154">
        <f t="shared" si="24"/>
        <v>26.928055555555556</v>
      </c>
      <c r="O154">
        <f t="shared" si="25"/>
        <v>26.940833333333334</v>
      </c>
      <c r="P154">
        <f t="shared" si="26"/>
        <v>87.942777777777778</v>
      </c>
      <c r="Q154">
        <f t="shared" si="27"/>
        <v>87.953611111111115</v>
      </c>
      <c r="R154" t="s">
        <v>1721</v>
      </c>
      <c r="S154" t="s">
        <v>1722</v>
      </c>
      <c r="T154" t="str">
        <f t="shared" si="28"/>
        <v>Ilam</v>
      </c>
      <c r="U154" s="17" t="str">
        <f>VLOOKUP(Table_1[[#This Row],[District]],Table11[],6,FALSE)</f>
        <v>Koshi</v>
      </c>
      <c r="W154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54" t="e">
        <f>(Table_1[[#This Row],[O and M Cost
(*10^6)]]/Table_1[[#This Row],[Design Generation 
(MWh)]])*1000</f>
        <v>#DIV/0!</v>
      </c>
      <c r="Z154" t="e">
        <f>4%*Table_1[[#This Row],[Cost of Generation 
($/MWh)]]</f>
        <v>#DIV/0!</v>
      </c>
    </row>
    <row r="155" spans="1:26" x14ac:dyDescent="0.35">
      <c r="A155">
        <v>83</v>
      </c>
      <c r="B155" s="17" t="s">
        <v>904</v>
      </c>
      <c r="C155" s="17">
        <v>3</v>
      </c>
      <c r="D155" t="s">
        <v>126</v>
      </c>
      <c r="E155" t="s">
        <v>905</v>
      </c>
      <c r="F155" t="s">
        <v>906</v>
      </c>
      <c r="G155" t="s">
        <v>907</v>
      </c>
      <c r="H155" t="s">
        <v>908</v>
      </c>
      <c r="I155" t="s">
        <v>909</v>
      </c>
      <c r="J155" t="s">
        <v>910</v>
      </c>
      <c r="K155" t="s">
        <v>911</v>
      </c>
      <c r="L155" t="s">
        <v>912</v>
      </c>
      <c r="M155" t="s">
        <v>913</v>
      </c>
      <c r="N155">
        <f t="shared" si="24"/>
        <v>26.996388888888891</v>
      </c>
      <c r="O155">
        <f t="shared" si="25"/>
        <v>27.013888888888889</v>
      </c>
      <c r="P155">
        <f t="shared" si="26"/>
        <v>87.880555555555546</v>
      </c>
      <c r="Q155">
        <f t="shared" si="27"/>
        <v>87.902777777777786</v>
      </c>
      <c r="R155" t="s">
        <v>307</v>
      </c>
      <c r="S155" t="s">
        <v>914</v>
      </c>
      <c r="T155" t="str">
        <f t="shared" si="28"/>
        <v>Ilam</v>
      </c>
      <c r="U155" s="17" t="str">
        <f>VLOOKUP(Table_1[[#This Row],[District]],Table11[],6,FALSE)</f>
        <v>Koshi</v>
      </c>
      <c r="W155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55" t="e">
        <f>(Table_1[[#This Row],[O and M Cost
(*10^6)]]/Table_1[[#This Row],[Design Generation 
(MWh)]])*1000</f>
        <v>#DIV/0!</v>
      </c>
      <c r="Z155" t="e">
        <f>4%*Table_1[[#This Row],[Cost of Generation 
($/MWh)]]</f>
        <v>#DIV/0!</v>
      </c>
    </row>
    <row r="156" spans="1:26" x14ac:dyDescent="0.35">
      <c r="A156">
        <v>98</v>
      </c>
      <c r="B156" s="17" t="s">
        <v>1078</v>
      </c>
      <c r="C156" s="17">
        <v>2.83</v>
      </c>
      <c r="D156" t="s">
        <v>1078</v>
      </c>
      <c r="E156" t="s">
        <v>1079</v>
      </c>
      <c r="F156" t="s">
        <v>1069</v>
      </c>
      <c r="G156" t="s">
        <v>1070</v>
      </c>
      <c r="H156" t="s">
        <v>1080</v>
      </c>
      <c r="I156" t="s">
        <v>1081</v>
      </c>
      <c r="J156" t="s">
        <v>1082</v>
      </c>
      <c r="K156" t="s">
        <v>1083</v>
      </c>
      <c r="L156" t="s">
        <v>1084</v>
      </c>
      <c r="M156" t="s">
        <v>1085</v>
      </c>
      <c r="N156">
        <f t="shared" si="24"/>
        <v>27.620833333333334</v>
      </c>
      <c r="O156">
        <f t="shared" si="25"/>
        <v>27.638611111111111</v>
      </c>
      <c r="P156">
        <f t="shared" si="26"/>
        <v>86.3125</v>
      </c>
      <c r="Q156">
        <f t="shared" si="27"/>
        <v>86.361666666666665</v>
      </c>
      <c r="R156" t="s">
        <v>789</v>
      </c>
      <c r="S156" t="s">
        <v>1086</v>
      </c>
      <c r="T156" t="str">
        <f t="shared" si="28"/>
        <v>Ramechhap</v>
      </c>
      <c r="U156" s="17" t="str">
        <f>VLOOKUP(Table_1[[#This Row],[District]],Table11[],6,FALSE)</f>
        <v>Bagmati</v>
      </c>
      <c r="W156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56" t="e">
        <f>(Table_1[[#This Row],[O and M Cost
(*10^6)]]/Table_1[[#This Row],[Design Generation 
(MWh)]])*1000</f>
        <v>#DIV/0!</v>
      </c>
      <c r="Z156" t="e">
        <f>4%*Table_1[[#This Row],[Cost of Generation 
($/MWh)]]</f>
        <v>#DIV/0!</v>
      </c>
    </row>
    <row r="157" spans="1:26" x14ac:dyDescent="0.35">
      <c r="A157">
        <v>23</v>
      </c>
      <c r="B157" s="17" t="s">
        <v>210</v>
      </c>
      <c r="C157" s="17">
        <v>2.6</v>
      </c>
      <c r="D157" t="s">
        <v>91</v>
      </c>
      <c r="E157" t="s">
        <v>211</v>
      </c>
      <c r="F157" t="s">
        <v>212</v>
      </c>
      <c r="G157" t="s">
        <v>213</v>
      </c>
      <c r="H157" t="s">
        <v>214</v>
      </c>
      <c r="I157" t="s">
        <v>21</v>
      </c>
      <c r="J157" t="s">
        <v>93</v>
      </c>
      <c r="K157" t="s">
        <v>215</v>
      </c>
      <c r="L157" t="s">
        <v>216</v>
      </c>
      <c r="M157" t="s">
        <v>217</v>
      </c>
      <c r="N157">
        <f t="shared" si="24"/>
        <v>27.766666666666666</v>
      </c>
      <c r="O157">
        <f t="shared" si="25"/>
        <v>27.8</v>
      </c>
      <c r="P157">
        <f t="shared" si="26"/>
        <v>85.88333333333334</v>
      </c>
      <c r="Q157">
        <f t="shared" si="27"/>
        <v>85.933333333333337</v>
      </c>
      <c r="R157" t="s">
        <v>96</v>
      </c>
      <c r="S157" t="s">
        <v>218</v>
      </c>
      <c r="T157" t="str">
        <f t="shared" si="28"/>
        <v>Sindhupalchok</v>
      </c>
      <c r="U157" s="17" t="str">
        <f>VLOOKUP(Table_1[[#This Row],[District]],Table11[],6,FALSE)</f>
        <v>Bagmati</v>
      </c>
      <c r="W157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57" t="e">
        <f>(Table_1[[#This Row],[O and M Cost
(*10^6)]]/Table_1[[#This Row],[Design Generation 
(MWh)]])*1000</f>
        <v>#DIV/0!</v>
      </c>
      <c r="Z157" t="e">
        <f>4%*Table_1[[#This Row],[Cost of Generation 
($/MWh)]]</f>
        <v>#DIV/0!</v>
      </c>
    </row>
    <row r="158" spans="1:26" x14ac:dyDescent="0.35">
      <c r="A158">
        <v>82</v>
      </c>
      <c r="B158" s="17" t="s">
        <v>891</v>
      </c>
      <c r="C158" s="17">
        <v>2.5</v>
      </c>
      <c r="D158" t="s">
        <v>892</v>
      </c>
      <c r="E158" t="s">
        <v>893</v>
      </c>
      <c r="F158" t="s">
        <v>894</v>
      </c>
      <c r="G158" t="s">
        <v>895</v>
      </c>
      <c r="H158" t="s">
        <v>896</v>
      </c>
      <c r="I158" t="s">
        <v>897</v>
      </c>
      <c r="J158" t="s">
        <v>898</v>
      </c>
      <c r="K158" t="s">
        <v>899</v>
      </c>
      <c r="L158" t="s">
        <v>900</v>
      </c>
      <c r="M158" t="s">
        <v>901</v>
      </c>
      <c r="N158">
        <f t="shared" si="24"/>
        <v>28.279166666666665</v>
      </c>
      <c r="O158">
        <f t="shared" si="25"/>
        <v>28.297777777777778</v>
      </c>
      <c r="P158">
        <f t="shared" si="26"/>
        <v>83.408333333333346</v>
      </c>
      <c r="Q158">
        <f t="shared" si="27"/>
        <v>83.424166666666665</v>
      </c>
      <c r="R158" t="s">
        <v>902</v>
      </c>
      <c r="S158" t="s">
        <v>903</v>
      </c>
      <c r="T158" t="str">
        <f t="shared" si="28"/>
        <v>Baglung</v>
      </c>
      <c r="U158" s="17" t="str">
        <f>VLOOKUP(Table_1[[#This Row],[District]],Table11[],6,FALSE)</f>
        <v>Gandaki</v>
      </c>
      <c r="W158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58" t="e">
        <f>(Table_1[[#This Row],[O and M Cost
(*10^6)]]/Table_1[[#This Row],[Design Generation 
(MWh)]])*1000</f>
        <v>#DIV/0!</v>
      </c>
      <c r="Z158" t="e">
        <f>4%*Table_1[[#This Row],[Cost of Generation 
($/MWh)]]</f>
        <v>#DIV/0!</v>
      </c>
    </row>
    <row r="159" spans="1:26" x14ac:dyDescent="0.35">
      <c r="A159">
        <v>50</v>
      </c>
      <c r="B159" s="17" t="s">
        <v>523</v>
      </c>
      <c r="C159" s="17">
        <v>2.4</v>
      </c>
      <c r="D159" t="s">
        <v>524</v>
      </c>
      <c r="E159" t="s">
        <v>525</v>
      </c>
      <c r="F159" t="s">
        <v>526</v>
      </c>
      <c r="G159" t="s">
        <v>527</v>
      </c>
      <c r="H159" t="s">
        <v>528</v>
      </c>
      <c r="I159" t="s">
        <v>529</v>
      </c>
      <c r="J159" t="s">
        <v>530</v>
      </c>
      <c r="K159" t="s">
        <v>531</v>
      </c>
      <c r="L159" t="s">
        <v>532</v>
      </c>
      <c r="M159" t="s">
        <v>533</v>
      </c>
      <c r="N159">
        <f t="shared" si="24"/>
        <v>27.584999999999997</v>
      </c>
      <c r="O159">
        <f t="shared" si="25"/>
        <v>27.612500000000001</v>
      </c>
      <c r="P159">
        <f t="shared" si="26"/>
        <v>86.223333333333329</v>
      </c>
      <c r="Q159">
        <f t="shared" si="27"/>
        <v>86.233333333333334</v>
      </c>
      <c r="R159" t="s">
        <v>534</v>
      </c>
      <c r="S159" t="s">
        <v>535</v>
      </c>
      <c r="T159" t="str">
        <f t="shared" si="28"/>
        <v>Dolakha</v>
      </c>
      <c r="U159" s="17" t="str">
        <f>VLOOKUP(Table_1[[#This Row],[District]],Table11[],6,FALSE)</f>
        <v>Bagmati</v>
      </c>
      <c r="W159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59" t="e">
        <f>(Table_1[[#This Row],[O and M Cost
(*10^6)]]/Table_1[[#This Row],[Design Generation 
(MWh)]])*1000</f>
        <v>#DIV/0!</v>
      </c>
      <c r="Z159" t="e">
        <f>4%*Table_1[[#This Row],[Cost of Generation 
($/MWh)]]</f>
        <v>#DIV/0!</v>
      </c>
    </row>
    <row r="160" spans="1:26" x14ac:dyDescent="0.35">
      <c r="A160">
        <v>6</v>
      </c>
      <c r="B160" s="17" t="s">
        <v>61</v>
      </c>
      <c r="C160" s="17">
        <v>2.4</v>
      </c>
      <c r="D160" t="s">
        <v>62</v>
      </c>
      <c r="E160" t="s">
        <v>29</v>
      </c>
      <c r="F160" t="s">
        <v>30</v>
      </c>
      <c r="G160" t="s">
        <v>31</v>
      </c>
      <c r="H160" t="s">
        <v>32</v>
      </c>
      <c r="I160" t="s">
        <v>21</v>
      </c>
      <c r="J160" t="s">
        <v>63</v>
      </c>
      <c r="K160" t="s">
        <v>64</v>
      </c>
      <c r="L160" t="s">
        <v>65</v>
      </c>
      <c r="M160" t="s">
        <v>66</v>
      </c>
      <c r="N160">
        <f t="shared" si="24"/>
        <v>27.55</v>
      </c>
      <c r="O160">
        <f t="shared" si="25"/>
        <v>27.589166666666664</v>
      </c>
      <c r="P160">
        <f t="shared" si="26"/>
        <v>85.50555555555556</v>
      </c>
      <c r="Q160">
        <f t="shared" si="27"/>
        <v>85.543055555555554</v>
      </c>
      <c r="R160" t="s">
        <v>2314</v>
      </c>
      <c r="S160" t="s">
        <v>67</v>
      </c>
      <c r="T160" t="str">
        <f t="shared" si="28"/>
        <v>Kavrepalanchok</v>
      </c>
      <c r="U160" s="17" t="str">
        <f>VLOOKUP(Table_1[[#This Row],[District]],Table11[],6,FALSE)</f>
        <v>Bagmati</v>
      </c>
      <c r="W160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60" t="e">
        <f>(Table_1[[#This Row],[O and M Cost
(*10^6)]]/Table_1[[#This Row],[Design Generation 
(MWh)]])*1000</f>
        <v>#DIV/0!</v>
      </c>
      <c r="Z160" t="e">
        <f>4%*Table_1[[#This Row],[Cost of Generation 
($/MWh)]]</f>
        <v>#DIV/0!</v>
      </c>
    </row>
    <row r="161" spans="1:26" x14ac:dyDescent="0.35">
      <c r="A161">
        <v>30</v>
      </c>
      <c r="B161" s="17" t="s">
        <v>286</v>
      </c>
      <c r="C161" s="17">
        <v>2.4</v>
      </c>
      <c r="D161" t="s">
        <v>287</v>
      </c>
      <c r="E161" t="s">
        <v>288</v>
      </c>
      <c r="F161" t="s">
        <v>289</v>
      </c>
      <c r="G161" t="s">
        <v>290</v>
      </c>
      <c r="H161" t="s">
        <v>291</v>
      </c>
      <c r="I161" t="s">
        <v>292</v>
      </c>
      <c r="J161" t="s">
        <v>293</v>
      </c>
      <c r="K161" t="s">
        <v>294</v>
      </c>
      <c r="L161" t="s">
        <v>295</v>
      </c>
      <c r="M161" t="s">
        <v>296</v>
      </c>
      <c r="N161">
        <f t="shared" si="24"/>
        <v>27.925000000000001</v>
      </c>
      <c r="O161">
        <f t="shared" si="25"/>
        <v>27.95</v>
      </c>
      <c r="P161">
        <f t="shared" si="26"/>
        <v>83.39166666666668</v>
      </c>
      <c r="Q161">
        <f t="shared" si="27"/>
        <v>83.441666666666677</v>
      </c>
      <c r="R161" t="s">
        <v>103</v>
      </c>
      <c r="S161" t="s">
        <v>297</v>
      </c>
      <c r="T161" t="str">
        <f t="shared" si="28"/>
        <v>Palpa</v>
      </c>
      <c r="U161" s="17" t="str">
        <f>VLOOKUP(Table_1[[#This Row],[District]],Table11[],6,FALSE)</f>
        <v>Lumbini</v>
      </c>
      <c r="W161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61" t="e">
        <f>(Table_1[[#This Row],[O and M Cost
(*10^6)]]/Table_1[[#This Row],[Design Generation 
(MWh)]])*1000</f>
        <v>#DIV/0!</v>
      </c>
      <c r="Z161" t="e">
        <f>4%*Table_1[[#This Row],[Cost of Generation 
($/MWh)]]</f>
        <v>#DIV/0!</v>
      </c>
    </row>
    <row r="162" spans="1:26" x14ac:dyDescent="0.35">
      <c r="A162">
        <v>138</v>
      </c>
      <c r="B162" s="17" t="s">
        <v>1539</v>
      </c>
      <c r="C162" s="17">
        <v>2.4</v>
      </c>
      <c r="D162" t="s">
        <v>1540</v>
      </c>
      <c r="E162" t="s">
        <v>1541</v>
      </c>
      <c r="F162" t="s">
        <v>1542</v>
      </c>
      <c r="G162" t="s">
        <v>1543</v>
      </c>
      <c r="H162" t="s">
        <v>1544</v>
      </c>
      <c r="I162" t="s">
        <v>1545</v>
      </c>
      <c r="J162" t="s">
        <v>1546</v>
      </c>
      <c r="K162" t="s">
        <v>1547</v>
      </c>
      <c r="L162" t="s">
        <v>1548</v>
      </c>
      <c r="M162" t="s">
        <v>1549</v>
      </c>
      <c r="N162">
        <f t="shared" si="24"/>
        <v>28.384722222222223</v>
      </c>
      <c r="O162">
        <f t="shared" si="25"/>
        <v>28.39361111111111</v>
      </c>
      <c r="P162">
        <f t="shared" si="26"/>
        <v>84.38</v>
      </c>
      <c r="Q162">
        <f t="shared" si="27"/>
        <v>84.398333333333341</v>
      </c>
      <c r="R162" t="s">
        <v>1550</v>
      </c>
      <c r="S162" t="s">
        <v>1551</v>
      </c>
      <c r="T162" t="str">
        <f t="shared" si="28"/>
        <v>Lamjung</v>
      </c>
      <c r="U162" s="17" t="str">
        <f>VLOOKUP(Table_1[[#This Row],[District]],Table11[],6,FALSE)</f>
        <v>Gandaki</v>
      </c>
      <c r="W162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62" t="e">
        <f>(Table_1[[#This Row],[O and M Cost
(*10^6)]]/Table_1[[#This Row],[Design Generation 
(MWh)]])*1000</f>
        <v>#DIV/0!</v>
      </c>
      <c r="Z162" t="e">
        <f>4%*Table_1[[#This Row],[Cost of Generation 
($/MWh)]]</f>
        <v>#DIV/0!</v>
      </c>
    </row>
    <row r="163" spans="1:26" x14ac:dyDescent="0.35">
      <c r="A163">
        <v>91</v>
      </c>
      <c r="B163" s="17" t="s">
        <v>996</v>
      </c>
      <c r="C163" s="17">
        <v>2</v>
      </c>
      <c r="D163" t="s">
        <v>997</v>
      </c>
      <c r="E163" t="s">
        <v>998</v>
      </c>
      <c r="F163" t="s">
        <v>999</v>
      </c>
      <c r="G163" t="s">
        <v>1000</v>
      </c>
      <c r="H163" t="s">
        <v>1001</v>
      </c>
      <c r="I163" t="s">
        <v>1002</v>
      </c>
      <c r="J163" t="s">
        <v>1003</v>
      </c>
      <c r="K163" t="s">
        <v>1004</v>
      </c>
      <c r="L163" t="s">
        <v>1005</v>
      </c>
      <c r="M163" t="s">
        <v>1006</v>
      </c>
      <c r="N163">
        <f t="shared" si="24"/>
        <v>28.253333333333334</v>
      </c>
      <c r="O163">
        <f t="shared" si="25"/>
        <v>28.267777777777777</v>
      </c>
      <c r="P163">
        <f t="shared" si="26"/>
        <v>84.468888888888884</v>
      </c>
      <c r="Q163">
        <f t="shared" si="27"/>
        <v>84.488888888888894</v>
      </c>
      <c r="R163" t="s">
        <v>197</v>
      </c>
      <c r="S163" t="s">
        <v>1007</v>
      </c>
      <c r="T163" t="str">
        <f t="shared" si="28"/>
        <v>Lamjung</v>
      </c>
      <c r="U163" s="17" t="str">
        <f>VLOOKUP(Table_1[[#This Row],[District]],Table11[],6,FALSE)</f>
        <v>Gandaki</v>
      </c>
      <c r="W163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63" t="e">
        <f>(Table_1[[#This Row],[O and M Cost
(*10^6)]]/Table_1[[#This Row],[Design Generation 
(MWh)]])*1000</f>
        <v>#DIV/0!</v>
      </c>
      <c r="Z163" t="e">
        <f>4%*Table_1[[#This Row],[Cost of Generation 
($/MWh)]]</f>
        <v>#DIV/0!</v>
      </c>
    </row>
    <row r="164" spans="1:26" x14ac:dyDescent="0.35">
      <c r="A164">
        <v>63</v>
      </c>
      <c r="B164" s="17" t="s">
        <v>677</v>
      </c>
      <c r="C164" s="17">
        <v>2</v>
      </c>
      <c r="D164" t="s">
        <v>678</v>
      </c>
      <c r="E164" t="s">
        <v>679</v>
      </c>
      <c r="F164" t="s">
        <v>680</v>
      </c>
      <c r="G164" t="s">
        <v>681</v>
      </c>
      <c r="H164" t="s">
        <v>682</v>
      </c>
      <c r="I164" t="s">
        <v>683</v>
      </c>
      <c r="J164" t="s">
        <v>684</v>
      </c>
      <c r="K164" t="s">
        <v>685</v>
      </c>
      <c r="L164" t="s">
        <v>686</v>
      </c>
      <c r="M164" t="s">
        <v>687</v>
      </c>
      <c r="N164">
        <f t="shared" ref="N164:N173" si="29">LEFT(J164,FIND("o",J164)-1) + MID(J164,FIND("o",J164)+2,FIND("'",J164)-FIND("o",J164)-2)/60 + MID(J164,FIND("'",J164)+2,FIND("""",J164)-FIND("'",J164)-2)/3600</f>
        <v>27.741666666666667</v>
      </c>
      <c r="O164">
        <f t="shared" ref="O164:O173" si="30">LEFT(K164,FIND("o",K164)-1) + MID(K164,FIND("o",K164)+2,FIND("'",K164)-FIND("o",K164)-2)/60 + MID(K164,FIND("'",K164)+2,FIND("""",K164)-FIND("'",K164)-2)/3600</f>
        <v>27.776388888888889</v>
      </c>
      <c r="P164">
        <f t="shared" ref="P164:P173" si="31">LEFT(L164,FIND("o",L164)-1) + MID(L164,FIND("o",L164)+2,FIND("'",L164)-FIND("o",L164)-2)/60 + MID(L164,FIND("'",L164)+2,FIND("""",L164)-FIND("'",L164)-2)/3600</f>
        <v>85.670833333333334</v>
      </c>
      <c r="Q164">
        <f t="shared" ref="Q164:Q173" si="32">LEFT(M164,FIND("o",M164)-1) + MID(M164,FIND("o",M164)+2,FIND("'",M164)-FIND("o",M164)-2)/60 + MID(M164,FIND("'",M164)+2,FIND("""",M164)-FIND("'",M164)-2)/3600</f>
        <v>85.683888888888887</v>
      </c>
      <c r="R164" t="s">
        <v>688</v>
      </c>
      <c r="S164" t="s">
        <v>689</v>
      </c>
      <c r="T164" t="str">
        <f t="shared" si="28"/>
        <v>Sindhupalchok</v>
      </c>
      <c r="U164" s="17" t="str">
        <f>VLOOKUP(Table_1[[#This Row],[District]],Table11[],6,FALSE)</f>
        <v>Bagmati</v>
      </c>
      <c r="W164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64" t="e">
        <f>(Table_1[[#This Row],[O and M Cost
(*10^6)]]/Table_1[[#This Row],[Design Generation 
(MWh)]])*1000</f>
        <v>#DIV/0!</v>
      </c>
      <c r="Z164" t="e">
        <f>4%*Table_1[[#This Row],[Cost of Generation 
($/MWh)]]</f>
        <v>#DIV/0!</v>
      </c>
    </row>
    <row r="165" spans="1:26" x14ac:dyDescent="0.35">
      <c r="A165">
        <v>79</v>
      </c>
      <c r="B165" s="17" t="s">
        <v>862</v>
      </c>
      <c r="C165" s="17">
        <v>2</v>
      </c>
      <c r="D165" t="s">
        <v>862</v>
      </c>
      <c r="E165" t="s">
        <v>863</v>
      </c>
      <c r="F165" t="s">
        <v>840</v>
      </c>
      <c r="G165" t="s">
        <v>853</v>
      </c>
      <c r="H165" t="s">
        <v>854</v>
      </c>
      <c r="I165" t="s">
        <v>864</v>
      </c>
      <c r="J165" t="s">
        <v>865</v>
      </c>
      <c r="K165" t="s">
        <v>866</v>
      </c>
      <c r="L165" t="s">
        <v>867</v>
      </c>
      <c r="M165" t="s">
        <v>858</v>
      </c>
      <c r="N165">
        <f t="shared" si="29"/>
        <v>27.486111111111111</v>
      </c>
      <c r="O165">
        <f t="shared" si="30"/>
        <v>27.495555555555555</v>
      </c>
      <c r="P165">
        <f t="shared" si="31"/>
        <v>85.283888888888882</v>
      </c>
      <c r="Q165">
        <f t="shared" si="32"/>
        <v>85.305555555555557</v>
      </c>
      <c r="R165" t="s">
        <v>860</v>
      </c>
      <c r="S165" t="s">
        <v>861</v>
      </c>
      <c r="T165" t="str">
        <f t="shared" ref="T165:T173" si="33">_xlfn.TEXTBEFORE(_xlfn.TEXTAFTER(R165, "("), ")")</f>
        <v>Lalitpur</v>
      </c>
      <c r="U165" s="17" t="str">
        <f>VLOOKUP(Table_1[[#This Row],[District]],Table11[],6,FALSE)</f>
        <v>Bagmati</v>
      </c>
      <c r="W165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65" t="e">
        <f>(Table_1[[#This Row],[O and M Cost
(*10^6)]]/Table_1[[#This Row],[Design Generation 
(MWh)]])*1000</f>
        <v>#DIV/0!</v>
      </c>
      <c r="Z165" t="e">
        <f>4%*Table_1[[#This Row],[Cost of Generation 
($/MWh)]]</f>
        <v>#DIV/0!</v>
      </c>
    </row>
    <row r="166" spans="1:26" x14ac:dyDescent="0.35">
      <c r="A166">
        <v>2</v>
      </c>
      <c r="B166" s="17" t="s">
        <v>28</v>
      </c>
      <c r="C166" s="17">
        <v>2</v>
      </c>
      <c r="D166" t="s">
        <v>28</v>
      </c>
      <c r="E166" t="s">
        <v>29</v>
      </c>
      <c r="F166" t="s">
        <v>30</v>
      </c>
      <c r="G166" t="s">
        <v>31</v>
      </c>
      <c r="H166" t="s">
        <v>32</v>
      </c>
      <c r="I166" t="s">
        <v>21</v>
      </c>
      <c r="J166" t="s">
        <v>33</v>
      </c>
      <c r="K166" t="s">
        <v>34</v>
      </c>
      <c r="L166" t="s">
        <v>35</v>
      </c>
      <c r="M166" t="s">
        <v>36</v>
      </c>
      <c r="N166">
        <f t="shared" si="29"/>
        <v>28.525277777777777</v>
      </c>
      <c r="O166">
        <f t="shared" si="30"/>
        <v>28.533333333333335</v>
      </c>
      <c r="P166">
        <f t="shared" si="31"/>
        <v>83.658333333333346</v>
      </c>
      <c r="Q166">
        <f t="shared" si="32"/>
        <v>83.668611111111119</v>
      </c>
      <c r="R166" t="s">
        <v>37</v>
      </c>
      <c r="S166" t="s">
        <v>38</v>
      </c>
      <c r="T166" t="str">
        <f t="shared" si="33"/>
        <v>Myagdi</v>
      </c>
      <c r="U166" s="17" t="str">
        <f>VLOOKUP(Table_1[[#This Row],[District]],Table11[],6,FALSE)</f>
        <v>Gandaki</v>
      </c>
      <c r="W166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66" t="e">
        <f>(Table_1[[#This Row],[O and M Cost
(*10^6)]]/Table_1[[#This Row],[Design Generation 
(MWh)]])*1000</f>
        <v>#DIV/0!</v>
      </c>
      <c r="Z166" t="e">
        <f>4%*Table_1[[#This Row],[Cost of Generation 
($/MWh)]]</f>
        <v>#DIV/0!</v>
      </c>
    </row>
    <row r="167" spans="1:26" x14ac:dyDescent="0.35">
      <c r="A167">
        <v>154</v>
      </c>
      <c r="B167" s="17" t="s">
        <v>1723</v>
      </c>
      <c r="C167" s="17">
        <v>2</v>
      </c>
      <c r="D167" t="s">
        <v>1634</v>
      </c>
      <c r="E167" t="s">
        <v>1724</v>
      </c>
      <c r="F167" t="s">
        <v>1725</v>
      </c>
      <c r="G167" t="s">
        <v>1726</v>
      </c>
      <c r="H167" t="s">
        <v>1727</v>
      </c>
      <c r="I167" t="s">
        <v>1728</v>
      </c>
      <c r="J167" t="s">
        <v>1729</v>
      </c>
      <c r="K167" t="s">
        <v>1730</v>
      </c>
      <c r="L167" t="s">
        <v>1731</v>
      </c>
      <c r="M167" t="s">
        <v>1732</v>
      </c>
      <c r="N167">
        <f t="shared" si="29"/>
        <v>28.182222222222222</v>
      </c>
      <c r="O167">
        <f t="shared" si="30"/>
        <v>28.198055555555555</v>
      </c>
      <c r="P167">
        <f t="shared" si="31"/>
        <v>84.931111111111122</v>
      </c>
      <c r="Q167">
        <f t="shared" si="32"/>
        <v>84.946944444444455</v>
      </c>
      <c r="R167" t="s">
        <v>1733</v>
      </c>
      <c r="S167" t="s">
        <v>1734</v>
      </c>
      <c r="T167" t="str">
        <f t="shared" si="33"/>
        <v>Gorkha</v>
      </c>
      <c r="U167" s="17" t="str">
        <f>VLOOKUP(Table_1[[#This Row],[District]],Table11[],6,FALSE)</f>
        <v>Gandaki</v>
      </c>
      <c r="W167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67" t="e">
        <f>(Table_1[[#This Row],[O and M Cost
(*10^6)]]/Table_1[[#This Row],[Design Generation 
(MWh)]])*1000</f>
        <v>#DIV/0!</v>
      </c>
      <c r="Z167" t="e">
        <f>4%*Table_1[[#This Row],[Cost of Generation 
($/MWh)]]</f>
        <v>#DIV/0!</v>
      </c>
    </row>
    <row r="168" spans="1:26" x14ac:dyDescent="0.35">
      <c r="A168">
        <v>34</v>
      </c>
      <c r="B168" s="17" t="s">
        <v>332</v>
      </c>
      <c r="C168" s="17">
        <v>1.8</v>
      </c>
      <c r="D168" t="s">
        <v>231</v>
      </c>
      <c r="E168" t="s">
        <v>333</v>
      </c>
      <c r="F168" t="s">
        <v>334</v>
      </c>
      <c r="G168" t="s">
        <v>335</v>
      </c>
      <c r="H168" t="s">
        <v>336</v>
      </c>
      <c r="I168" t="s">
        <v>21</v>
      </c>
      <c r="J168" t="s">
        <v>337</v>
      </c>
      <c r="K168" t="s">
        <v>338</v>
      </c>
      <c r="L168" t="s">
        <v>339</v>
      </c>
      <c r="M168" t="s">
        <v>340</v>
      </c>
      <c r="N168">
        <f t="shared" si="29"/>
        <v>27.875833333333333</v>
      </c>
      <c r="O168">
        <f t="shared" si="30"/>
        <v>27.896111111111111</v>
      </c>
      <c r="P168">
        <f t="shared" si="31"/>
        <v>85.911944444444444</v>
      </c>
      <c r="Q168">
        <f t="shared" si="32"/>
        <v>85.924722222222229</v>
      </c>
      <c r="R168" t="s">
        <v>96</v>
      </c>
      <c r="S168" t="s">
        <v>341</v>
      </c>
      <c r="T168" t="str">
        <f t="shared" si="33"/>
        <v>Sindhupalchok</v>
      </c>
      <c r="U168" s="17" t="str">
        <f>VLOOKUP(Table_1[[#This Row],[District]],Table11[],6,FALSE)</f>
        <v>Bagmati</v>
      </c>
      <c r="W168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68" t="e">
        <f>(Table_1[[#This Row],[O and M Cost
(*10^6)]]/Table_1[[#This Row],[Design Generation 
(MWh)]])*1000</f>
        <v>#DIV/0!</v>
      </c>
      <c r="Z168" t="e">
        <f>4%*Table_1[[#This Row],[Cost of Generation 
($/MWh)]]</f>
        <v>#DIV/0!</v>
      </c>
    </row>
    <row r="169" spans="1:26" x14ac:dyDescent="0.35">
      <c r="A169">
        <v>52</v>
      </c>
      <c r="B169" s="17" t="s">
        <v>549</v>
      </c>
      <c r="C169" s="17">
        <v>1.8</v>
      </c>
      <c r="D169" t="s">
        <v>231</v>
      </c>
      <c r="E169" t="s">
        <v>550</v>
      </c>
      <c r="F169" t="s">
        <v>539</v>
      </c>
      <c r="G169" t="s">
        <v>540</v>
      </c>
      <c r="H169" t="s">
        <v>551</v>
      </c>
      <c r="I169" t="s">
        <v>552</v>
      </c>
      <c r="J169" t="s">
        <v>553</v>
      </c>
      <c r="K169" t="s">
        <v>554</v>
      </c>
      <c r="L169" t="s">
        <v>555</v>
      </c>
      <c r="M169" t="s">
        <v>217</v>
      </c>
      <c r="N169">
        <f t="shared" si="29"/>
        <v>27.872222222222224</v>
      </c>
      <c r="O169">
        <f t="shared" si="30"/>
        <v>27.880555555555556</v>
      </c>
      <c r="P169">
        <f t="shared" si="31"/>
        <v>85.929166666666674</v>
      </c>
      <c r="Q169">
        <f t="shared" si="32"/>
        <v>85.933333333333337</v>
      </c>
      <c r="R169" t="s">
        <v>96</v>
      </c>
      <c r="S169" t="s">
        <v>556</v>
      </c>
      <c r="T169" t="str">
        <f t="shared" si="33"/>
        <v>Sindhupalchok</v>
      </c>
      <c r="U169" s="17" t="str">
        <f>VLOOKUP(Table_1[[#This Row],[District]],Table11[],6,FALSE)</f>
        <v>Bagmati</v>
      </c>
      <c r="W169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69" t="e">
        <f>(Table_1[[#This Row],[O and M Cost
(*10^6)]]/Table_1[[#This Row],[Design Generation 
(MWh)]])*1000</f>
        <v>#DIV/0!</v>
      </c>
      <c r="Z169" t="e">
        <f>4%*Table_1[[#This Row],[Cost of Generation 
($/MWh)]]</f>
        <v>#DIV/0!</v>
      </c>
    </row>
    <row r="170" spans="1:26" x14ac:dyDescent="0.35">
      <c r="A170">
        <v>27</v>
      </c>
      <c r="B170" s="17" t="s">
        <v>253</v>
      </c>
      <c r="C170" s="17">
        <v>1.65</v>
      </c>
      <c r="D170" t="s">
        <v>254</v>
      </c>
      <c r="E170" t="s">
        <v>255</v>
      </c>
      <c r="F170" t="s">
        <v>256</v>
      </c>
      <c r="G170" t="s">
        <v>257</v>
      </c>
      <c r="H170" t="s">
        <v>258</v>
      </c>
      <c r="I170" t="s">
        <v>21</v>
      </c>
      <c r="J170" t="s">
        <v>259</v>
      </c>
      <c r="K170" t="s">
        <v>260</v>
      </c>
      <c r="L170" t="s">
        <v>261</v>
      </c>
      <c r="M170" t="s">
        <v>262</v>
      </c>
      <c r="N170">
        <f t="shared" si="29"/>
        <v>27.816666666666666</v>
      </c>
      <c r="O170">
        <f t="shared" si="30"/>
        <v>27.85</v>
      </c>
      <c r="P170">
        <f t="shared" si="31"/>
        <v>84.841666666666669</v>
      </c>
      <c r="Q170">
        <f t="shared" si="32"/>
        <v>84.89166666666668</v>
      </c>
      <c r="R170" t="s">
        <v>263</v>
      </c>
      <c r="S170" t="s">
        <v>264</v>
      </c>
      <c r="T170" t="str">
        <f t="shared" si="33"/>
        <v>Dhading</v>
      </c>
      <c r="U170" s="17" t="str">
        <f>VLOOKUP(Table_1[[#This Row],[District]],Table11[],6,FALSE)</f>
        <v>Bagmati</v>
      </c>
      <c r="W170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70" t="e">
        <f>(Table_1[[#This Row],[O and M Cost
(*10^6)]]/Table_1[[#This Row],[Design Generation 
(MWh)]])*1000</f>
        <v>#DIV/0!</v>
      </c>
      <c r="Z170" t="e">
        <f>4%*Table_1[[#This Row],[Cost of Generation 
($/MWh)]]</f>
        <v>#DIV/0!</v>
      </c>
    </row>
    <row r="171" spans="1:26" x14ac:dyDescent="0.35">
      <c r="A171">
        <v>7</v>
      </c>
      <c r="B171" s="17" t="s">
        <v>68</v>
      </c>
      <c r="C171" s="17">
        <v>1.5</v>
      </c>
      <c r="D171" t="s">
        <v>69</v>
      </c>
      <c r="E171" t="s">
        <v>29</v>
      </c>
      <c r="F171" t="s">
        <v>30</v>
      </c>
      <c r="G171" t="s">
        <v>31</v>
      </c>
      <c r="H171" t="s">
        <v>32</v>
      </c>
      <c r="I171" t="s">
        <v>21</v>
      </c>
      <c r="J171" t="s">
        <v>70</v>
      </c>
      <c r="K171" t="s">
        <v>71</v>
      </c>
      <c r="L171" t="s">
        <v>72</v>
      </c>
      <c r="M171" t="s">
        <v>73</v>
      </c>
      <c r="N171">
        <f t="shared" si="29"/>
        <v>28.230555555555554</v>
      </c>
      <c r="O171">
        <f t="shared" si="30"/>
        <v>28.251666666666665</v>
      </c>
      <c r="P171">
        <f t="shared" si="31"/>
        <v>83.965000000000003</v>
      </c>
      <c r="Q171">
        <f t="shared" si="32"/>
        <v>83.992777777777775</v>
      </c>
      <c r="R171" t="s">
        <v>74</v>
      </c>
      <c r="S171" t="s">
        <v>75</v>
      </c>
      <c r="T171" t="str">
        <f t="shared" si="33"/>
        <v>Kaski</v>
      </c>
      <c r="U171" s="17" t="str">
        <f>VLOOKUP(Table_1[[#This Row],[District]],Table11[],6,FALSE)</f>
        <v>Gandaki</v>
      </c>
      <c r="W171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71" t="e">
        <f>(Table_1[[#This Row],[O and M Cost
(*10^6)]]/Table_1[[#This Row],[Design Generation 
(MWh)]])*1000</f>
        <v>#DIV/0!</v>
      </c>
      <c r="Z171" t="e">
        <f>4%*Table_1[[#This Row],[Cost of Generation 
($/MWh)]]</f>
        <v>#DIV/0!</v>
      </c>
    </row>
    <row r="172" spans="1:26" x14ac:dyDescent="0.35">
      <c r="A172">
        <v>114</v>
      </c>
      <c r="B172" s="17" t="s">
        <v>1262</v>
      </c>
      <c r="C172" s="17">
        <v>1.5</v>
      </c>
      <c r="D172" t="s">
        <v>1263</v>
      </c>
      <c r="E172" t="s">
        <v>1264</v>
      </c>
      <c r="F172" t="s">
        <v>1252</v>
      </c>
      <c r="G172" t="s">
        <v>1253</v>
      </c>
      <c r="H172" t="s">
        <v>1265</v>
      </c>
      <c r="I172" t="s">
        <v>1266</v>
      </c>
      <c r="J172" t="s">
        <v>1267</v>
      </c>
      <c r="K172" t="s">
        <v>1268</v>
      </c>
      <c r="L172" t="s">
        <v>1269</v>
      </c>
      <c r="M172" t="s">
        <v>1270</v>
      </c>
      <c r="N172">
        <f t="shared" si="29"/>
        <v>28.172222222222224</v>
      </c>
      <c r="O172">
        <f t="shared" si="30"/>
        <v>28.18611111111111</v>
      </c>
      <c r="P172">
        <f t="shared" si="31"/>
        <v>83.614166666666662</v>
      </c>
      <c r="Q172">
        <f t="shared" si="32"/>
        <v>83.640277777777783</v>
      </c>
      <c r="R172" t="s">
        <v>1271</v>
      </c>
      <c r="S172" t="s">
        <v>1272</v>
      </c>
      <c r="T172" t="str">
        <f t="shared" si="33"/>
        <v>Baglung</v>
      </c>
      <c r="U172" s="17" t="str">
        <f>VLOOKUP(Table_1[[#This Row],[District]],Table11[],6,FALSE)</f>
        <v>Gandaki</v>
      </c>
      <c r="W172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72" t="e">
        <f>(Table_1[[#This Row],[O and M Cost
(*10^6)]]/Table_1[[#This Row],[Design Generation 
(MWh)]])*1000</f>
        <v>#DIV/0!</v>
      </c>
      <c r="Z172" t="e">
        <f>4%*Table_1[[#This Row],[Cost of Generation 
($/MWh)]]</f>
        <v>#DIV/0!</v>
      </c>
    </row>
    <row r="173" spans="1:26" x14ac:dyDescent="0.35">
      <c r="A173">
        <v>12</v>
      </c>
      <c r="B173" s="17" t="s">
        <v>98</v>
      </c>
      <c r="C173" s="17">
        <v>1.024</v>
      </c>
      <c r="D173" t="s">
        <v>98</v>
      </c>
      <c r="E173" t="s">
        <v>29</v>
      </c>
      <c r="F173" t="s">
        <v>30</v>
      </c>
      <c r="G173" t="s">
        <v>31</v>
      </c>
      <c r="H173" t="s">
        <v>32</v>
      </c>
      <c r="I173" t="s">
        <v>21</v>
      </c>
      <c r="J173" t="s">
        <v>99</v>
      </c>
      <c r="K173" t="s">
        <v>100</v>
      </c>
      <c r="L173" t="s">
        <v>101</v>
      </c>
      <c r="M173" t="s">
        <v>102</v>
      </c>
      <c r="N173">
        <f t="shared" si="29"/>
        <v>27.716666666666665</v>
      </c>
      <c r="O173">
        <f t="shared" si="30"/>
        <v>27.738888888888891</v>
      </c>
      <c r="P173">
        <f t="shared" si="31"/>
        <v>83.458333333333343</v>
      </c>
      <c r="Q173">
        <f t="shared" si="32"/>
        <v>83.466666666666669</v>
      </c>
      <c r="R173" t="s">
        <v>103</v>
      </c>
      <c r="S173" t="s">
        <v>104</v>
      </c>
      <c r="T173" t="str">
        <f t="shared" si="33"/>
        <v>Palpa</v>
      </c>
      <c r="U173" s="17" t="str">
        <f>VLOOKUP(Table_1[[#This Row],[District]],Table11[],6,FALSE)</f>
        <v>Lumbini</v>
      </c>
      <c r="W173">
        <f>IF(Table_1[[#This Row],[Capacity (MW)]]&gt;=100,0.025*Table_1[[#This Row],[Initial Investment (*10^6)
NRP]],IF(Table_1[[#This Row],[Capacity (MW)]]&gt;=20,0.03*Table_1[[#This Row],[Initial Investment (*10^6)
NRP]],0.04*Table_1[[#This Row],[Initial Investment (*10^6)
NRP]]))</f>
        <v>0</v>
      </c>
      <c r="Y173" t="e">
        <f>(Table_1[[#This Row],[O and M Cost
(*10^6)]]/Table_1[[#This Row],[Design Generation 
(MWh)]])*1000</f>
        <v>#DIV/0!</v>
      </c>
      <c r="Z173" t="e">
        <f>4%*Table_1[[#This Row],[Cost of Generation 
($/MWh)]]</f>
        <v>#DIV/0!</v>
      </c>
    </row>
  </sheetData>
  <phoneticPr fontId="1" type="noConversion"/>
  <hyperlinks>
    <hyperlink ref="AC6" r:id="rId1" display="https://sahasurja.com/wp-content/uploads/2024/09/Annual-Adit-Report-2080-81.pdf" xr:uid="{19394E75-0959-4CD1-98DF-6FCA8CFA6F5F}"/>
    <hyperlink ref="AC7" r:id="rId2" display="https://sjcl.com.np/wp-content/uploads/Annual-book-13th-AGM.pdf" xr:uid="{53D75062-5D7A-4FA3-ACD1-483A86FD1227}"/>
    <hyperlink ref="AC8" r:id="rId3" xr:uid="{74B495FD-2358-475E-A788-AB97D5194A11}"/>
    <hyperlink ref="AC9" r:id="rId4" xr:uid="{77E4CAE7-B2FB-48FE-9F59-C442246D31DA}"/>
    <hyperlink ref="AC11" r:id="rId5" display="https://www.nea.org.np/admin/assets/uploads/supportive_docs/GenerationOM9thIssue.pdf" xr:uid="{EB72EE12-EDFC-42FD-9756-4372EBB876AC}"/>
    <hyperlink ref="AC12" r:id="rId6" xr:uid="{5C73CF34-6974-44F7-A654-51B0F0F6274B}"/>
    <hyperlink ref="AC15" r:id="rId7" display="https://en.wikipedia.org/wiki/Upper_Trishuli_3A_Hydropower_Station_x000a_" xr:uid="{699DF1DB-CA52-44DC-93DB-3C643456986B}"/>
    <hyperlink ref="AC21" r:id="rId8" xr:uid="{EB23A95E-2667-428B-B751-E2523D82B827}"/>
    <hyperlink ref="AC22" r:id="rId9" display="https://bkpc.com.np/index.php/ubkhep/_x000a_" xr:uid="{03E10F78-EC08-437C-84FA-AC97E7ACF59B}"/>
    <hyperlink ref="AC23" r:id="rId10" display="https://supermadihydro.com.np/annual-report-of-supermadi-hydroelectric-projectsmhep-2080-081/" xr:uid="{F89CB463-D86A-460E-BE18-1D662C159BA9}"/>
    <hyperlink ref="AC25" r:id="rId11" display="https://globalimecapital.com/storage/downloads/2020-11-10/Mountain_Energy_Compendium_(1).pdf" xr:uid="{274E5988-1CA3-4D91-A131-9CE280185177}"/>
    <hyperlink ref="AC26" r:id="rId12" xr:uid="{B3385A99-F972-438A-B0B7-1F38F22ED5B3}"/>
    <hyperlink ref="AC32" r:id="rId13" display="https://kathmandupost.com/money/2017/03/24/works-on-30mw-nyadi-hyropower-project-commences_x000a_" xr:uid="{ECD74B29-16A6-4EBD-B2B2-003416ACDDCC}"/>
    <hyperlink ref="AC37" r:id="rId14" xr:uid="{EF3F59BC-5C9E-4E3F-B638-7CC494589F7F}"/>
    <hyperlink ref="AC46" r:id="rId15" display="http://sanimaengineering.com/project/mai-hydropower-project/_x000a_" xr:uid="{FD29944A-C4E6-4C01-9A94-C56FDD0F13C4}"/>
    <hyperlink ref="AC10" r:id="rId16" display="https://thehimalayantimes.com/kathmandu/nilgiri-ii-hydropower-project-completed_x000a_" xr:uid="{FE644C1C-BFD9-46A9-A7AD-7B68D18C9E4F}"/>
    <hyperlink ref="AC14" r:id="rId17" display="https://www.power-technology.com/data-insights/power-plant-profile-kulekhani-no-1-nepal/" xr:uid="{69D2FD1F-6637-4BA4-BBBE-F4D2FF61557C}"/>
    <hyperlink ref="AC18" r:id="rId18" xr:uid="{F2F49920-73A7-4D65-85FF-A8473E6BA7A7}"/>
    <hyperlink ref="AC16" r:id="rId19" xr:uid="{8A3E38A3-6695-4DED-8BE0-3AB43D86A7A6}"/>
    <hyperlink ref="AC49" r:id="rId20" xr:uid="{37D393F7-0964-477D-87BE-E98420E3FEEC}"/>
    <hyperlink ref="AC50" r:id="rId21" display="https://www.icranepal.com/wp-content/uploads/2021/10/49.-Rationale_Kalanga-Hydro-Ltd_Fresh-BLR_Sept-2021.pdf_x000a_" xr:uid="{410F4E24-F299-4D16-A7A1-6D5E753E36F1}"/>
    <hyperlink ref="AC54" r:id="rId22" display="https://www.renewableenergyworld.com/hydro-power/nepal-flooding-damages-14-8-mw-modikhola-small-hydro-project/" xr:uid="{E85F60DE-32E3-4279-8D98-FDDADE42AC4B}"/>
    <hyperlink ref="AC65" r:id="rId23" display="https://hhpl.com.np/our_project/view/namarjun-madi-hydro-power-project_x000a_" xr:uid="{03AACA9A-7FF8-496E-ADDA-DE63CA0BB7AA}"/>
    <hyperlink ref="AC69" r:id="rId24" xr:uid="{3534600A-9F2D-4DBC-8713-EA97818383D5}"/>
  </hyperlinks>
  <pageMargins left="0.7" right="0.7" top="0.75" bottom="0.75" header="0.3" footer="0.3"/>
  <tableParts count="1">
    <tablePart r:id="rId2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57D2-7117-4364-91A1-34E2161B5FDA}">
  <dimension ref="A1:N3"/>
  <sheetViews>
    <sheetView workbookViewId="0">
      <selection activeCell="O1" sqref="O1"/>
    </sheetView>
  </sheetViews>
  <sheetFormatPr defaultRowHeight="18" x14ac:dyDescent="0.35"/>
  <cols>
    <col min="1" max="1" width="6" bestFit="1" customWidth="1"/>
    <col min="2" max="2" width="19.1640625" bestFit="1" customWidth="1"/>
    <col min="3" max="3" width="13.83203125" bestFit="1" customWidth="1"/>
    <col min="4" max="4" width="16.6640625" bestFit="1" customWidth="1"/>
    <col min="5" max="5" width="10.9140625" bestFit="1" customWidth="1"/>
    <col min="6" max="6" width="9.9140625" bestFit="1" customWidth="1"/>
    <col min="7" max="7" width="20.83203125" bestFit="1" customWidth="1"/>
    <col min="8" max="8" width="9" bestFit="1" customWidth="1"/>
    <col min="9" max="9" width="11" bestFit="1" customWidth="1"/>
    <col min="10" max="10" width="12.75" bestFit="1" customWidth="1"/>
    <col min="11" max="11" width="11.6640625" bestFit="1" customWidth="1"/>
    <col min="12" max="12" width="13.4140625" bestFit="1" customWidth="1"/>
    <col min="13" max="13" width="12.58203125" bestFit="1" customWidth="1"/>
    <col min="14" max="14" width="6.83203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35">
      <c r="A2">
        <v>1</v>
      </c>
      <c r="B2" t="s">
        <v>2321</v>
      </c>
      <c r="C2">
        <v>14.41</v>
      </c>
      <c r="D2" t="s">
        <v>2322</v>
      </c>
      <c r="E2" s="5">
        <v>55493</v>
      </c>
      <c r="F2" s="5">
        <v>73749</v>
      </c>
      <c r="G2" t="s">
        <v>32</v>
      </c>
      <c r="H2" t="s">
        <v>21</v>
      </c>
      <c r="I2" t="s">
        <v>2323</v>
      </c>
      <c r="J2" t="s">
        <v>2323</v>
      </c>
      <c r="K2" t="s">
        <v>2323</v>
      </c>
      <c r="L2" t="s">
        <v>2323</v>
      </c>
      <c r="M2" t="s">
        <v>45</v>
      </c>
      <c r="N2" t="s">
        <v>21</v>
      </c>
    </row>
    <row r="3" spans="1:14" x14ac:dyDescent="0.35">
      <c r="A3">
        <v>2</v>
      </c>
      <c r="B3" t="s">
        <v>2324</v>
      </c>
      <c r="C3">
        <v>39</v>
      </c>
      <c r="D3" t="s">
        <v>2322</v>
      </c>
      <c r="E3" s="5">
        <v>55493</v>
      </c>
      <c r="F3" s="5">
        <v>73749</v>
      </c>
      <c r="G3" t="s">
        <v>32</v>
      </c>
      <c r="H3" t="s">
        <v>21</v>
      </c>
      <c r="I3" t="s">
        <v>2323</v>
      </c>
      <c r="J3" t="s">
        <v>2323</v>
      </c>
      <c r="K3" t="s">
        <v>2323</v>
      </c>
      <c r="L3" t="s">
        <v>2323</v>
      </c>
      <c r="M3" t="s">
        <v>2325</v>
      </c>
      <c r="N3" t="s">
        <v>21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43FC4-6401-4EC9-9303-D13D9965CBD7}">
  <sheetPr>
    <tabColor theme="5"/>
  </sheetPr>
  <dimension ref="A1:F78"/>
  <sheetViews>
    <sheetView topLeftCell="A10" workbookViewId="0">
      <selection activeCell="A49" sqref="A49"/>
    </sheetView>
  </sheetViews>
  <sheetFormatPr defaultRowHeight="18" x14ac:dyDescent="0.35"/>
  <cols>
    <col min="1" max="1" width="36.6640625" customWidth="1"/>
    <col min="2" max="2" width="30.33203125" bestFit="1" customWidth="1"/>
    <col min="3" max="3" width="13.58203125" bestFit="1" customWidth="1"/>
    <col min="4" max="5" width="9.5" customWidth="1"/>
    <col min="6" max="6" width="11.9140625" bestFit="1" customWidth="1"/>
  </cols>
  <sheetData>
    <row r="1" spans="1:6" x14ac:dyDescent="0.35">
      <c r="A1" t="s">
        <v>2245</v>
      </c>
      <c r="B1" t="s">
        <v>1912</v>
      </c>
      <c r="C1" t="s">
        <v>1913</v>
      </c>
      <c r="D1" t="s">
        <v>1914</v>
      </c>
      <c r="E1" t="s">
        <v>1915</v>
      </c>
      <c r="F1" t="s">
        <v>1910</v>
      </c>
    </row>
    <row r="2" spans="1:6" x14ac:dyDescent="0.35">
      <c r="A2" s="2" t="s">
        <v>2248</v>
      </c>
      <c r="B2" s="2" t="s">
        <v>2211</v>
      </c>
      <c r="C2" s="2" t="s">
        <v>2212</v>
      </c>
      <c r="D2" s="2" t="s">
        <v>2213</v>
      </c>
      <c r="E2" s="2">
        <v>228852</v>
      </c>
      <c r="F2" s="2" t="s">
        <v>2241</v>
      </c>
    </row>
    <row r="3" spans="1:6" x14ac:dyDescent="0.35">
      <c r="A3" s="2" t="s">
        <v>2265</v>
      </c>
      <c r="B3" s="2" t="s">
        <v>2131</v>
      </c>
      <c r="C3" s="2" t="s">
        <v>2132</v>
      </c>
      <c r="D3" s="2" t="s">
        <v>2133</v>
      </c>
      <c r="E3" s="2">
        <v>177086</v>
      </c>
      <c r="F3" s="2" t="s">
        <v>2243</v>
      </c>
    </row>
    <row r="4" spans="1:6" x14ac:dyDescent="0.35">
      <c r="A4" s="1" t="s">
        <v>2077</v>
      </c>
      <c r="B4" s="1" t="s">
        <v>2076</v>
      </c>
      <c r="C4" s="1" t="s">
        <v>2077</v>
      </c>
      <c r="D4" s="1" t="s">
        <v>2078</v>
      </c>
      <c r="E4" s="1">
        <v>249211</v>
      </c>
      <c r="F4" s="1" t="s">
        <v>2244</v>
      </c>
    </row>
    <row r="5" spans="1:6" x14ac:dyDescent="0.35">
      <c r="A5" s="2" t="s">
        <v>2253</v>
      </c>
      <c r="B5" s="2" t="s">
        <v>2234</v>
      </c>
      <c r="C5" s="2" t="s">
        <v>2235</v>
      </c>
      <c r="D5" s="2" t="s">
        <v>2236</v>
      </c>
      <c r="E5" s="2">
        <v>242157</v>
      </c>
      <c r="F5" s="2" t="s">
        <v>2241</v>
      </c>
    </row>
    <row r="6" spans="1:6" x14ac:dyDescent="0.35">
      <c r="A6" s="2" t="s">
        <v>2250</v>
      </c>
      <c r="B6" s="2" t="s">
        <v>2218</v>
      </c>
      <c r="C6" s="2" t="s">
        <v>2219</v>
      </c>
      <c r="D6" s="2" t="s">
        <v>2220</v>
      </c>
      <c r="E6" s="2">
        <v>189085</v>
      </c>
      <c r="F6" s="2" t="s">
        <v>2241</v>
      </c>
    </row>
    <row r="7" spans="1:6" x14ac:dyDescent="0.35">
      <c r="A7" s="1" t="s">
        <v>2251</v>
      </c>
      <c r="B7" s="1" t="s">
        <v>2222</v>
      </c>
      <c r="C7" s="1" t="s">
        <v>2223</v>
      </c>
      <c r="D7" s="1" t="s">
        <v>2224</v>
      </c>
      <c r="E7" s="1">
        <v>138523</v>
      </c>
      <c r="F7" s="1" t="s">
        <v>2241</v>
      </c>
    </row>
    <row r="8" spans="1:6" x14ac:dyDescent="0.35">
      <c r="A8" s="1" t="s">
        <v>2271</v>
      </c>
      <c r="B8" s="1" t="s">
        <v>2159</v>
      </c>
      <c r="C8" s="1" t="s">
        <v>2160</v>
      </c>
      <c r="D8" s="1" t="s">
        <v>2161</v>
      </c>
      <c r="E8" s="1">
        <v>603194</v>
      </c>
      <c r="F8" s="1" t="s">
        <v>2243</v>
      </c>
    </row>
    <row r="9" spans="1:6" x14ac:dyDescent="0.35">
      <c r="A9" s="2" t="s">
        <v>2290</v>
      </c>
      <c r="B9" s="2" t="s">
        <v>1994</v>
      </c>
      <c r="C9" s="2" t="s">
        <v>1995</v>
      </c>
      <c r="D9" s="2" t="s">
        <v>1996</v>
      </c>
      <c r="E9" s="2">
        <v>763137</v>
      </c>
      <c r="F9" s="2" t="s">
        <v>2021</v>
      </c>
    </row>
    <row r="10" spans="1:6" x14ac:dyDescent="0.35">
      <c r="A10" s="2" t="s">
        <v>2272</v>
      </c>
      <c r="B10" s="2" t="s">
        <v>2163</v>
      </c>
      <c r="C10" s="2" t="s">
        <v>2164</v>
      </c>
      <c r="D10" s="2" t="s">
        <v>2165</v>
      </c>
      <c r="E10" s="2">
        <v>459900</v>
      </c>
      <c r="F10" s="2" t="s">
        <v>2243</v>
      </c>
    </row>
    <row r="11" spans="1:6" x14ac:dyDescent="0.35">
      <c r="A11" s="2" t="s">
        <v>2036</v>
      </c>
      <c r="B11" s="2" t="s">
        <v>2035</v>
      </c>
      <c r="C11" s="2" t="s">
        <v>2036</v>
      </c>
      <c r="D11" s="2" t="s">
        <v>2037</v>
      </c>
      <c r="E11" s="2">
        <v>432132</v>
      </c>
      <c r="F11" s="2" t="s">
        <v>1144</v>
      </c>
    </row>
    <row r="12" spans="1:6" x14ac:dyDescent="0.35">
      <c r="A12" s="1" t="s">
        <v>1919</v>
      </c>
      <c r="B12" s="1" t="s">
        <v>1918</v>
      </c>
      <c r="C12" s="1" t="s">
        <v>1919</v>
      </c>
      <c r="D12" s="1" t="s">
        <v>1920</v>
      </c>
      <c r="E12" s="1">
        <v>157923</v>
      </c>
      <c r="F12" s="1" t="s">
        <v>1987</v>
      </c>
    </row>
    <row r="13" spans="1:6" x14ac:dyDescent="0.35">
      <c r="A13" s="2" t="s">
        <v>2288</v>
      </c>
      <c r="B13" s="2" t="s">
        <v>2067</v>
      </c>
      <c r="C13" s="2" t="s">
        <v>2068</v>
      </c>
      <c r="D13" s="2" t="s">
        <v>2069</v>
      </c>
      <c r="E13" s="2">
        <v>719859</v>
      </c>
      <c r="F13" s="2" t="s">
        <v>1144</v>
      </c>
    </row>
    <row r="14" spans="1:6" x14ac:dyDescent="0.35">
      <c r="A14" s="1" t="s">
        <v>2252</v>
      </c>
      <c r="B14" s="1" t="s">
        <v>2230</v>
      </c>
      <c r="C14" s="1" t="s">
        <v>2231</v>
      </c>
      <c r="D14" s="1" t="s">
        <v>2232</v>
      </c>
      <c r="E14" s="1">
        <v>139602</v>
      </c>
      <c r="F14" s="1" t="s">
        <v>2241</v>
      </c>
    </row>
    <row r="15" spans="1:6" x14ac:dyDescent="0.35">
      <c r="A15" s="1" t="s">
        <v>2261</v>
      </c>
      <c r="B15" s="1" t="s">
        <v>2199</v>
      </c>
      <c r="C15" s="1" t="s">
        <v>2200</v>
      </c>
      <c r="D15" s="1" t="s">
        <v>2201</v>
      </c>
      <c r="E15" s="1">
        <v>252313</v>
      </c>
      <c r="F15" s="1" t="s">
        <v>2242</v>
      </c>
    </row>
    <row r="16" spans="1:6" x14ac:dyDescent="0.35">
      <c r="A16" s="1" t="s">
        <v>2268</v>
      </c>
      <c r="B16" s="1" t="s">
        <v>2143</v>
      </c>
      <c r="C16" s="1" t="s">
        <v>2144</v>
      </c>
      <c r="D16" s="1" t="s">
        <v>2145</v>
      </c>
      <c r="E16" s="1">
        <v>674993</v>
      </c>
      <c r="F16" s="1" t="s">
        <v>2243</v>
      </c>
    </row>
    <row r="17" spans="1:6" x14ac:dyDescent="0.35">
      <c r="A17" s="1" t="s">
        <v>2239</v>
      </c>
      <c r="B17" s="1" t="s">
        <v>2238</v>
      </c>
      <c r="C17" s="1" t="s">
        <v>2239</v>
      </c>
      <c r="D17" s="1" t="s">
        <v>2240</v>
      </c>
      <c r="E17" s="1">
        <v>133310</v>
      </c>
      <c r="F17" s="1" t="s">
        <v>2241</v>
      </c>
    </row>
    <row r="18" spans="1:6" x14ac:dyDescent="0.35">
      <c r="A18" s="1" t="s">
        <v>2283</v>
      </c>
      <c r="B18" s="1" t="s">
        <v>2039</v>
      </c>
      <c r="C18" s="1" t="s">
        <v>2040</v>
      </c>
      <c r="D18" s="1" t="s">
        <v>2041</v>
      </c>
      <c r="E18" s="1">
        <v>325710</v>
      </c>
      <c r="F18" s="1" t="s">
        <v>1144</v>
      </c>
    </row>
    <row r="19" spans="1:6" x14ac:dyDescent="0.35">
      <c r="A19" s="2" t="s">
        <v>1924</v>
      </c>
      <c r="B19" s="2" t="s">
        <v>1923</v>
      </c>
      <c r="C19" s="2" t="s">
        <v>1924</v>
      </c>
      <c r="D19" s="2" t="s">
        <v>1925</v>
      </c>
      <c r="E19" s="2">
        <v>150599</v>
      </c>
      <c r="F19" s="2" t="s">
        <v>1987</v>
      </c>
    </row>
    <row r="20" spans="1:6" x14ac:dyDescent="0.35">
      <c r="A20" s="1" t="s">
        <v>2293</v>
      </c>
      <c r="B20" s="1" t="s">
        <v>2006</v>
      </c>
      <c r="C20" s="1" t="s">
        <v>2007</v>
      </c>
      <c r="D20" s="1" t="s">
        <v>2008</v>
      </c>
      <c r="E20" s="1">
        <v>867747</v>
      </c>
      <c r="F20" s="1" t="s">
        <v>2021</v>
      </c>
    </row>
    <row r="21" spans="1:6" x14ac:dyDescent="0.35">
      <c r="A21" s="1" t="s">
        <v>2282</v>
      </c>
      <c r="B21" s="1" t="s">
        <v>2031</v>
      </c>
      <c r="C21" s="1" t="s">
        <v>2032</v>
      </c>
      <c r="D21" s="1" t="s">
        <v>2033</v>
      </c>
      <c r="E21" s="1">
        <v>172767</v>
      </c>
      <c r="F21" s="1" t="s">
        <v>1144</v>
      </c>
    </row>
    <row r="22" spans="1:6" x14ac:dyDescent="0.35">
      <c r="A22" s="1" t="s">
        <v>2255</v>
      </c>
      <c r="B22" s="1" t="s">
        <v>2175</v>
      </c>
      <c r="C22" s="1" t="s">
        <v>2176</v>
      </c>
      <c r="D22" s="1" t="s">
        <v>2177</v>
      </c>
      <c r="E22" s="1">
        <v>42774</v>
      </c>
      <c r="F22" s="1" t="s">
        <v>2242</v>
      </c>
    </row>
    <row r="23" spans="1:6" x14ac:dyDescent="0.35">
      <c r="A23" s="1" t="s">
        <v>2249</v>
      </c>
      <c r="B23" s="1" t="s">
        <v>2215</v>
      </c>
      <c r="C23" s="1" t="s">
        <v>2216</v>
      </c>
      <c r="D23" s="1" t="s">
        <v>2165</v>
      </c>
      <c r="E23" s="1">
        <v>204831</v>
      </c>
      <c r="F23" s="1" t="s">
        <v>2241</v>
      </c>
    </row>
    <row r="24" spans="1:6" x14ac:dyDescent="0.35">
      <c r="A24" s="2" t="s">
        <v>2270</v>
      </c>
      <c r="B24" s="2" t="s">
        <v>2155</v>
      </c>
      <c r="C24" s="2" t="s">
        <v>2156</v>
      </c>
      <c r="D24" s="2" t="s">
        <v>2157</v>
      </c>
      <c r="E24" s="2">
        <v>56786</v>
      </c>
      <c r="F24" s="2" t="s">
        <v>2243</v>
      </c>
    </row>
    <row r="25" spans="1:6" x14ac:dyDescent="0.35">
      <c r="A25" s="2" t="s">
        <v>2081</v>
      </c>
      <c r="B25" s="2" t="s">
        <v>2080</v>
      </c>
      <c r="C25" s="2" t="s">
        <v>2081</v>
      </c>
      <c r="D25" s="2" t="s">
        <v>2082</v>
      </c>
      <c r="E25" s="2">
        <v>251027</v>
      </c>
      <c r="F25" s="2" t="s">
        <v>2244</v>
      </c>
    </row>
    <row r="26" spans="1:6" x14ac:dyDescent="0.35">
      <c r="A26" s="1" t="s">
        <v>2266</v>
      </c>
      <c r="B26" s="1" t="s">
        <v>2135</v>
      </c>
      <c r="C26" s="1" t="s">
        <v>2136</v>
      </c>
      <c r="D26" s="1" t="s">
        <v>2137</v>
      </c>
      <c r="E26" s="1">
        <v>246494</v>
      </c>
      <c r="F26" s="1" t="s">
        <v>2243</v>
      </c>
    </row>
    <row r="27" spans="1:6" x14ac:dyDescent="0.35">
      <c r="A27" s="2" t="s">
        <v>2256</v>
      </c>
      <c r="B27" s="2" t="s">
        <v>2179</v>
      </c>
      <c r="C27" s="2" t="s">
        <v>2180</v>
      </c>
      <c r="D27" s="2" t="s">
        <v>2181</v>
      </c>
      <c r="E27" s="2">
        <v>55394</v>
      </c>
      <c r="F27" s="2" t="s">
        <v>2242</v>
      </c>
    </row>
    <row r="28" spans="1:6" x14ac:dyDescent="0.35">
      <c r="A28" s="1" t="s">
        <v>1929</v>
      </c>
      <c r="B28" s="1" t="s">
        <v>1928</v>
      </c>
      <c r="C28" s="1" t="s">
        <v>1929</v>
      </c>
      <c r="D28" s="1" t="s">
        <v>1930</v>
      </c>
      <c r="E28" s="1">
        <v>279534</v>
      </c>
      <c r="F28" s="1" t="s">
        <v>1987</v>
      </c>
    </row>
    <row r="29" spans="1:6" x14ac:dyDescent="0.35">
      <c r="A29" s="2" t="s">
        <v>2262</v>
      </c>
      <c r="B29" s="2" t="s">
        <v>2203</v>
      </c>
      <c r="C29" s="2" t="s">
        <v>2204</v>
      </c>
      <c r="D29" s="2" t="s">
        <v>2205</v>
      </c>
      <c r="E29" s="2">
        <v>189360</v>
      </c>
      <c r="F29" s="2" t="s">
        <v>2242</v>
      </c>
    </row>
    <row r="30" spans="1:6" x14ac:dyDescent="0.35">
      <c r="A30" s="2" t="s">
        <v>2296</v>
      </c>
      <c r="B30" s="2" t="s">
        <v>1933</v>
      </c>
      <c r="C30" s="2" t="s">
        <v>1934</v>
      </c>
      <c r="D30" s="2" t="s">
        <v>1935</v>
      </c>
      <c r="E30" s="2">
        <v>998054</v>
      </c>
      <c r="F30" s="2" t="s">
        <v>1987</v>
      </c>
    </row>
    <row r="31" spans="1:6" x14ac:dyDescent="0.35">
      <c r="A31" s="1" t="s">
        <v>2257</v>
      </c>
      <c r="B31" s="1" t="s">
        <v>2183</v>
      </c>
      <c r="C31" s="1" t="s">
        <v>2184</v>
      </c>
      <c r="D31" s="1" t="s">
        <v>2185</v>
      </c>
      <c r="E31" s="1">
        <v>118349</v>
      </c>
      <c r="F31" s="1" t="s">
        <v>2242</v>
      </c>
    </row>
    <row r="32" spans="1:6" x14ac:dyDescent="0.35">
      <c r="A32" s="1" t="s">
        <v>2247</v>
      </c>
      <c r="B32" s="1" t="s">
        <v>2207</v>
      </c>
      <c r="C32" s="1" t="s">
        <v>2208</v>
      </c>
      <c r="D32" s="1" t="s">
        <v>2209</v>
      </c>
      <c r="E32" s="1">
        <v>904666</v>
      </c>
      <c r="F32" s="1" t="s">
        <v>2241</v>
      </c>
    </row>
    <row r="33" spans="1:6" x14ac:dyDescent="0.35">
      <c r="A33" s="2" t="s">
        <v>2258</v>
      </c>
      <c r="B33" s="2" t="s">
        <v>2187</v>
      </c>
      <c r="C33" s="2" t="s">
        <v>2188</v>
      </c>
      <c r="D33" s="2" t="s">
        <v>2189</v>
      </c>
      <c r="E33" s="2">
        <v>145292</v>
      </c>
      <c r="F33" s="2" t="s">
        <v>2242</v>
      </c>
    </row>
    <row r="34" spans="1:6" x14ac:dyDescent="0.35">
      <c r="A34" s="2" t="s">
        <v>2246</v>
      </c>
      <c r="B34" s="2" t="s">
        <v>2226</v>
      </c>
      <c r="C34" s="2" t="s">
        <v>2227</v>
      </c>
      <c r="D34" s="2" t="s">
        <v>2228</v>
      </c>
      <c r="E34" s="2">
        <v>513757</v>
      </c>
      <c r="F34" s="2" t="s">
        <v>2241</v>
      </c>
    </row>
    <row r="35" spans="1:6" x14ac:dyDescent="0.35">
      <c r="A35" s="1" t="s">
        <v>2263</v>
      </c>
      <c r="B35" s="1" t="s">
        <v>2119</v>
      </c>
      <c r="C35" s="1" t="s">
        <v>2120</v>
      </c>
      <c r="D35" s="1" t="s">
        <v>2121</v>
      </c>
      <c r="E35" s="1">
        <v>682961</v>
      </c>
      <c r="F35" s="1" t="s">
        <v>2243</v>
      </c>
    </row>
    <row r="36" spans="1:6" x14ac:dyDescent="0.35">
      <c r="A36" s="1" t="s">
        <v>2273</v>
      </c>
      <c r="B36" s="1" t="s">
        <v>2084</v>
      </c>
      <c r="C36" s="1" t="s">
        <v>2085</v>
      </c>
      <c r="D36" s="1" t="s">
        <v>2086</v>
      </c>
      <c r="E36" s="1">
        <v>600051</v>
      </c>
      <c r="F36" s="1" t="s">
        <v>2244</v>
      </c>
    </row>
    <row r="37" spans="1:6" x14ac:dyDescent="0.35">
      <c r="A37" s="2" t="s">
        <v>2044</v>
      </c>
      <c r="B37" s="2" t="s">
        <v>2043</v>
      </c>
      <c r="C37" s="2" t="s">
        <v>2044</v>
      </c>
      <c r="D37" s="2" t="s">
        <v>2045</v>
      </c>
      <c r="E37" s="2">
        <v>2041587</v>
      </c>
      <c r="F37" s="2" t="s">
        <v>1144</v>
      </c>
    </row>
    <row r="38" spans="1:6" x14ac:dyDescent="0.35">
      <c r="A38" s="1" t="s">
        <v>2284</v>
      </c>
      <c r="B38" s="1" t="s">
        <v>2047</v>
      </c>
      <c r="C38" s="1" t="s">
        <v>2048</v>
      </c>
      <c r="D38" s="1" t="s">
        <v>2049</v>
      </c>
      <c r="E38" s="1">
        <v>364039</v>
      </c>
      <c r="F38" s="1" t="s">
        <v>1144</v>
      </c>
    </row>
    <row r="39" spans="1:6" x14ac:dyDescent="0.35">
      <c r="A39" s="1" t="s">
        <v>2297</v>
      </c>
      <c r="B39" s="1" t="s">
        <v>1938</v>
      </c>
      <c r="C39" s="1" t="s">
        <v>1939</v>
      </c>
      <c r="D39" s="1" t="s">
        <v>1940</v>
      </c>
      <c r="E39" s="1">
        <v>175298</v>
      </c>
      <c r="F39" s="1" t="s">
        <v>1987</v>
      </c>
    </row>
    <row r="40" spans="1:6" x14ac:dyDescent="0.35">
      <c r="A40" s="2" t="s">
        <v>2052</v>
      </c>
      <c r="B40" s="2" t="s">
        <v>2051</v>
      </c>
      <c r="C40" s="2" t="s">
        <v>2052</v>
      </c>
      <c r="D40" s="2" t="s">
        <v>2053</v>
      </c>
      <c r="E40" s="2">
        <v>551667</v>
      </c>
      <c r="F40" s="2" t="s">
        <v>1144</v>
      </c>
    </row>
    <row r="41" spans="1:6" x14ac:dyDescent="0.35">
      <c r="A41" s="2" t="s">
        <v>2274</v>
      </c>
      <c r="B41" s="2" t="s">
        <v>2088</v>
      </c>
      <c r="C41" s="2" t="s">
        <v>2089</v>
      </c>
      <c r="D41" s="2" t="s">
        <v>2090</v>
      </c>
      <c r="E41" s="2">
        <v>155852</v>
      </c>
      <c r="F41" s="2" t="s">
        <v>2244</v>
      </c>
    </row>
    <row r="42" spans="1:6" x14ac:dyDescent="0.35">
      <c r="A42" s="1" t="s">
        <v>2294</v>
      </c>
      <c r="B42" s="1" t="s">
        <v>2014</v>
      </c>
      <c r="C42" s="1" t="s">
        <v>2015</v>
      </c>
      <c r="D42" s="1" t="s">
        <v>2016</v>
      </c>
      <c r="E42" s="1">
        <v>706994</v>
      </c>
      <c r="F42" s="1" t="s">
        <v>2021</v>
      </c>
    </row>
    <row r="43" spans="1:6" x14ac:dyDescent="0.35">
      <c r="A43" s="1" t="s">
        <v>2308</v>
      </c>
      <c r="B43" s="1" t="s">
        <v>2071</v>
      </c>
      <c r="C43" s="1" t="s">
        <v>2072</v>
      </c>
      <c r="D43" s="1" t="s">
        <v>2073</v>
      </c>
      <c r="E43" s="1">
        <v>466073</v>
      </c>
      <c r="F43" s="1" t="s">
        <v>1144</v>
      </c>
    </row>
    <row r="44" spans="1:6" x14ac:dyDescent="0.35">
      <c r="A44" s="1" t="s">
        <v>2275</v>
      </c>
      <c r="B44" s="1" t="s">
        <v>2092</v>
      </c>
      <c r="C44" s="1" t="s">
        <v>2093</v>
      </c>
      <c r="D44" s="1" t="s">
        <v>2094</v>
      </c>
      <c r="E44" s="1">
        <v>5658</v>
      </c>
      <c r="F44" s="1" t="s">
        <v>2244</v>
      </c>
    </row>
    <row r="45" spans="1:6" x14ac:dyDescent="0.35">
      <c r="A45" s="2" t="s">
        <v>2298</v>
      </c>
      <c r="B45" s="2" t="s">
        <v>1943</v>
      </c>
      <c r="C45" s="2" t="s">
        <v>1944</v>
      </c>
      <c r="D45" s="2" t="s">
        <v>1945</v>
      </c>
      <c r="E45" s="2">
        <v>1148156</v>
      </c>
      <c r="F45" s="2" t="s">
        <v>1987</v>
      </c>
    </row>
    <row r="46" spans="1:6" x14ac:dyDescent="0.35">
      <c r="A46" s="1" t="s">
        <v>2259</v>
      </c>
      <c r="B46" s="1" t="s">
        <v>2191</v>
      </c>
      <c r="C46" s="1" t="s">
        <v>2192</v>
      </c>
      <c r="D46" s="1" t="s">
        <v>2193</v>
      </c>
      <c r="E46" s="1">
        <v>64549</v>
      </c>
      <c r="F46" s="1" t="s">
        <v>2242</v>
      </c>
    </row>
    <row r="47" spans="1:6" x14ac:dyDescent="0.35">
      <c r="A47" s="2" t="s">
        <v>2276</v>
      </c>
      <c r="B47" s="2" t="s">
        <v>2096</v>
      </c>
      <c r="C47" s="2" t="s">
        <v>2097</v>
      </c>
      <c r="D47" s="2" t="s">
        <v>2098</v>
      </c>
      <c r="E47" s="2">
        <v>14452</v>
      </c>
      <c r="F47" s="2" t="s">
        <v>2244</v>
      </c>
    </row>
    <row r="48" spans="1:6" x14ac:dyDescent="0.35">
      <c r="A48" s="1" t="s">
        <v>2277</v>
      </c>
      <c r="B48" s="1" t="s">
        <v>2100</v>
      </c>
      <c r="C48" s="1" t="s">
        <v>2101</v>
      </c>
      <c r="D48" s="1" t="s">
        <v>2102</v>
      </c>
      <c r="E48" s="1">
        <v>107033</v>
      </c>
      <c r="F48" s="1" t="s">
        <v>2244</v>
      </c>
    </row>
    <row r="49" spans="1:6" x14ac:dyDescent="0.35">
      <c r="A49" s="2" t="s">
        <v>2509</v>
      </c>
      <c r="B49" s="2" t="s">
        <v>2123</v>
      </c>
      <c r="C49" s="2" t="s">
        <v>2124</v>
      </c>
      <c r="D49" s="2" t="s">
        <v>2125</v>
      </c>
      <c r="E49" s="2">
        <v>386868</v>
      </c>
      <c r="F49" s="2" t="s">
        <v>2243</v>
      </c>
    </row>
    <row r="50" spans="1:6" x14ac:dyDescent="0.35">
      <c r="A50" s="2" t="s">
        <v>2311</v>
      </c>
      <c r="B50" s="2" t="s">
        <v>2104</v>
      </c>
      <c r="C50" s="2" t="s">
        <v>2105</v>
      </c>
      <c r="D50" s="2" t="s">
        <v>2106</v>
      </c>
      <c r="E50" s="2">
        <v>378079</v>
      </c>
      <c r="F50" s="2" t="s">
        <v>2244</v>
      </c>
    </row>
    <row r="51" spans="1:6" x14ac:dyDescent="0.35">
      <c r="A51" s="1" t="s">
        <v>2285</v>
      </c>
      <c r="B51" s="1" t="s">
        <v>2055</v>
      </c>
      <c r="C51" s="1" t="s">
        <v>2056</v>
      </c>
      <c r="D51" s="1" t="s">
        <v>2057</v>
      </c>
      <c r="E51" s="1">
        <v>263391</v>
      </c>
      <c r="F51" s="1" t="s">
        <v>1144</v>
      </c>
    </row>
    <row r="52" spans="1:6" x14ac:dyDescent="0.35">
      <c r="A52" s="1" t="s">
        <v>2299</v>
      </c>
      <c r="B52" s="1" t="s">
        <v>1948</v>
      </c>
      <c r="C52" s="1" t="s">
        <v>1949</v>
      </c>
      <c r="D52" s="1" t="s">
        <v>1950</v>
      </c>
      <c r="E52" s="1">
        <v>139552</v>
      </c>
      <c r="F52" s="1" t="s">
        <v>1987</v>
      </c>
    </row>
    <row r="53" spans="1:6" x14ac:dyDescent="0.35">
      <c r="A53" s="2" t="s">
        <v>2267</v>
      </c>
      <c r="B53" s="2" t="s">
        <v>2139</v>
      </c>
      <c r="C53" s="2" t="s">
        <v>2140</v>
      </c>
      <c r="D53" s="2" t="s">
        <v>2141</v>
      </c>
      <c r="E53" s="2">
        <v>245027</v>
      </c>
      <c r="F53" s="2" t="s">
        <v>2243</v>
      </c>
    </row>
    <row r="54" spans="1:6" x14ac:dyDescent="0.35">
      <c r="A54" s="2" t="s">
        <v>2300</v>
      </c>
      <c r="B54" s="2" t="s">
        <v>1953</v>
      </c>
      <c r="C54" s="2" t="s">
        <v>1954</v>
      </c>
      <c r="D54" s="2" t="s">
        <v>1955</v>
      </c>
      <c r="E54" s="2">
        <v>172400</v>
      </c>
      <c r="F54" s="2" t="s">
        <v>1987</v>
      </c>
    </row>
    <row r="55" spans="1:6" x14ac:dyDescent="0.35">
      <c r="A55" s="1" t="s">
        <v>2278</v>
      </c>
      <c r="B55" s="1" t="s">
        <v>2108</v>
      </c>
      <c r="C55" s="1" t="s">
        <v>2109</v>
      </c>
      <c r="D55" s="1" t="s">
        <v>2110</v>
      </c>
      <c r="E55" s="1">
        <v>130887</v>
      </c>
      <c r="F55" s="1" t="s">
        <v>2244</v>
      </c>
    </row>
    <row r="56" spans="1:6" x14ac:dyDescent="0.35">
      <c r="A56" s="1" t="s">
        <v>2289</v>
      </c>
      <c r="B56" s="1" t="s">
        <v>1990</v>
      </c>
      <c r="C56" s="1" t="s">
        <v>1991</v>
      </c>
      <c r="D56" s="1" t="s">
        <v>1992</v>
      </c>
      <c r="E56" s="1">
        <v>654471</v>
      </c>
      <c r="F56" s="1" t="s">
        <v>2021</v>
      </c>
    </row>
    <row r="57" spans="1:6" x14ac:dyDescent="0.35">
      <c r="A57" s="2" t="s">
        <v>2148</v>
      </c>
      <c r="B57" s="2" t="s">
        <v>2147</v>
      </c>
      <c r="C57" s="2" t="s">
        <v>2148</v>
      </c>
      <c r="D57" s="2" t="s">
        <v>2149</v>
      </c>
      <c r="E57" s="2">
        <v>232019</v>
      </c>
      <c r="F57" s="2" t="s">
        <v>2243</v>
      </c>
    </row>
    <row r="58" spans="1:6" x14ac:dyDescent="0.35">
      <c r="A58" s="2" t="s">
        <v>2281</v>
      </c>
      <c r="B58" s="2" t="s">
        <v>2027</v>
      </c>
      <c r="C58" s="2" t="s">
        <v>2028</v>
      </c>
      <c r="D58" s="2" t="s">
        <v>2029</v>
      </c>
      <c r="E58" s="2">
        <v>170302</v>
      </c>
      <c r="F58" s="2" t="s">
        <v>1144</v>
      </c>
    </row>
    <row r="59" spans="1:6" x14ac:dyDescent="0.35">
      <c r="A59" s="2" t="s">
        <v>2286</v>
      </c>
      <c r="B59" s="2" t="s">
        <v>2059</v>
      </c>
      <c r="C59" s="2" t="s">
        <v>2060</v>
      </c>
      <c r="D59" s="2" t="s">
        <v>2061</v>
      </c>
      <c r="E59" s="2">
        <v>46689</v>
      </c>
      <c r="F59" s="2" t="s">
        <v>1144</v>
      </c>
    </row>
    <row r="60" spans="1:6" x14ac:dyDescent="0.35">
      <c r="A60" s="1" t="s">
        <v>2291</v>
      </c>
      <c r="B60" s="1" t="s">
        <v>1998</v>
      </c>
      <c r="C60" s="1" t="s">
        <v>1999</v>
      </c>
      <c r="D60" s="1" t="s">
        <v>2000</v>
      </c>
      <c r="E60" s="1">
        <v>813573</v>
      </c>
      <c r="F60" s="1" t="s">
        <v>2021</v>
      </c>
    </row>
    <row r="61" spans="1:6" x14ac:dyDescent="0.35">
      <c r="A61" s="1" t="s">
        <v>2269</v>
      </c>
      <c r="B61" s="1" t="s">
        <v>2151</v>
      </c>
      <c r="C61" s="1" t="s">
        <v>2152</v>
      </c>
      <c r="D61" s="1" t="s">
        <v>2153</v>
      </c>
      <c r="E61" s="1">
        <v>224506</v>
      </c>
      <c r="F61" s="1" t="s">
        <v>2243</v>
      </c>
    </row>
    <row r="62" spans="1:6" x14ac:dyDescent="0.35">
      <c r="A62" s="1" t="s">
        <v>2264</v>
      </c>
      <c r="B62" s="1" t="s">
        <v>2127</v>
      </c>
      <c r="C62" s="1" t="s">
        <v>2128</v>
      </c>
      <c r="D62" s="1" t="s">
        <v>2129</v>
      </c>
      <c r="E62" s="1">
        <v>1121957</v>
      </c>
      <c r="F62" s="1" t="s">
        <v>2243</v>
      </c>
    </row>
    <row r="63" spans="1:6" x14ac:dyDescent="0.35">
      <c r="A63" s="2" t="s">
        <v>2172</v>
      </c>
      <c r="B63" s="2" t="s">
        <v>2171</v>
      </c>
      <c r="C63" s="2" t="s">
        <v>2172</v>
      </c>
      <c r="D63" s="2" t="s">
        <v>2173</v>
      </c>
      <c r="E63" s="2">
        <v>238515</v>
      </c>
      <c r="F63" s="2" t="s">
        <v>2242</v>
      </c>
    </row>
    <row r="64" spans="1:6" x14ac:dyDescent="0.35">
      <c r="A64" s="1" t="s">
        <v>2301</v>
      </c>
      <c r="B64" s="1" t="s">
        <v>1958</v>
      </c>
      <c r="C64" s="1" t="s">
        <v>1959</v>
      </c>
      <c r="D64" s="1" t="s">
        <v>1960</v>
      </c>
      <c r="E64" s="1">
        <v>158041</v>
      </c>
      <c r="F64" s="1" t="s">
        <v>1987</v>
      </c>
    </row>
    <row r="65" spans="1:6" x14ac:dyDescent="0.35">
      <c r="A65" s="2" t="s">
        <v>2295</v>
      </c>
      <c r="B65" s="2" t="s">
        <v>2018</v>
      </c>
      <c r="C65" s="2" t="s">
        <v>2019</v>
      </c>
      <c r="D65" s="2" t="s">
        <v>2020</v>
      </c>
      <c r="E65" s="2">
        <v>706255</v>
      </c>
      <c r="F65" s="2" t="s">
        <v>2021</v>
      </c>
    </row>
    <row r="66" spans="1:6" x14ac:dyDescent="0.35">
      <c r="A66" s="2" t="s">
        <v>2292</v>
      </c>
      <c r="B66" s="2" t="s">
        <v>2002</v>
      </c>
      <c r="C66" s="2" t="s">
        <v>2003</v>
      </c>
      <c r="D66" s="2" t="s">
        <v>2004</v>
      </c>
      <c r="E66" s="2">
        <v>862470</v>
      </c>
      <c r="F66" s="2" t="s">
        <v>2021</v>
      </c>
    </row>
    <row r="67" spans="1:6" x14ac:dyDescent="0.35">
      <c r="A67" s="1" t="s">
        <v>2280</v>
      </c>
      <c r="B67" s="1" t="s">
        <v>2023</v>
      </c>
      <c r="C67" s="1" t="s">
        <v>2024</v>
      </c>
      <c r="D67" s="1" t="s">
        <v>2025</v>
      </c>
      <c r="E67" s="1">
        <v>300026</v>
      </c>
      <c r="F67" s="1" t="s">
        <v>1144</v>
      </c>
    </row>
    <row r="68" spans="1:6" x14ac:dyDescent="0.35">
      <c r="A68" s="1" t="s">
        <v>2287</v>
      </c>
      <c r="B68" s="1" t="s">
        <v>2063</v>
      </c>
      <c r="C68" s="1" t="s">
        <v>2064</v>
      </c>
      <c r="D68" s="1" t="s">
        <v>2065</v>
      </c>
      <c r="E68" s="1">
        <v>262624</v>
      </c>
      <c r="F68" s="1" t="s">
        <v>1144</v>
      </c>
    </row>
    <row r="69" spans="1:6" x14ac:dyDescent="0.35">
      <c r="A69" s="2" t="s">
        <v>2011</v>
      </c>
      <c r="B69" s="2" t="s">
        <v>2010</v>
      </c>
      <c r="C69" s="2" t="s">
        <v>2011</v>
      </c>
      <c r="D69" s="2" t="s">
        <v>2012</v>
      </c>
      <c r="E69" s="2">
        <v>739953</v>
      </c>
      <c r="F69" s="2" t="s">
        <v>2021</v>
      </c>
    </row>
    <row r="70" spans="1:6" x14ac:dyDescent="0.35">
      <c r="A70" s="2" t="s">
        <v>2302</v>
      </c>
      <c r="B70" s="2" t="s">
        <v>1963</v>
      </c>
      <c r="C70" s="2" t="s">
        <v>1964</v>
      </c>
      <c r="D70" s="2" t="s">
        <v>1965</v>
      </c>
      <c r="E70" s="2">
        <v>104851</v>
      </c>
      <c r="F70" s="2" t="s">
        <v>1987</v>
      </c>
    </row>
    <row r="71" spans="1:6" x14ac:dyDescent="0.35">
      <c r="A71" s="1" t="s">
        <v>2303</v>
      </c>
      <c r="B71" s="1" t="s">
        <v>1968</v>
      </c>
      <c r="C71" s="1" t="s">
        <v>1969</v>
      </c>
      <c r="D71" s="1" t="s">
        <v>1970</v>
      </c>
      <c r="E71" s="1">
        <v>926962</v>
      </c>
      <c r="F71" s="1" t="s">
        <v>1987</v>
      </c>
    </row>
    <row r="72" spans="1:6" x14ac:dyDescent="0.35">
      <c r="A72" s="2" t="s">
        <v>2260</v>
      </c>
      <c r="B72" s="2" t="s">
        <v>2195</v>
      </c>
      <c r="C72" s="2" t="s">
        <v>2196</v>
      </c>
      <c r="D72" s="2" t="s">
        <v>2197</v>
      </c>
      <c r="E72" s="2">
        <v>415126</v>
      </c>
      <c r="F72" s="2" t="s">
        <v>2242</v>
      </c>
    </row>
    <row r="73" spans="1:6" x14ac:dyDescent="0.35">
      <c r="A73" s="2" t="s">
        <v>2279</v>
      </c>
      <c r="B73" s="2" t="s">
        <v>2112</v>
      </c>
      <c r="C73" s="2" t="s">
        <v>2113</v>
      </c>
      <c r="D73" s="2" t="s">
        <v>2114</v>
      </c>
      <c r="E73" s="2">
        <v>253024</v>
      </c>
      <c r="F73" s="2" t="s">
        <v>2244</v>
      </c>
    </row>
    <row r="74" spans="1:6" x14ac:dyDescent="0.35">
      <c r="A74" s="1" t="s">
        <v>2307</v>
      </c>
      <c r="B74" s="1" t="s">
        <v>2116</v>
      </c>
      <c r="C74" s="1" t="s">
        <v>2117</v>
      </c>
      <c r="D74" s="1" t="s">
        <v>2029</v>
      </c>
      <c r="E74" s="1">
        <v>321153</v>
      </c>
      <c r="F74" s="1" t="s">
        <v>2244</v>
      </c>
    </row>
    <row r="75" spans="1:6" x14ac:dyDescent="0.35">
      <c r="A75" s="2" t="s">
        <v>2304</v>
      </c>
      <c r="B75" s="2" t="s">
        <v>1973</v>
      </c>
      <c r="C75" s="2" t="s">
        <v>1974</v>
      </c>
      <c r="D75" s="2" t="s">
        <v>1975</v>
      </c>
      <c r="E75" s="2">
        <v>120590</v>
      </c>
      <c r="F75" s="2" t="s">
        <v>1987</v>
      </c>
    </row>
    <row r="76" spans="1:6" x14ac:dyDescent="0.35">
      <c r="A76" s="1" t="s">
        <v>2305</v>
      </c>
      <c r="B76" s="1" t="s">
        <v>1978</v>
      </c>
      <c r="C76" s="1" t="s">
        <v>1979</v>
      </c>
      <c r="D76" s="1" t="s">
        <v>1980</v>
      </c>
      <c r="E76" s="1">
        <v>88731</v>
      </c>
      <c r="F76" s="1" t="s">
        <v>1987</v>
      </c>
    </row>
    <row r="77" spans="1:6" x14ac:dyDescent="0.35">
      <c r="A77" s="2" t="s">
        <v>2306</v>
      </c>
      <c r="B77" s="2" t="s">
        <v>1983</v>
      </c>
      <c r="C77" s="2" t="s">
        <v>1984</v>
      </c>
      <c r="D77" s="2" t="s">
        <v>1985</v>
      </c>
      <c r="E77" s="2">
        <v>340721</v>
      </c>
      <c r="F77" s="2" t="s">
        <v>1987</v>
      </c>
    </row>
    <row r="78" spans="1:6" x14ac:dyDescent="0.35">
      <c r="A78" s="6" t="s">
        <v>2254</v>
      </c>
      <c r="B78" s="6" t="s">
        <v>2167</v>
      </c>
      <c r="C78" s="6" t="s">
        <v>2168</v>
      </c>
      <c r="D78" s="6" t="s">
        <v>2169</v>
      </c>
      <c r="E78" s="6">
        <v>166740</v>
      </c>
      <c r="F78" s="6" t="s">
        <v>2242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20F45-1794-4142-BA53-0C1755C0EBB2}">
  <dimension ref="A1:F10"/>
  <sheetViews>
    <sheetView workbookViewId="0">
      <selection sqref="A1:F1"/>
    </sheetView>
  </sheetViews>
  <sheetFormatPr defaultRowHeight="18" x14ac:dyDescent="0.35"/>
  <cols>
    <col min="1" max="1" width="20.08203125" bestFit="1" customWidth="1"/>
    <col min="2" max="2" width="13.4140625" bestFit="1" customWidth="1"/>
    <col min="3" max="3" width="13.58203125" bestFit="1" customWidth="1"/>
    <col min="4" max="4" width="11.08203125" bestFit="1" customWidth="1"/>
    <col min="5" max="5" width="18.83203125" bestFit="1" customWidth="1"/>
    <col min="6" max="6" width="11.9140625" bestFit="1" customWidth="1"/>
  </cols>
  <sheetData>
    <row r="1" spans="1:6" x14ac:dyDescent="0.35">
      <c r="A1" t="s">
        <v>1988</v>
      </c>
      <c r="B1" t="s">
        <v>1912</v>
      </c>
      <c r="C1" t="s">
        <v>1913</v>
      </c>
      <c r="D1" t="s">
        <v>1914</v>
      </c>
      <c r="E1" t="s">
        <v>1915</v>
      </c>
      <c r="F1" t="s">
        <v>1910</v>
      </c>
    </row>
    <row r="2" spans="1:6" x14ac:dyDescent="0.35">
      <c r="A2" t="s">
        <v>2206</v>
      </c>
      <c r="B2" t="s">
        <v>2207</v>
      </c>
      <c r="C2" t="s">
        <v>2208</v>
      </c>
      <c r="D2" t="s">
        <v>2209</v>
      </c>
      <c r="E2">
        <v>904666</v>
      </c>
      <c r="F2" t="s">
        <v>2241</v>
      </c>
    </row>
    <row r="3" spans="1:6" x14ac:dyDescent="0.35">
      <c r="A3" t="s">
        <v>2210</v>
      </c>
      <c r="B3" t="s">
        <v>2211</v>
      </c>
      <c r="C3" t="s">
        <v>2212</v>
      </c>
      <c r="D3" t="s">
        <v>2213</v>
      </c>
      <c r="E3">
        <v>228852</v>
      </c>
      <c r="F3" t="s">
        <v>2241</v>
      </c>
    </row>
    <row r="4" spans="1:6" x14ac:dyDescent="0.35">
      <c r="A4" t="s">
        <v>2214</v>
      </c>
      <c r="B4" t="s">
        <v>2215</v>
      </c>
      <c r="C4" t="s">
        <v>2216</v>
      </c>
      <c r="D4" t="s">
        <v>2165</v>
      </c>
      <c r="E4">
        <v>204831</v>
      </c>
      <c r="F4" t="s">
        <v>2241</v>
      </c>
    </row>
    <row r="5" spans="1:6" x14ac:dyDescent="0.35">
      <c r="A5" t="s">
        <v>2217</v>
      </c>
      <c r="B5" t="s">
        <v>2218</v>
      </c>
      <c r="C5" t="s">
        <v>2219</v>
      </c>
      <c r="D5" t="s">
        <v>2220</v>
      </c>
      <c r="E5">
        <v>189085</v>
      </c>
      <c r="F5" t="s">
        <v>2241</v>
      </c>
    </row>
    <row r="6" spans="1:6" x14ac:dyDescent="0.35">
      <c r="A6" t="s">
        <v>2221</v>
      </c>
      <c r="B6" t="s">
        <v>2222</v>
      </c>
      <c r="C6" t="s">
        <v>2223</v>
      </c>
      <c r="D6" t="s">
        <v>2224</v>
      </c>
      <c r="E6">
        <v>138523</v>
      </c>
      <c r="F6" t="s">
        <v>2241</v>
      </c>
    </row>
    <row r="7" spans="1:6" x14ac:dyDescent="0.35">
      <c r="A7" t="s">
        <v>2225</v>
      </c>
      <c r="B7" t="s">
        <v>2226</v>
      </c>
      <c r="C7" t="s">
        <v>2227</v>
      </c>
      <c r="D7" t="s">
        <v>2228</v>
      </c>
      <c r="E7">
        <v>513757</v>
      </c>
      <c r="F7" t="s">
        <v>2241</v>
      </c>
    </row>
    <row r="8" spans="1:6" x14ac:dyDescent="0.35">
      <c r="A8" t="s">
        <v>2229</v>
      </c>
      <c r="B8" t="s">
        <v>2230</v>
      </c>
      <c r="C8" t="s">
        <v>2231</v>
      </c>
      <c r="D8" t="s">
        <v>2232</v>
      </c>
      <c r="E8">
        <v>139602</v>
      </c>
      <c r="F8" t="s">
        <v>2241</v>
      </c>
    </row>
    <row r="9" spans="1:6" x14ac:dyDescent="0.35">
      <c r="A9" t="s">
        <v>2233</v>
      </c>
      <c r="B9" t="s">
        <v>2234</v>
      </c>
      <c r="C9" t="s">
        <v>2235</v>
      </c>
      <c r="D9" t="s">
        <v>2236</v>
      </c>
      <c r="E9">
        <v>242157</v>
      </c>
      <c r="F9" t="s">
        <v>2241</v>
      </c>
    </row>
    <row r="10" spans="1:6" x14ac:dyDescent="0.35">
      <c r="A10" t="s">
        <v>2237</v>
      </c>
      <c r="B10" t="s">
        <v>2238</v>
      </c>
      <c r="C10" t="s">
        <v>2239</v>
      </c>
      <c r="D10" t="s">
        <v>2240</v>
      </c>
      <c r="E10">
        <v>133310</v>
      </c>
      <c r="F10" t="s">
        <v>2241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246B3-B966-43F3-B297-98EE866DED39}">
  <dimension ref="A1:F11"/>
  <sheetViews>
    <sheetView workbookViewId="0">
      <selection activeCell="B5" sqref="A2:F11"/>
    </sheetView>
  </sheetViews>
  <sheetFormatPr defaultRowHeight="18" x14ac:dyDescent="0.35"/>
  <cols>
    <col min="1" max="1" width="18.9140625" bestFit="1" customWidth="1"/>
    <col min="2" max="2" width="15.9140625" bestFit="1" customWidth="1"/>
    <col min="3" max="3" width="13.33203125" bestFit="1" customWidth="1"/>
    <col min="4" max="4" width="11.08203125" bestFit="1" customWidth="1"/>
    <col min="5" max="5" width="18.83203125" bestFit="1" customWidth="1"/>
  </cols>
  <sheetData>
    <row r="1" spans="1:6" x14ac:dyDescent="0.35">
      <c r="A1" t="s">
        <v>1988</v>
      </c>
      <c r="B1" t="s">
        <v>1912</v>
      </c>
      <c r="C1" t="s">
        <v>1913</v>
      </c>
      <c r="D1" t="s">
        <v>1914</v>
      </c>
      <c r="E1" t="s">
        <v>1915</v>
      </c>
      <c r="F1" t="s">
        <v>1910</v>
      </c>
    </row>
    <row r="2" spans="1:6" x14ac:dyDescent="0.35">
      <c r="A2" t="s">
        <v>2166</v>
      </c>
      <c r="B2" t="s">
        <v>2167</v>
      </c>
      <c r="C2" t="s">
        <v>2168</v>
      </c>
      <c r="D2" t="s">
        <v>2169</v>
      </c>
      <c r="E2">
        <v>166740</v>
      </c>
      <c r="F2" t="s">
        <v>2242</v>
      </c>
    </row>
    <row r="3" spans="1:6" x14ac:dyDescent="0.35">
      <c r="A3" t="s">
        <v>2170</v>
      </c>
      <c r="B3" t="s">
        <v>2171</v>
      </c>
      <c r="C3" t="s">
        <v>2172</v>
      </c>
      <c r="D3" t="s">
        <v>2173</v>
      </c>
      <c r="E3">
        <v>238515</v>
      </c>
      <c r="F3" t="s">
        <v>2242</v>
      </c>
    </row>
    <row r="4" spans="1:6" x14ac:dyDescent="0.35">
      <c r="A4" t="s">
        <v>2174</v>
      </c>
      <c r="B4" t="s">
        <v>2175</v>
      </c>
      <c r="C4" t="s">
        <v>2176</v>
      </c>
      <c r="D4" t="s">
        <v>2177</v>
      </c>
      <c r="E4">
        <v>42774</v>
      </c>
      <c r="F4" t="s">
        <v>2242</v>
      </c>
    </row>
    <row r="5" spans="1:6" x14ac:dyDescent="0.35">
      <c r="A5" t="s">
        <v>2178</v>
      </c>
      <c r="B5" t="s">
        <v>2179</v>
      </c>
      <c r="C5" t="s">
        <v>2180</v>
      </c>
      <c r="D5" t="s">
        <v>2181</v>
      </c>
      <c r="E5">
        <v>55394</v>
      </c>
      <c r="F5" t="s">
        <v>2242</v>
      </c>
    </row>
    <row r="6" spans="1:6" x14ac:dyDescent="0.35">
      <c r="A6" t="s">
        <v>2182</v>
      </c>
      <c r="B6" t="s">
        <v>2183</v>
      </c>
      <c r="C6" t="s">
        <v>2184</v>
      </c>
      <c r="D6" t="s">
        <v>2185</v>
      </c>
      <c r="E6">
        <v>118349</v>
      </c>
      <c r="F6" t="s">
        <v>2242</v>
      </c>
    </row>
    <row r="7" spans="1:6" x14ac:dyDescent="0.35">
      <c r="A7" t="s">
        <v>2186</v>
      </c>
      <c r="B7" t="s">
        <v>2187</v>
      </c>
      <c r="C7" t="s">
        <v>2188</v>
      </c>
      <c r="D7" t="s">
        <v>2189</v>
      </c>
      <c r="E7">
        <v>145292</v>
      </c>
      <c r="F7" t="s">
        <v>2242</v>
      </c>
    </row>
    <row r="8" spans="1:6" x14ac:dyDescent="0.35">
      <c r="A8" t="s">
        <v>2190</v>
      </c>
      <c r="B8" t="s">
        <v>2191</v>
      </c>
      <c r="C8" t="s">
        <v>2192</v>
      </c>
      <c r="D8" t="s">
        <v>2193</v>
      </c>
      <c r="E8">
        <v>64549</v>
      </c>
      <c r="F8" t="s">
        <v>2242</v>
      </c>
    </row>
    <row r="9" spans="1:6" x14ac:dyDescent="0.35">
      <c r="A9" t="s">
        <v>2194</v>
      </c>
      <c r="B9" t="s">
        <v>2195</v>
      </c>
      <c r="C9" t="s">
        <v>2196</v>
      </c>
      <c r="D9" t="s">
        <v>2197</v>
      </c>
      <c r="E9">
        <v>415126</v>
      </c>
      <c r="F9" t="s">
        <v>2242</v>
      </c>
    </row>
    <row r="10" spans="1:6" x14ac:dyDescent="0.35">
      <c r="A10" t="s">
        <v>2198</v>
      </c>
      <c r="B10" t="s">
        <v>2199</v>
      </c>
      <c r="C10" t="s">
        <v>2200</v>
      </c>
      <c r="D10" t="s">
        <v>2201</v>
      </c>
      <c r="E10">
        <v>252313</v>
      </c>
      <c r="F10" t="s">
        <v>2242</v>
      </c>
    </row>
    <row r="11" spans="1:6" x14ac:dyDescent="0.35">
      <c r="A11" t="s">
        <v>2202</v>
      </c>
      <c r="B11" t="s">
        <v>2203</v>
      </c>
      <c r="C11" t="s">
        <v>2204</v>
      </c>
      <c r="D11" t="s">
        <v>2205</v>
      </c>
      <c r="E11">
        <v>189360</v>
      </c>
      <c r="F11" t="s">
        <v>2242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2FDF-4AA9-4B49-A848-539D71D2D8FF}">
  <dimension ref="A1:F13"/>
  <sheetViews>
    <sheetView topLeftCell="B1" workbookViewId="0">
      <selection activeCell="A11" sqref="A2:F13"/>
    </sheetView>
  </sheetViews>
  <sheetFormatPr defaultRowHeight="18" x14ac:dyDescent="0.35"/>
  <cols>
    <col min="1" max="1" width="36.6640625" bestFit="1" customWidth="1"/>
    <col min="2" max="2" width="30.33203125" bestFit="1" customWidth="1"/>
    <col min="3" max="3" width="13.5" bestFit="1" customWidth="1"/>
    <col min="4" max="4" width="11.58203125" bestFit="1" customWidth="1"/>
    <col min="5" max="5" width="18.83203125" bestFit="1" customWidth="1"/>
  </cols>
  <sheetData>
    <row r="1" spans="1:6" x14ac:dyDescent="0.35">
      <c r="A1" t="s">
        <v>1988</v>
      </c>
      <c r="B1" t="s">
        <v>1912</v>
      </c>
      <c r="C1" t="s">
        <v>1913</v>
      </c>
      <c r="D1" t="s">
        <v>2074</v>
      </c>
      <c r="E1" t="s">
        <v>1915</v>
      </c>
      <c r="F1" t="s">
        <v>1910</v>
      </c>
    </row>
    <row r="2" spans="1:6" x14ac:dyDescent="0.35">
      <c r="A2" t="s">
        <v>2118</v>
      </c>
      <c r="B2" t="s">
        <v>2119</v>
      </c>
      <c r="C2" t="s">
        <v>2120</v>
      </c>
      <c r="D2" t="s">
        <v>2121</v>
      </c>
      <c r="E2">
        <v>682961</v>
      </c>
      <c r="F2" t="s">
        <v>2243</v>
      </c>
    </row>
    <row r="3" spans="1:6" x14ac:dyDescent="0.35">
      <c r="A3" t="s">
        <v>2122</v>
      </c>
      <c r="B3" t="s">
        <v>2123</v>
      </c>
      <c r="C3" t="s">
        <v>2124</v>
      </c>
      <c r="D3" t="s">
        <v>2125</v>
      </c>
      <c r="E3">
        <v>386868</v>
      </c>
      <c r="F3" t="s">
        <v>2243</v>
      </c>
    </row>
    <row r="4" spans="1:6" x14ac:dyDescent="0.35">
      <c r="A4" t="s">
        <v>2126</v>
      </c>
      <c r="B4" t="s">
        <v>2127</v>
      </c>
      <c r="C4" t="s">
        <v>2128</v>
      </c>
      <c r="D4" t="s">
        <v>2129</v>
      </c>
      <c r="E4">
        <v>1121957</v>
      </c>
      <c r="F4" t="s">
        <v>2243</v>
      </c>
    </row>
    <row r="5" spans="1:6" x14ac:dyDescent="0.35">
      <c r="A5" t="s">
        <v>2130</v>
      </c>
      <c r="B5" t="s">
        <v>2131</v>
      </c>
      <c r="C5" t="s">
        <v>2132</v>
      </c>
      <c r="D5" t="s">
        <v>2133</v>
      </c>
      <c r="E5">
        <v>177086</v>
      </c>
      <c r="F5" t="s">
        <v>2243</v>
      </c>
    </row>
    <row r="6" spans="1:6" x14ac:dyDescent="0.35">
      <c r="A6" t="s">
        <v>2134</v>
      </c>
      <c r="B6" t="s">
        <v>2135</v>
      </c>
      <c r="C6" t="s">
        <v>2136</v>
      </c>
      <c r="D6" t="s">
        <v>2137</v>
      </c>
      <c r="E6">
        <v>246494</v>
      </c>
      <c r="F6" t="s">
        <v>2243</v>
      </c>
    </row>
    <row r="7" spans="1:6" x14ac:dyDescent="0.35">
      <c r="A7" t="s">
        <v>2138</v>
      </c>
      <c r="B7" t="s">
        <v>2139</v>
      </c>
      <c r="C7" t="s">
        <v>2140</v>
      </c>
      <c r="D7" t="s">
        <v>2141</v>
      </c>
      <c r="E7">
        <v>245027</v>
      </c>
      <c r="F7" t="s">
        <v>2243</v>
      </c>
    </row>
    <row r="8" spans="1:6" x14ac:dyDescent="0.35">
      <c r="A8" t="s">
        <v>2142</v>
      </c>
      <c r="B8" t="s">
        <v>2143</v>
      </c>
      <c r="C8" t="s">
        <v>2144</v>
      </c>
      <c r="D8" t="s">
        <v>2145</v>
      </c>
      <c r="E8">
        <v>674993</v>
      </c>
      <c r="F8" t="s">
        <v>2243</v>
      </c>
    </row>
    <row r="9" spans="1:6" x14ac:dyDescent="0.35">
      <c r="A9" t="s">
        <v>2146</v>
      </c>
      <c r="B9" t="s">
        <v>2147</v>
      </c>
      <c r="C9" t="s">
        <v>2148</v>
      </c>
      <c r="D9" t="s">
        <v>2149</v>
      </c>
      <c r="E9">
        <v>232019</v>
      </c>
      <c r="F9" t="s">
        <v>2243</v>
      </c>
    </row>
    <row r="10" spans="1:6" x14ac:dyDescent="0.35">
      <c r="A10" t="s">
        <v>2150</v>
      </c>
      <c r="B10" t="s">
        <v>2151</v>
      </c>
      <c r="C10" t="s">
        <v>2152</v>
      </c>
      <c r="D10" t="s">
        <v>2153</v>
      </c>
      <c r="E10">
        <v>224506</v>
      </c>
      <c r="F10" t="s">
        <v>2243</v>
      </c>
    </row>
    <row r="11" spans="1:6" x14ac:dyDescent="0.35">
      <c r="A11" t="s">
        <v>2154</v>
      </c>
      <c r="B11" t="s">
        <v>2155</v>
      </c>
      <c r="C11" t="s">
        <v>2156</v>
      </c>
      <c r="D11" t="s">
        <v>2157</v>
      </c>
      <c r="E11">
        <v>56786</v>
      </c>
      <c r="F11" t="s">
        <v>2243</v>
      </c>
    </row>
    <row r="12" spans="1:6" x14ac:dyDescent="0.35">
      <c r="A12" t="s">
        <v>2158</v>
      </c>
      <c r="B12" t="s">
        <v>2159</v>
      </c>
      <c r="C12" t="s">
        <v>2160</v>
      </c>
      <c r="D12" t="s">
        <v>2161</v>
      </c>
      <c r="E12">
        <v>603194</v>
      </c>
      <c r="F12" t="s">
        <v>2243</v>
      </c>
    </row>
    <row r="13" spans="1:6" x14ac:dyDescent="0.35">
      <c r="A13" t="s">
        <v>2162</v>
      </c>
      <c r="B13" t="s">
        <v>2163</v>
      </c>
      <c r="C13" t="s">
        <v>2164</v>
      </c>
      <c r="D13" t="s">
        <v>2165</v>
      </c>
      <c r="E13">
        <v>459900</v>
      </c>
      <c r="F13" t="s">
        <v>2243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A045-FA5B-45AF-BCB7-8B2827716869}">
  <dimension ref="A1:F12"/>
  <sheetViews>
    <sheetView workbookViewId="0">
      <selection activeCell="A2" sqref="A2:F12"/>
    </sheetView>
  </sheetViews>
  <sheetFormatPr defaultRowHeight="18" x14ac:dyDescent="0.35"/>
  <cols>
    <col min="1" max="1" width="36.08203125" bestFit="1" customWidth="1"/>
    <col min="2" max="2" width="28.4140625" bestFit="1" customWidth="1"/>
    <col min="3" max="3" width="13.33203125" bestFit="1" customWidth="1"/>
    <col min="4" max="4" width="11.58203125" bestFit="1" customWidth="1"/>
    <col min="5" max="5" width="18.83203125" bestFit="1" customWidth="1"/>
  </cols>
  <sheetData>
    <row r="1" spans="1:6" x14ac:dyDescent="0.35">
      <c r="A1" t="s">
        <v>1988</v>
      </c>
      <c r="B1" t="s">
        <v>1912</v>
      </c>
      <c r="C1" t="s">
        <v>1913</v>
      </c>
      <c r="D1" t="s">
        <v>2074</v>
      </c>
      <c r="E1" t="s">
        <v>1915</v>
      </c>
      <c r="F1" t="s">
        <v>1910</v>
      </c>
    </row>
    <row r="2" spans="1:6" x14ac:dyDescent="0.35">
      <c r="A2" t="s">
        <v>2075</v>
      </c>
      <c r="B2" t="s">
        <v>2076</v>
      </c>
      <c r="C2" t="s">
        <v>2077</v>
      </c>
      <c r="D2" t="s">
        <v>2078</v>
      </c>
      <c r="E2">
        <v>249211</v>
      </c>
      <c r="F2" t="s">
        <v>2244</v>
      </c>
    </row>
    <row r="3" spans="1:6" x14ac:dyDescent="0.35">
      <c r="A3" t="s">
        <v>2079</v>
      </c>
      <c r="B3" t="s">
        <v>2080</v>
      </c>
      <c r="C3" t="s">
        <v>2081</v>
      </c>
      <c r="D3" t="s">
        <v>2082</v>
      </c>
      <c r="E3">
        <v>251027</v>
      </c>
      <c r="F3" t="s">
        <v>2244</v>
      </c>
    </row>
    <row r="4" spans="1:6" x14ac:dyDescent="0.35">
      <c r="A4" t="s">
        <v>2083</v>
      </c>
      <c r="B4" t="s">
        <v>2084</v>
      </c>
      <c r="C4" t="s">
        <v>2085</v>
      </c>
      <c r="D4" t="s">
        <v>2086</v>
      </c>
      <c r="E4">
        <v>600051</v>
      </c>
      <c r="F4" t="s">
        <v>2244</v>
      </c>
    </row>
    <row r="5" spans="1:6" x14ac:dyDescent="0.35">
      <c r="A5" t="s">
        <v>2087</v>
      </c>
      <c r="B5" t="s">
        <v>2088</v>
      </c>
      <c r="C5" t="s">
        <v>2089</v>
      </c>
      <c r="D5" t="s">
        <v>2090</v>
      </c>
      <c r="E5">
        <v>155852</v>
      </c>
      <c r="F5" t="s">
        <v>2244</v>
      </c>
    </row>
    <row r="6" spans="1:6" x14ac:dyDescent="0.35">
      <c r="A6" t="s">
        <v>2091</v>
      </c>
      <c r="B6" t="s">
        <v>2092</v>
      </c>
      <c r="C6" t="s">
        <v>2093</v>
      </c>
      <c r="D6" t="s">
        <v>2094</v>
      </c>
      <c r="E6">
        <v>5658</v>
      </c>
      <c r="F6" t="s">
        <v>2244</v>
      </c>
    </row>
    <row r="7" spans="1:6" x14ac:dyDescent="0.35">
      <c r="A7" t="s">
        <v>2095</v>
      </c>
      <c r="B7" t="s">
        <v>2096</v>
      </c>
      <c r="C7" t="s">
        <v>2097</v>
      </c>
      <c r="D7" t="s">
        <v>2098</v>
      </c>
      <c r="E7">
        <v>14452</v>
      </c>
      <c r="F7" t="s">
        <v>2244</v>
      </c>
    </row>
    <row r="8" spans="1:6" x14ac:dyDescent="0.35">
      <c r="A8" t="s">
        <v>2099</v>
      </c>
      <c r="B8" t="s">
        <v>2100</v>
      </c>
      <c r="C8" t="s">
        <v>2101</v>
      </c>
      <c r="D8" t="s">
        <v>2102</v>
      </c>
      <c r="E8">
        <v>107033</v>
      </c>
      <c r="F8" t="s">
        <v>2244</v>
      </c>
    </row>
    <row r="9" spans="1:6" x14ac:dyDescent="0.35">
      <c r="A9" t="s">
        <v>2103</v>
      </c>
      <c r="B9" t="s">
        <v>2104</v>
      </c>
      <c r="C9" t="s">
        <v>2105</v>
      </c>
      <c r="D9" t="s">
        <v>2106</v>
      </c>
      <c r="E9">
        <v>378079</v>
      </c>
      <c r="F9" t="s">
        <v>2244</v>
      </c>
    </row>
    <row r="10" spans="1:6" x14ac:dyDescent="0.35">
      <c r="A10" t="s">
        <v>2107</v>
      </c>
      <c r="B10" t="s">
        <v>2108</v>
      </c>
      <c r="C10" t="s">
        <v>2109</v>
      </c>
      <c r="D10" t="s">
        <v>2110</v>
      </c>
      <c r="E10">
        <v>130887</v>
      </c>
      <c r="F10" t="s">
        <v>2244</v>
      </c>
    </row>
    <row r="11" spans="1:6" x14ac:dyDescent="0.35">
      <c r="A11" t="s">
        <v>2111</v>
      </c>
      <c r="B11" t="s">
        <v>2112</v>
      </c>
      <c r="C11" t="s">
        <v>2113</v>
      </c>
      <c r="D11" t="s">
        <v>2114</v>
      </c>
      <c r="E11">
        <v>253024</v>
      </c>
      <c r="F11" t="s">
        <v>2244</v>
      </c>
    </row>
    <row r="12" spans="1:6" x14ac:dyDescent="0.35">
      <c r="A12" t="s">
        <v>2115</v>
      </c>
      <c r="B12" t="s">
        <v>2116</v>
      </c>
      <c r="C12" t="s">
        <v>2117</v>
      </c>
      <c r="D12" t="s">
        <v>2029</v>
      </c>
      <c r="E12">
        <v>321153</v>
      </c>
      <c r="F12" t="s">
        <v>2244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35EB2-4CB4-4A22-AC5E-B0E99024CB50}">
  <dimension ref="A1:F14"/>
  <sheetViews>
    <sheetView workbookViewId="0">
      <selection activeCell="A13" sqref="A2:F14"/>
    </sheetView>
  </sheetViews>
  <sheetFormatPr defaultRowHeight="18" x14ac:dyDescent="0.35"/>
  <cols>
    <col min="1" max="1" width="19.08203125" bestFit="1" customWidth="1"/>
    <col min="2" max="2" width="16.4140625" bestFit="1" customWidth="1"/>
    <col min="3" max="3" width="13.33203125" bestFit="1" customWidth="1"/>
    <col min="4" max="4" width="11.08203125" bestFit="1" customWidth="1"/>
    <col min="5" max="5" width="18.83203125" bestFit="1" customWidth="1"/>
  </cols>
  <sheetData>
    <row r="1" spans="1:6" x14ac:dyDescent="0.35">
      <c r="A1" t="s">
        <v>1988</v>
      </c>
      <c r="B1" t="s">
        <v>1912</v>
      </c>
      <c r="C1" t="s">
        <v>1913</v>
      </c>
      <c r="D1" t="s">
        <v>1914</v>
      </c>
      <c r="E1" t="s">
        <v>1915</v>
      </c>
      <c r="F1" t="s">
        <v>1910</v>
      </c>
    </row>
    <row r="2" spans="1:6" x14ac:dyDescent="0.35">
      <c r="A2" t="s">
        <v>2022</v>
      </c>
      <c r="B2" t="s">
        <v>2023</v>
      </c>
      <c r="C2" t="s">
        <v>2024</v>
      </c>
      <c r="D2" t="s">
        <v>2025</v>
      </c>
      <c r="E2">
        <v>300026</v>
      </c>
      <c r="F2" t="s">
        <v>1144</v>
      </c>
    </row>
    <row r="3" spans="1:6" x14ac:dyDescent="0.35">
      <c r="A3" t="s">
        <v>2026</v>
      </c>
      <c r="B3" t="s">
        <v>2027</v>
      </c>
      <c r="C3" t="s">
        <v>2028</v>
      </c>
      <c r="D3" t="s">
        <v>2029</v>
      </c>
      <c r="E3">
        <v>170302</v>
      </c>
      <c r="F3" t="s">
        <v>1144</v>
      </c>
    </row>
    <row r="4" spans="1:6" x14ac:dyDescent="0.35">
      <c r="A4" t="s">
        <v>2030</v>
      </c>
      <c r="B4" t="s">
        <v>2031</v>
      </c>
      <c r="C4" t="s">
        <v>2032</v>
      </c>
      <c r="D4" t="s">
        <v>2033</v>
      </c>
      <c r="E4">
        <v>172767</v>
      </c>
      <c r="F4" t="s">
        <v>1144</v>
      </c>
    </row>
    <row r="5" spans="1:6" x14ac:dyDescent="0.35">
      <c r="A5" t="s">
        <v>2034</v>
      </c>
      <c r="B5" t="s">
        <v>2035</v>
      </c>
      <c r="C5" t="s">
        <v>2036</v>
      </c>
      <c r="D5" t="s">
        <v>2037</v>
      </c>
      <c r="E5">
        <v>432132</v>
      </c>
      <c r="F5" t="s">
        <v>1144</v>
      </c>
    </row>
    <row r="6" spans="1:6" x14ac:dyDescent="0.35">
      <c r="A6" t="s">
        <v>2038</v>
      </c>
      <c r="B6" t="s">
        <v>2039</v>
      </c>
      <c r="C6" t="s">
        <v>2040</v>
      </c>
      <c r="D6" t="s">
        <v>2041</v>
      </c>
      <c r="E6">
        <v>325710</v>
      </c>
      <c r="F6" t="s">
        <v>1144</v>
      </c>
    </row>
    <row r="7" spans="1:6" x14ac:dyDescent="0.35">
      <c r="A7" t="s">
        <v>2042</v>
      </c>
      <c r="B7" t="s">
        <v>2043</v>
      </c>
      <c r="C7" t="s">
        <v>2044</v>
      </c>
      <c r="D7" t="s">
        <v>2045</v>
      </c>
      <c r="E7">
        <v>2041587</v>
      </c>
      <c r="F7" t="s">
        <v>1144</v>
      </c>
    </row>
    <row r="8" spans="1:6" x14ac:dyDescent="0.35">
      <c r="A8" t="s">
        <v>2046</v>
      </c>
      <c r="B8" t="s">
        <v>2047</v>
      </c>
      <c r="C8" t="s">
        <v>2048</v>
      </c>
      <c r="D8" t="s">
        <v>2049</v>
      </c>
      <c r="E8">
        <v>364039</v>
      </c>
      <c r="F8" t="s">
        <v>1144</v>
      </c>
    </row>
    <row r="9" spans="1:6" x14ac:dyDescent="0.35">
      <c r="A9" t="s">
        <v>2050</v>
      </c>
      <c r="B9" t="s">
        <v>2051</v>
      </c>
      <c r="C9" t="s">
        <v>2052</v>
      </c>
      <c r="D9" t="s">
        <v>2053</v>
      </c>
      <c r="E9">
        <v>551667</v>
      </c>
      <c r="F9" t="s">
        <v>1144</v>
      </c>
    </row>
    <row r="10" spans="1:6" x14ac:dyDescent="0.35">
      <c r="A10" t="s">
        <v>2054</v>
      </c>
      <c r="B10" t="s">
        <v>2055</v>
      </c>
      <c r="C10" t="s">
        <v>2056</v>
      </c>
      <c r="D10" t="s">
        <v>2057</v>
      </c>
      <c r="E10">
        <v>263391</v>
      </c>
      <c r="F10" t="s">
        <v>1144</v>
      </c>
    </row>
    <row r="11" spans="1:6" x14ac:dyDescent="0.35">
      <c r="A11" t="s">
        <v>2058</v>
      </c>
      <c r="B11" t="s">
        <v>2059</v>
      </c>
      <c r="C11" t="s">
        <v>2060</v>
      </c>
      <c r="D11" t="s">
        <v>2061</v>
      </c>
      <c r="E11">
        <v>46689</v>
      </c>
      <c r="F11" t="s">
        <v>1144</v>
      </c>
    </row>
    <row r="12" spans="1:6" x14ac:dyDescent="0.35">
      <c r="A12" t="s">
        <v>2062</v>
      </c>
      <c r="B12" t="s">
        <v>2063</v>
      </c>
      <c r="C12" t="s">
        <v>2064</v>
      </c>
      <c r="D12" t="s">
        <v>2065</v>
      </c>
      <c r="E12">
        <v>262624</v>
      </c>
      <c r="F12" t="s">
        <v>1144</v>
      </c>
    </row>
    <row r="13" spans="1:6" x14ac:dyDescent="0.35">
      <c r="A13" t="s">
        <v>2066</v>
      </c>
      <c r="B13" t="s">
        <v>2067</v>
      </c>
      <c r="C13" t="s">
        <v>2068</v>
      </c>
      <c r="D13" t="s">
        <v>2069</v>
      </c>
      <c r="E13">
        <v>719859</v>
      </c>
      <c r="F13" t="s">
        <v>1144</v>
      </c>
    </row>
    <row r="14" spans="1:6" x14ac:dyDescent="0.35">
      <c r="A14" t="s">
        <v>2070</v>
      </c>
      <c r="B14" t="s">
        <v>2071</v>
      </c>
      <c r="C14" t="s">
        <v>2072</v>
      </c>
      <c r="D14" t="s">
        <v>2073</v>
      </c>
      <c r="E14">
        <v>466073</v>
      </c>
      <c r="F14" t="s">
        <v>1144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50D0A-2EBA-4DF8-8521-B331CF8A2C93}">
  <dimension ref="A1:F9"/>
  <sheetViews>
    <sheetView workbookViewId="0">
      <selection activeCell="A5" sqref="A2:F9"/>
    </sheetView>
  </sheetViews>
  <sheetFormatPr defaultRowHeight="18" x14ac:dyDescent="0.35"/>
  <cols>
    <col min="1" max="1" width="14.9140625" bestFit="1" customWidth="1"/>
    <col min="2" max="2" width="11.58203125" bestFit="1" customWidth="1"/>
    <col min="3" max="3" width="13.33203125" bestFit="1" customWidth="1"/>
    <col min="4" max="4" width="11.08203125" bestFit="1" customWidth="1"/>
    <col min="5" max="5" width="18.83203125" bestFit="1" customWidth="1"/>
  </cols>
  <sheetData>
    <row r="1" spans="1:6" x14ac:dyDescent="0.35">
      <c r="A1" t="s">
        <v>1988</v>
      </c>
      <c r="B1" t="s">
        <v>1912</v>
      </c>
      <c r="C1" t="s">
        <v>1913</v>
      </c>
      <c r="D1" t="s">
        <v>1914</v>
      </c>
      <c r="E1" t="s">
        <v>1915</v>
      </c>
      <c r="F1" t="s">
        <v>1910</v>
      </c>
    </row>
    <row r="2" spans="1:6" x14ac:dyDescent="0.35">
      <c r="A2" t="s">
        <v>1989</v>
      </c>
      <c r="B2" t="s">
        <v>1990</v>
      </c>
      <c r="C2" t="s">
        <v>1991</v>
      </c>
      <c r="D2" t="s">
        <v>1992</v>
      </c>
      <c r="E2">
        <v>654471</v>
      </c>
      <c r="F2" t="s">
        <v>2021</v>
      </c>
    </row>
    <row r="3" spans="1:6" x14ac:dyDescent="0.35">
      <c r="A3" t="s">
        <v>1993</v>
      </c>
      <c r="B3" t="s">
        <v>1994</v>
      </c>
      <c r="C3" t="s">
        <v>1995</v>
      </c>
      <c r="D3" t="s">
        <v>1996</v>
      </c>
      <c r="E3">
        <v>763137</v>
      </c>
      <c r="F3" t="s">
        <v>2021</v>
      </c>
    </row>
    <row r="4" spans="1:6" x14ac:dyDescent="0.35">
      <c r="A4" t="s">
        <v>1997</v>
      </c>
      <c r="B4" t="s">
        <v>1998</v>
      </c>
      <c r="C4" t="s">
        <v>1999</v>
      </c>
      <c r="D4" t="s">
        <v>2000</v>
      </c>
      <c r="E4">
        <v>813573</v>
      </c>
      <c r="F4" t="s">
        <v>2021</v>
      </c>
    </row>
    <row r="5" spans="1:6" x14ac:dyDescent="0.35">
      <c r="A5" t="s">
        <v>2001</v>
      </c>
      <c r="B5" t="s">
        <v>2002</v>
      </c>
      <c r="C5" t="s">
        <v>2003</v>
      </c>
      <c r="D5" t="s">
        <v>2004</v>
      </c>
      <c r="E5">
        <v>862470</v>
      </c>
      <c r="F5" t="s">
        <v>2021</v>
      </c>
    </row>
    <row r="6" spans="1:6" x14ac:dyDescent="0.35">
      <c r="A6" t="s">
        <v>2005</v>
      </c>
      <c r="B6" t="s">
        <v>2006</v>
      </c>
      <c r="C6" t="s">
        <v>2007</v>
      </c>
      <c r="D6" t="s">
        <v>2008</v>
      </c>
      <c r="E6">
        <v>867747</v>
      </c>
      <c r="F6" t="s">
        <v>2021</v>
      </c>
    </row>
    <row r="7" spans="1:6" x14ac:dyDescent="0.35">
      <c r="A7" t="s">
        <v>2009</v>
      </c>
      <c r="B7" t="s">
        <v>2010</v>
      </c>
      <c r="C7" t="s">
        <v>2011</v>
      </c>
      <c r="D7" t="s">
        <v>2012</v>
      </c>
      <c r="E7">
        <v>739953</v>
      </c>
      <c r="F7" t="s">
        <v>2021</v>
      </c>
    </row>
    <row r="8" spans="1:6" x14ac:dyDescent="0.35">
      <c r="A8" t="s">
        <v>2013</v>
      </c>
      <c r="B8" t="s">
        <v>2014</v>
      </c>
      <c r="C8" t="s">
        <v>2015</v>
      </c>
      <c r="D8" t="s">
        <v>2016</v>
      </c>
      <c r="E8">
        <v>706994</v>
      </c>
      <c r="F8" t="s">
        <v>2021</v>
      </c>
    </row>
    <row r="9" spans="1:6" x14ac:dyDescent="0.35">
      <c r="A9" t="s">
        <v>2017</v>
      </c>
      <c r="B9" t="s">
        <v>2018</v>
      </c>
      <c r="C9" t="s">
        <v>2019</v>
      </c>
      <c r="D9" t="s">
        <v>2020</v>
      </c>
      <c r="E9">
        <v>706255</v>
      </c>
      <c r="F9" t="s">
        <v>2021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3B291-6F04-4F38-ACBB-E8A28EB05337}">
  <dimension ref="A1:G15"/>
  <sheetViews>
    <sheetView workbookViewId="0">
      <selection activeCell="A11" sqref="A2:G15"/>
    </sheetView>
  </sheetViews>
  <sheetFormatPr defaultRowHeight="18" x14ac:dyDescent="0.35"/>
  <cols>
    <col min="1" max="1" width="19.33203125" bestFit="1" customWidth="1"/>
    <col min="2" max="2" width="15.5" bestFit="1" customWidth="1"/>
    <col min="3" max="3" width="13.33203125" bestFit="1" customWidth="1"/>
    <col min="4" max="4" width="11.08203125" bestFit="1" customWidth="1"/>
    <col min="5" max="5" width="18.83203125" bestFit="1" customWidth="1"/>
    <col min="6" max="6" width="9" bestFit="1" customWidth="1"/>
  </cols>
  <sheetData>
    <row r="1" spans="1:7" x14ac:dyDescent="0.35">
      <c r="A1" t="s">
        <v>1911</v>
      </c>
      <c r="B1" t="s">
        <v>1912</v>
      </c>
      <c r="C1" t="s">
        <v>1913</v>
      </c>
      <c r="D1" t="s">
        <v>1914</v>
      </c>
      <c r="E1" t="s">
        <v>1915</v>
      </c>
      <c r="F1" t="s">
        <v>1916</v>
      </c>
      <c r="G1" t="s">
        <v>1910</v>
      </c>
    </row>
    <row r="2" spans="1:7" x14ac:dyDescent="0.35">
      <c r="A2" t="s">
        <v>1917</v>
      </c>
      <c r="B2" t="s">
        <v>1918</v>
      </c>
      <c r="C2" t="s">
        <v>1919</v>
      </c>
      <c r="D2" t="s">
        <v>1920</v>
      </c>
      <c r="E2">
        <v>157923</v>
      </c>
      <c r="F2" t="s">
        <v>1921</v>
      </c>
      <c r="G2" t="s">
        <v>1987</v>
      </c>
    </row>
    <row r="3" spans="1:7" x14ac:dyDescent="0.35">
      <c r="A3" t="s">
        <v>1922</v>
      </c>
      <c r="B3" t="s">
        <v>1923</v>
      </c>
      <c r="C3" t="s">
        <v>1924</v>
      </c>
      <c r="D3" t="s">
        <v>1925</v>
      </c>
      <c r="E3">
        <v>150599</v>
      </c>
      <c r="F3" t="s">
        <v>1926</v>
      </c>
      <c r="G3" t="s">
        <v>1987</v>
      </c>
    </row>
    <row r="4" spans="1:7" x14ac:dyDescent="0.35">
      <c r="A4" t="s">
        <v>1927</v>
      </c>
      <c r="B4" t="s">
        <v>1928</v>
      </c>
      <c r="C4" t="s">
        <v>1929</v>
      </c>
      <c r="D4" t="s">
        <v>1930</v>
      </c>
      <c r="E4">
        <v>279534</v>
      </c>
      <c r="F4" t="s">
        <v>1931</v>
      </c>
      <c r="G4" t="s">
        <v>1987</v>
      </c>
    </row>
    <row r="5" spans="1:7" x14ac:dyDescent="0.35">
      <c r="A5" t="s">
        <v>1932</v>
      </c>
      <c r="B5" t="s">
        <v>1933</v>
      </c>
      <c r="C5" t="s">
        <v>1934</v>
      </c>
      <c r="D5" t="s">
        <v>1935</v>
      </c>
      <c r="E5">
        <v>998054</v>
      </c>
      <c r="F5" t="s">
        <v>1936</v>
      </c>
      <c r="G5" t="s">
        <v>1987</v>
      </c>
    </row>
    <row r="6" spans="1:7" x14ac:dyDescent="0.35">
      <c r="A6" t="s">
        <v>1937</v>
      </c>
      <c r="B6" t="s">
        <v>1938</v>
      </c>
      <c r="C6" t="s">
        <v>1939</v>
      </c>
      <c r="D6" t="s">
        <v>1940</v>
      </c>
      <c r="E6">
        <v>175298</v>
      </c>
      <c r="F6" t="s">
        <v>1941</v>
      </c>
      <c r="G6" t="s">
        <v>1987</v>
      </c>
    </row>
    <row r="7" spans="1:7" x14ac:dyDescent="0.35">
      <c r="A7" t="s">
        <v>1942</v>
      </c>
      <c r="B7" t="s">
        <v>1943</v>
      </c>
      <c r="C7" t="s">
        <v>1944</v>
      </c>
      <c r="D7" t="s">
        <v>1945</v>
      </c>
      <c r="E7">
        <v>1148156</v>
      </c>
      <c r="F7" t="s">
        <v>1946</v>
      </c>
      <c r="G7" t="s">
        <v>1987</v>
      </c>
    </row>
    <row r="8" spans="1:7" x14ac:dyDescent="0.35">
      <c r="A8" t="s">
        <v>1947</v>
      </c>
      <c r="B8" t="s">
        <v>1948</v>
      </c>
      <c r="C8" t="s">
        <v>1949</v>
      </c>
      <c r="D8" t="s">
        <v>1950</v>
      </c>
      <c r="E8">
        <v>139552</v>
      </c>
      <c r="F8" t="s">
        <v>1951</v>
      </c>
      <c r="G8" t="s">
        <v>1987</v>
      </c>
    </row>
    <row r="9" spans="1:7" x14ac:dyDescent="0.35">
      <c r="A9" t="s">
        <v>1952</v>
      </c>
      <c r="B9" t="s">
        <v>1953</v>
      </c>
      <c r="C9" t="s">
        <v>1954</v>
      </c>
      <c r="D9" t="s">
        <v>1955</v>
      </c>
      <c r="E9">
        <v>172400</v>
      </c>
      <c r="F9" t="s">
        <v>1956</v>
      </c>
      <c r="G9" t="s">
        <v>1987</v>
      </c>
    </row>
    <row r="10" spans="1:7" x14ac:dyDescent="0.35">
      <c r="A10" t="s">
        <v>1957</v>
      </c>
      <c r="B10" t="s">
        <v>1958</v>
      </c>
      <c r="C10" t="s">
        <v>1959</v>
      </c>
      <c r="D10" t="s">
        <v>1960</v>
      </c>
      <c r="E10">
        <v>158041</v>
      </c>
      <c r="F10" t="s">
        <v>1961</v>
      </c>
      <c r="G10" t="s">
        <v>1987</v>
      </c>
    </row>
    <row r="11" spans="1:7" x14ac:dyDescent="0.35">
      <c r="A11" t="s">
        <v>1962</v>
      </c>
      <c r="B11" t="s">
        <v>1963</v>
      </c>
      <c r="C11" t="s">
        <v>1964</v>
      </c>
      <c r="D11" t="s">
        <v>1965</v>
      </c>
      <c r="E11">
        <v>104851</v>
      </c>
      <c r="F11" t="s">
        <v>1966</v>
      </c>
      <c r="G11" t="s">
        <v>1987</v>
      </c>
    </row>
    <row r="12" spans="1:7" x14ac:dyDescent="0.35">
      <c r="A12" t="s">
        <v>1967</v>
      </c>
      <c r="B12" t="s">
        <v>1968</v>
      </c>
      <c r="C12" t="s">
        <v>1969</v>
      </c>
      <c r="D12" t="s">
        <v>1970</v>
      </c>
      <c r="E12">
        <v>926962</v>
      </c>
      <c r="F12" t="s">
        <v>1971</v>
      </c>
      <c r="G12" t="s">
        <v>1987</v>
      </c>
    </row>
    <row r="13" spans="1:7" x14ac:dyDescent="0.35">
      <c r="A13" t="s">
        <v>1972</v>
      </c>
      <c r="B13" t="s">
        <v>1973</v>
      </c>
      <c r="C13" t="s">
        <v>1974</v>
      </c>
      <c r="D13" t="s">
        <v>1975</v>
      </c>
      <c r="E13">
        <v>120590</v>
      </c>
      <c r="F13" t="s">
        <v>1976</v>
      </c>
      <c r="G13" t="s">
        <v>1987</v>
      </c>
    </row>
    <row r="14" spans="1:7" x14ac:dyDescent="0.35">
      <c r="A14" t="s">
        <v>1977</v>
      </c>
      <c r="B14" t="s">
        <v>1978</v>
      </c>
      <c r="C14" t="s">
        <v>1979</v>
      </c>
      <c r="D14" t="s">
        <v>1980</v>
      </c>
      <c r="E14">
        <v>88731</v>
      </c>
      <c r="F14" t="s">
        <v>1981</v>
      </c>
      <c r="G14" t="s">
        <v>1987</v>
      </c>
    </row>
    <row r="15" spans="1:7" x14ac:dyDescent="0.35">
      <c r="A15" t="s">
        <v>1982</v>
      </c>
      <c r="B15" t="s">
        <v>1983</v>
      </c>
      <c r="C15" t="s">
        <v>1984</v>
      </c>
      <c r="D15" t="s">
        <v>1985</v>
      </c>
      <c r="E15">
        <v>340721</v>
      </c>
      <c r="F15" t="s">
        <v>1986</v>
      </c>
      <c r="G15" t="s">
        <v>1987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FE3C5-AF14-4DA8-A96A-54B32FE753B5}">
  <sheetPr>
    <tabColor theme="9"/>
  </sheetPr>
  <dimension ref="A3:B10"/>
  <sheetViews>
    <sheetView workbookViewId="0">
      <selection activeCell="B6" sqref="B6"/>
    </sheetView>
  </sheetViews>
  <sheetFormatPr defaultRowHeight="18" x14ac:dyDescent="0.35"/>
  <cols>
    <col min="1" max="1" width="13.83203125" bestFit="1" customWidth="1"/>
    <col min="2" max="2" width="18.1640625" bestFit="1" customWidth="1"/>
  </cols>
  <sheetData>
    <row r="3" spans="1:2" x14ac:dyDescent="0.35">
      <c r="A3" s="3" t="s">
        <v>2315</v>
      </c>
      <c r="B3" t="s">
        <v>2317</v>
      </c>
    </row>
    <row r="4" spans="1:2" x14ac:dyDescent="0.35">
      <c r="A4" s="4" t="s">
        <v>1144</v>
      </c>
      <c r="B4">
        <v>1488.7739999999997</v>
      </c>
    </row>
    <row r="5" spans="1:2" x14ac:dyDescent="0.35">
      <c r="A5" s="4" t="s">
        <v>2244</v>
      </c>
      <c r="B5">
        <v>994.12999999999977</v>
      </c>
    </row>
    <row r="6" spans="1:2" x14ac:dyDescent="0.35">
      <c r="A6" s="4" t="s">
        <v>2242</v>
      </c>
      <c r="B6">
        <v>8.5500000000000007</v>
      </c>
    </row>
    <row r="7" spans="1:2" x14ac:dyDescent="0.35">
      <c r="A7" s="4" t="s">
        <v>1987</v>
      </c>
      <c r="B7">
        <v>689.13600000000008</v>
      </c>
    </row>
    <row r="8" spans="1:2" x14ac:dyDescent="0.35">
      <c r="A8" s="4" t="s">
        <v>2243</v>
      </c>
      <c r="B8">
        <v>25.923999999999999</v>
      </c>
    </row>
    <row r="9" spans="1:2" x14ac:dyDescent="0.35">
      <c r="A9" s="4" t="s">
        <v>2241</v>
      </c>
      <c r="B9">
        <v>175.37</v>
      </c>
    </row>
    <row r="10" spans="1:2" x14ac:dyDescent="0.35">
      <c r="A10" s="4" t="s">
        <v>2316</v>
      </c>
      <c r="B10">
        <v>3381.8839999999996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ED21-E042-47A8-934E-7017332AE62F}">
  <dimension ref="A3:I16"/>
  <sheetViews>
    <sheetView topLeftCell="C1" workbookViewId="0">
      <selection activeCell="I4" sqref="I4"/>
    </sheetView>
  </sheetViews>
  <sheetFormatPr defaultRowHeight="18" x14ac:dyDescent="0.35"/>
  <cols>
    <col min="1" max="1" width="11.9140625" bestFit="1" customWidth="1"/>
    <col min="2" max="2" width="24.08203125" bestFit="1" customWidth="1"/>
    <col min="3" max="3" width="28.08203125" bestFit="1" customWidth="1"/>
    <col min="4" max="4" width="23.4140625" bestFit="1" customWidth="1"/>
    <col min="5" max="5" width="20.08203125" bestFit="1" customWidth="1"/>
  </cols>
  <sheetData>
    <row r="3" spans="1:9" x14ac:dyDescent="0.35">
      <c r="A3" s="3" t="s">
        <v>2315</v>
      </c>
      <c r="B3" t="s">
        <v>2641</v>
      </c>
      <c r="C3" t="s">
        <v>2642</v>
      </c>
      <c r="D3" t="s">
        <v>2643</v>
      </c>
      <c r="E3" s="17" t="s">
        <v>2644</v>
      </c>
      <c r="F3" t="s">
        <v>2645</v>
      </c>
    </row>
    <row r="4" spans="1:9" x14ac:dyDescent="0.35">
      <c r="A4" s="4" t="s">
        <v>1144</v>
      </c>
      <c r="B4">
        <v>4162.351279999999</v>
      </c>
      <c r="C4">
        <v>6052513</v>
      </c>
      <c r="D4">
        <v>12002.740000000002</v>
      </c>
      <c r="E4">
        <v>687.70628999999997</v>
      </c>
      <c r="F4" s="25">
        <v>1431.4739999999999</v>
      </c>
      <c r="G4">
        <f>E4*F4</f>
        <v>984433.67377145996</v>
      </c>
      <c r="I4">
        <v>984433.67377145996</v>
      </c>
    </row>
    <row r="5" spans="1:9" x14ac:dyDescent="0.35">
      <c r="A5" s="4" t="s">
        <v>2244</v>
      </c>
      <c r="B5">
        <v>4712.04</v>
      </c>
      <c r="C5">
        <v>3789907.4</v>
      </c>
      <c r="D5">
        <v>16392.55</v>
      </c>
      <c r="E5">
        <v>1243.3126990000001</v>
      </c>
      <c r="F5" s="25">
        <v>994.13</v>
      </c>
      <c r="G5">
        <f t="shared" ref="G5:G7" si="0">E5*F5</f>
        <v>1236014.45345687</v>
      </c>
      <c r="I5">
        <v>1236014.45345687</v>
      </c>
    </row>
    <row r="6" spans="1:9" x14ac:dyDescent="0.35">
      <c r="A6" s="4" t="s">
        <v>1987</v>
      </c>
      <c r="B6">
        <v>1752.5249999999999</v>
      </c>
      <c r="C6">
        <v>1724688</v>
      </c>
      <c r="D6">
        <v>7980.6500000000005</v>
      </c>
      <c r="E6">
        <v>1016.14</v>
      </c>
      <c r="F6" s="25">
        <v>689.13599999999997</v>
      </c>
      <c r="G6">
        <f t="shared" si="0"/>
        <v>700258.65503999998</v>
      </c>
      <c r="I6">
        <v>700258.6550400001</v>
      </c>
    </row>
    <row r="7" spans="1:9" x14ac:dyDescent="0.35">
      <c r="A7" s="4" t="s">
        <v>2241</v>
      </c>
      <c r="B7">
        <v>673.8</v>
      </c>
      <c r="C7">
        <v>448300</v>
      </c>
      <c r="D7">
        <v>3293.27</v>
      </c>
      <c r="E7">
        <v>1503.0113759999999</v>
      </c>
      <c r="F7" s="25">
        <v>175.37</v>
      </c>
      <c r="G7">
        <f t="shared" si="0"/>
        <v>263583.10500912002</v>
      </c>
      <c r="I7">
        <v>263583.10500912002</v>
      </c>
    </row>
    <row r="8" spans="1:9" x14ac:dyDescent="0.35">
      <c r="A8" s="4" t="s">
        <v>2316</v>
      </c>
      <c r="B8">
        <v>11300.716279999999</v>
      </c>
      <c r="C8">
        <v>12015408.4</v>
      </c>
      <c r="D8">
        <v>39669.21</v>
      </c>
    </row>
    <row r="14" spans="1:9" x14ac:dyDescent="0.35">
      <c r="E14" s="25">
        <v>8.5500000000000007</v>
      </c>
    </row>
    <row r="16" spans="1:9" x14ac:dyDescent="0.35">
      <c r="E16" s="25">
        <v>25.923999999999999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EE860-75F0-4D31-8EC1-8FE52D075D63}">
  <dimension ref="A1:J69"/>
  <sheetViews>
    <sheetView topLeftCell="B9" workbookViewId="0">
      <selection activeCell="E2" sqref="E2"/>
    </sheetView>
  </sheetViews>
  <sheetFormatPr defaultRowHeight="18" x14ac:dyDescent="0.35"/>
  <cols>
    <col min="1" max="1" width="5.75" customWidth="1"/>
    <col min="2" max="2" width="32.5" bestFit="1" customWidth="1"/>
    <col min="3" max="3" width="13.58203125" customWidth="1"/>
    <col min="4" max="4" width="11.9140625" bestFit="1" customWidth="1"/>
    <col min="5" max="5" width="25.58203125" bestFit="1" customWidth="1"/>
    <col min="6" max="6" width="18.1640625" bestFit="1" customWidth="1"/>
    <col min="7" max="7" width="22.1640625" bestFit="1" customWidth="1"/>
    <col min="8" max="8" width="23.9140625" bestFit="1" customWidth="1"/>
    <col min="9" max="9" width="23.9140625" customWidth="1"/>
    <col min="10" max="10" width="17.5" bestFit="1" customWidth="1"/>
  </cols>
  <sheetData>
    <row r="1" spans="1:10" ht="36" x14ac:dyDescent="0.35">
      <c r="A1" s="17" t="s">
        <v>0</v>
      </c>
      <c r="B1" s="26" t="s">
        <v>1</v>
      </c>
      <c r="C1" s="26" t="s">
        <v>2</v>
      </c>
      <c r="D1" s="26" t="s">
        <v>1910</v>
      </c>
      <c r="E1" s="26" t="s">
        <v>2574</v>
      </c>
      <c r="F1" s="27" t="s">
        <v>2672</v>
      </c>
      <c r="G1" s="26" t="s">
        <v>2570</v>
      </c>
      <c r="H1" s="27" t="s">
        <v>2671</v>
      </c>
      <c r="I1" s="27" t="s">
        <v>2640</v>
      </c>
      <c r="J1" s="26" t="s">
        <v>2572</v>
      </c>
    </row>
    <row r="2" spans="1:10" x14ac:dyDescent="0.35">
      <c r="A2">
        <v>48</v>
      </c>
      <c r="B2" t="s">
        <v>501</v>
      </c>
      <c r="C2">
        <v>456</v>
      </c>
      <c r="D2" t="s">
        <v>1144</v>
      </c>
      <c r="E2">
        <v>42000</v>
      </c>
      <c r="F2">
        <v>1050</v>
      </c>
      <c r="G2">
        <v>2281000</v>
      </c>
      <c r="H2">
        <v>0.46032441911442351</v>
      </c>
      <c r="I2">
        <f>ROUND(H2*1000,2)</f>
        <v>460.32</v>
      </c>
      <c r="J2">
        <v>1.8412976764576941E-2</v>
      </c>
    </row>
    <row r="3" spans="1:10" x14ac:dyDescent="0.35">
      <c r="A3">
        <v>17</v>
      </c>
      <c r="B3" t="s">
        <v>144</v>
      </c>
      <c r="C3">
        <v>144</v>
      </c>
      <c r="D3" t="s">
        <v>2244</v>
      </c>
      <c r="E3">
        <v>26610</v>
      </c>
      <c r="F3">
        <v>665.25</v>
      </c>
      <c r="G3">
        <v>842572.4</v>
      </c>
      <c r="H3">
        <v>0.78954639387665682</v>
      </c>
      <c r="I3">
        <f t="shared" ref="I3:I65" si="0">ROUND(H3*1000,2)</f>
        <v>789.55</v>
      </c>
      <c r="J3">
        <v>3.1581855755066272E-2</v>
      </c>
    </row>
    <row r="4" spans="1:10" x14ac:dyDescent="0.35">
      <c r="A4">
        <v>71</v>
      </c>
      <c r="B4" t="s">
        <v>767</v>
      </c>
      <c r="C4">
        <v>111</v>
      </c>
      <c r="D4" t="s">
        <v>1144</v>
      </c>
      <c r="E4">
        <v>18470</v>
      </c>
      <c r="F4">
        <v>461.75</v>
      </c>
      <c r="G4">
        <v>613875</v>
      </c>
      <c r="H4">
        <v>0.75218896355121156</v>
      </c>
      <c r="I4">
        <f t="shared" si="0"/>
        <v>752.19</v>
      </c>
      <c r="J4">
        <v>3.0087558542048462E-2</v>
      </c>
    </row>
    <row r="5" spans="1:10" x14ac:dyDescent="0.35">
      <c r="A5">
        <v>106</v>
      </c>
      <c r="B5" t="s">
        <v>1168</v>
      </c>
      <c r="C5">
        <v>86</v>
      </c>
      <c r="D5" t="s">
        <v>1987</v>
      </c>
      <c r="E5">
        <v>11860</v>
      </c>
      <c r="F5">
        <v>355.8</v>
      </c>
      <c r="G5">
        <v>280930</v>
      </c>
      <c r="H5">
        <v>1.2665076709500589</v>
      </c>
      <c r="I5">
        <f t="shared" si="0"/>
        <v>1266.51</v>
      </c>
      <c r="J5">
        <v>5.0660306838002357E-2</v>
      </c>
    </row>
    <row r="6" spans="1:10" x14ac:dyDescent="0.35">
      <c r="A6">
        <v>125</v>
      </c>
      <c r="B6" t="s">
        <v>1387</v>
      </c>
      <c r="C6">
        <v>78</v>
      </c>
      <c r="D6" t="s">
        <v>1144</v>
      </c>
      <c r="E6">
        <v>13200</v>
      </c>
      <c r="F6">
        <v>396</v>
      </c>
      <c r="G6">
        <v>241800</v>
      </c>
      <c r="H6">
        <v>1.6377171215880892</v>
      </c>
      <c r="I6">
        <f t="shared" si="0"/>
        <v>1637.72</v>
      </c>
      <c r="J6">
        <v>6.550868486352357E-2</v>
      </c>
    </row>
    <row r="7" spans="1:10" x14ac:dyDescent="0.35">
      <c r="A7">
        <v>115</v>
      </c>
      <c r="B7" t="s">
        <v>1273</v>
      </c>
      <c r="C7">
        <v>77</v>
      </c>
      <c r="D7" t="s">
        <v>1144</v>
      </c>
      <c r="E7">
        <v>12854</v>
      </c>
      <c r="F7">
        <v>385.62</v>
      </c>
      <c r="G7">
        <v>363110</v>
      </c>
      <c r="H7">
        <v>1.0619922337583652</v>
      </c>
      <c r="I7">
        <f t="shared" si="0"/>
        <v>1061.99</v>
      </c>
      <c r="J7">
        <v>4.247968935033461E-2</v>
      </c>
    </row>
    <row r="8" spans="1:10" x14ac:dyDescent="0.35">
      <c r="A8">
        <v>139</v>
      </c>
      <c r="B8" t="s">
        <v>1552</v>
      </c>
      <c r="C8">
        <v>73</v>
      </c>
      <c r="D8" t="s">
        <v>1987</v>
      </c>
      <c r="E8">
        <v>13970</v>
      </c>
      <c r="F8">
        <v>419.09999999999997</v>
      </c>
      <c r="G8">
        <v>429409</v>
      </c>
      <c r="H8">
        <v>0.9759925851577399</v>
      </c>
      <c r="I8">
        <f t="shared" si="0"/>
        <v>975.99</v>
      </c>
      <c r="J8">
        <v>3.9039703406309599E-2</v>
      </c>
    </row>
    <row r="9" spans="1:10" x14ac:dyDescent="0.35">
      <c r="A9">
        <v>152</v>
      </c>
      <c r="B9" t="s">
        <v>1706</v>
      </c>
      <c r="C9">
        <v>71</v>
      </c>
      <c r="D9" t="s">
        <v>2244</v>
      </c>
      <c r="E9">
        <v>13000</v>
      </c>
      <c r="F9">
        <v>390</v>
      </c>
      <c r="G9">
        <v>359480</v>
      </c>
      <c r="H9">
        <v>1.0849004117057972</v>
      </c>
      <c r="I9">
        <f t="shared" si="0"/>
        <v>1084.9000000000001</v>
      </c>
      <c r="J9">
        <v>4.3396016468231886E-2</v>
      </c>
    </row>
    <row r="10" spans="1:10" x14ac:dyDescent="0.35">
      <c r="A10">
        <v>21</v>
      </c>
      <c r="B10" t="s">
        <v>189</v>
      </c>
      <c r="C10">
        <v>70</v>
      </c>
      <c r="D10" t="s">
        <v>2244</v>
      </c>
      <c r="E10">
        <v>29000</v>
      </c>
      <c r="F10">
        <v>870</v>
      </c>
      <c r="G10">
        <v>398000</v>
      </c>
      <c r="H10">
        <v>2.1859296482412058</v>
      </c>
      <c r="I10">
        <f t="shared" si="0"/>
        <v>2185.9299999999998</v>
      </c>
      <c r="J10">
        <v>8.7437185929648234E-2</v>
      </c>
    </row>
    <row r="11" spans="1:10" x14ac:dyDescent="0.35">
      <c r="A11">
        <v>8</v>
      </c>
      <c r="B11" t="s">
        <v>76</v>
      </c>
      <c r="C11">
        <v>69</v>
      </c>
      <c r="D11" t="s">
        <v>2244</v>
      </c>
      <c r="E11">
        <v>22000</v>
      </c>
      <c r="F11">
        <v>660</v>
      </c>
      <c r="G11">
        <v>462500</v>
      </c>
      <c r="H11">
        <v>1.4270270270270271</v>
      </c>
      <c r="I11">
        <f t="shared" si="0"/>
        <v>1427.03</v>
      </c>
      <c r="J11">
        <v>5.7081081081081085E-2</v>
      </c>
    </row>
    <row r="12" spans="1:10" x14ac:dyDescent="0.35">
      <c r="A12">
        <v>1</v>
      </c>
      <c r="B12" t="s">
        <v>15</v>
      </c>
      <c r="C12">
        <v>60</v>
      </c>
      <c r="D12" t="s">
        <v>1144</v>
      </c>
      <c r="E12">
        <v>9800</v>
      </c>
      <c r="F12">
        <v>294</v>
      </c>
      <c r="G12">
        <v>350000</v>
      </c>
      <c r="H12">
        <v>0.84000000000000008</v>
      </c>
      <c r="I12">
        <f t="shared" si="0"/>
        <v>840</v>
      </c>
      <c r="J12">
        <v>3.3600000000000005E-2</v>
      </c>
    </row>
    <row r="13" spans="1:10" x14ac:dyDescent="0.35">
      <c r="A13">
        <v>9</v>
      </c>
      <c r="B13" t="s">
        <v>83</v>
      </c>
      <c r="C13">
        <v>60</v>
      </c>
      <c r="D13" t="s">
        <v>1144</v>
      </c>
      <c r="E13">
        <v>2470</v>
      </c>
      <c r="F13">
        <v>74.099999999999994</v>
      </c>
      <c r="G13">
        <v>211000</v>
      </c>
      <c r="H13">
        <v>0.35118483412322277</v>
      </c>
      <c r="I13">
        <f t="shared" si="0"/>
        <v>351.18</v>
      </c>
      <c r="J13">
        <v>1.4047393364928912E-2</v>
      </c>
    </row>
    <row r="14" spans="1:10" x14ac:dyDescent="0.35">
      <c r="A14">
        <v>49</v>
      </c>
      <c r="B14" t="s">
        <v>512</v>
      </c>
      <c r="C14">
        <v>60</v>
      </c>
      <c r="D14" t="s">
        <v>1144</v>
      </c>
      <c r="E14">
        <v>17320</v>
      </c>
      <c r="F14">
        <v>519.6</v>
      </c>
      <c r="G14">
        <v>489760</v>
      </c>
      <c r="H14">
        <v>1.0609278013721009</v>
      </c>
      <c r="I14">
        <f t="shared" si="0"/>
        <v>1060.93</v>
      </c>
      <c r="J14">
        <v>4.2437112054884034E-2</v>
      </c>
    </row>
    <row r="15" spans="1:10" x14ac:dyDescent="0.35">
      <c r="A15">
        <v>116</v>
      </c>
      <c r="B15" t="s">
        <v>1285</v>
      </c>
      <c r="C15">
        <v>55</v>
      </c>
      <c r="D15" t="s">
        <v>1144</v>
      </c>
      <c r="E15">
        <v>5000</v>
      </c>
      <c r="F15">
        <v>150</v>
      </c>
      <c r="G15">
        <v>242370</v>
      </c>
      <c r="H15">
        <v>0.6188884762965714</v>
      </c>
      <c r="I15">
        <f t="shared" si="0"/>
        <v>618.89</v>
      </c>
      <c r="J15">
        <v>2.4755539051862858E-2</v>
      </c>
    </row>
    <row r="16" spans="1:10" x14ac:dyDescent="0.35">
      <c r="A16">
        <v>99</v>
      </c>
      <c r="B16" t="s">
        <v>1087</v>
      </c>
      <c r="C16">
        <v>54</v>
      </c>
      <c r="D16" t="s">
        <v>2244</v>
      </c>
      <c r="E16">
        <v>10390</v>
      </c>
      <c r="F16">
        <v>311.7</v>
      </c>
      <c r="G16">
        <v>328470</v>
      </c>
      <c r="H16">
        <v>0.94894510914238739</v>
      </c>
      <c r="I16">
        <f t="shared" si="0"/>
        <v>948.95</v>
      </c>
      <c r="J16">
        <v>3.7957804365695499E-2</v>
      </c>
    </row>
    <row r="17" spans="1:10" x14ac:dyDescent="0.35">
      <c r="A17">
        <v>59</v>
      </c>
      <c r="B17" t="s">
        <v>628</v>
      </c>
      <c r="C17">
        <v>52.4</v>
      </c>
      <c r="D17" t="s">
        <v>1987</v>
      </c>
      <c r="E17">
        <v>10160</v>
      </c>
      <c r="F17">
        <v>304.8</v>
      </c>
      <c r="G17">
        <v>314780</v>
      </c>
      <c r="H17">
        <v>0.96829531736450858</v>
      </c>
      <c r="I17">
        <f t="shared" si="0"/>
        <v>968.3</v>
      </c>
      <c r="J17">
        <v>3.8731812694580342E-2</v>
      </c>
    </row>
    <row r="18" spans="1:10" x14ac:dyDescent="0.35">
      <c r="A18">
        <v>60</v>
      </c>
      <c r="B18" t="s">
        <v>640</v>
      </c>
      <c r="C18">
        <v>50</v>
      </c>
      <c r="D18" t="s">
        <v>2244</v>
      </c>
      <c r="E18">
        <v>16000</v>
      </c>
      <c r="F18">
        <v>480</v>
      </c>
      <c r="G18">
        <v>317600</v>
      </c>
      <c r="H18">
        <v>1.5113350125944585</v>
      </c>
      <c r="I18">
        <f t="shared" si="0"/>
        <v>1511.34</v>
      </c>
      <c r="J18">
        <v>6.0453400503778343E-2</v>
      </c>
    </row>
    <row r="19" spans="1:10" x14ac:dyDescent="0.35">
      <c r="A19">
        <v>18</v>
      </c>
      <c r="B19" t="s">
        <v>154</v>
      </c>
      <c r="C19">
        <v>45</v>
      </c>
      <c r="D19" t="s">
        <v>1144</v>
      </c>
      <c r="E19">
        <v>7000</v>
      </c>
      <c r="F19">
        <v>210</v>
      </c>
      <c r="G19">
        <v>299300</v>
      </c>
      <c r="H19">
        <v>0.70163715335783494</v>
      </c>
      <c r="I19">
        <f t="shared" si="0"/>
        <v>701.64</v>
      </c>
      <c r="J19">
        <v>2.8065486134313398E-2</v>
      </c>
    </row>
    <row r="20" spans="1:10" x14ac:dyDescent="0.35">
      <c r="A20">
        <v>137</v>
      </c>
      <c r="B20" t="s">
        <v>1527</v>
      </c>
      <c r="C20">
        <v>44</v>
      </c>
      <c r="D20" t="s">
        <v>2244</v>
      </c>
      <c r="E20">
        <v>8700</v>
      </c>
      <c r="F20">
        <v>261</v>
      </c>
      <c r="G20">
        <v>24265</v>
      </c>
      <c r="H20">
        <v>1.07562332577787</v>
      </c>
      <c r="I20">
        <f t="shared" si="0"/>
        <v>1075.6199999999999</v>
      </c>
      <c r="J20">
        <v>0.4302493303111477</v>
      </c>
    </row>
    <row r="21" spans="1:10" x14ac:dyDescent="0.35">
      <c r="A21">
        <v>55</v>
      </c>
      <c r="B21" t="s">
        <v>582</v>
      </c>
      <c r="C21">
        <v>42</v>
      </c>
      <c r="D21" t="s">
        <v>2244</v>
      </c>
      <c r="E21">
        <v>5643</v>
      </c>
      <c r="F21">
        <v>169.29</v>
      </c>
      <c r="G21">
        <v>232000</v>
      </c>
      <c r="H21">
        <v>0.72969827586206892</v>
      </c>
      <c r="I21">
        <f t="shared" si="0"/>
        <v>729.7</v>
      </c>
      <c r="J21">
        <v>2.9187931034482757E-2</v>
      </c>
    </row>
    <row r="22" spans="1:10" x14ac:dyDescent="0.35">
      <c r="A22">
        <v>158</v>
      </c>
      <c r="B22" t="s">
        <v>1769</v>
      </c>
      <c r="C22">
        <v>40</v>
      </c>
      <c r="D22" t="s">
        <v>2241</v>
      </c>
      <c r="E22">
        <v>7400</v>
      </c>
      <c r="F22">
        <v>222</v>
      </c>
      <c r="G22">
        <v>264100</v>
      </c>
      <c r="H22">
        <v>0.84050000000000002</v>
      </c>
      <c r="I22">
        <f t="shared" si="0"/>
        <v>840.5</v>
      </c>
      <c r="J22">
        <v>3.362362741385839</v>
      </c>
    </row>
    <row r="23" spans="1:10" x14ac:dyDescent="0.35">
      <c r="A23">
        <v>126</v>
      </c>
      <c r="B23" t="s">
        <v>1396</v>
      </c>
      <c r="C23">
        <v>36</v>
      </c>
      <c r="D23" t="s">
        <v>1144</v>
      </c>
      <c r="E23">
        <v>7038.9380000000001</v>
      </c>
      <c r="F23">
        <v>211.16813999999999</v>
      </c>
      <c r="G23">
        <v>212830</v>
      </c>
      <c r="H23">
        <v>0.99219000000000002</v>
      </c>
      <c r="I23">
        <f t="shared" si="0"/>
        <v>992.19</v>
      </c>
      <c r="J23">
        <v>39687.664333035755</v>
      </c>
    </row>
    <row r="24" spans="1:10" x14ac:dyDescent="0.35">
      <c r="A24">
        <v>3</v>
      </c>
      <c r="B24" t="s">
        <v>39</v>
      </c>
      <c r="C24">
        <v>32</v>
      </c>
      <c r="D24" t="s">
        <v>1144</v>
      </c>
      <c r="E24">
        <v>124</v>
      </c>
      <c r="F24">
        <v>3.7199999999999998</v>
      </c>
      <c r="G24">
        <v>104600</v>
      </c>
      <c r="H24">
        <v>3.556405E-2</v>
      </c>
      <c r="I24">
        <f t="shared" si="0"/>
        <v>35.56</v>
      </c>
      <c r="J24">
        <v>1.2620865139949108E-3</v>
      </c>
    </row>
    <row r="25" spans="1:10" x14ac:dyDescent="0.35">
      <c r="A25">
        <v>28</v>
      </c>
      <c r="B25" t="s">
        <v>265</v>
      </c>
      <c r="C25">
        <v>30</v>
      </c>
      <c r="D25" t="s">
        <v>2241</v>
      </c>
      <c r="E25">
        <v>15060</v>
      </c>
      <c r="F25">
        <v>451.8</v>
      </c>
      <c r="G25">
        <v>184200</v>
      </c>
      <c r="H25">
        <v>2.452768729641694</v>
      </c>
      <c r="I25">
        <f t="shared" si="0"/>
        <v>2452.77</v>
      </c>
      <c r="J25">
        <v>9.8110749185667756E-2</v>
      </c>
    </row>
    <row r="26" spans="1:10" x14ac:dyDescent="0.35">
      <c r="A26">
        <v>77</v>
      </c>
      <c r="B26" t="s">
        <v>837</v>
      </c>
      <c r="C26">
        <v>30</v>
      </c>
      <c r="D26" t="s">
        <v>2244</v>
      </c>
      <c r="E26">
        <v>6000</v>
      </c>
      <c r="F26">
        <v>180</v>
      </c>
      <c r="G26">
        <v>168500</v>
      </c>
      <c r="H26">
        <v>1.0682492581602374</v>
      </c>
      <c r="I26">
        <f t="shared" si="0"/>
        <v>1068.25</v>
      </c>
      <c r="J26">
        <v>4.2729970326409496E-2</v>
      </c>
    </row>
    <row r="27" spans="1:10" x14ac:dyDescent="0.35">
      <c r="A27">
        <v>123</v>
      </c>
      <c r="B27" t="s">
        <v>1364</v>
      </c>
      <c r="C27">
        <v>28.1</v>
      </c>
      <c r="D27" t="s">
        <v>1987</v>
      </c>
      <c r="E27">
        <v>6370</v>
      </c>
      <c r="F27">
        <v>191.1</v>
      </c>
      <c r="G27">
        <v>170840</v>
      </c>
      <c r="H27">
        <v>1.1185904940295011</v>
      </c>
      <c r="I27">
        <f t="shared" si="0"/>
        <v>1118.5899999999999</v>
      </c>
      <c r="J27">
        <v>4.4743619761180041E-2</v>
      </c>
    </row>
    <row r="28" spans="1:10" x14ac:dyDescent="0.35">
      <c r="A28">
        <v>54</v>
      </c>
      <c r="B28" t="s">
        <v>569</v>
      </c>
      <c r="C28">
        <v>27</v>
      </c>
      <c r="D28" t="s">
        <v>2244</v>
      </c>
      <c r="E28">
        <v>5000</v>
      </c>
      <c r="F28">
        <v>150</v>
      </c>
      <c r="G28">
        <v>147690</v>
      </c>
      <c r="H28">
        <v>1.0156408693885843</v>
      </c>
      <c r="I28">
        <f t="shared" si="0"/>
        <v>1015.64</v>
      </c>
      <c r="J28">
        <v>4.0625634775543373E-2</v>
      </c>
    </row>
    <row r="29" spans="1:10" x14ac:dyDescent="0.35">
      <c r="A29">
        <v>42</v>
      </c>
      <c r="B29" t="s">
        <v>427</v>
      </c>
      <c r="C29">
        <v>25</v>
      </c>
      <c r="D29" t="s">
        <v>2244</v>
      </c>
      <c r="E29">
        <v>6600</v>
      </c>
      <c r="F29">
        <v>198</v>
      </c>
      <c r="G29">
        <v>120000</v>
      </c>
      <c r="H29">
        <v>1.65</v>
      </c>
      <c r="I29">
        <f t="shared" si="0"/>
        <v>1650</v>
      </c>
      <c r="J29">
        <v>6.6000000000000003E-2</v>
      </c>
    </row>
    <row r="30" spans="1:10" x14ac:dyDescent="0.35">
      <c r="A30">
        <v>88</v>
      </c>
      <c r="B30" t="s">
        <v>960</v>
      </c>
      <c r="C30">
        <v>25</v>
      </c>
      <c r="D30" t="s">
        <v>1987</v>
      </c>
      <c r="E30">
        <v>4300</v>
      </c>
      <c r="F30">
        <v>129</v>
      </c>
      <c r="G30">
        <v>151650</v>
      </c>
      <c r="H30">
        <v>0.85064292779426309</v>
      </c>
      <c r="I30">
        <f t="shared" si="0"/>
        <v>850.64</v>
      </c>
      <c r="J30">
        <v>3.4025717111770527E-2</v>
      </c>
    </row>
    <row r="31" spans="1:10" x14ac:dyDescent="0.35">
      <c r="A31">
        <v>101</v>
      </c>
      <c r="B31" t="s">
        <v>1111</v>
      </c>
      <c r="C31">
        <v>25</v>
      </c>
      <c r="D31" t="s">
        <v>2244</v>
      </c>
      <c r="E31">
        <v>3960</v>
      </c>
      <c r="F31">
        <v>118.8</v>
      </c>
      <c r="G31">
        <v>138398</v>
      </c>
      <c r="H31">
        <v>0.85839390742640787</v>
      </c>
      <c r="I31">
        <f t="shared" si="0"/>
        <v>858.39</v>
      </c>
      <c r="J31">
        <v>3.4335756297056312E-2</v>
      </c>
    </row>
    <row r="32" spans="1:10" x14ac:dyDescent="0.35">
      <c r="A32">
        <v>119</v>
      </c>
      <c r="B32" t="s">
        <v>1317</v>
      </c>
      <c r="C32">
        <v>25</v>
      </c>
      <c r="D32" t="s">
        <v>1144</v>
      </c>
      <c r="E32">
        <v>2893.4380000000001</v>
      </c>
      <c r="F32">
        <v>86.803139999999999</v>
      </c>
      <c r="G32">
        <v>101868</v>
      </c>
      <c r="H32">
        <v>0.85211391212156906</v>
      </c>
      <c r="I32">
        <f t="shared" si="0"/>
        <v>852.11</v>
      </c>
      <c r="J32">
        <v>3.4084556484862763E-2</v>
      </c>
    </row>
    <row r="33" spans="1:10" x14ac:dyDescent="0.35">
      <c r="A33">
        <v>164</v>
      </c>
      <c r="B33" t="s">
        <v>1596</v>
      </c>
      <c r="C33">
        <v>25</v>
      </c>
      <c r="D33" t="s">
        <v>2244</v>
      </c>
      <c r="E33">
        <v>5000</v>
      </c>
      <c r="F33">
        <v>150</v>
      </c>
      <c r="G33">
        <v>133432</v>
      </c>
      <c r="H33">
        <v>1.1241681155944601</v>
      </c>
      <c r="I33">
        <f t="shared" si="0"/>
        <v>1124.17</v>
      </c>
      <c r="J33">
        <v>4.4966724623778404E-2</v>
      </c>
    </row>
    <row r="34" spans="1:10" x14ac:dyDescent="0.35">
      <c r="A34">
        <v>4</v>
      </c>
      <c r="B34" t="s">
        <v>47</v>
      </c>
      <c r="C34">
        <v>24</v>
      </c>
      <c r="D34" t="s">
        <v>1144</v>
      </c>
      <c r="E34">
        <v>140</v>
      </c>
      <c r="F34">
        <v>4.2</v>
      </c>
      <c r="G34">
        <v>163000</v>
      </c>
      <c r="H34">
        <v>2.5766871165644172E-2</v>
      </c>
      <c r="I34">
        <f t="shared" si="0"/>
        <v>25.77</v>
      </c>
      <c r="J34">
        <v>1.030674846625767E-3</v>
      </c>
    </row>
    <row r="35" spans="1:10" x14ac:dyDescent="0.35">
      <c r="A35">
        <v>100</v>
      </c>
      <c r="B35" t="s">
        <v>1098</v>
      </c>
      <c r="C35">
        <v>23.5</v>
      </c>
      <c r="D35" t="s">
        <v>1987</v>
      </c>
      <c r="E35">
        <v>5000</v>
      </c>
      <c r="F35">
        <v>150</v>
      </c>
      <c r="G35">
        <v>132520</v>
      </c>
      <c r="H35">
        <v>1.1319046181708421</v>
      </c>
      <c r="I35">
        <f t="shared" si="0"/>
        <v>1131.9000000000001</v>
      </c>
      <c r="J35">
        <v>4.5276184726833688E-2</v>
      </c>
    </row>
    <row r="36" spans="1:10" x14ac:dyDescent="0.35">
      <c r="A36">
        <v>58</v>
      </c>
      <c r="B36" t="s">
        <v>617</v>
      </c>
      <c r="C36">
        <v>22.2</v>
      </c>
      <c r="D36" t="s">
        <v>1144</v>
      </c>
      <c r="E36">
        <v>4033</v>
      </c>
      <c r="F36">
        <v>120.99</v>
      </c>
      <c r="G36">
        <v>118000</v>
      </c>
      <c r="H36">
        <v>1.0253389830508473</v>
      </c>
      <c r="I36">
        <f t="shared" si="0"/>
        <v>1025.3399999999999</v>
      </c>
      <c r="J36">
        <v>4.1013559322033891E-2</v>
      </c>
    </row>
    <row r="37" spans="1:10" x14ac:dyDescent="0.35">
      <c r="A37">
        <v>89</v>
      </c>
      <c r="B37" t="s">
        <v>973</v>
      </c>
      <c r="C37">
        <v>22.1</v>
      </c>
      <c r="D37" t="s">
        <v>1987</v>
      </c>
      <c r="E37">
        <v>3660</v>
      </c>
      <c r="F37">
        <v>109.8</v>
      </c>
      <c r="G37">
        <v>116261</v>
      </c>
      <c r="H37">
        <v>0.94442676391911307</v>
      </c>
      <c r="I37">
        <f t="shared" si="0"/>
        <v>944.43</v>
      </c>
      <c r="J37">
        <v>3.7777070556764526E-2</v>
      </c>
    </row>
    <row r="38" spans="1:10" x14ac:dyDescent="0.35">
      <c r="A38">
        <v>19</v>
      </c>
      <c r="B38" t="s">
        <v>165</v>
      </c>
      <c r="C38">
        <v>22</v>
      </c>
      <c r="D38" t="s">
        <v>1144</v>
      </c>
      <c r="E38">
        <v>2480</v>
      </c>
      <c r="F38">
        <v>74.399999999999991</v>
      </c>
      <c r="G38">
        <v>150000</v>
      </c>
      <c r="H38">
        <v>0.49599999999999989</v>
      </c>
      <c r="I38">
        <f t="shared" si="0"/>
        <v>496</v>
      </c>
      <c r="J38">
        <v>1.9839999999999997E-2</v>
      </c>
    </row>
    <row r="39" spans="1:10" x14ac:dyDescent="0.35">
      <c r="A39">
        <v>44</v>
      </c>
      <c r="B39" t="s">
        <v>452</v>
      </c>
      <c r="C39">
        <v>22</v>
      </c>
      <c r="D39" t="s">
        <v>1987</v>
      </c>
      <c r="E39">
        <v>3097.5</v>
      </c>
      <c r="F39">
        <v>92.924999999999997</v>
      </c>
      <c r="G39">
        <v>128298</v>
      </c>
      <c r="H39">
        <v>0.72429032408922978</v>
      </c>
      <c r="I39">
        <f t="shared" si="0"/>
        <v>724.29</v>
      </c>
      <c r="J39">
        <v>2.897161296356919E-2</v>
      </c>
    </row>
    <row r="40" spans="1:10" x14ac:dyDescent="0.35">
      <c r="A40">
        <v>104</v>
      </c>
      <c r="B40" t="s">
        <v>1143</v>
      </c>
      <c r="C40">
        <v>22</v>
      </c>
      <c r="D40" t="s">
        <v>1144</v>
      </c>
      <c r="E40">
        <v>4000</v>
      </c>
      <c r="F40">
        <v>120</v>
      </c>
      <c r="G40">
        <v>110000</v>
      </c>
      <c r="H40">
        <v>1.0909090909090911</v>
      </c>
      <c r="I40">
        <f t="shared" si="0"/>
        <v>1090.9100000000001</v>
      </c>
      <c r="J40">
        <v>4.363636363636364E-2</v>
      </c>
    </row>
    <row r="41" spans="1:10" x14ac:dyDescent="0.35">
      <c r="A41">
        <v>45</v>
      </c>
      <c r="B41" t="s">
        <v>463</v>
      </c>
      <c r="C41">
        <v>20</v>
      </c>
      <c r="D41" t="s">
        <v>2244</v>
      </c>
      <c r="E41">
        <v>3600</v>
      </c>
      <c r="F41">
        <v>108</v>
      </c>
      <c r="G41">
        <v>117000</v>
      </c>
      <c r="H41">
        <v>0.92307692307692302</v>
      </c>
      <c r="I41">
        <f t="shared" si="0"/>
        <v>923.08</v>
      </c>
      <c r="J41">
        <v>3.692307692307692E-2</v>
      </c>
    </row>
    <row r="42" spans="1:10" x14ac:dyDescent="0.35">
      <c r="A42">
        <v>129</v>
      </c>
      <c r="B42" s="17" t="s">
        <v>1433</v>
      </c>
      <c r="C42" s="17">
        <v>19.8</v>
      </c>
      <c r="D42" s="17" t="s">
        <v>1987</v>
      </c>
      <c r="E42">
        <v>3270</v>
      </c>
      <c r="F42">
        <v>130.80000000000001</v>
      </c>
      <c r="G42">
        <v>110000</v>
      </c>
      <c r="H42">
        <v>1.1890909090909092</v>
      </c>
      <c r="I42">
        <f t="shared" si="0"/>
        <v>1189.0899999999999</v>
      </c>
      <c r="J42">
        <v>3.692307692307692E-2</v>
      </c>
    </row>
    <row r="43" spans="1:10" x14ac:dyDescent="0.35">
      <c r="A43">
        <v>85</v>
      </c>
      <c r="B43" s="17" t="s">
        <v>926</v>
      </c>
      <c r="C43" s="17">
        <v>18</v>
      </c>
      <c r="D43" s="17" t="s">
        <v>2244</v>
      </c>
      <c r="E43">
        <v>4000</v>
      </c>
      <c r="F43">
        <v>160</v>
      </c>
      <c r="G43">
        <v>79120</v>
      </c>
      <c r="H43">
        <v>2.0222446916076846</v>
      </c>
      <c r="I43">
        <f t="shared" si="0"/>
        <v>2022.24</v>
      </c>
      <c r="J43">
        <v>3.692307692307692E-2</v>
      </c>
    </row>
    <row r="44" spans="1:10" x14ac:dyDescent="0.35">
      <c r="A44">
        <v>120</v>
      </c>
      <c r="B44" s="17" t="s">
        <v>1330</v>
      </c>
      <c r="C44" s="17">
        <v>15.33</v>
      </c>
      <c r="D44" s="17" t="s">
        <v>2241</v>
      </c>
      <c r="E44">
        <v>3795</v>
      </c>
      <c r="F44">
        <v>151.80000000000001</v>
      </c>
      <c r="G44">
        <v>587700</v>
      </c>
      <c r="H44">
        <v>0.25829504849412971</v>
      </c>
      <c r="I44">
        <f t="shared" si="0"/>
        <v>258.3</v>
      </c>
      <c r="J44">
        <v>3.692307692307692E-2</v>
      </c>
    </row>
    <row r="45" spans="1:10" x14ac:dyDescent="0.35">
      <c r="A45">
        <v>5</v>
      </c>
      <c r="B45" s="17" t="s">
        <v>54</v>
      </c>
      <c r="C45" s="17">
        <v>15</v>
      </c>
      <c r="D45" s="17" t="s">
        <v>2244</v>
      </c>
      <c r="E45">
        <v>2767.5</v>
      </c>
      <c r="F45">
        <v>110.7</v>
      </c>
      <c r="G45">
        <v>160380</v>
      </c>
      <c r="H45">
        <v>0.69023569023569031</v>
      </c>
      <c r="I45">
        <f t="shared" si="0"/>
        <v>690.24</v>
      </c>
      <c r="J45">
        <v>3.692307692307692E-2</v>
      </c>
    </row>
    <row r="46" spans="1:10" x14ac:dyDescent="0.35">
      <c r="A46">
        <v>70</v>
      </c>
      <c r="B46" s="17" t="s">
        <v>755</v>
      </c>
      <c r="C46" s="17">
        <v>14.9</v>
      </c>
      <c r="D46" s="17" t="s">
        <v>1987</v>
      </c>
      <c r="E46">
        <v>2235</v>
      </c>
      <c r="F46">
        <v>89.4</v>
      </c>
      <c r="G46">
        <v>84760</v>
      </c>
      <c r="H46">
        <v>1.0547428032090609</v>
      </c>
      <c r="I46">
        <f t="shared" si="0"/>
        <v>1054.74</v>
      </c>
      <c r="J46">
        <v>3.692307692307692E-2</v>
      </c>
    </row>
    <row r="47" spans="1:10" x14ac:dyDescent="0.35">
      <c r="A47">
        <v>102</v>
      </c>
      <c r="B47" s="17" t="s">
        <v>1121</v>
      </c>
      <c r="C47" s="17">
        <v>14.9</v>
      </c>
      <c r="D47" s="17" t="s">
        <v>1987</v>
      </c>
      <c r="E47">
        <v>3000</v>
      </c>
      <c r="F47">
        <v>120</v>
      </c>
      <c r="G47">
        <v>81570</v>
      </c>
      <c r="H47">
        <v>1.4711290915777859</v>
      </c>
      <c r="I47">
        <f t="shared" si="0"/>
        <v>1471.13</v>
      </c>
      <c r="J47">
        <v>3.692307692307692E-2</v>
      </c>
    </row>
    <row r="48" spans="1:10" x14ac:dyDescent="0.35">
      <c r="A48">
        <v>16</v>
      </c>
      <c r="B48" s="17" t="s">
        <v>135</v>
      </c>
      <c r="C48" s="17">
        <v>14.8</v>
      </c>
      <c r="D48" s="17" t="s">
        <v>2244</v>
      </c>
      <c r="E48">
        <v>2040</v>
      </c>
      <c r="F48">
        <v>81.600000000000009</v>
      </c>
      <c r="G48">
        <v>95.5</v>
      </c>
      <c r="H48">
        <v>854.45026178010471</v>
      </c>
      <c r="I48">
        <f t="shared" si="0"/>
        <v>854450.26</v>
      </c>
      <c r="J48">
        <v>3.692307692307692E-2</v>
      </c>
    </row>
    <row r="49" spans="1:10" x14ac:dyDescent="0.35">
      <c r="A49">
        <v>74</v>
      </c>
      <c r="B49" s="17" t="s">
        <v>802</v>
      </c>
      <c r="C49" s="17">
        <v>14.3</v>
      </c>
      <c r="D49" s="17" t="s">
        <v>1144</v>
      </c>
      <c r="E49">
        <v>2800</v>
      </c>
      <c r="F49">
        <v>112</v>
      </c>
      <c r="G49">
        <v>79670</v>
      </c>
      <c r="H49">
        <v>1.4057989205472574</v>
      </c>
      <c r="I49">
        <f t="shared" si="0"/>
        <v>1405.8</v>
      </c>
      <c r="J49">
        <v>3.692307692307692E-2</v>
      </c>
    </row>
    <row r="50" spans="1:10" x14ac:dyDescent="0.35">
      <c r="A50">
        <v>10</v>
      </c>
      <c r="B50" s="17" t="s">
        <v>87</v>
      </c>
      <c r="C50" s="17">
        <v>14.1</v>
      </c>
      <c r="D50" s="17" t="s">
        <v>1144</v>
      </c>
      <c r="E50">
        <v>750</v>
      </c>
      <c r="F50">
        <v>30</v>
      </c>
      <c r="G50">
        <v>114000</v>
      </c>
      <c r="H50">
        <v>0.26315789473684209</v>
      </c>
      <c r="I50">
        <f t="shared" si="0"/>
        <v>263.16000000000003</v>
      </c>
      <c r="J50">
        <v>3.692307692307692E-2</v>
      </c>
    </row>
    <row r="51" spans="1:10" x14ac:dyDescent="0.35">
      <c r="A51">
        <v>111</v>
      </c>
      <c r="B51" s="17" t="s">
        <v>1225</v>
      </c>
      <c r="C51" s="17">
        <v>14</v>
      </c>
      <c r="D51" s="17" t="s">
        <v>2244</v>
      </c>
      <c r="E51">
        <v>2420</v>
      </c>
      <c r="F51">
        <v>96.8</v>
      </c>
      <c r="G51">
        <v>80000</v>
      </c>
      <c r="H51">
        <v>1.21</v>
      </c>
      <c r="I51">
        <f t="shared" si="0"/>
        <v>1210</v>
      </c>
      <c r="J51">
        <v>3.692307692307692E-2</v>
      </c>
    </row>
    <row r="52" spans="1:10" x14ac:dyDescent="0.35">
      <c r="A52">
        <v>32</v>
      </c>
      <c r="B52" s="17" t="s">
        <v>309</v>
      </c>
      <c r="C52" s="17">
        <v>14</v>
      </c>
      <c r="D52" s="17" t="s">
        <v>1144</v>
      </c>
      <c r="E52">
        <v>5000</v>
      </c>
      <c r="F52">
        <v>200</v>
      </c>
      <c r="G52">
        <v>40800</v>
      </c>
      <c r="H52">
        <v>4.9019607843137258</v>
      </c>
      <c r="I52">
        <f t="shared" si="0"/>
        <v>4901.96</v>
      </c>
      <c r="J52">
        <v>3.692307692307692E-2</v>
      </c>
    </row>
    <row r="53" spans="1:10" x14ac:dyDescent="0.35">
      <c r="A53">
        <v>169</v>
      </c>
      <c r="B53" s="17" t="s">
        <v>1896</v>
      </c>
      <c r="C53" s="17">
        <v>13.5</v>
      </c>
      <c r="D53" s="17" t="s">
        <v>1987</v>
      </c>
      <c r="E53">
        <v>2630</v>
      </c>
      <c r="F53">
        <v>105.2</v>
      </c>
      <c r="G53">
        <v>77610</v>
      </c>
      <c r="H53">
        <v>1.3554954258471847</v>
      </c>
      <c r="I53">
        <f t="shared" si="0"/>
        <v>1355.5</v>
      </c>
      <c r="J53">
        <v>3.692307692307692E-2</v>
      </c>
    </row>
    <row r="54" spans="1:10" x14ac:dyDescent="0.35">
      <c r="A54">
        <v>97</v>
      </c>
      <c r="B54" s="17" t="s">
        <v>1066</v>
      </c>
      <c r="C54" s="17">
        <v>13</v>
      </c>
      <c r="D54" s="17" t="s">
        <v>2244</v>
      </c>
      <c r="E54">
        <v>2170</v>
      </c>
      <c r="F54">
        <v>86.8</v>
      </c>
      <c r="G54">
        <v>58950</v>
      </c>
      <c r="H54">
        <v>1.4724342663273959</v>
      </c>
      <c r="I54">
        <f t="shared" si="0"/>
        <v>1472.43</v>
      </c>
      <c r="J54">
        <v>3.692307692307692E-2</v>
      </c>
    </row>
    <row r="55" spans="1:10" x14ac:dyDescent="0.35">
      <c r="A55">
        <v>14</v>
      </c>
      <c r="B55" s="19" t="s">
        <v>116</v>
      </c>
      <c r="C55" s="19">
        <v>12.5</v>
      </c>
      <c r="D55" s="19" t="s">
        <v>2243</v>
      </c>
      <c r="E55" s="12">
        <v>2230</v>
      </c>
      <c r="F55" s="12">
        <v>89.2</v>
      </c>
      <c r="G55" s="12">
        <v>72000</v>
      </c>
      <c r="H55" s="12">
        <v>1.2388888888888889</v>
      </c>
      <c r="I55">
        <f t="shared" si="0"/>
        <v>1238.8900000000001</v>
      </c>
      <c r="J55">
        <v>3.692307692307692E-2</v>
      </c>
    </row>
    <row r="56" spans="1:10" x14ac:dyDescent="0.35">
      <c r="A56">
        <v>76</v>
      </c>
      <c r="B56" s="17" t="s">
        <v>826</v>
      </c>
      <c r="C56" s="17">
        <v>12</v>
      </c>
      <c r="D56" s="17" t="s">
        <v>2244</v>
      </c>
      <c r="E56">
        <v>2290</v>
      </c>
      <c r="F56">
        <v>91.600000000000009</v>
      </c>
      <c r="G56">
        <v>65220</v>
      </c>
      <c r="H56">
        <v>1.4044771542471635</v>
      </c>
      <c r="I56">
        <f t="shared" si="0"/>
        <v>1404.48</v>
      </c>
      <c r="J56">
        <v>3.692307692307692E-2</v>
      </c>
    </row>
    <row r="57" spans="1:10" x14ac:dyDescent="0.35">
      <c r="A57">
        <v>161</v>
      </c>
      <c r="B57" s="17" t="s">
        <v>1805</v>
      </c>
      <c r="C57" s="17">
        <v>12</v>
      </c>
      <c r="D57" s="17" t="s">
        <v>1987</v>
      </c>
      <c r="E57">
        <v>2196</v>
      </c>
      <c r="F57">
        <v>87.84</v>
      </c>
      <c r="G57">
        <v>65220</v>
      </c>
      <c r="H57">
        <v>1.3468261269549218</v>
      </c>
      <c r="I57">
        <f t="shared" si="0"/>
        <v>1346.83</v>
      </c>
      <c r="J57">
        <v>3.692307692307692E-2</v>
      </c>
    </row>
    <row r="58" spans="1:10" x14ac:dyDescent="0.35">
      <c r="A58">
        <v>73</v>
      </c>
      <c r="B58" s="17" t="s">
        <v>791</v>
      </c>
      <c r="C58" s="17">
        <v>12</v>
      </c>
      <c r="D58" s="17" t="s">
        <v>2244</v>
      </c>
      <c r="E58">
        <v>2344</v>
      </c>
      <c r="F58">
        <v>93.76</v>
      </c>
      <c r="G58">
        <v>66342</v>
      </c>
      <c r="H58">
        <v>1.4132826866841519</v>
      </c>
      <c r="I58">
        <f t="shared" si="0"/>
        <v>1413.28</v>
      </c>
      <c r="J58">
        <v>3.692307692307692E-2</v>
      </c>
    </row>
    <row r="59" spans="1:10" x14ac:dyDescent="0.35">
      <c r="A59">
        <v>72</v>
      </c>
      <c r="B59" s="17" t="s">
        <v>779</v>
      </c>
      <c r="C59" s="17">
        <v>12</v>
      </c>
      <c r="D59" s="17" t="s">
        <v>1144</v>
      </c>
      <c r="E59">
        <v>1910</v>
      </c>
      <c r="F59">
        <v>76.400000000000006</v>
      </c>
      <c r="G59">
        <v>73610</v>
      </c>
      <c r="H59">
        <v>1.0379024589050401</v>
      </c>
      <c r="I59">
        <f t="shared" si="0"/>
        <v>1037.9000000000001</v>
      </c>
      <c r="J59">
        <v>3.692307692307692E-2</v>
      </c>
    </row>
    <row r="60" spans="1:10" x14ac:dyDescent="0.35">
      <c r="A60">
        <v>43</v>
      </c>
      <c r="B60" s="17" t="s">
        <v>440</v>
      </c>
      <c r="C60" s="17">
        <v>12</v>
      </c>
      <c r="D60" s="17" t="s">
        <v>1987</v>
      </c>
      <c r="E60">
        <v>2240</v>
      </c>
      <c r="F60">
        <v>89.600000000000009</v>
      </c>
      <c r="G60">
        <v>55924</v>
      </c>
      <c r="H60">
        <v>1.6021743795150563</v>
      </c>
      <c r="I60">
        <f t="shared" si="0"/>
        <v>1602.17</v>
      </c>
      <c r="J60">
        <v>3.692307692307692E-2</v>
      </c>
    </row>
    <row r="61" spans="1:10" x14ac:dyDescent="0.35">
      <c r="A61">
        <v>61</v>
      </c>
      <c r="B61" s="17" t="s">
        <v>652</v>
      </c>
      <c r="C61" s="17">
        <v>11.2</v>
      </c>
      <c r="D61" s="17" t="s">
        <v>2244</v>
      </c>
      <c r="E61">
        <v>2130</v>
      </c>
      <c r="F61">
        <v>85.2</v>
      </c>
      <c r="G61">
        <v>61000</v>
      </c>
      <c r="H61">
        <v>1.39672131147541</v>
      </c>
      <c r="I61">
        <f t="shared" si="0"/>
        <v>1396.72</v>
      </c>
      <c r="J61">
        <v>3.692307692307692E-2</v>
      </c>
    </row>
    <row r="62" spans="1:10" x14ac:dyDescent="0.35">
      <c r="A62">
        <v>166</v>
      </c>
      <c r="B62" s="17" t="s">
        <v>1862</v>
      </c>
      <c r="C62" s="17">
        <v>11.05</v>
      </c>
      <c r="D62" s="17" t="s">
        <v>2241</v>
      </c>
      <c r="E62">
        <v>2447</v>
      </c>
      <c r="F62">
        <v>97.88</v>
      </c>
      <c r="G62">
        <v>81860</v>
      </c>
      <c r="H62">
        <v>1.1956999755680429</v>
      </c>
      <c r="I62">
        <f t="shared" si="0"/>
        <v>1195.7</v>
      </c>
      <c r="J62">
        <v>3.692307692307692E-2</v>
      </c>
    </row>
    <row r="63" spans="1:10" x14ac:dyDescent="0.35">
      <c r="A63">
        <v>64</v>
      </c>
      <c r="B63" s="17" t="s">
        <v>690</v>
      </c>
      <c r="C63" s="17">
        <v>11</v>
      </c>
      <c r="D63" s="17" t="s">
        <v>1144</v>
      </c>
      <c r="E63">
        <v>2040</v>
      </c>
      <c r="F63">
        <v>81.600000000000009</v>
      </c>
      <c r="G63">
        <v>62730</v>
      </c>
      <c r="H63">
        <v>1.3008130081300815</v>
      </c>
      <c r="I63">
        <f t="shared" si="0"/>
        <v>1300.81</v>
      </c>
      <c r="J63">
        <v>3.692307692307692E-2</v>
      </c>
    </row>
    <row r="64" spans="1:10" x14ac:dyDescent="0.35">
      <c r="A64">
        <v>122</v>
      </c>
      <c r="B64" s="19" t="s">
        <v>1353</v>
      </c>
      <c r="C64" s="19">
        <v>10.7</v>
      </c>
      <c r="D64" s="19" t="s">
        <v>2241</v>
      </c>
      <c r="E64" s="12">
        <v>3043</v>
      </c>
      <c r="F64" s="12">
        <v>121.72</v>
      </c>
      <c r="G64" s="12">
        <v>72295</v>
      </c>
      <c r="H64">
        <v>1.6836572377066188</v>
      </c>
      <c r="I64">
        <f t="shared" si="0"/>
        <v>1683.66</v>
      </c>
      <c r="J64">
        <v>3.692307692307692E-2</v>
      </c>
    </row>
    <row r="65" spans="1:10" x14ac:dyDescent="0.35">
      <c r="A65">
        <v>96</v>
      </c>
      <c r="B65" s="17" t="s">
        <v>1054</v>
      </c>
      <c r="C65" s="17">
        <v>10.3</v>
      </c>
      <c r="D65" s="17" t="s">
        <v>1987</v>
      </c>
      <c r="E65">
        <v>1890</v>
      </c>
      <c r="F65">
        <v>75.600000000000009</v>
      </c>
      <c r="G65">
        <v>57865</v>
      </c>
      <c r="H65">
        <v>1.3064892422016765</v>
      </c>
      <c r="I65">
        <f t="shared" si="0"/>
        <v>1306.49</v>
      </c>
      <c r="J65">
        <v>3.692307692307692E-2</v>
      </c>
    </row>
    <row r="66" spans="1:10" x14ac:dyDescent="0.35">
      <c r="A66">
        <v>11</v>
      </c>
      <c r="B66" s="19" t="s">
        <v>91</v>
      </c>
      <c r="C66" s="19">
        <v>10.050000000000001</v>
      </c>
      <c r="D66" s="19" t="s">
        <v>1144</v>
      </c>
      <c r="E66" s="12">
        <v>2002</v>
      </c>
      <c r="F66" s="12">
        <v>80.08</v>
      </c>
      <c r="G66" s="12">
        <v>59437.5</v>
      </c>
      <c r="H66">
        <v>1.3472975814931651</v>
      </c>
      <c r="I66">
        <f t="shared" ref="I66:I69" si="1">ROUND(H66*1000,2)</f>
        <v>1347.3</v>
      </c>
      <c r="J66">
        <v>3.692307692307692E-2</v>
      </c>
    </row>
    <row r="67" spans="1:10" x14ac:dyDescent="0.35">
      <c r="A67">
        <v>36</v>
      </c>
      <c r="B67" s="17" t="s">
        <v>355</v>
      </c>
      <c r="C67" s="17">
        <v>10</v>
      </c>
      <c r="D67" s="17" t="s">
        <v>2244</v>
      </c>
      <c r="E67">
        <v>2114</v>
      </c>
      <c r="F67">
        <v>84.56</v>
      </c>
      <c r="G67">
        <v>61010</v>
      </c>
      <c r="H67">
        <v>1.386002294705786</v>
      </c>
      <c r="I67">
        <f t="shared" si="1"/>
        <v>1386</v>
      </c>
      <c r="J67">
        <v>3.692307692307692E-2</v>
      </c>
    </row>
    <row r="68" spans="1:10" x14ac:dyDescent="0.35">
      <c r="A68">
        <v>130</v>
      </c>
      <c r="B68" s="17" t="s">
        <v>1444</v>
      </c>
      <c r="C68" s="17">
        <v>10</v>
      </c>
      <c r="D68" s="17" t="s">
        <v>2241</v>
      </c>
      <c r="E68">
        <v>2002</v>
      </c>
      <c r="F68">
        <v>80.08</v>
      </c>
      <c r="G68">
        <v>59437.5</v>
      </c>
      <c r="H68">
        <v>1.3472975814931651</v>
      </c>
      <c r="I68">
        <f t="shared" si="1"/>
        <v>1347.3</v>
      </c>
      <c r="J68">
        <v>3.692307692307692E-2</v>
      </c>
    </row>
    <row r="69" spans="1:10" x14ac:dyDescent="0.35">
      <c r="A69">
        <v>35</v>
      </c>
      <c r="B69" s="17" t="s">
        <v>342</v>
      </c>
      <c r="C69" s="17">
        <v>10</v>
      </c>
      <c r="D69" s="17" t="s">
        <v>1144</v>
      </c>
      <c r="F69">
        <v>0</v>
      </c>
      <c r="H69" t="e">
        <v>#DIV/0!</v>
      </c>
      <c r="I69" t="e">
        <f t="shared" si="1"/>
        <v>#DIV/0!</v>
      </c>
      <c r="J69">
        <v>3.692307692307692E-2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EC3C6-B87F-4237-B478-AF5BDAB601E6}">
  <dimension ref="A3:B10"/>
  <sheetViews>
    <sheetView tabSelected="1" workbookViewId="0">
      <selection activeCell="G14" sqref="G14"/>
    </sheetView>
  </sheetViews>
  <sheetFormatPr defaultRowHeight="18" x14ac:dyDescent="0.35"/>
  <cols>
    <col min="1" max="1" width="11.4140625" bestFit="1" customWidth="1"/>
    <col min="2" max="2" width="15" bestFit="1" customWidth="1"/>
  </cols>
  <sheetData>
    <row r="3" spans="1:2" x14ac:dyDescent="0.35">
      <c r="A3" s="3" t="s">
        <v>2315</v>
      </c>
      <c r="B3" t="s">
        <v>2614</v>
      </c>
    </row>
    <row r="4" spans="1:2" x14ac:dyDescent="0.35">
      <c r="A4" s="4" t="s">
        <v>1144</v>
      </c>
      <c r="B4">
        <v>1042</v>
      </c>
    </row>
    <row r="5" spans="1:2" x14ac:dyDescent="0.35">
      <c r="A5" s="4" t="s">
        <v>2244</v>
      </c>
      <c r="B5">
        <v>124.1</v>
      </c>
    </row>
    <row r="6" spans="1:2" x14ac:dyDescent="0.35">
      <c r="A6" s="4" t="s">
        <v>1987</v>
      </c>
      <c r="B6">
        <v>187.9</v>
      </c>
    </row>
    <row r="7" spans="1:2" x14ac:dyDescent="0.35">
      <c r="A7" s="4" t="s">
        <v>2243</v>
      </c>
      <c r="B7">
        <v>379.29999999999995</v>
      </c>
    </row>
    <row r="8" spans="1:2" x14ac:dyDescent="0.35">
      <c r="A8" s="4" t="s">
        <v>2021</v>
      </c>
      <c r="B8">
        <v>320.89999999999998</v>
      </c>
    </row>
    <row r="9" spans="1:2" x14ac:dyDescent="0.35">
      <c r="A9" s="4" t="s">
        <v>2611</v>
      </c>
      <c r="B9">
        <v>94</v>
      </c>
    </row>
    <row r="10" spans="1:2" x14ac:dyDescent="0.35">
      <c r="A10" s="4" t="s">
        <v>2316</v>
      </c>
      <c r="B10">
        <v>2148.1999999999998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CBA4A-F617-4061-ABFC-F2A7711563B7}">
  <dimension ref="A1:H16"/>
  <sheetViews>
    <sheetView topLeftCell="A7" workbookViewId="0">
      <selection activeCell="D13" sqref="D13"/>
    </sheetView>
  </sheetViews>
  <sheetFormatPr defaultRowHeight="18" x14ac:dyDescent="0.35"/>
  <cols>
    <col min="1" max="1" width="12.1640625" bestFit="1" customWidth="1"/>
    <col min="5" max="5" width="13.25" bestFit="1" customWidth="1"/>
  </cols>
  <sheetData>
    <row r="1" spans="1:8" x14ac:dyDescent="0.35">
      <c r="A1" s="17" t="s">
        <v>2615</v>
      </c>
      <c r="B1" s="17" t="s">
        <v>2616</v>
      </c>
      <c r="C1" s="17" t="s">
        <v>2617</v>
      </c>
      <c r="D1" s="17" t="s">
        <v>2619</v>
      </c>
      <c r="E1" s="17" t="s">
        <v>2618</v>
      </c>
    </row>
    <row r="2" spans="1:8" x14ac:dyDescent="0.35">
      <c r="A2" s="17" t="s">
        <v>1987</v>
      </c>
      <c r="B2" s="17" t="s">
        <v>2021</v>
      </c>
    </row>
    <row r="3" spans="1:8" x14ac:dyDescent="0.35">
      <c r="A3" t="s">
        <v>2636</v>
      </c>
      <c r="B3" t="s">
        <v>2578</v>
      </c>
      <c r="C3">
        <v>132</v>
      </c>
      <c r="D3">
        <v>35</v>
      </c>
      <c r="E3" t="s">
        <v>2637</v>
      </c>
      <c r="F3" t="s">
        <v>2622</v>
      </c>
    </row>
    <row r="4" spans="1:8" x14ac:dyDescent="0.35">
      <c r="A4" s="17" t="s">
        <v>2021</v>
      </c>
      <c r="B4" s="17" t="s">
        <v>1144</v>
      </c>
    </row>
    <row r="5" spans="1:8" x14ac:dyDescent="0.35">
      <c r="A5" t="s">
        <v>2581</v>
      </c>
      <c r="B5" t="s">
        <v>2620</v>
      </c>
      <c r="C5">
        <v>230</v>
      </c>
      <c r="D5">
        <v>75</v>
      </c>
      <c r="E5" t="s">
        <v>2621</v>
      </c>
      <c r="F5" t="s">
        <v>2622</v>
      </c>
    </row>
    <row r="6" spans="1:8" x14ac:dyDescent="0.35">
      <c r="A6" t="s">
        <v>2623</v>
      </c>
      <c r="B6" t="s">
        <v>2072</v>
      </c>
      <c r="C6">
        <v>130</v>
      </c>
      <c r="D6">
        <v>40</v>
      </c>
      <c r="E6" t="s">
        <v>2624</v>
      </c>
      <c r="F6" t="s">
        <v>2622</v>
      </c>
    </row>
    <row r="7" spans="1:8" x14ac:dyDescent="0.35">
      <c r="A7" s="17" t="s">
        <v>1144</v>
      </c>
      <c r="B7" s="17" t="s">
        <v>2244</v>
      </c>
    </row>
    <row r="8" spans="1:8" x14ac:dyDescent="0.35">
      <c r="A8" t="s">
        <v>2625</v>
      </c>
      <c r="B8" t="s">
        <v>2105</v>
      </c>
      <c r="C8">
        <v>132</v>
      </c>
      <c r="D8">
        <v>70</v>
      </c>
      <c r="E8" t="s">
        <v>2626</v>
      </c>
      <c r="F8" t="s">
        <v>2627</v>
      </c>
      <c r="G8" t="s">
        <v>2637</v>
      </c>
    </row>
    <row r="9" spans="1:8" x14ac:dyDescent="0.35">
      <c r="A9" t="s">
        <v>2625</v>
      </c>
      <c r="B9" t="s">
        <v>76</v>
      </c>
      <c r="C9">
        <v>132</v>
      </c>
      <c r="D9">
        <v>25</v>
      </c>
      <c r="E9" t="s">
        <v>2628</v>
      </c>
      <c r="F9" t="s">
        <v>2622</v>
      </c>
      <c r="G9" t="s">
        <v>2638</v>
      </c>
    </row>
    <row r="10" spans="1:8" x14ac:dyDescent="0.35">
      <c r="A10" t="s">
        <v>2625</v>
      </c>
      <c r="B10" t="s">
        <v>2117</v>
      </c>
      <c r="C10">
        <v>132</v>
      </c>
      <c r="D10">
        <v>39</v>
      </c>
      <c r="E10" t="s">
        <v>2631</v>
      </c>
      <c r="F10" t="s">
        <v>2627</v>
      </c>
    </row>
    <row r="11" spans="1:8" x14ac:dyDescent="0.35">
      <c r="A11" t="s">
        <v>76</v>
      </c>
      <c r="B11" t="s">
        <v>2590</v>
      </c>
      <c r="C11">
        <v>132</v>
      </c>
      <c r="D11">
        <v>84</v>
      </c>
      <c r="E11" t="s">
        <v>2629</v>
      </c>
      <c r="F11" t="s">
        <v>2627</v>
      </c>
    </row>
    <row r="12" spans="1:8" x14ac:dyDescent="0.35">
      <c r="A12" s="17" t="s">
        <v>2244</v>
      </c>
      <c r="B12" s="17" t="s">
        <v>2243</v>
      </c>
    </row>
    <row r="13" spans="1:8" x14ac:dyDescent="0.35">
      <c r="A13" t="s">
        <v>2105</v>
      </c>
      <c r="B13" t="s">
        <v>2594</v>
      </c>
      <c r="C13">
        <v>132</v>
      </c>
      <c r="D13">
        <v>34</v>
      </c>
      <c r="E13" t="s">
        <v>2632</v>
      </c>
      <c r="F13" t="s">
        <v>2627</v>
      </c>
    </row>
    <row r="14" spans="1:8" x14ac:dyDescent="0.35">
      <c r="A14" t="s">
        <v>2630</v>
      </c>
      <c r="B14" t="s">
        <v>2599</v>
      </c>
      <c r="C14">
        <v>132</v>
      </c>
      <c r="D14">
        <v>38</v>
      </c>
      <c r="E14" t="s">
        <v>2633</v>
      </c>
      <c r="F14" t="s">
        <v>2622</v>
      </c>
    </row>
    <row r="15" spans="1:8" x14ac:dyDescent="0.35">
      <c r="A15" s="17" t="s">
        <v>2243</v>
      </c>
      <c r="B15" s="17" t="s">
        <v>2611</v>
      </c>
      <c r="H15" s="24" t="s">
        <v>2639</v>
      </c>
    </row>
    <row r="16" spans="1:8" x14ac:dyDescent="0.35">
      <c r="A16" t="s">
        <v>2604</v>
      </c>
      <c r="B16" t="s">
        <v>2635</v>
      </c>
      <c r="C16">
        <v>132</v>
      </c>
      <c r="D16">
        <v>33</v>
      </c>
      <c r="E16" t="s">
        <v>2634</v>
      </c>
      <c r="F16" t="s">
        <v>2622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04167-CB21-40BB-BC09-207FCCFA0D7B}">
  <sheetPr>
    <tabColor theme="7"/>
  </sheetPr>
  <dimension ref="A1:C50"/>
  <sheetViews>
    <sheetView topLeftCell="A10" workbookViewId="0">
      <selection activeCell="C5" sqref="C5"/>
    </sheetView>
  </sheetViews>
  <sheetFormatPr defaultRowHeight="18" x14ac:dyDescent="0.35"/>
  <cols>
    <col min="1" max="1" width="9" customWidth="1"/>
    <col min="2" max="2" width="10.5" customWidth="1"/>
    <col min="3" max="3" width="9.1640625" customWidth="1"/>
  </cols>
  <sheetData>
    <row r="1" spans="1:3" x14ac:dyDescent="0.35">
      <c r="A1" t="s">
        <v>2612</v>
      </c>
      <c r="B1" t="s">
        <v>2613</v>
      </c>
      <c r="C1" t="s">
        <v>1910</v>
      </c>
    </row>
    <row r="2" spans="1:3" x14ac:dyDescent="0.35">
      <c r="A2" t="s">
        <v>2575</v>
      </c>
      <c r="B2">
        <v>37.1</v>
      </c>
      <c r="C2" t="s">
        <v>1987</v>
      </c>
    </row>
    <row r="3" spans="1:3" x14ac:dyDescent="0.35">
      <c r="A3" t="s">
        <v>2576</v>
      </c>
      <c r="B3">
        <v>23.9</v>
      </c>
      <c r="C3" t="s">
        <v>1987</v>
      </c>
    </row>
    <row r="4" spans="1:3" x14ac:dyDescent="0.35">
      <c r="A4" t="s">
        <v>2577</v>
      </c>
      <c r="B4">
        <v>126.9</v>
      </c>
      <c r="C4" t="s">
        <v>1987</v>
      </c>
    </row>
    <row r="5" spans="1:3" x14ac:dyDescent="0.35">
      <c r="A5" t="s">
        <v>2578</v>
      </c>
      <c r="B5">
        <v>20</v>
      </c>
      <c r="C5" t="s">
        <v>2021</v>
      </c>
    </row>
    <row r="6" spans="1:3" x14ac:dyDescent="0.35">
      <c r="A6" t="s">
        <v>2579</v>
      </c>
      <c r="B6">
        <v>28.8</v>
      </c>
      <c r="C6" t="s">
        <v>2021</v>
      </c>
    </row>
    <row r="7" spans="1:3" x14ac:dyDescent="0.35">
      <c r="A7" t="s">
        <v>2580</v>
      </c>
      <c r="B7">
        <v>7.1</v>
      </c>
      <c r="C7" t="s">
        <v>2021</v>
      </c>
    </row>
    <row r="8" spans="1:3" x14ac:dyDescent="0.35">
      <c r="A8" t="s">
        <v>2581</v>
      </c>
      <c r="B8">
        <v>60.5</v>
      </c>
      <c r="C8" t="s">
        <v>2021</v>
      </c>
    </row>
    <row r="9" spans="1:3" x14ac:dyDescent="0.35">
      <c r="A9" t="s">
        <v>2582</v>
      </c>
      <c r="B9">
        <v>14.4</v>
      </c>
      <c r="C9" t="s">
        <v>1144</v>
      </c>
    </row>
    <row r="10" spans="1:3" x14ac:dyDescent="0.35">
      <c r="A10" t="s">
        <v>2583</v>
      </c>
      <c r="B10">
        <v>47.8</v>
      </c>
      <c r="C10" t="s">
        <v>2021</v>
      </c>
    </row>
    <row r="11" spans="1:3" x14ac:dyDescent="0.35">
      <c r="A11" t="s">
        <v>2584</v>
      </c>
      <c r="B11">
        <v>10</v>
      </c>
      <c r="C11" t="s">
        <v>2021</v>
      </c>
    </row>
    <row r="12" spans="1:3" x14ac:dyDescent="0.35">
      <c r="A12" t="s">
        <v>1991</v>
      </c>
      <c r="B12">
        <v>37.1</v>
      </c>
      <c r="C12" t="s">
        <v>2021</v>
      </c>
    </row>
    <row r="13" spans="1:3" x14ac:dyDescent="0.35">
      <c r="A13" t="s">
        <v>2585</v>
      </c>
      <c r="B13">
        <v>95.8</v>
      </c>
      <c r="C13" t="s">
        <v>2021</v>
      </c>
    </row>
    <row r="14" spans="1:3" x14ac:dyDescent="0.35">
      <c r="A14" t="s">
        <v>2586</v>
      </c>
      <c r="B14">
        <v>11.8</v>
      </c>
      <c r="C14" t="s">
        <v>2021</v>
      </c>
    </row>
    <row r="15" spans="1:3" x14ac:dyDescent="0.35">
      <c r="A15" t="s">
        <v>2587</v>
      </c>
      <c r="B15">
        <v>2</v>
      </c>
      <c r="C15" t="s">
        <v>2021</v>
      </c>
    </row>
    <row r="16" spans="1:3" x14ac:dyDescent="0.35">
      <c r="A16" t="s">
        <v>2588</v>
      </c>
      <c r="B16">
        <v>7.2</v>
      </c>
      <c r="C16" t="s">
        <v>1144</v>
      </c>
    </row>
    <row r="17" spans="1:3" x14ac:dyDescent="0.35">
      <c r="A17" t="s">
        <v>2589</v>
      </c>
      <c r="B17">
        <v>79.900000000000006</v>
      </c>
      <c r="C17" t="s">
        <v>1144</v>
      </c>
    </row>
    <row r="18" spans="1:3" x14ac:dyDescent="0.35">
      <c r="A18" t="s">
        <v>40</v>
      </c>
      <c r="B18">
        <v>10.8</v>
      </c>
      <c r="C18" t="s">
        <v>1144</v>
      </c>
    </row>
    <row r="19" spans="1:3" x14ac:dyDescent="0.35">
      <c r="A19" t="s">
        <v>2590</v>
      </c>
      <c r="B19">
        <v>13.7</v>
      </c>
      <c r="C19" t="s">
        <v>1144</v>
      </c>
    </row>
    <row r="20" spans="1:3" x14ac:dyDescent="0.35">
      <c r="A20" t="s">
        <v>2052</v>
      </c>
      <c r="B20">
        <v>477</v>
      </c>
      <c r="C20" t="s">
        <v>1144</v>
      </c>
    </row>
    <row r="21" spans="1:3" x14ac:dyDescent="0.35">
      <c r="A21" t="s">
        <v>2036</v>
      </c>
      <c r="B21">
        <v>90.3</v>
      </c>
      <c r="C21" t="s">
        <v>1144</v>
      </c>
    </row>
    <row r="22" spans="1:3" x14ac:dyDescent="0.35">
      <c r="A22" t="s">
        <v>2610</v>
      </c>
      <c r="B22">
        <v>124.9</v>
      </c>
      <c r="C22" t="s">
        <v>1144</v>
      </c>
    </row>
    <row r="23" spans="1:3" x14ac:dyDescent="0.35">
      <c r="A23" t="s">
        <v>2591</v>
      </c>
      <c r="B23">
        <v>78.2</v>
      </c>
      <c r="C23" t="s">
        <v>1144</v>
      </c>
    </row>
    <row r="24" spans="1:3" x14ac:dyDescent="0.35">
      <c r="A24" t="s">
        <v>2592</v>
      </c>
      <c r="B24">
        <v>50.8</v>
      </c>
      <c r="C24" t="s">
        <v>1144</v>
      </c>
    </row>
    <row r="25" spans="1:3" x14ac:dyDescent="0.35">
      <c r="A25" t="s">
        <v>2285</v>
      </c>
      <c r="B25">
        <v>6.7</v>
      </c>
      <c r="C25" t="s">
        <v>1144</v>
      </c>
    </row>
    <row r="26" spans="1:3" x14ac:dyDescent="0.35">
      <c r="A26" t="s">
        <v>2593</v>
      </c>
      <c r="B26">
        <v>11.5</v>
      </c>
      <c r="C26" t="s">
        <v>1144</v>
      </c>
    </row>
    <row r="27" spans="1:3" x14ac:dyDescent="0.35">
      <c r="A27" t="s">
        <v>2283</v>
      </c>
      <c r="B27">
        <v>20</v>
      </c>
      <c r="C27" t="s">
        <v>1144</v>
      </c>
    </row>
    <row r="28" spans="1:3" x14ac:dyDescent="0.35">
      <c r="A28" t="s">
        <v>2068</v>
      </c>
      <c r="B28">
        <v>56.6</v>
      </c>
      <c r="C28" t="s">
        <v>1144</v>
      </c>
    </row>
    <row r="29" spans="1:3" x14ac:dyDescent="0.35">
      <c r="A29" t="s">
        <v>2594</v>
      </c>
      <c r="B29">
        <v>13.4</v>
      </c>
      <c r="C29" t="s">
        <v>2243</v>
      </c>
    </row>
    <row r="30" spans="1:3" x14ac:dyDescent="0.35">
      <c r="A30" t="s">
        <v>2105</v>
      </c>
      <c r="B30">
        <v>17.2</v>
      </c>
      <c r="C30" t="s">
        <v>2244</v>
      </c>
    </row>
    <row r="31" spans="1:3" x14ac:dyDescent="0.35">
      <c r="A31" t="s">
        <v>2117</v>
      </c>
      <c r="B31">
        <v>25.8</v>
      </c>
      <c r="C31" t="s">
        <v>2244</v>
      </c>
    </row>
    <row r="32" spans="1:3" x14ac:dyDescent="0.35">
      <c r="A32" t="s">
        <v>2595</v>
      </c>
      <c r="B32">
        <v>2.9</v>
      </c>
      <c r="C32" t="s">
        <v>2244</v>
      </c>
    </row>
    <row r="33" spans="1:3" x14ac:dyDescent="0.35">
      <c r="A33" t="s">
        <v>2596</v>
      </c>
      <c r="B33">
        <v>39.1</v>
      </c>
      <c r="C33" t="s">
        <v>2244</v>
      </c>
    </row>
    <row r="34" spans="1:3" x14ac:dyDescent="0.35">
      <c r="A34" t="s">
        <v>2597</v>
      </c>
      <c r="B34">
        <v>11.7</v>
      </c>
      <c r="C34" t="s">
        <v>2244</v>
      </c>
    </row>
    <row r="35" spans="1:3" x14ac:dyDescent="0.35">
      <c r="A35" t="s">
        <v>2279</v>
      </c>
      <c r="B35">
        <v>17.8</v>
      </c>
      <c r="C35" t="s">
        <v>2244</v>
      </c>
    </row>
    <row r="36" spans="1:3" x14ac:dyDescent="0.35">
      <c r="A36" t="s">
        <v>135</v>
      </c>
      <c r="B36">
        <v>9.6</v>
      </c>
      <c r="C36" t="s">
        <v>2244</v>
      </c>
    </row>
    <row r="37" spans="1:3" x14ac:dyDescent="0.35">
      <c r="A37" t="s">
        <v>2598</v>
      </c>
      <c r="B37">
        <v>60</v>
      </c>
      <c r="C37" t="s">
        <v>2243</v>
      </c>
    </row>
    <row r="38" spans="1:3" x14ac:dyDescent="0.35">
      <c r="A38" t="s">
        <v>2599</v>
      </c>
      <c r="B38">
        <v>74.900000000000006</v>
      </c>
      <c r="C38" t="s">
        <v>2243</v>
      </c>
    </row>
    <row r="39" spans="1:3" x14ac:dyDescent="0.35">
      <c r="A39" t="s">
        <v>2600</v>
      </c>
      <c r="B39">
        <v>49.9</v>
      </c>
      <c r="C39" t="s">
        <v>2243</v>
      </c>
    </row>
    <row r="40" spans="1:3" x14ac:dyDescent="0.35">
      <c r="A40" t="s">
        <v>2601</v>
      </c>
      <c r="B40">
        <v>23</v>
      </c>
      <c r="C40" t="s">
        <v>2243</v>
      </c>
    </row>
    <row r="41" spans="1:3" x14ac:dyDescent="0.35">
      <c r="A41" t="s">
        <v>117</v>
      </c>
      <c r="B41">
        <v>4.8</v>
      </c>
      <c r="C41" t="s">
        <v>2243</v>
      </c>
    </row>
    <row r="42" spans="1:3" x14ac:dyDescent="0.35">
      <c r="A42" t="s">
        <v>2602</v>
      </c>
      <c r="B42">
        <v>55.8</v>
      </c>
      <c r="C42" t="s">
        <v>2243</v>
      </c>
    </row>
    <row r="43" spans="1:3" x14ac:dyDescent="0.35">
      <c r="A43" t="s">
        <v>2144</v>
      </c>
      <c r="B43">
        <v>28.2</v>
      </c>
      <c r="C43" t="s">
        <v>2243</v>
      </c>
    </row>
    <row r="44" spans="1:3" x14ac:dyDescent="0.35">
      <c r="A44" t="s">
        <v>2603</v>
      </c>
      <c r="B44">
        <v>66.400000000000006</v>
      </c>
      <c r="C44" t="s">
        <v>2243</v>
      </c>
    </row>
    <row r="45" spans="1:3" x14ac:dyDescent="0.35">
      <c r="A45" t="s">
        <v>2604</v>
      </c>
      <c r="B45">
        <v>2.9</v>
      </c>
      <c r="C45" t="s">
        <v>2243</v>
      </c>
    </row>
    <row r="46" spans="1:3" x14ac:dyDescent="0.35">
      <c r="A46" t="s">
        <v>2605</v>
      </c>
      <c r="B46">
        <v>27</v>
      </c>
      <c r="C46" t="s">
        <v>2611</v>
      </c>
    </row>
    <row r="47" spans="1:3" x14ac:dyDescent="0.35">
      <c r="A47" t="s">
        <v>2606</v>
      </c>
      <c r="B47">
        <v>19</v>
      </c>
      <c r="C47" t="s">
        <v>2611</v>
      </c>
    </row>
    <row r="48" spans="1:3" x14ac:dyDescent="0.35">
      <c r="A48" t="s">
        <v>2607</v>
      </c>
      <c r="B48">
        <v>15.3</v>
      </c>
      <c r="C48" t="s">
        <v>2611</v>
      </c>
    </row>
    <row r="49" spans="1:3" x14ac:dyDescent="0.35">
      <c r="A49" t="s">
        <v>2608</v>
      </c>
      <c r="B49">
        <v>11.6</v>
      </c>
      <c r="C49" t="s">
        <v>2611</v>
      </c>
    </row>
    <row r="50" spans="1:3" x14ac:dyDescent="0.35">
      <c r="A50" t="s">
        <v>2609</v>
      </c>
      <c r="B50">
        <v>21.1</v>
      </c>
      <c r="C50" t="s">
        <v>2611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761E-8ED5-461F-B0B6-E047951E398D}">
  <dimension ref="A1:N3"/>
  <sheetViews>
    <sheetView workbookViewId="0">
      <selection activeCell="B11" sqref="B11"/>
    </sheetView>
  </sheetViews>
  <sheetFormatPr defaultRowHeight="18" x14ac:dyDescent="0.35"/>
  <cols>
    <col min="1" max="1" width="6" bestFit="1" customWidth="1"/>
    <col min="2" max="2" width="41.1640625" bestFit="1" customWidth="1"/>
    <col min="3" max="3" width="13.83203125" bestFit="1" customWidth="1"/>
    <col min="4" max="4" width="7.33203125" bestFit="1" customWidth="1"/>
    <col min="5" max="5" width="10.9140625" bestFit="1" customWidth="1"/>
    <col min="6" max="6" width="8.9140625" bestFit="1" customWidth="1"/>
    <col min="7" max="7" width="32.9140625" bestFit="1" customWidth="1"/>
    <col min="8" max="8" width="24.25" bestFit="1" customWidth="1"/>
    <col min="9" max="9" width="11" bestFit="1" customWidth="1"/>
    <col min="10" max="10" width="12.75" bestFit="1" customWidth="1"/>
    <col min="11" max="11" width="11.6640625" bestFit="1" customWidth="1"/>
    <col min="12" max="13" width="13.4140625" bestFit="1" customWidth="1"/>
    <col min="14" max="14" width="9.914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35">
      <c r="A2">
        <v>1</v>
      </c>
      <c r="B2" t="s">
        <v>2494</v>
      </c>
      <c r="C2">
        <v>3</v>
      </c>
      <c r="D2">
        <v>335</v>
      </c>
      <c r="E2" s="5">
        <v>64901</v>
      </c>
      <c r="F2" s="5">
        <v>75856</v>
      </c>
      <c r="G2" t="s">
        <v>2495</v>
      </c>
      <c r="H2" t="s">
        <v>2496</v>
      </c>
      <c r="I2" t="s">
        <v>2497</v>
      </c>
      <c r="J2" t="s">
        <v>2498</v>
      </c>
      <c r="K2" t="s">
        <v>1465</v>
      </c>
      <c r="L2" t="s">
        <v>2499</v>
      </c>
      <c r="M2" t="s">
        <v>21</v>
      </c>
      <c r="N2" s="5">
        <v>64949</v>
      </c>
    </row>
    <row r="3" spans="1:14" x14ac:dyDescent="0.35">
      <c r="A3">
        <v>2</v>
      </c>
      <c r="B3" t="s">
        <v>2500</v>
      </c>
      <c r="C3">
        <v>3</v>
      </c>
      <c r="D3">
        <v>354</v>
      </c>
      <c r="E3" s="5">
        <v>65247</v>
      </c>
      <c r="F3" s="5">
        <v>76203</v>
      </c>
      <c r="G3" t="s">
        <v>2501</v>
      </c>
      <c r="H3" t="s">
        <v>2502</v>
      </c>
      <c r="I3" t="s">
        <v>2503</v>
      </c>
      <c r="J3" t="s">
        <v>2504</v>
      </c>
      <c r="K3" t="s">
        <v>2505</v>
      </c>
      <c r="L3" t="s">
        <v>2506</v>
      </c>
      <c r="M3" t="s">
        <v>2507</v>
      </c>
      <c r="N3" s="5">
        <v>65320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588D7-41EB-4D2C-AF8B-6607AEDD756E}">
  <dimension ref="A1:P22"/>
  <sheetViews>
    <sheetView topLeftCell="H1" workbookViewId="0">
      <selection activeCell="B11" sqref="B11"/>
    </sheetView>
  </sheetViews>
  <sheetFormatPr defaultRowHeight="18" x14ac:dyDescent="0.35"/>
  <cols>
    <col min="1" max="1" width="6" bestFit="1" customWidth="1"/>
    <col min="2" max="2" width="49.1640625" bestFit="1" customWidth="1"/>
    <col min="3" max="3" width="13.83203125" bestFit="1" customWidth="1"/>
    <col min="4" max="4" width="7.33203125" bestFit="1" customWidth="1"/>
    <col min="5" max="5" width="10.9140625" bestFit="1" customWidth="1"/>
    <col min="6" max="6" width="9.9140625" bestFit="1" customWidth="1"/>
    <col min="7" max="7" width="43.4140625" bestFit="1" customWidth="1"/>
    <col min="8" max="8" width="80.6640625" bestFit="1" customWidth="1"/>
    <col min="9" max="9" width="11" bestFit="1" customWidth="1"/>
    <col min="10" max="10" width="12.75" bestFit="1" customWidth="1"/>
    <col min="11" max="11" width="11.6640625" bestFit="1" customWidth="1"/>
    <col min="12" max="12" width="13.4140625" bestFit="1" customWidth="1"/>
    <col min="13" max="13" width="23.83203125" bestFit="1" customWidth="1"/>
    <col min="14" max="14" width="9.9140625" bestFit="1" customWidth="1"/>
    <col min="15" max="15" width="9.914062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2508</v>
      </c>
      <c r="P1" t="s">
        <v>1910</v>
      </c>
    </row>
    <row r="2" spans="1:16" x14ac:dyDescent="0.35">
      <c r="A2">
        <v>1</v>
      </c>
      <c r="B2" t="s">
        <v>2326</v>
      </c>
      <c r="C2">
        <v>0.68</v>
      </c>
      <c r="D2" t="s">
        <v>21</v>
      </c>
      <c r="E2" s="5">
        <v>61341</v>
      </c>
      <c r="F2" t="s">
        <v>487</v>
      </c>
      <c r="G2" t="s">
        <v>2327</v>
      </c>
      <c r="H2" t="s">
        <v>2328</v>
      </c>
      <c r="I2" t="s">
        <v>2323</v>
      </c>
      <c r="J2" t="s">
        <v>2323</v>
      </c>
      <c r="K2" t="s">
        <v>2323</v>
      </c>
      <c r="L2" t="s">
        <v>2323</v>
      </c>
      <c r="M2" t="s">
        <v>2329</v>
      </c>
      <c r="N2" s="5">
        <v>61341</v>
      </c>
      <c r="O2" s="5" t="str">
        <f t="shared" ref="O2:O22" si="0">_xlfn.TEXTBEFORE(_xlfn.TEXTAFTER(M2, "("), ")")</f>
        <v>Lalitpur</v>
      </c>
      <c r="P2" t="str">
        <f>VLOOKUP(Solar[[#This Row],[Disctict]],Table11[#All],6,FALSE)</f>
        <v>Bagmati</v>
      </c>
    </row>
    <row r="3" spans="1:16" x14ac:dyDescent="0.35">
      <c r="A3">
        <v>2</v>
      </c>
      <c r="B3" t="s">
        <v>2330</v>
      </c>
      <c r="C3">
        <v>1</v>
      </c>
      <c r="D3" t="s">
        <v>21</v>
      </c>
      <c r="E3" s="5">
        <v>63459</v>
      </c>
      <c r="F3" t="s">
        <v>487</v>
      </c>
      <c r="G3" t="s">
        <v>2331</v>
      </c>
      <c r="H3" t="s">
        <v>2332</v>
      </c>
      <c r="I3" t="s">
        <v>2333</v>
      </c>
      <c r="J3" t="s">
        <v>2334</v>
      </c>
      <c r="K3" t="s">
        <v>2335</v>
      </c>
      <c r="L3" t="s">
        <v>2336</v>
      </c>
      <c r="M3" t="s">
        <v>2510</v>
      </c>
      <c r="N3" s="5">
        <v>64144</v>
      </c>
      <c r="O3" s="5" t="str">
        <f t="shared" si="0"/>
        <v>Nawalparasi West</v>
      </c>
      <c r="P3" t="str">
        <f>VLOOKUP(Solar[[#This Row],[Disctict]],Table11[#All],6,FALSE)</f>
        <v>Lumbini</v>
      </c>
    </row>
    <row r="4" spans="1:16" x14ac:dyDescent="0.35">
      <c r="A4">
        <v>3</v>
      </c>
      <c r="B4" t="s">
        <v>2337</v>
      </c>
      <c r="C4">
        <v>8.5</v>
      </c>
      <c r="D4" t="s">
        <v>2338</v>
      </c>
      <c r="E4" s="5">
        <v>64329</v>
      </c>
      <c r="F4" t="s">
        <v>2339</v>
      </c>
      <c r="G4" t="s">
        <v>1254</v>
      </c>
      <c r="H4" t="s">
        <v>2340</v>
      </c>
      <c r="I4" t="s">
        <v>2341</v>
      </c>
      <c r="J4" t="s">
        <v>2342</v>
      </c>
      <c r="K4" t="s">
        <v>2343</v>
      </c>
      <c r="L4" t="s">
        <v>2344</v>
      </c>
      <c r="M4" t="s">
        <v>2345</v>
      </c>
      <c r="N4" s="5">
        <v>64846</v>
      </c>
      <c r="O4" s="5" t="str">
        <f t="shared" si="0"/>
        <v>Rupandehi</v>
      </c>
      <c r="P4" t="str">
        <f>VLOOKUP(Solar[[#This Row],[Disctict]],Table11[#All],6,FALSE)</f>
        <v>Lumbini</v>
      </c>
    </row>
    <row r="5" spans="1:16" x14ac:dyDescent="0.35">
      <c r="A5">
        <v>4</v>
      </c>
      <c r="B5" t="s">
        <v>2346</v>
      </c>
      <c r="C5">
        <v>5.0999999999999996</v>
      </c>
      <c r="D5" t="s">
        <v>2347</v>
      </c>
      <c r="E5" s="5">
        <v>64353</v>
      </c>
      <c r="F5" t="s">
        <v>2348</v>
      </c>
      <c r="G5" t="s">
        <v>32</v>
      </c>
      <c r="H5" t="s">
        <v>2044</v>
      </c>
      <c r="I5" t="s">
        <v>2349</v>
      </c>
      <c r="J5" t="s">
        <v>2350</v>
      </c>
      <c r="K5" t="s">
        <v>2351</v>
      </c>
      <c r="L5" t="s">
        <v>2352</v>
      </c>
      <c r="M5" t="s">
        <v>2353</v>
      </c>
      <c r="N5" s="5">
        <v>65654</v>
      </c>
      <c r="O5" s="5" t="str">
        <f t="shared" si="0"/>
        <v>Nuwakot</v>
      </c>
      <c r="P5" t="str">
        <f>VLOOKUP(Solar[[#This Row],[Disctict]],Table11[#All],6,FALSE)</f>
        <v>Bagmati</v>
      </c>
    </row>
    <row r="6" spans="1:16" x14ac:dyDescent="0.35">
      <c r="A6">
        <v>5</v>
      </c>
      <c r="B6" t="s">
        <v>2354</v>
      </c>
      <c r="C6">
        <v>8.3000000000000007</v>
      </c>
      <c r="D6" t="s">
        <v>2355</v>
      </c>
      <c r="E6" s="5">
        <v>64353</v>
      </c>
      <c r="F6" t="s">
        <v>2348</v>
      </c>
      <c r="G6" t="s">
        <v>32</v>
      </c>
      <c r="H6" t="s">
        <v>2044</v>
      </c>
      <c r="I6" t="s">
        <v>2350</v>
      </c>
      <c r="J6" t="s">
        <v>2356</v>
      </c>
      <c r="K6" t="s">
        <v>2357</v>
      </c>
      <c r="L6" t="s">
        <v>2358</v>
      </c>
      <c r="M6" t="s">
        <v>2353</v>
      </c>
      <c r="N6" s="5">
        <v>65654</v>
      </c>
      <c r="O6" s="5" t="str">
        <f t="shared" si="0"/>
        <v>Nuwakot</v>
      </c>
      <c r="P6" t="str">
        <f>VLOOKUP(Solar[[#This Row],[Disctict]],Table11[#All],6,FALSE)</f>
        <v>Bagmati</v>
      </c>
    </row>
    <row r="7" spans="1:16" x14ac:dyDescent="0.35">
      <c r="A7">
        <v>6</v>
      </c>
      <c r="B7" t="s">
        <v>2359</v>
      </c>
      <c r="C7">
        <v>5</v>
      </c>
      <c r="D7" t="s">
        <v>2360</v>
      </c>
      <c r="E7" s="5">
        <v>64362</v>
      </c>
      <c r="F7" t="s">
        <v>2361</v>
      </c>
      <c r="G7" t="s">
        <v>2362</v>
      </c>
      <c r="H7" t="s">
        <v>2363</v>
      </c>
      <c r="I7" t="s">
        <v>2364</v>
      </c>
      <c r="J7" t="s">
        <v>2365</v>
      </c>
      <c r="K7" t="s">
        <v>2366</v>
      </c>
      <c r="L7" t="s">
        <v>2367</v>
      </c>
      <c r="M7" t="s">
        <v>2368</v>
      </c>
      <c r="N7" s="5">
        <v>65197</v>
      </c>
      <c r="O7" s="5" t="str">
        <f t="shared" si="0"/>
        <v>Tanahu</v>
      </c>
      <c r="P7" t="str">
        <f>VLOOKUP(Solar[[#This Row],[Disctict]],Table11[#All],6,FALSE)</f>
        <v>Gandaki</v>
      </c>
    </row>
    <row r="8" spans="1:16" x14ac:dyDescent="0.35">
      <c r="A8">
        <v>7</v>
      </c>
      <c r="B8" t="s">
        <v>2369</v>
      </c>
      <c r="C8">
        <v>10</v>
      </c>
      <c r="D8" t="s">
        <v>2370</v>
      </c>
      <c r="E8" s="5">
        <v>64411</v>
      </c>
      <c r="F8" t="s">
        <v>2371</v>
      </c>
      <c r="G8" t="s">
        <v>2372</v>
      </c>
      <c r="H8" t="s">
        <v>2373</v>
      </c>
      <c r="I8" t="s">
        <v>2318</v>
      </c>
      <c r="J8" t="s">
        <v>2374</v>
      </c>
      <c r="K8" t="s">
        <v>2375</v>
      </c>
      <c r="L8" t="s">
        <v>2376</v>
      </c>
      <c r="M8" t="s">
        <v>2319</v>
      </c>
      <c r="N8" s="5">
        <v>64976</v>
      </c>
      <c r="O8" s="5" t="str">
        <f t="shared" si="0"/>
        <v>Dhanusha</v>
      </c>
      <c r="P8" t="str">
        <f>VLOOKUP(Solar[[#This Row],[Disctict]],Table11[#All],6,FALSE)</f>
        <v>Madesh</v>
      </c>
    </row>
    <row r="9" spans="1:16" x14ac:dyDescent="0.35">
      <c r="A9">
        <v>8</v>
      </c>
      <c r="B9" t="s">
        <v>2377</v>
      </c>
      <c r="C9">
        <v>4.4000000000000004</v>
      </c>
      <c r="D9" t="s">
        <v>2378</v>
      </c>
      <c r="E9" s="5">
        <v>64480</v>
      </c>
      <c r="F9" t="s">
        <v>2379</v>
      </c>
      <c r="G9" t="s">
        <v>2380</v>
      </c>
      <c r="H9" t="s">
        <v>2381</v>
      </c>
      <c r="I9" t="s">
        <v>2382</v>
      </c>
      <c r="J9" t="s">
        <v>2383</v>
      </c>
      <c r="K9" t="s">
        <v>2384</v>
      </c>
      <c r="L9" t="s">
        <v>2385</v>
      </c>
      <c r="M9" t="s">
        <v>2386</v>
      </c>
      <c r="N9" s="5">
        <v>65575</v>
      </c>
      <c r="O9" s="5" t="str">
        <f t="shared" si="0"/>
        <v>Kaski</v>
      </c>
      <c r="P9" t="str">
        <f>VLOOKUP(Solar[[#This Row],[Disctict]],Table11[#All],6,FALSE)</f>
        <v>Gandaki</v>
      </c>
    </row>
    <row r="10" spans="1:16" x14ac:dyDescent="0.35">
      <c r="A10">
        <v>9</v>
      </c>
      <c r="B10" t="s">
        <v>2387</v>
      </c>
      <c r="C10">
        <v>5</v>
      </c>
      <c r="D10" t="s">
        <v>2388</v>
      </c>
      <c r="E10" s="5">
        <v>64539</v>
      </c>
      <c r="F10" t="s">
        <v>2389</v>
      </c>
      <c r="G10" t="s">
        <v>2390</v>
      </c>
      <c r="H10" t="s">
        <v>2391</v>
      </c>
      <c r="I10" t="s">
        <v>2392</v>
      </c>
      <c r="J10" t="s">
        <v>2393</v>
      </c>
      <c r="K10" t="s">
        <v>2394</v>
      </c>
      <c r="L10" t="s">
        <v>2395</v>
      </c>
      <c r="M10" t="s">
        <v>2511</v>
      </c>
      <c r="N10" s="5">
        <v>65527</v>
      </c>
      <c r="O10" s="5" t="str">
        <f t="shared" si="0"/>
        <v>Nawalparasi West</v>
      </c>
      <c r="P10" t="str">
        <f>VLOOKUP(Solar[[#This Row],[Disctict]],Table11[#All],6,FALSE)</f>
        <v>Lumbini</v>
      </c>
    </row>
    <row r="11" spans="1:16" x14ac:dyDescent="0.35">
      <c r="A11">
        <v>10</v>
      </c>
      <c r="B11" t="s">
        <v>2396</v>
      </c>
      <c r="C11">
        <v>4</v>
      </c>
      <c r="D11" t="s">
        <v>2397</v>
      </c>
      <c r="E11" s="5">
        <v>64559</v>
      </c>
      <c r="F11" t="s">
        <v>2398</v>
      </c>
      <c r="G11" t="s">
        <v>707</v>
      </c>
      <c r="H11" t="s">
        <v>2399</v>
      </c>
      <c r="I11" t="s">
        <v>2400</v>
      </c>
      <c r="J11" t="s">
        <v>2401</v>
      </c>
      <c r="K11" t="s">
        <v>2402</v>
      </c>
      <c r="L11" t="s">
        <v>2403</v>
      </c>
      <c r="M11" t="s">
        <v>2404</v>
      </c>
      <c r="N11" s="5">
        <v>65141</v>
      </c>
      <c r="O11" s="5" t="str">
        <f t="shared" si="0"/>
        <v>Rautahat</v>
      </c>
      <c r="P11" t="str">
        <f>VLOOKUP(Solar[[#This Row],[Disctict]],Table11[#All],6,FALSE)</f>
        <v>Madesh</v>
      </c>
    </row>
    <row r="12" spans="1:16" x14ac:dyDescent="0.35">
      <c r="A12">
        <v>11</v>
      </c>
      <c r="B12" t="s">
        <v>2405</v>
      </c>
      <c r="C12">
        <v>1.37</v>
      </c>
      <c r="D12" t="s">
        <v>1852</v>
      </c>
      <c r="E12" s="5">
        <v>64752</v>
      </c>
      <c r="F12" t="s">
        <v>2406</v>
      </c>
      <c r="G12" t="s">
        <v>32</v>
      </c>
      <c r="H12" t="s">
        <v>2407</v>
      </c>
      <c r="I12" t="s">
        <v>2408</v>
      </c>
      <c r="J12" t="s">
        <v>2409</v>
      </c>
      <c r="K12" t="s">
        <v>2410</v>
      </c>
      <c r="L12" t="s">
        <v>44</v>
      </c>
      <c r="M12" t="s">
        <v>2411</v>
      </c>
      <c r="N12" s="5">
        <v>65654</v>
      </c>
      <c r="O12" s="5" t="str">
        <f t="shared" si="0"/>
        <v>Nuwakot</v>
      </c>
      <c r="P12" t="str">
        <f>VLOOKUP(Solar[[#This Row],[Disctict]],Table11[#All],6,FALSE)</f>
        <v>Bagmati</v>
      </c>
    </row>
    <row r="13" spans="1:16" x14ac:dyDescent="0.35">
      <c r="A13">
        <v>12</v>
      </c>
      <c r="B13" t="s">
        <v>2412</v>
      </c>
      <c r="C13">
        <v>3</v>
      </c>
      <c r="D13" t="s">
        <v>2413</v>
      </c>
      <c r="E13" s="5">
        <v>64765</v>
      </c>
      <c r="F13" t="s">
        <v>2414</v>
      </c>
      <c r="G13" t="s">
        <v>2415</v>
      </c>
      <c r="H13" t="s">
        <v>2416</v>
      </c>
      <c r="I13" t="s">
        <v>2417</v>
      </c>
      <c r="J13" t="s">
        <v>2418</v>
      </c>
      <c r="K13" t="s">
        <v>2320</v>
      </c>
      <c r="L13" t="s">
        <v>2419</v>
      </c>
      <c r="M13" t="s">
        <v>2420</v>
      </c>
      <c r="N13" s="5">
        <v>65340</v>
      </c>
      <c r="O13" s="5" t="str">
        <f t="shared" si="0"/>
        <v>Dhanusha</v>
      </c>
      <c r="P13" t="str">
        <f>VLOOKUP(Solar[[#This Row],[Disctict]],Table11[#All],6,FALSE)</f>
        <v>Madesh</v>
      </c>
    </row>
    <row r="14" spans="1:16" x14ac:dyDescent="0.35">
      <c r="A14">
        <v>13</v>
      </c>
      <c r="B14" t="s">
        <v>2421</v>
      </c>
      <c r="C14">
        <v>2</v>
      </c>
      <c r="D14" t="s">
        <v>2422</v>
      </c>
      <c r="E14" s="5">
        <v>64812</v>
      </c>
      <c r="F14" t="s">
        <v>2423</v>
      </c>
      <c r="G14" t="s">
        <v>2424</v>
      </c>
      <c r="H14" t="s">
        <v>2425</v>
      </c>
      <c r="I14" t="s">
        <v>2426</v>
      </c>
      <c r="J14" t="s">
        <v>2334</v>
      </c>
      <c r="K14" t="s">
        <v>2427</v>
      </c>
      <c r="L14" t="s">
        <v>2428</v>
      </c>
      <c r="M14" t="s">
        <v>2512</v>
      </c>
      <c r="N14" s="5">
        <v>65747</v>
      </c>
      <c r="O14" s="5" t="str">
        <f t="shared" si="0"/>
        <v>Nawalparasi West</v>
      </c>
      <c r="P14" t="str">
        <f>VLOOKUP(Solar[[#This Row],[Disctict]],Table11[#All],6,FALSE)</f>
        <v>Lumbini</v>
      </c>
    </row>
    <row r="15" spans="1:16" x14ac:dyDescent="0.35">
      <c r="A15">
        <v>14</v>
      </c>
      <c r="B15" t="s">
        <v>2429</v>
      </c>
      <c r="C15">
        <v>6.8</v>
      </c>
      <c r="D15" t="s">
        <v>2430</v>
      </c>
      <c r="E15" s="5">
        <v>64837</v>
      </c>
      <c r="F15" t="s">
        <v>2431</v>
      </c>
      <c r="G15" t="s">
        <v>2432</v>
      </c>
      <c r="H15" t="s">
        <v>2433</v>
      </c>
      <c r="I15" t="s">
        <v>2434</v>
      </c>
      <c r="J15" t="s">
        <v>2435</v>
      </c>
      <c r="K15" t="s">
        <v>2436</v>
      </c>
      <c r="L15" t="s">
        <v>2437</v>
      </c>
      <c r="M15" t="s">
        <v>2438</v>
      </c>
      <c r="N15" s="5">
        <v>65744</v>
      </c>
      <c r="O15" s="5" t="str">
        <f t="shared" si="0"/>
        <v>Morang</v>
      </c>
      <c r="P15" t="str">
        <f>VLOOKUP(Solar[[#This Row],[Disctict]],Table11[#All],6,FALSE)</f>
        <v>Koshi</v>
      </c>
    </row>
    <row r="16" spans="1:16" x14ac:dyDescent="0.35">
      <c r="A16">
        <v>15</v>
      </c>
      <c r="B16" t="s">
        <v>2439</v>
      </c>
      <c r="C16">
        <v>10</v>
      </c>
      <c r="D16" t="s">
        <v>2440</v>
      </c>
      <c r="E16" s="5">
        <v>64891</v>
      </c>
      <c r="F16" t="s">
        <v>2441</v>
      </c>
      <c r="G16" t="s">
        <v>2442</v>
      </c>
      <c r="H16" t="s">
        <v>2443</v>
      </c>
      <c r="I16" t="s">
        <v>2444</v>
      </c>
      <c r="J16" t="s">
        <v>2445</v>
      </c>
      <c r="K16" t="s">
        <v>2446</v>
      </c>
      <c r="L16" t="s">
        <v>2447</v>
      </c>
      <c r="M16" t="s">
        <v>2448</v>
      </c>
      <c r="N16" s="5">
        <v>65763</v>
      </c>
      <c r="O16" s="5" t="str">
        <f t="shared" si="0"/>
        <v>Banke</v>
      </c>
      <c r="P16" t="str">
        <f>VLOOKUP(Solar[[#This Row],[Disctict]],Table11[#All],6,FALSE)</f>
        <v>Lumbini</v>
      </c>
    </row>
    <row r="17" spans="1:16" x14ac:dyDescent="0.35">
      <c r="A17">
        <v>16</v>
      </c>
      <c r="B17" t="s">
        <v>2449</v>
      </c>
      <c r="C17">
        <v>10</v>
      </c>
      <c r="D17" t="s">
        <v>2450</v>
      </c>
      <c r="E17" s="5">
        <v>64895</v>
      </c>
      <c r="F17" t="s">
        <v>2451</v>
      </c>
      <c r="G17" t="s">
        <v>2442</v>
      </c>
      <c r="H17" t="s">
        <v>2452</v>
      </c>
      <c r="I17" t="s">
        <v>2453</v>
      </c>
      <c r="J17" t="s">
        <v>2454</v>
      </c>
      <c r="K17" t="s">
        <v>2455</v>
      </c>
      <c r="L17" t="s">
        <v>2456</v>
      </c>
      <c r="M17" t="s">
        <v>2448</v>
      </c>
      <c r="N17" s="5">
        <v>66014</v>
      </c>
      <c r="O17" s="5" t="str">
        <f t="shared" si="0"/>
        <v>Banke</v>
      </c>
      <c r="P17" t="str">
        <f>VLOOKUP(Solar[[#This Row],[Disctict]],Table11[#All],6,FALSE)</f>
        <v>Lumbini</v>
      </c>
    </row>
    <row r="18" spans="1:16" x14ac:dyDescent="0.35">
      <c r="A18">
        <v>17</v>
      </c>
      <c r="B18" t="s">
        <v>2457</v>
      </c>
      <c r="C18">
        <v>1</v>
      </c>
      <c r="D18" t="s">
        <v>2458</v>
      </c>
      <c r="E18" s="5">
        <v>65014</v>
      </c>
      <c r="F18" t="s">
        <v>2459</v>
      </c>
      <c r="G18" t="s">
        <v>1472</v>
      </c>
      <c r="H18" t="s">
        <v>2460</v>
      </c>
      <c r="I18" t="s">
        <v>2461</v>
      </c>
      <c r="J18" t="s">
        <v>2462</v>
      </c>
      <c r="K18" t="s">
        <v>2463</v>
      </c>
      <c r="L18" t="s">
        <v>2464</v>
      </c>
      <c r="M18" t="s">
        <v>2420</v>
      </c>
      <c r="N18" s="5">
        <v>65290</v>
      </c>
      <c r="O18" s="5" t="str">
        <f t="shared" si="0"/>
        <v>Dhanusha</v>
      </c>
      <c r="P18" t="str">
        <f>VLOOKUP(Solar[[#This Row],[Disctict]],Table11[#All],6,FALSE)</f>
        <v>Madesh</v>
      </c>
    </row>
    <row r="19" spans="1:16" x14ac:dyDescent="0.35">
      <c r="A19">
        <v>18</v>
      </c>
      <c r="B19" t="s">
        <v>2465</v>
      </c>
      <c r="C19">
        <v>1</v>
      </c>
      <c r="D19" t="s">
        <v>2458</v>
      </c>
      <c r="E19" s="5">
        <v>65080</v>
      </c>
      <c r="F19" t="s">
        <v>2466</v>
      </c>
      <c r="G19" t="s">
        <v>1472</v>
      </c>
      <c r="H19" t="s">
        <v>2460</v>
      </c>
      <c r="I19" t="s">
        <v>2467</v>
      </c>
      <c r="J19" t="s">
        <v>2468</v>
      </c>
      <c r="K19" t="s">
        <v>2469</v>
      </c>
      <c r="L19" t="s">
        <v>2470</v>
      </c>
      <c r="M19" t="s">
        <v>2513</v>
      </c>
      <c r="N19" s="5">
        <v>65478</v>
      </c>
      <c r="O19" s="5" t="str">
        <f t="shared" si="0"/>
        <v>Bara</v>
      </c>
      <c r="P19" t="str">
        <f>VLOOKUP(Solar[[#This Row],[Disctict]],Table11[#All],6,FALSE)</f>
        <v>Madesh</v>
      </c>
    </row>
    <row r="20" spans="1:16" x14ac:dyDescent="0.35">
      <c r="A20">
        <v>19</v>
      </c>
      <c r="B20" t="s">
        <v>2471</v>
      </c>
      <c r="C20">
        <v>3.09</v>
      </c>
      <c r="D20" t="s">
        <v>2472</v>
      </c>
      <c r="E20" s="5">
        <v>65386</v>
      </c>
      <c r="F20" t="s">
        <v>2473</v>
      </c>
      <c r="G20" t="s">
        <v>32</v>
      </c>
      <c r="H20" t="s">
        <v>2407</v>
      </c>
      <c r="I20" t="s">
        <v>2474</v>
      </c>
      <c r="J20" t="s">
        <v>2475</v>
      </c>
      <c r="K20" t="s">
        <v>2352</v>
      </c>
      <c r="L20" t="s">
        <v>2476</v>
      </c>
      <c r="M20" t="s">
        <v>2353</v>
      </c>
      <c r="N20" s="5">
        <v>65654</v>
      </c>
      <c r="O20" s="5" t="str">
        <f t="shared" si="0"/>
        <v>Nuwakot</v>
      </c>
      <c r="P20" t="str">
        <f>VLOOKUP(Solar[[#This Row],[Disctict]],Table11[#All],6,FALSE)</f>
        <v>Bagmati</v>
      </c>
    </row>
    <row r="21" spans="1:16" x14ac:dyDescent="0.35">
      <c r="A21">
        <v>20</v>
      </c>
      <c r="B21" t="s">
        <v>2477</v>
      </c>
      <c r="C21">
        <v>6.5</v>
      </c>
      <c r="D21" t="s">
        <v>2478</v>
      </c>
      <c r="E21" s="5">
        <v>65386</v>
      </c>
      <c r="F21" t="s">
        <v>2473</v>
      </c>
      <c r="G21" t="s">
        <v>32</v>
      </c>
      <c r="H21" t="s">
        <v>2479</v>
      </c>
      <c r="I21" t="s">
        <v>2480</v>
      </c>
      <c r="J21" t="s">
        <v>2481</v>
      </c>
      <c r="K21" t="s">
        <v>2482</v>
      </c>
      <c r="L21" t="s">
        <v>2483</v>
      </c>
      <c r="M21" t="s">
        <v>2411</v>
      </c>
      <c r="N21" s="5">
        <v>65654</v>
      </c>
      <c r="O21" s="5" t="str">
        <f t="shared" si="0"/>
        <v>Nuwakot</v>
      </c>
      <c r="P21" t="str">
        <f>VLOOKUP(Solar[[#This Row],[Disctict]],Table11[#All],6,FALSE)</f>
        <v>Bagmati</v>
      </c>
    </row>
    <row r="22" spans="1:16" x14ac:dyDescent="0.35">
      <c r="A22">
        <v>21</v>
      </c>
      <c r="B22" t="s">
        <v>2484</v>
      </c>
      <c r="C22">
        <v>10</v>
      </c>
      <c r="D22" t="s">
        <v>2485</v>
      </c>
      <c r="E22" s="5">
        <v>65391</v>
      </c>
      <c r="F22" t="s">
        <v>2486</v>
      </c>
      <c r="G22" t="s">
        <v>2487</v>
      </c>
      <c r="H22" t="s">
        <v>2488</v>
      </c>
      <c r="I22" t="s">
        <v>2489</v>
      </c>
      <c r="J22" t="s">
        <v>2490</v>
      </c>
      <c r="K22" t="s">
        <v>2491</v>
      </c>
      <c r="L22" t="s">
        <v>2492</v>
      </c>
      <c r="M22" t="s">
        <v>2493</v>
      </c>
      <c r="N22" s="5">
        <v>66029</v>
      </c>
      <c r="O22" s="5" t="str">
        <f t="shared" si="0"/>
        <v>Jhapa</v>
      </c>
      <c r="P22" t="str">
        <f>VLOOKUP(Solar[[#This Row],[Disctict]],Table11[#All],6,FALSE)</f>
        <v>Koshi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M A A B Q S w M E F A A C A A g A q k C M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q k C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A j F o n H x u S 6 Q k A A M d k A Q A T A B w A R m 9 y b X V s Y X M v U 2 V j d G l v b j E u b S C i G A A o o B Q A A A A A A A A A A A A A A A A A A A A A A A A A A A D t n V 1 P 2 0 g Y h e + R + A 9 W e t F k F x L y D V 2 x U v n Y p S q l K 0 D b C 4 S Q G w / E W 8 f O 2 g 6 0 i / r f 1 0 4 C x B 4 P 7 T C e 8 d d Z q d t i k / e N 7 X e e Y 4 / n z H h k 5 J u O r Z 0 t / m 7 / t r 6 2 v u a N d Z c Y 2 q v a u f 7 Z I l q 7 p u 1 q F v H X 1 7 T g v z N n 5 o 5 I s O U T + d z c c 5 0 7 j 7 j 7 j u 0 T 2 / f q t b H v T 9 + 0 W n d 3 d 0 3 D I U b z x r l t 2 t O W Z Y 6 I 7 Z F W v 1 d r b C z i v K o d f v V d f e Q H m R Z 5 / n C d i X b k T 6 w w X / h 3 c 7 6 9 v s i 4 o d 3 f 1 / Y d a z a x 2 7 U N r X b + d u / 4 8 M I 0 d l 8 b / p H j m v 8 F 3 0 G 3 D r / q k 6 l F X l 9 q v 2 u / B H / O T 8 P / H b 2 x H b 9 + M X I s b 6 r b l 4 3 F j + F 3 X / 7 o j z d H Y 9 M y 6 u 3 F D 5 b u + Q 9 b u o 0 N j S f Z g U i y f q P 2 P T j S 5 Y F 2 F B + o 9 i t P i A 4 d o q P 2 X I X f 9 + d D J H z f X u R 0 d 4 t 3 u v l C d O k Q 7 c J d M b 4 Q C Y f c j V z 0 X i U v O l + I H h 1 i q 4 p 1 w x c i 4 a x 1 I q X X R + m 9 r P T 4 Q v S p E D s o 3 h c V L 1 8 I + r w H V 3 + 1 / g e o / 6 z q n y / C g I q w j R a U V Q v i C 0 F f u q B + V h v h E I 2 w u I 2 Q L 8 K Q i j B E M y 5 w M + Y L Q V / 9 n Q g I t g G C K o O A L 8 I 2 F W E A l F Q a J X w R 6 P r Z j s B o B z A C j E R g x B d h h 4 r Q B 8 6 A M y G c 8 U W g K 3 A Y A W J 7 C 0 Q E E b M l 4 j z C w 4 d 3 a 7 V O r X b 5 T F V t U S F 6 g C q g m j F U + S I k F P E g y m X V g x H A Z X A Z X A a X w e X E l s Q R g q 7 N 6 O i r d g G H X w H t Q H s M 7 Z w h 6 M p U P A A S 6 g B 1 y K k 6 c I a g a z M 6 3 r R d z Q G n E B g I D A Q G A g O B k S E w n C H o 2 o w O j 2 9 j f D w 0 C h p V 5 y 3 M h L Z Z P H M U Z A 4 y V 1 6 Z 4 w x B 1 2 b U z d O G n Q d K C a V M R y k 5 Q y R U J s Q W Y g u x L Z P Y c o Z I q M 1 A r w P B v j h 1 7 s 6 I R U a + 4 + 7 + t G D X L p 9 m r v j L d S Z O O H H F E d E N 4 n r h h B X z u S q a y z 3 L 7 f X n J r k I v s j y t 9 9 a 1 t l I t 3 T X 2 / X d G V l J t D / W 7 Z v w s 9 + m 5 C n J u a v b 3 r X j T h Y 3 H u H O M B X 1 r T b u 7 2 t n 2 o k T p H p n + 4 N e M / z N + R 1 L 8 K v / B M c f 7 P C D T Z p P v v q L O x l 9 q o 9 M / 5 t W / / C p 8 b D X n k 0 + E 3 e + / 9 S 8 J S 7 1 q W N z t M g S 3 f z O m 8 2 I d q D 7 h N r 1 t 2 6 Z R p C H 2 r E 8 B j r H W 8 N w i e f R u X X f 9 M 2 Z Q b S T 5 / Z d t e m 9 j n 1 j + u H e w + f 2 X X X o b 3 + w 3 z o w P d 8 1 k 0 6 h 9 l E 7 i G z 9 3 l h f M + 3 E S x q d b u U h p q c 5 1 9 p 7 x x u b n D O v e G 9 a L W I 3 7 8 w v 5 p Q Y p t 5 0 3 J t W + F P r O A h 9 5 V x f G Q 8 p w h 9 O y F S 3 0 p 2 Q Z Z 7 b n 1 e p 5 7 j L f / j B d R h t B l 9 4 c 1 F K 3 u q m 8 b x Y N 8 M z t S o s Q X N f k e e I / C b P k C I / c 4 c x W Y j 8 z K w Z K + R n 7 j E m L J C f u c + w i s v P P G D K h I z c B d W V E 3 1 C Y 3 0 O F J P a H H 7 u 3 5 n u + v M P x 8 H u E l 2 r f 5 l 0 G r Q Y O N O Z p c / n p 6 p 3 t j r t x s X w k t a y g I a e G d O Y l y H 3 g 2 6 M i T f W g g O + N e 0 R q S 5 9 B 5 n R l 5 l Z O n 2 Z m a X T l 5 l Z O n 2 Z m a X T l 5 l Z A X 0 H h a f v I 7 b y g e C P 1 9 f m y N Q t L T 0 W 7 + k 3 k y B v Z R E 8 2 M o K w e z M s h H M z i w b w e z M s h H M z i w b w e z M 8 h G 8 m h s I V o D g x w M / J R P n N j i U P c f 3 g x M W X O K V k 7 z Y e a x 7 / k k 9 d o 4 2 2 n S M x V m i P r / c X E 9 O t p H w X a M S E Q / / j E r 8 q d u G / q X C K t H L T C W Y m a W r B D O z d J V g Z p a u E s z M 0 l W C m V m B S v S g E s k q 0 c z R n f p x c D l N u 8 I M 3 s 6 M w c z M 0 h n M z C y d w c z M 0 h n M z C y d w c z M C h i 8 D Q b n n 8 H v d d c O j 6 S q D B 5 m 9 r q Q n V k 2 g 9 m Z Z T O Y n V k 2 g 9 m Z Z T O Y n V k + g 4 f F f 1 1 Y r N 6 S l y D 4 b G b M 3 K n u B Z d s U l 0 O Z / b i k J 1 Z O o c z e 3 H I z i y d w 5 m 9 O G R n V s B h v D g s F o e 1 s P G D x W A x W A w W g 8 V Z d Q 1 X G s P o H k b 3 M L q H q 4 f h j L u H F + e y / Q L 0 P r N 8 b 6 d b v O V 7 l R p B u w y k q z l Q Y U O 4 0 k U 9 e T 2 B i Q b 2 7 J b v T e V 0 i / r v l S 5 k m c o F E 3 Y 5 t x l 3 E B W 6 5 q J T L i h d v D E v V S P s j d 9 i 3 E C i 8 D g K T 3 S q D 6 U L F p a o d E W n d d h h P M O g + J U W v + g 8 N 0 o X 6 U P z e f F 8 J E k z F G W 3 a C 8 a Y I o N U H S i K a U L 0 6 E J p 9 q E R a c 1 i i 4 J p 3 b B X k A g V x A Q n W 1 O 6 Z I / w E j O M C I 6 O 1 p 0 D T S 1 i / U C R C U D E d + M k / R E e 0 q X D w D K S o c y 0 Y k e Y 6 u G q V 2 o F z Q E D U F D 0 D B H N B S e 9 j a 2 S p b q 8 Q I A K o B K z V 3 8 8 x E S C l r p y h 9 g M p g s g 8 n C U 5 H H F p Y q 4 O g o Y B 1 Y B 9 a B d W C d a k h C K 0 z E F l K q 5 E B O K E O p l I H v M B K a l e J x 6 x A X i E t Z x Y U z R N J i Y l g 4 S G z h o M c l g m L x 6 D W C j O D f i W s E P e 4 o 9 h p B / A 6 u b o o O r n 6 / e A 4 u p Y 9 Z v Q w d X L x 3 D Q k q r P S u g Z f v C d + 3 m 6 G D K 5 X T L X r j r 9 Z z l 8 o V E 7 7 P 6 2 R o 4 c r L R R d 9 3 F P q / M t L 2 Q g / H r Q z 9 H C V p / J E O x q U + g 9 L V L u i j 7 Y x C 6 N a F x f K / 6 U 9 d X Q P g 1 I X J B r Q y 7 u X 6 E u 3 k 6 G P C 0 0 w z S Y o 2 t W t 1 I u J R p x u I x b t 4 d 3 O 0 M k F D O Q L A 6 J v v J Q 6 Q g G S v I F E 9 F X R M E M v F 1 B U N h S J v n x X 6 k s F z M o H M 9 H 3 3 o M s 3 V z g I X g I H o K H u e K h 8 D i g f p Z + L i A V S I 0 j V X h 8 p 1 K T L a g M K k u h s v D o z F 6 W j i 6 A H W A H 2 A F 2 g F 0 G 2 D l D 0 K X Z z d L T B W 2 A N k j Q B r 7 D S G h X i o e y Q 1 4 g L 6 W V F 8 4 Q d G n G X M c Y h w 6 F g k J x O 5 c T C h M i B 5 G D y O V F 5 D h D J J Q m 3 M 9 p u Z + j H 6 u e + X l + s r S P 2 o G g J b q X p i V 6 A E v 0 D y Q W l m i l t y O w R B f t i q V w A w l L t P i j a A X L J o X n D l i i 8 9 A J g t r N 6 J k Z l u g 8 l L 9 4 H y A a U G E 7 n W C J L k c T F O + G R y M u b C M W 7 z m G J R o Y W M Q U f x s H k F Q Y J O K v o G C J B o r S Q p H 4 w A D A D D A T g J n 4 + 3 R Y o s F D 8 B A 8 B A + f G g E s 0 U B q e Z C a w t h T U B l U L j q V U x j 1 C U s 0 w A 6 w A + w A e 8 n A z h k C l m h o Q / m 1 g e 8 w Y I m G v E B e 8 u w W g y U a C g W F i j U K z h C w R E P k I H I 5 F j n O E L B E 5 9 E S / f i Z k l m i 5 w f M b 4 n u p 2 m J 3 o E l + g c S C 0 u 0 0 t s R W K K L d s V S u I G E J V r 8 U b S C Z Z P C c w c s 0 X n o B E H t Z v T M D E t 0 H s p f v A 8 Q D a i w n U 6 w R J e j C Y p 3 w 6 M R F 7 Y R i / c c w x I N D C x i i r + N A 0 g q D B L x V 1 C w R A N F a a F I f G A A Y A a Y C c B M / H 0 6 L N H g I X g I H o K H T 4 0 A l m g g t T x I T W H s K a g M K h e d y i m M + o Q l G m A H 2 A F 2 g L 1 k Y O c M A U s 0 t K H 8 2 s B 3 G L B E Q 1 4 g L 3 l 2 i 8 E S D Y W C Q s U a B W c I W K I h c h C 5 H I s c Z w h Y o s U t 0 b G P P T q i Y 9 u x S v S P L d H / A 1 B L A Q I t A B Q A A g A I A K p A j F o k 7 I e k p A A A A P Y A A A A S A A A A A A A A A A A A A A A A A A A A A A B D b 2 5 m a W c v U G F j a 2 F n Z S 5 4 b W x Q S w E C L Q A U A A I A C A C q Q I x a D 8 r p q 6 Q A A A D p A A A A E w A A A A A A A A A A A A A A A A D w A A A A W 0 N v b n R l b n R f V H l w Z X N d L n h t b F B L A Q I t A B Q A A g A I A K p A j F o n H x u S 6 Q k A A M d k A Q A T A A A A A A A A A A A A A A A A A O E B A A B G b 3 J t d W x h c y 9 T Z W N 0 a W 9 u M S 5 t U E s F B g A A A A A D A A M A w g A A A B c M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i + A A A A A A A A 1 r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l F 1 Z X J 5 S U Q i I F Z h b H V l P S J z Z G Z m N T Q 0 N z c t Y j R l M C 0 0 Y m J j L W F h Y T A t O D Q 2 O W N i M m N m Y 2 U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O V Q w N D o 0 N T o z N S 4 3 M T c z M T A 0 W i I g L z 4 8 R W 5 0 c n k g V H l w Z T 0 i R m l s b E N v b H V t b l R 5 c G V z I i B W Y W x 1 Z T 0 i c 0 F 3 W U Z C Z 1 l H Q m d Z R 0 J n W U d C Z 1 l H I i A v P j x F b n R y e S B U e X B l P S J G a W x s Q 2 9 s d W 1 u T m F t Z X M i I F Z h b H V l P S J z W y Z x d W 9 0 O 1 M g T m 8 m c X V v d D s s J n F 1 b 3 Q 7 U H J v a m V j d C Z x d W 9 0 O y w m c X V v d D t D Y X B h Y 2 l 0 e S A o T V c p J n F 1 b 3 Q 7 L C Z x d W 9 0 O 1 J p d m V y J n F 1 b 3 Q 7 L C Z x d W 9 0 O 0 x p Y y B O b y Z x d W 9 0 O y w m c X V v d D t J c 3 V 1 Z S B E Y X R l J n F 1 b 3 Q 7 L C Z x d W 9 0 O 1 Z h b G l k a X R 5 J n F 1 b 3 Q 7 L C Z x d W 9 0 O 1 B y b 2 1 v d G V y J n F 1 b 3 Q 7 L C Z x d W 9 0 O 0 F k Z H J l c 3 M m c X V v d D s s J n F 1 b 3 Q 7 T G F 0 a X R p d W R l I E 4 m c X V v d D s s J n F 1 b 3 Q 7 T G F 0 a X R p d W R l I E 5 f M S Z x d W 9 0 O y w m c X V v d D t M b 2 5 n a X R 1 Z G U g R S Z x d W 9 0 O y w m c X V v d D t M b 2 5 n a X R 1 Z G U g R V 8 y J n F 1 b 3 Q 7 L C Z x d W 9 0 O 1 Z E Q y 9 E a X N 0 c m l j d C Z x d W 9 0 O y w m c X V v d D t D I E 8 g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L 0 F 1 d G 9 S Z W 1 v d m V k Q 2 9 s d W 1 u c z E u e 1 M g T m 8 s M H 0 m c X V v d D s s J n F 1 b 3 Q 7 U 2 V j d G l v b j E v V G F i b G U g M S 9 B d X R v U m V t b 3 Z l Z E N v b H V t b n M x L n t Q c m 9 q Z W N 0 L D F 9 J n F 1 b 3 Q 7 L C Z x d W 9 0 O 1 N l Y 3 R p b 2 4 x L 1 R h Y m x l I D E v Q X V 0 b 1 J l b W 9 2 Z W R D b 2 x 1 b W 5 z M S 5 7 Q 2 F w Y W N p d H k g K E 1 X K S w y f S Z x d W 9 0 O y w m c X V v d D t T Z W N 0 a W 9 u M S 9 U Y W J s Z S A x L 0 F 1 d G 9 S Z W 1 v d m V k Q 2 9 s d W 1 u c z E u e 1 J p d m V y L D N 9 J n F 1 b 3 Q 7 L C Z x d W 9 0 O 1 N l Y 3 R p b 2 4 x L 1 R h Y m x l I D E v Q X V 0 b 1 J l b W 9 2 Z W R D b 2 x 1 b W 5 z M S 5 7 T G l j I E 5 v L D R 9 J n F 1 b 3 Q 7 L C Z x d W 9 0 O 1 N l Y 3 R p b 2 4 x L 1 R h Y m x l I D E v Q X V 0 b 1 J l b W 9 2 Z W R D b 2 x 1 b W 5 z M S 5 7 S X N 1 d W U g R G F 0 Z S w 1 f S Z x d W 9 0 O y w m c X V v d D t T Z W N 0 a W 9 u M S 9 U Y W J s Z S A x L 0 F 1 d G 9 S Z W 1 v d m V k Q 2 9 s d W 1 u c z E u e 1 Z h b G l k a X R 5 L D Z 9 J n F 1 b 3 Q 7 L C Z x d W 9 0 O 1 N l Y 3 R p b 2 4 x L 1 R h Y m x l I D E v Q X V 0 b 1 J l b W 9 2 Z W R D b 2 x 1 b W 5 z M S 5 7 U H J v b W 9 0 Z X I s N 3 0 m c X V v d D s s J n F 1 b 3 Q 7 U 2 V j d G l v b j E v V G F i b G U g M S 9 B d X R v U m V t b 3 Z l Z E N v b H V t b n M x L n t B Z G R y Z X N z L D h 9 J n F 1 b 3 Q 7 L C Z x d W 9 0 O 1 N l Y 3 R p b 2 4 x L 1 R h Y m x l I D E v Q X V 0 b 1 J l b W 9 2 Z W R D b 2 x 1 b W 5 z M S 5 7 T G F 0 a X R p d W R l I E 4 s O X 0 m c X V v d D s s J n F 1 b 3 Q 7 U 2 V j d G l v b j E v V G F i b G U g M S 9 B d X R v U m V t b 3 Z l Z E N v b H V t b n M x L n t M Y X R p d G l 1 Z G U g T l 8 x L D E w f S Z x d W 9 0 O y w m c X V v d D t T Z W N 0 a W 9 u M S 9 U Y W J s Z S A x L 0 F 1 d G 9 S Z W 1 v d m V k Q 2 9 s d W 1 u c z E u e 0 x v b m d p d H V k Z S B F L D E x f S Z x d W 9 0 O y w m c X V v d D t T Z W N 0 a W 9 u M S 9 U Y W J s Z S A x L 0 F 1 d G 9 S Z W 1 v d m V k Q 2 9 s d W 1 u c z E u e 0 x v b m d p d H V k Z S B F X z I s M T J 9 J n F 1 b 3 Q 7 L C Z x d W 9 0 O 1 N l Y 3 R p b 2 4 x L 1 R h Y m x l I D E v Q X V 0 b 1 J l b W 9 2 Z W R D b 2 x 1 b W 5 z M S 5 7 V k R D L 0 R p c 3 R y a W N 0 L D E z f S Z x d W 9 0 O y w m c X V v d D t T Z W N 0 a W 9 u M S 9 U Y W J s Z S A x L 0 F 1 d G 9 S Z W 1 v d m V k Q 2 9 s d W 1 u c z E u e 0 M g T y B E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V G F i b G U g M S 9 B d X R v U m V t b 3 Z l Z E N v b H V t b n M x L n t T I E 5 v L D B 9 J n F 1 b 3 Q 7 L C Z x d W 9 0 O 1 N l Y 3 R p b 2 4 x L 1 R h Y m x l I D E v Q X V 0 b 1 J l b W 9 2 Z W R D b 2 x 1 b W 5 z M S 5 7 U H J v a m V j d C w x f S Z x d W 9 0 O y w m c X V v d D t T Z W N 0 a W 9 u M S 9 U Y W J s Z S A x L 0 F 1 d G 9 S Z W 1 v d m V k Q 2 9 s d W 1 u c z E u e 0 N h c G F j a X R 5 I C h N V y k s M n 0 m c X V v d D s s J n F 1 b 3 Q 7 U 2 V j d G l v b j E v V G F i b G U g M S 9 B d X R v U m V t b 3 Z l Z E N v b H V t b n M x L n t S a X Z l c i w z f S Z x d W 9 0 O y w m c X V v d D t T Z W N 0 a W 9 u M S 9 U Y W J s Z S A x L 0 F 1 d G 9 S Z W 1 v d m V k Q 2 9 s d W 1 u c z E u e 0 x p Y y B O b y w 0 f S Z x d W 9 0 O y w m c X V v d D t T Z W N 0 a W 9 u M S 9 U Y W J s Z S A x L 0 F 1 d G 9 S Z W 1 v d m V k Q 2 9 s d W 1 u c z E u e 0 l z d X V l I E R h d G U s N X 0 m c X V v d D s s J n F 1 b 3 Q 7 U 2 V j d G l v b j E v V G F i b G U g M S 9 B d X R v U m V t b 3 Z l Z E N v b H V t b n M x L n t W Y W x p Z G l 0 e S w 2 f S Z x d W 9 0 O y w m c X V v d D t T Z W N 0 a W 9 u M S 9 U Y W J s Z S A x L 0 F 1 d G 9 S Z W 1 v d m V k Q 2 9 s d W 1 u c z E u e 1 B y b 2 1 v d G V y L D d 9 J n F 1 b 3 Q 7 L C Z x d W 9 0 O 1 N l Y 3 R p b 2 4 x L 1 R h Y m x l I D E v Q X V 0 b 1 J l b W 9 2 Z W R D b 2 x 1 b W 5 z M S 5 7 Q W R k c m V z c y w 4 f S Z x d W 9 0 O y w m c X V v d D t T Z W N 0 a W 9 u M S 9 U Y W J s Z S A x L 0 F 1 d G 9 S Z W 1 v d m V k Q 2 9 s d W 1 u c z E u e 0 x h d G l 0 a X V k Z S B O L D l 9 J n F 1 b 3 Q 7 L C Z x d W 9 0 O 1 N l Y 3 R p b 2 4 x L 1 R h Y m x l I D E v Q X V 0 b 1 J l b W 9 2 Z W R D b 2 x 1 b W 5 z M S 5 7 T G F 0 a X R p d W R l I E 5 f M S w x M H 0 m c X V v d D s s J n F 1 b 3 Q 7 U 2 V j d G l v b j E v V G F i b G U g M S 9 B d X R v U m V t b 3 Z l Z E N v b H V t b n M x L n t M b 2 5 n a X R 1 Z G U g R S w x M X 0 m c X V v d D s s J n F 1 b 3 Q 7 U 2 V j d G l v b j E v V G F i b G U g M S 9 B d X R v U m V t b 3 Z l Z E N v b H V t b n M x L n t M b 2 5 n a X R 1 Z G U g R V 8 y L D E y f S Z x d W 9 0 O y w m c X V v d D t T Z W N 0 a W 9 u M S 9 U Y W J s Z S A x L 0 F 1 d G 9 S Z W 1 v d m V k Q 2 9 s d W 1 u c z E u e 1 Z E Q y 9 E a X N 0 c m l j d C w x M 3 0 m c X V v d D s s J n F 1 b 3 Q 7 U 2 V j d G l v b j E v V G F i b G U g M S 9 B d X R v U m V t b 3 Z l Z E N v b H V t b n M x L n t D I E 8 g R C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0 c m l j d H M l M j B v Z i U y M E t v c 2 h p P C 9 J d G V t U G F 0 a D 4 8 L 0 l 0 Z W 1 M b 2 N h d G l v b j 4 8 U 3 R h Y m x l R W 5 0 c m l l c z 4 8 R W 5 0 c n k g V H l w Z T 0 i U X V l c n l J R C I g V m F s d W U 9 I n N h N T Q w M D d i Y S 1 i Y z Q 2 L T R j N G Y t O G Q x Y y 1 k O W J k N G Q 0 M D U 4 Y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p c 3 R y a W N 0 c 1 9 v Z l 9 L b 3 N o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O V Q x M j o y N D o w N i 4 5 M D M y M T Q x W i I g L z 4 8 R W 5 0 c n k g V H l w Z T 0 i R m l s b E N v b H V t b l R 5 c G V z I i B W Y W x 1 Z T 0 i c 0 J n W U d C Z 0 1 H I i A v P j x F b n R y e S B U e X B l P S J G a W x s Q 2 9 s d W 1 u T m F t Z X M i I F Z h b H V l P S J z W y Z x d W 9 0 O 0 5 h b W U m c X V v d D s s J n F 1 b 3 Q 7 T m V w Y W x p J n F 1 b 3 Q 7 L C Z x d W 9 0 O 0 h l Y W R x d W F y d G V y c y Z x d W 9 0 O y w m c X V v d D t B c m V h I C h r b T I p J n F 1 b 3 Q 7 L C Z x d W 9 0 O 1 B v c H V s Y X R p b 2 4 g K D I w M j E p W z d d J n F 1 b 3 Q 7 L C Z x d W 9 0 O 1 d l Y n N p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X N 0 c m l j d H M g b 2 Y g S 2 9 z a G k v Q X V 0 b 1 J l b W 9 2 Z W R D b 2 x 1 b W 5 z M S 5 7 T m F t Z S w w f S Z x d W 9 0 O y w m c X V v d D t T Z W N 0 a W 9 u M S 9 E a X N 0 c m l j d H M g b 2 Y g S 2 9 z a G k v Q X V 0 b 1 J l b W 9 2 Z W R D b 2 x 1 b W 5 z M S 5 7 T m V w Y W x p L D F 9 J n F 1 b 3 Q 7 L C Z x d W 9 0 O 1 N l Y 3 R p b 2 4 x L 0 R p c 3 R y a W N 0 c y B v Z i B L b 3 N o a S 9 B d X R v U m V t b 3 Z l Z E N v b H V t b n M x L n t I Z W F k c X V h c n R l c n M s M n 0 m c X V v d D s s J n F 1 b 3 Q 7 U 2 V j d G l v b j E v R G l z d H J p Y 3 R z I G 9 m I E t v c 2 h p L 0 F 1 d G 9 S Z W 1 v d m V k Q 2 9 s d W 1 u c z E u e 0 F y Z W E g K G t t M i k s M 3 0 m c X V v d D s s J n F 1 b 3 Q 7 U 2 V j d G l v b j E v R G l z d H J p Y 3 R z I G 9 m I E t v c 2 h p L 0 F 1 d G 9 S Z W 1 v d m V k Q 2 9 s d W 1 u c z E u e 1 B v c H V s Y X R p b 2 4 g K D I w M j E p W z d d L D R 9 J n F 1 b 3 Q 7 L C Z x d W 9 0 O 1 N l Y 3 R p b 2 4 x L 0 R p c 3 R y a W N 0 c y B v Z i B L b 3 N o a S 9 B d X R v U m V t b 3 Z l Z E N v b H V t b n M x L n t X Z W J z a X R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R p c 3 R y a W N 0 c y B v Z i B L b 3 N o a S 9 B d X R v U m V t b 3 Z l Z E N v b H V t b n M x L n t O Y W 1 l L D B 9 J n F 1 b 3 Q 7 L C Z x d W 9 0 O 1 N l Y 3 R p b 2 4 x L 0 R p c 3 R y a W N 0 c y B v Z i B L b 3 N o a S 9 B d X R v U m V t b 3 Z l Z E N v b H V t b n M x L n t O Z X B h b G k s M X 0 m c X V v d D s s J n F 1 b 3 Q 7 U 2 V j d G l v b j E v R G l z d H J p Y 3 R z I G 9 m I E t v c 2 h p L 0 F 1 d G 9 S Z W 1 v d m V k Q 2 9 s d W 1 u c z E u e 0 h l Y W R x d W F y d G V y c y w y f S Z x d W 9 0 O y w m c X V v d D t T Z W N 0 a W 9 u M S 9 E a X N 0 c m l j d H M g b 2 Y g S 2 9 z a G k v Q X V 0 b 1 J l b W 9 2 Z W R D b 2 x 1 b W 5 z M S 5 7 Q X J l Y S A o a 2 0 y K S w z f S Z x d W 9 0 O y w m c X V v d D t T Z W N 0 a W 9 u M S 9 E a X N 0 c m l j d H M g b 2 Y g S 2 9 z a G k v Q X V 0 b 1 J l b W 9 2 Z W R D b 2 x 1 b W 5 z M S 5 7 U G 9 w d W x h d G l v b i A o M j A y M S l b N 1 0 s N H 0 m c X V v d D s s J n F 1 b 3 Q 7 U 2 V j d G l v b j E v R G l z d H J p Y 3 R z I G 9 m I E t v c 2 h p L 0 F 1 d G 9 S Z W 1 v d m V k Q 2 9 s d W 1 u c z E u e 1 d l Y n N p d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c 3 R y a W N 0 c y U y M G 9 m J T I w S 2 9 z a G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H J p Y 3 R z J T I w b 2 Y l M j B L b 3 N o a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H J p Y 3 R z J T I w b 2 Y l M j B L b 3 N o a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0 c m l j d H M l M j B v Z i U y M E t v c 2 h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H J p Y 3 R z J T I w b 2 Y l M j B N Y W R o Z X N o J T I w U H J v d m l u Y 2 U 8 L 0 l 0 Z W 1 Q Y X R o P j w v S X R l b U x v Y 2 F 0 a W 9 u P j x T d G F i b G V F b n R y a W V z P j x F b n R y e S B U e X B l P S J R d W V y e U l E I i B W Y W x 1 Z T 0 i c 2 Q x M 2 J m O D F j L T Z i M m Y t N D k 3 Y i 0 5 Z j Y 3 L W Q x N z Z h Z D Y z N m Q y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l z d H J p Y 3 R z X 2 9 m X 0 1 h Z G h l c 2 h f U H J v d m l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O V Q x M j o y N T o x M y 4 2 O D c w N z U z W i I g L z 4 8 R W 5 0 c n k g V H l w Z T 0 i R m l s b E N v b H V t b l R 5 c G V z I i B W Y W x 1 Z T 0 i c 0 J n W U d C Z 0 1 H I i A v P j x F b n R y e S B U e X B l P S J G a W x s Q 2 9 s d W 1 u T m F t Z X M i I F Z h b H V l P S J z W y Z x d W 9 0 O 0 R p c 3 R y a W N 0 c y Z x d W 9 0 O y w m c X V v d D t O Z X B h b G k m c X V v d D s s J n F 1 b 3 Q 7 S G V h Z H F 1 Y X J 0 Z X J z J n F 1 b 3 Q 7 L C Z x d W 9 0 O 0 F y Z W E g K G t t M i k m c X V v d D s s J n F 1 b 3 Q 7 U G 9 w d W x h d G l v b i A o M j A y M S l b N 1 0 m c X V v d D s s J n F 1 b 3 Q 7 T 2 Z m a W N p Y W w g V 2 V i c 2 l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c 3 R y a W N 0 c y B v Z i B N Y W R o Z X N o I F B y b 3 Z p b m N l L 0 F 1 d G 9 S Z W 1 v d m V k Q 2 9 s d W 1 u c z E u e 0 R p c 3 R y a W N 0 c y w w f S Z x d W 9 0 O y w m c X V v d D t T Z W N 0 a W 9 u M S 9 E a X N 0 c m l j d H M g b 2 Y g T W F k a G V z a C B Q c m 9 2 a W 5 j Z S 9 B d X R v U m V t b 3 Z l Z E N v b H V t b n M x L n t O Z X B h b G k s M X 0 m c X V v d D s s J n F 1 b 3 Q 7 U 2 V j d G l v b j E v R G l z d H J p Y 3 R z I G 9 m I E 1 h Z G h l c 2 g g U H J v d m l u Y 2 U v Q X V 0 b 1 J l b W 9 2 Z W R D b 2 x 1 b W 5 z M S 5 7 S G V h Z H F 1 Y X J 0 Z X J z L D J 9 J n F 1 b 3 Q 7 L C Z x d W 9 0 O 1 N l Y 3 R p b 2 4 x L 0 R p c 3 R y a W N 0 c y B v Z i B N Y W R o Z X N o I F B y b 3 Z p b m N l L 0 F 1 d G 9 S Z W 1 v d m V k Q 2 9 s d W 1 u c z E u e 0 F y Z W E g K G t t M i k s M 3 0 m c X V v d D s s J n F 1 b 3 Q 7 U 2 V j d G l v b j E v R G l z d H J p Y 3 R z I G 9 m I E 1 h Z G h l c 2 g g U H J v d m l u Y 2 U v Q X V 0 b 1 J l b W 9 2 Z W R D b 2 x 1 b W 5 z M S 5 7 U G 9 w d W x h d G l v b i A o M j A y M S l b N 1 0 s N H 0 m c X V v d D s s J n F 1 b 3 Q 7 U 2 V j d G l v b j E v R G l z d H J p Y 3 R z I G 9 m I E 1 h Z G h l c 2 g g U H J v d m l u Y 2 U v Q X V 0 b 1 J l b W 9 2 Z W R D b 2 x 1 b W 5 z M S 5 7 T 2 Z m a W N p Y W w g V 2 V i c 2 l 0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a X N 0 c m l j d H M g b 2 Y g T W F k a G V z a C B Q c m 9 2 a W 5 j Z S 9 B d X R v U m V t b 3 Z l Z E N v b H V t b n M x L n t E a X N 0 c m l j d H M s M H 0 m c X V v d D s s J n F 1 b 3 Q 7 U 2 V j d G l v b j E v R G l z d H J p Y 3 R z I G 9 m I E 1 h Z G h l c 2 g g U H J v d m l u Y 2 U v Q X V 0 b 1 J l b W 9 2 Z W R D b 2 x 1 b W 5 z M S 5 7 T m V w Y W x p L D F 9 J n F 1 b 3 Q 7 L C Z x d W 9 0 O 1 N l Y 3 R p b 2 4 x L 0 R p c 3 R y a W N 0 c y B v Z i B N Y W R o Z X N o I F B y b 3 Z p b m N l L 0 F 1 d G 9 S Z W 1 v d m V k Q 2 9 s d W 1 u c z E u e 0 h l Y W R x d W F y d G V y c y w y f S Z x d W 9 0 O y w m c X V v d D t T Z W N 0 a W 9 u M S 9 E a X N 0 c m l j d H M g b 2 Y g T W F k a G V z a C B Q c m 9 2 a W 5 j Z S 9 B d X R v U m V t b 3 Z l Z E N v b H V t b n M x L n t B c m V h I C h r b T I p L D N 9 J n F 1 b 3 Q 7 L C Z x d W 9 0 O 1 N l Y 3 R p b 2 4 x L 0 R p c 3 R y a W N 0 c y B v Z i B N Y W R o Z X N o I F B y b 3 Z p b m N l L 0 F 1 d G 9 S Z W 1 v d m V k Q 2 9 s d W 1 u c z E u e 1 B v c H V s Y X R p b 2 4 g K D I w M j E p W z d d L D R 9 J n F 1 b 3 Q 7 L C Z x d W 9 0 O 1 N l Y 3 R p b 2 4 x L 0 R p c 3 R y a W N 0 c y B v Z i B N Y W R o Z X N o I F B y b 3 Z p b m N l L 0 F 1 d G 9 S Z W 1 v d m V k Q 2 9 s d W 1 u c z E u e 0 9 m Z m l j a W F s I F d l Y n N p d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c 3 R y a W N 0 c y U y M G 9 m J T I w T W F k a G V z a C U y M F B y b 3 Z p b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R y a W N 0 c y U y M G 9 m J T I w T W F k a G V z a C U y M F B y b 3 Z p b m N l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0 c m l j d H M l M j B v Z i U y M E 1 h Z G h l c 2 g l M j B Q c m 9 2 a W 5 j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0 c m l j d H M l M j B v Z i U y M E 1 h Z G h l c 2 g l M j B Q c m 9 2 a W 5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R y a W N 0 c y U y M G 9 m J T I w Q m F n b W F 0 a T w v S X R l b V B h d G g + P C 9 J d G V t T G 9 j Y X R p b 2 4 + P F N 0 Y W J s Z U V u d H J p Z X M + P E V u d H J 5 I F R 5 c G U 9 I l F 1 Z X J 5 S U Q i I F Z h b H V l P S J z M z h k Z m M y Y 2 M t N D I 3 Y S 0 0 N z V k L W I 3 N D M t M j Z m N W E 5 M z d h M D J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G l z d H J p Y 3 R z X 2 9 m X 0 J h Z 2 1 h d G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l U M T I 6 M j Y 6 N T U u O T k w O T c 2 M 1 o i I C 8 + P E V u d H J 5 I F R 5 c G U 9 I k Z p b G x D b 2 x 1 b W 5 U e X B l c y I g V m F s d W U 9 I n N C Z 1 l H Q m d N P S I g L z 4 8 R W 5 0 c n k g V H l w Z T 0 i R m l s b E N v b H V t b k 5 h b W V z I i B W Y W x 1 Z T 0 i c 1 s m c X V v d D t E a X N 0 c m l j d H M m c X V v d D s s J n F 1 b 3 Q 7 T m V w Y W x p J n F 1 b 3 Q 7 L C Z x d W 9 0 O 0 h l Y W R x d W F y d G V y c y Z x d W 9 0 O y w m c X V v d D t B c m V h I C h r b T I p J n F 1 b 3 Q 7 L C Z x d W 9 0 O 1 B v c H V s Y X R p b 2 4 g K D I w M j E p W z d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z d H J p Y 3 R z I G 9 m I E J h Z 2 1 h d G k v Q X V 0 b 1 J l b W 9 2 Z W R D b 2 x 1 b W 5 z M S 5 7 R G l z d H J p Y 3 R z L D B 9 J n F 1 b 3 Q 7 L C Z x d W 9 0 O 1 N l Y 3 R p b 2 4 x L 0 R p c 3 R y a W N 0 c y B v Z i B C Y W d t Y X R p L 0 F 1 d G 9 S Z W 1 v d m V k Q 2 9 s d W 1 u c z E u e 0 5 l c G F s a S w x f S Z x d W 9 0 O y w m c X V v d D t T Z W N 0 a W 9 u M S 9 E a X N 0 c m l j d H M g b 2 Y g Q m F n b W F 0 a S 9 B d X R v U m V t b 3 Z l Z E N v b H V t b n M x L n t I Z W F k c X V h c n R l c n M s M n 0 m c X V v d D s s J n F 1 b 3 Q 7 U 2 V j d G l v b j E v R G l z d H J p Y 3 R z I G 9 m I E J h Z 2 1 h d G k v Q X V 0 b 1 J l b W 9 2 Z W R D b 2 x 1 b W 5 z M S 5 7 Q X J l Y S A o a 2 0 y K S w z f S Z x d W 9 0 O y w m c X V v d D t T Z W N 0 a W 9 u M S 9 E a X N 0 c m l j d H M g b 2 Y g Q m F n b W F 0 a S 9 B d X R v U m V t b 3 Z l Z E N v b H V t b n M x L n t Q b 3 B 1 b G F 0 a W 9 u I C g y M D I x K V s 3 X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a X N 0 c m l j d H M g b 2 Y g Q m F n b W F 0 a S 9 B d X R v U m V t b 3 Z l Z E N v b H V t b n M x L n t E a X N 0 c m l j d H M s M H 0 m c X V v d D s s J n F 1 b 3 Q 7 U 2 V j d G l v b j E v R G l z d H J p Y 3 R z I G 9 m I E J h Z 2 1 h d G k v Q X V 0 b 1 J l b W 9 2 Z W R D b 2 x 1 b W 5 z M S 5 7 T m V w Y W x p L D F 9 J n F 1 b 3 Q 7 L C Z x d W 9 0 O 1 N l Y 3 R p b 2 4 x L 0 R p c 3 R y a W N 0 c y B v Z i B C Y W d t Y X R p L 0 F 1 d G 9 S Z W 1 v d m V k Q 2 9 s d W 1 u c z E u e 0 h l Y W R x d W F y d G V y c y w y f S Z x d W 9 0 O y w m c X V v d D t T Z W N 0 a W 9 u M S 9 E a X N 0 c m l j d H M g b 2 Y g Q m F n b W F 0 a S 9 B d X R v U m V t b 3 Z l Z E N v b H V t b n M x L n t B c m V h I C h r b T I p L D N 9 J n F 1 b 3 Q 7 L C Z x d W 9 0 O 1 N l Y 3 R p b 2 4 x L 0 R p c 3 R y a W N 0 c y B v Z i B C Y W d t Y X R p L 0 F 1 d G 9 S Z W 1 v d m V k Q 2 9 s d W 1 u c z E u e 1 B v c H V s Y X R p b 2 4 g K D I w M j E p W z d d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X N 0 c m l j d H M l M j B v Z i U y M E J h Z 2 1 h d G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H J p Y 3 R z J T I w b 2 Y l M j B C Y W d t Y X R p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0 c m l j d H M l M j B v Z i U y M E J h Z 2 1 h d G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H J p Y 3 R z J T I w b 2 Y l M j B C Y W d t Y X R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H J p Y 3 R z J T I w b 2 Y l M j B C Y W d t Y X R p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H J p Y 3 R z J T I w b 2 Y l M j B C Y W d t Y X R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H J p Y 3 R z J T I w b 2 Y l M j B H Y W 5 k Y W t p P C 9 J d G V t U G F 0 a D 4 8 L 0 l 0 Z W 1 M b 2 N h d G l v b j 4 8 U 3 R h Y m x l R W 5 0 c m l l c z 4 8 R W 5 0 c n k g V H l w Z T 0 i U X V l c n l J R C I g V m F s d W U 9 I n N i N j I 4 M G U y Z S 1 h M T d k L T Q z M z Y t O W Q y N y 0 w M j Y 0 N T d i M G V i M j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p c 3 R y a W N 0 c 1 9 v Z l 9 H Y W 5 k Y W t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5 V D E y O j I 3 O j Q 3 L j I w O D U 2 M z R a I i A v P j x F b n R y e S B U e X B l P S J G a W x s Q 2 9 s d W 1 u V H l w Z X M i I F Z h b H V l P S J z Q m d Z R 0 J n T U c i I C 8 + P E V u d H J 5 I F R 5 c G U 9 I k Z p b G x D b 2 x 1 b W 5 O Y W 1 l c y I g V m F s d W U 9 I n N b J n F 1 b 3 Q 7 R G l z d H J p Y 3 R z J n F 1 b 3 Q 7 L C Z x d W 9 0 O 0 5 l c G F s a S Z x d W 9 0 O y w m c X V v d D t I Z W F k c X V h c n R l c n M m c X V v d D s s J n F 1 b 3 Q 7 Q X J l Y S A o a 2 0 y L i k m c X V v d D s s J n F 1 b 3 Q 7 U G 9 w d W x h d G l v b i A o M j A y M S l b N 1 0 m c X V v d D s s J n F 1 b 3 Q 7 T 2 Z m a W N p Y W w g V 2 V i c 2 l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c 3 R y a W N 0 c y B v Z i B H Y W 5 k Y W t p L 0 F 1 d G 9 S Z W 1 v d m V k Q 2 9 s d W 1 u c z E u e 0 R p c 3 R y a W N 0 c y w w f S Z x d W 9 0 O y w m c X V v d D t T Z W N 0 a W 9 u M S 9 E a X N 0 c m l j d H M g b 2 Y g R 2 F u Z G F r a S 9 B d X R v U m V t b 3 Z l Z E N v b H V t b n M x L n t O Z X B h b G k s M X 0 m c X V v d D s s J n F 1 b 3 Q 7 U 2 V j d G l v b j E v R G l z d H J p Y 3 R z I G 9 m I E d h b m R h a 2 k v Q X V 0 b 1 J l b W 9 2 Z W R D b 2 x 1 b W 5 z M S 5 7 S G V h Z H F 1 Y X J 0 Z X J z L D J 9 J n F 1 b 3 Q 7 L C Z x d W 9 0 O 1 N l Y 3 R p b 2 4 x L 0 R p c 3 R y a W N 0 c y B v Z i B H Y W 5 k Y W t p L 0 F 1 d G 9 S Z W 1 v d m V k Q 2 9 s d W 1 u c z E u e 0 F y Z W E g K G t t M i 4 p L D N 9 J n F 1 b 3 Q 7 L C Z x d W 9 0 O 1 N l Y 3 R p b 2 4 x L 0 R p c 3 R y a W N 0 c y B v Z i B H Y W 5 k Y W t p L 0 F 1 d G 9 S Z W 1 v d m V k Q 2 9 s d W 1 u c z E u e 1 B v c H V s Y X R p b 2 4 g K D I w M j E p W z d d L D R 9 J n F 1 b 3 Q 7 L C Z x d W 9 0 O 1 N l Y 3 R p b 2 4 x L 0 R p c 3 R y a W N 0 c y B v Z i B H Y W 5 k Y W t p L 0 F 1 d G 9 S Z W 1 v d m V k Q 2 9 s d W 1 u c z E u e 0 9 m Z m l j a W F s I F d l Y n N p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G l z d H J p Y 3 R z I G 9 m I E d h b m R h a 2 k v Q X V 0 b 1 J l b W 9 2 Z W R D b 2 x 1 b W 5 z M S 5 7 R G l z d H J p Y 3 R z L D B 9 J n F 1 b 3 Q 7 L C Z x d W 9 0 O 1 N l Y 3 R p b 2 4 x L 0 R p c 3 R y a W N 0 c y B v Z i B H Y W 5 k Y W t p L 0 F 1 d G 9 S Z W 1 v d m V k Q 2 9 s d W 1 u c z E u e 0 5 l c G F s a S w x f S Z x d W 9 0 O y w m c X V v d D t T Z W N 0 a W 9 u M S 9 E a X N 0 c m l j d H M g b 2 Y g R 2 F u Z G F r a S 9 B d X R v U m V t b 3 Z l Z E N v b H V t b n M x L n t I Z W F k c X V h c n R l c n M s M n 0 m c X V v d D s s J n F 1 b 3 Q 7 U 2 V j d G l v b j E v R G l z d H J p Y 3 R z I G 9 m I E d h b m R h a 2 k v Q X V 0 b 1 J l b W 9 2 Z W R D b 2 x 1 b W 5 z M S 5 7 Q X J l Y S A o a 2 0 y L i k s M 3 0 m c X V v d D s s J n F 1 b 3 Q 7 U 2 V j d G l v b j E v R G l z d H J p Y 3 R z I G 9 m I E d h b m R h a 2 k v Q X V 0 b 1 J l b W 9 2 Z W R D b 2 x 1 b W 5 z M S 5 7 U G 9 w d W x h d G l v b i A o M j A y M S l b N 1 0 s N H 0 m c X V v d D s s J n F 1 b 3 Q 7 U 2 V j d G l v b j E v R G l z d H J p Y 3 R z I G 9 m I E d h b m R h a 2 k v Q X V 0 b 1 J l b W 9 2 Z W R D b 2 x 1 b W 5 z M S 5 7 T 2 Z m a W N p Y W w g V 2 V i c 2 l 0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l z d H J p Y 3 R z J T I w b 2 Y l M j B H Y W 5 k Y W t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R y a W N 0 c y U y M G 9 m J T I w R 2 F u Z G F r a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H J p Y 3 R z J T I w b 2 Y l M j B H Y W 5 k Y W t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R y a W N 0 c y U y M G 9 m J T I w R 2 F u Z G F r a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R y a W N 0 c y U y M G 9 m J T I w T H V t Y m l u a T w v S X R l b V B h d G g + P C 9 J d G V t T G 9 j Y X R p b 2 4 + P F N 0 Y W J s Z U V u d H J p Z X M + P E V u d H J 5 I F R 5 c G U 9 I l F 1 Z X J 5 S U Q i I F Z h b H V l P S J z Z W F k N G Q 3 M 2 I t Z D l j Z i 0 0 M j E z L W I 5 O D g t O G F k Y 2 N h Z j J l Y 2 U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O V Q x M j o y O D o y M S 4 4 N z I 3 M T E 5 W i I g L z 4 8 R W 5 0 c n k g V H l w Z T 0 i R m l s b E N v b H V t b l R 5 c G V z I i B W Y W x 1 Z T 0 i c 0 J n W U d C Z 0 1 H I i A v P j x F b n R y e S B U e X B l P S J G a W x s Q 2 9 s d W 1 u T m F t Z X M i I F Z h b H V l P S J z W y Z x d W 9 0 O 0 R p c 3 R y a W N 0 c y Z x d W 9 0 O y w m c X V v d D t O Z X B h b G k m c X V v d D s s J n F 1 b 3 Q 7 S G V h Z H F 1 Y X J 0 Z X J z J n F 1 b 3 Q 7 L C Z x d W 9 0 O 0 F y Z W E g K G t t M i 4 p J n F 1 b 3 Q 7 L C Z x d W 9 0 O 1 B v c H V s Y X R p b 2 4 g K D I w M j E p W z d d J n F 1 b 3 Q 7 L C Z x d W 9 0 O 0 9 m Z m l j a W F s I F d l Y n N p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X N 0 c m l j d H M g b 2 Y g T H V t Y m l u a S 9 B d X R v U m V t b 3 Z l Z E N v b H V t b n M x L n t E a X N 0 c m l j d H M s M H 0 m c X V v d D s s J n F 1 b 3 Q 7 U 2 V j d G l v b j E v R G l z d H J p Y 3 R z I G 9 m I E x 1 b W J p b m k v Q X V 0 b 1 J l b W 9 2 Z W R D b 2 x 1 b W 5 z M S 5 7 T m V w Y W x p L D F 9 J n F 1 b 3 Q 7 L C Z x d W 9 0 O 1 N l Y 3 R p b 2 4 x L 0 R p c 3 R y a W N 0 c y B v Z i B M d W 1 i a W 5 p L 0 F 1 d G 9 S Z W 1 v d m V k Q 2 9 s d W 1 u c z E u e 0 h l Y W R x d W F y d G V y c y w y f S Z x d W 9 0 O y w m c X V v d D t T Z W N 0 a W 9 u M S 9 E a X N 0 c m l j d H M g b 2 Y g T H V t Y m l u a S 9 B d X R v U m V t b 3 Z l Z E N v b H V t b n M x L n t B c m V h I C h r b T I u K S w z f S Z x d W 9 0 O y w m c X V v d D t T Z W N 0 a W 9 u M S 9 E a X N 0 c m l j d H M g b 2 Y g T H V t Y m l u a S 9 B d X R v U m V t b 3 Z l Z E N v b H V t b n M x L n t Q b 3 B 1 b G F 0 a W 9 u I C g y M D I x K V s 3 X S w 0 f S Z x d W 9 0 O y w m c X V v d D t T Z W N 0 a W 9 u M S 9 E a X N 0 c m l j d H M g b 2 Y g T H V t Y m l u a S 9 B d X R v U m V t b 3 Z l Z E N v b H V t b n M x L n t P Z m Z p Y 2 l h b C B X Z W J z a X R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R p c 3 R y a W N 0 c y B v Z i B M d W 1 i a W 5 p L 0 F 1 d G 9 S Z W 1 v d m V k Q 2 9 s d W 1 u c z E u e 0 R p c 3 R y a W N 0 c y w w f S Z x d W 9 0 O y w m c X V v d D t T Z W N 0 a W 9 u M S 9 E a X N 0 c m l j d H M g b 2 Y g T H V t Y m l u a S 9 B d X R v U m V t b 3 Z l Z E N v b H V t b n M x L n t O Z X B h b G k s M X 0 m c X V v d D s s J n F 1 b 3 Q 7 U 2 V j d G l v b j E v R G l z d H J p Y 3 R z I G 9 m I E x 1 b W J p b m k v Q X V 0 b 1 J l b W 9 2 Z W R D b 2 x 1 b W 5 z M S 5 7 S G V h Z H F 1 Y X J 0 Z X J z L D J 9 J n F 1 b 3 Q 7 L C Z x d W 9 0 O 1 N l Y 3 R p b 2 4 x L 0 R p c 3 R y a W N 0 c y B v Z i B M d W 1 i a W 5 p L 0 F 1 d G 9 S Z W 1 v d m V k Q 2 9 s d W 1 u c z E u e 0 F y Z W E g K G t t M i 4 p L D N 9 J n F 1 b 3 Q 7 L C Z x d W 9 0 O 1 N l Y 3 R p b 2 4 x L 0 R p c 3 R y a W N 0 c y B v Z i B M d W 1 i a W 5 p L 0 F 1 d G 9 S Z W 1 v d m V k Q 2 9 s d W 1 u c z E u e 1 B v c H V s Y X R p b 2 4 g K D I w M j E p W z d d L D R 9 J n F 1 b 3 Q 7 L C Z x d W 9 0 O 1 N l Y 3 R p b 2 4 x L 0 R p c 3 R y a W N 0 c y B v Z i B M d W 1 i a W 5 p L 0 F 1 d G 9 S Z W 1 v d m V k Q 2 9 s d W 1 u c z E u e 0 9 m Z m l j a W F s I F d l Y n N p d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c 3 R y a W N 0 c y U y M G 9 m J T I w T H V t Y m l u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0 c m l j d H M l M j B v Z i U y M E x 1 b W J p b m k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R y a W N 0 c y U y M G 9 m J T I w T H V t Y m l u a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0 c m l j d H M l M j B v Z i U y M E x 1 b W J p b m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0 c m l j d H M l M j B v Z i U y M E t h c m 5 h b G k 8 L 0 l 0 Z W 1 Q Y X R o P j w v S X R l b U x v Y 2 F 0 a W 9 u P j x T d G F i b G V F b n R y a W V z P j x F b n R y e S B U e X B l P S J R d W V y e U l E I i B W Y W x 1 Z T 0 i c z V j N T h j O D k 1 L W F m N G Y t N G I z Y S 1 i Z T Y 3 L T M 4 Y T E 1 M m F j Z j I z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l z d H J p Y 3 R z X 2 9 m X 0 t h c m 5 h b G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l U M T I 6 M j k 6 M D E u M D Y 0 N j k 4 M F o i I C 8 + P E V u d H J 5 I F R 5 c G U 9 I k Z p b G x D b 2 x 1 b W 5 U e X B l c y I g V m F s d W U 9 I n N C Z 1 l H Q m d N R y I g L z 4 8 R W 5 0 c n k g V H l w Z T 0 i R m l s b E N v b H V t b k 5 h b W V z I i B W Y W x 1 Z T 0 i c 1 s m c X V v d D t E a X N 0 c m l j d H M m c X V v d D s s J n F 1 b 3 Q 7 T m V w Y W x p J n F 1 b 3 Q 7 L C Z x d W 9 0 O 0 h l Y W R x d W F y d G V y c y Z x d W 9 0 O y w m c X V v d D t B c m V h I C h r b T I p J n F 1 b 3 Q 7 L C Z x d W 9 0 O 1 B v c H V s Y X R p b 2 4 g K D I w M j E p W z d d J n F 1 b 3 Q 7 L C Z x d W 9 0 O 0 9 m Z m l j a W F s I F d l Y n N p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X N 0 c m l j d H M g b 2 Y g S 2 F y b m F s a S 9 B d X R v U m V t b 3 Z l Z E N v b H V t b n M x L n t E a X N 0 c m l j d H M s M H 0 m c X V v d D s s J n F 1 b 3 Q 7 U 2 V j d G l v b j E v R G l z d H J p Y 3 R z I G 9 m I E t h c m 5 h b G k v Q X V 0 b 1 J l b W 9 2 Z W R D b 2 x 1 b W 5 z M S 5 7 T m V w Y W x p L D F 9 J n F 1 b 3 Q 7 L C Z x d W 9 0 O 1 N l Y 3 R p b 2 4 x L 0 R p c 3 R y a W N 0 c y B v Z i B L Y X J u Y W x p L 0 F 1 d G 9 S Z W 1 v d m V k Q 2 9 s d W 1 u c z E u e 0 h l Y W R x d W F y d G V y c y w y f S Z x d W 9 0 O y w m c X V v d D t T Z W N 0 a W 9 u M S 9 E a X N 0 c m l j d H M g b 2 Y g S 2 F y b m F s a S 9 B d X R v U m V t b 3 Z l Z E N v b H V t b n M x L n t B c m V h I C h r b T I p L D N 9 J n F 1 b 3 Q 7 L C Z x d W 9 0 O 1 N l Y 3 R p b 2 4 x L 0 R p c 3 R y a W N 0 c y B v Z i B L Y X J u Y W x p L 0 F 1 d G 9 S Z W 1 v d m V k Q 2 9 s d W 1 u c z E u e 1 B v c H V s Y X R p b 2 4 g K D I w M j E p W z d d L D R 9 J n F 1 b 3 Q 7 L C Z x d W 9 0 O 1 N l Y 3 R p b 2 4 x L 0 R p c 3 R y a W N 0 c y B v Z i B L Y X J u Y W x p L 0 F 1 d G 9 S Z W 1 v d m V k Q 2 9 s d W 1 u c z E u e 0 9 m Z m l j a W F s I F d l Y n N p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G l z d H J p Y 3 R z I G 9 m I E t h c m 5 h b G k v Q X V 0 b 1 J l b W 9 2 Z W R D b 2 x 1 b W 5 z M S 5 7 R G l z d H J p Y 3 R z L D B 9 J n F 1 b 3 Q 7 L C Z x d W 9 0 O 1 N l Y 3 R p b 2 4 x L 0 R p c 3 R y a W N 0 c y B v Z i B L Y X J u Y W x p L 0 F 1 d G 9 S Z W 1 v d m V k Q 2 9 s d W 1 u c z E u e 0 5 l c G F s a S w x f S Z x d W 9 0 O y w m c X V v d D t T Z W N 0 a W 9 u M S 9 E a X N 0 c m l j d H M g b 2 Y g S 2 F y b m F s a S 9 B d X R v U m V t b 3 Z l Z E N v b H V t b n M x L n t I Z W F k c X V h c n R l c n M s M n 0 m c X V v d D s s J n F 1 b 3 Q 7 U 2 V j d G l v b j E v R G l z d H J p Y 3 R z I G 9 m I E t h c m 5 h b G k v Q X V 0 b 1 J l b W 9 2 Z W R D b 2 x 1 b W 5 z M S 5 7 Q X J l Y S A o a 2 0 y K S w z f S Z x d W 9 0 O y w m c X V v d D t T Z W N 0 a W 9 u M S 9 E a X N 0 c m l j d H M g b 2 Y g S 2 F y b m F s a S 9 B d X R v U m V t b 3 Z l Z E N v b H V t b n M x L n t Q b 3 B 1 b G F 0 a W 9 u I C g y M D I x K V s 3 X S w 0 f S Z x d W 9 0 O y w m c X V v d D t T Z W N 0 a W 9 u M S 9 E a X N 0 c m l j d H M g b 2 Y g S 2 F y b m F s a S 9 B d X R v U m V t b 3 Z l Z E N v b H V t b n M x L n t P Z m Z p Y 2 l h b C B X Z W J z a X R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X N 0 c m l j d H M l M j B v Z i U y M E t h c m 5 h b G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H J p Y 3 R z J T I w b 2 Y l M j B L Y X J u Y W x p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0 c m l j d H M l M j B v Z i U y M E t h c m 5 h b G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H J p Y 3 R z J T I w b 2 Y l M j B L Y X J u Y W x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H J p Y 3 R z J T I w b 2 Y l M j B T d W R 1 c n B h c 2 N o a W 0 8 L 0 l 0 Z W 1 Q Y X R o P j w v S X R l b U x v Y 2 F 0 a W 9 u P j x T d G F i b G V F b n R y a W V z P j x F b n R y e S B U e X B l P S J R d W V y e U l E I i B W Y W x 1 Z T 0 i c 2 M 0 Z j g w M T g 2 L W U w M D U t N D M 0 O C 0 4 Y j R j L T Y 2 O D I 5 N z g 1 Y m R l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l z d H J p Y 3 R z X 2 9 m X 1 N 1 Z H V y c G F z Y 2 h p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O V Q x M j o y O T o z M S 4 4 M j E 5 N j c 0 W i I g L z 4 8 R W 5 0 c n k g V H l w Z T 0 i R m l s b E N v b H V t b l R 5 c G V z I i B W Y W x 1 Z T 0 i c 0 J n W U d C Z 0 1 H I i A v P j x F b n R y e S B U e X B l P S J G a W x s Q 2 9 s d W 1 u T m F t Z X M i I F Z h b H V l P S J z W y Z x d W 9 0 O 0 R p c 3 R y a W N 0 c y Z x d W 9 0 O y w m c X V v d D t O Z X B h b G k m c X V v d D s s J n F 1 b 3 Q 7 S G V h Z H F 1 Y X J 0 Z X J z J n F 1 b 3 Q 7 L C Z x d W 9 0 O 0 F y Z W E g K G t t M i k m c X V v d D s s J n F 1 b 3 Q 7 U G 9 w d W x h d G l v b i A o M j A y M S l b N 1 0 m c X V v d D s s J n F 1 b 3 Q 7 T 2 Z m a W N p Y W w g V 2 V i c 2 l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c 3 R y a W N 0 c y B v Z i B T d W R 1 c n B h c 2 N o a W 0 v Q X V 0 b 1 J l b W 9 2 Z W R D b 2 x 1 b W 5 z M S 5 7 R G l z d H J p Y 3 R z L D B 9 J n F 1 b 3 Q 7 L C Z x d W 9 0 O 1 N l Y 3 R p b 2 4 x L 0 R p c 3 R y a W N 0 c y B v Z i B T d W R 1 c n B h c 2 N o a W 0 v Q X V 0 b 1 J l b W 9 2 Z W R D b 2 x 1 b W 5 z M S 5 7 T m V w Y W x p L D F 9 J n F 1 b 3 Q 7 L C Z x d W 9 0 O 1 N l Y 3 R p b 2 4 x L 0 R p c 3 R y a W N 0 c y B v Z i B T d W R 1 c n B h c 2 N o a W 0 v Q X V 0 b 1 J l b W 9 2 Z W R D b 2 x 1 b W 5 z M S 5 7 S G V h Z H F 1 Y X J 0 Z X J z L D J 9 J n F 1 b 3 Q 7 L C Z x d W 9 0 O 1 N l Y 3 R p b 2 4 x L 0 R p c 3 R y a W N 0 c y B v Z i B T d W R 1 c n B h c 2 N o a W 0 v Q X V 0 b 1 J l b W 9 2 Z W R D b 2 x 1 b W 5 z M S 5 7 Q X J l Y S A o a 2 0 y K S w z f S Z x d W 9 0 O y w m c X V v d D t T Z W N 0 a W 9 u M S 9 E a X N 0 c m l j d H M g b 2 Y g U 3 V k d X J w Y X N j a G l t L 0 F 1 d G 9 S Z W 1 v d m V k Q 2 9 s d W 1 u c z E u e 1 B v c H V s Y X R p b 2 4 g K D I w M j E p W z d d L D R 9 J n F 1 b 3 Q 7 L C Z x d W 9 0 O 1 N l Y 3 R p b 2 4 x L 0 R p c 3 R y a W N 0 c y B v Z i B T d W R 1 c n B h c 2 N o a W 0 v Q X V 0 b 1 J l b W 9 2 Z W R D b 2 x 1 b W 5 z M S 5 7 T 2 Z m a W N p Y W w g V 2 V i c 2 l 0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a X N 0 c m l j d H M g b 2 Y g U 3 V k d X J w Y X N j a G l t L 0 F 1 d G 9 S Z W 1 v d m V k Q 2 9 s d W 1 u c z E u e 0 R p c 3 R y a W N 0 c y w w f S Z x d W 9 0 O y w m c X V v d D t T Z W N 0 a W 9 u M S 9 E a X N 0 c m l j d H M g b 2 Y g U 3 V k d X J w Y X N j a G l t L 0 F 1 d G 9 S Z W 1 v d m V k Q 2 9 s d W 1 u c z E u e 0 5 l c G F s a S w x f S Z x d W 9 0 O y w m c X V v d D t T Z W N 0 a W 9 u M S 9 E a X N 0 c m l j d H M g b 2 Y g U 3 V k d X J w Y X N j a G l t L 0 F 1 d G 9 S Z W 1 v d m V k Q 2 9 s d W 1 u c z E u e 0 h l Y W R x d W F y d G V y c y w y f S Z x d W 9 0 O y w m c X V v d D t T Z W N 0 a W 9 u M S 9 E a X N 0 c m l j d H M g b 2 Y g U 3 V k d X J w Y X N j a G l t L 0 F 1 d G 9 S Z W 1 v d m V k Q 2 9 s d W 1 u c z E u e 0 F y Z W E g K G t t M i k s M 3 0 m c X V v d D s s J n F 1 b 3 Q 7 U 2 V j d G l v b j E v R G l z d H J p Y 3 R z I G 9 m I F N 1 Z H V y c G F z Y 2 h p b S 9 B d X R v U m V t b 3 Z l Z E N v b H V t b n M x L n t Q b 3 B 1 b G F 0 a W 9 u I C g y M D I x K V s 3 X S w 0 f S Z x d W 9 0 O y w m c X V v d D t T Z W N 0 a W 9 u M S 9 E a X N 0 c m l j d H M g b 2 Y g U 3 V k d X J w Y X N j a G l t L 0 F 1 d G 9 S Z W 1 v d m V k Q 2 9 s d W 1 u c z E u e 0 9 m Z m l j a W F s I F d l Y n N p d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c 3 R y a W N 0 c y U y M G 9 m J T I w U 3 V k d X J w Y X N j a G l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R y a W N 0 c y U y M G 9 m J T I w U 3 V k d X J w Y X N j a G l t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0 c m l j d H M l M j B v Z i U y M F N 1 Z H V y c G F z Y 2 h p b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0 c m l j d H M l M j B v Z i U y M F N 1 Z H V y c G F z Y 2 h p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R y a W N 0 c y U y M G 9 m J T I w U 3 V k d X J w Y X N j a G l t J T I w K D I p P C 9 J d G V t U G F 0 a D 4 8 L 0 l 0 Z W 1 M b 2 N h d G l v b j 4 8 U 3 R h Y m x l R W 5 0 c m l l c z 4 8 R W 5 0 c n k g V H l w Z T 0 i U X V l c n l J R C I g V m F s d W U 9 I n N m Y z c y Z T B h N i 1 l M m N h L T R k Y 2 Y t O T M x Z i 0 4 Z W Z l N T A z Z D k w Y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O V Q x M j o y O T o z M S 4 4 M j E 5 N j c 0 W i I g L z 4 8 R W 5 0 c n k g V H l w Z T 0 i R m l s b E N v b H V t b l R 5 c G V z I i B W Y W x 1 Z T 0 i c 0 J n W U d C Z 0 1 H I i A v P j x F b n R y e S B U e X B l P S J G a W x s Q 2 9 s d W 1 u T m F t Z X M i I F Z h b H V l P S J z W y Z x d W 9 0 O 0 R p c 3 R y a W N 0 c y Z x d W 9 0 O y w m c X V v d D t O Z X B h b G k m c X V v d D s s J n F 1 b 3 Q 7 S G V h Z H F 1 Y X J 0 Z X J z J n F 1 b 3 Q 7 L C Z x d W 9 0 O 0 F y Z W E g K G t t M i k m c X V v d D s s J n F 1 b 3 Q 7 U G 9 w d W x h d G l v b i A o M j A y M S l b N 1 0 m c X V v d D s s J n F 1 b 3 Q 7 T 2 Z m a W N p Y W w g V 2 V i c 2 l 0 Z S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z d H J p Y 3 R z I G 9 m I F N 1 Z H V y c G F z Y 2 h p b S 9 B d X R v U m V t b 3 Z l Z E N v b H V t b n M x L n t E a X N 0 c m l j d H M s M H 0 m c X V v d D s s J n F 1 b 3 Q 7 U 2 V j d G l v b j E v R G l z d H J p Y 3 R z I G 9 m I F N 1 Z H V y c G F z Y 2 h p b S 9 B d X R v U m V t b 3 Z l Z E N v b H V t b n M x L n t O Z X B h b G k s M X 0 m c X V v d D s s J n F 1 b 3 Q 7 U 2 V j d G l v b j E v R G l z d H J p Y 3 R z I G 9 m I F N 1 Z H V y c G F z Y 2 h p b S 9 B d X R v U m V t b 3 Z l Z E N v b H V t b n M x L n t I Z W F k c X V h c n R l c n M s M n 0 m c X V v d D s s J n F 1 b 3 Q 7 U 2 V j d G l v b j E v R G l z d H J p Y 3 R z I G 9 m I F N 1 Z H V y c G F z Y 2 h p b S 9 B d X R v U m V t b 3 Z l Z E N v b H V t b n M x L n t B c m V h I C h r b T I p L D N 9 J n F 1 b 3 Q 7 L C Z x d W 9 0 O 1 N l Y 3 R p b 2 4 x L 0 R p c 3 R y a W N 0 c y B v Z i B T d W R 1 c n B h c 2 N o a W 0 v Q X V 0 b 1 J l b W 9 2 Z W R D b 2 x 1 b W 5 z M S 5 7 U G 9 w d W x h d G l v b i A o M j A y M S l b N 1 0 s N H 0 m c X V v d D s s J n F 1 b 3 Q 7 U 2 V j d G l v b j E v R G l z d H J p Y 3 R z I G 9 m I F N 1 Z H V y c G F z Y 2 h p b S 9 B d X R v U m V t b 3 Z l Z E N v b H V t b n M x L n t P Z m Z p Y 2 l h b C B X Z W J z a X R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R p c 3 R y a W N 0 c y B v Z i B T d W R 1 c n B h c 2 N o a W 0 v Q X V 0 b 1 J l b W 9 2 Z W R D b 2 x 1 b W 5 z M S 5 7 R G l z d H J p Y 3 R z L D B 9 J n F 1 b 3 Q 7 L C Z x d W 9 0 O 1 N l Y 3 R p b 2 4 x L 0 R p c 3 R y a W N 0 c y B v Z i B T d W R 1 c n B h c 2 N o a W 0 v Q X V 0 b 1 J l b W 9 2 Z W R D b 2 x 1 b W 5 z M S 5 7 T m V w Y W x p L D F 9 J n F 1 b 3 Q 7 L C Z x d W 9 0 O 1 N l Y 3 R p b 2 4 x L 0 R p c 3 R y a W N 0 c y B v Z i B T d W R 1 c n B h c 2 N o a W 0 v Q X V 0 b 1 J l b W 9 2 Z W R D b 2 x 1 b W 5 z M S 5 7 S G V h Z H F 1 Y X J 0 Z X J z L D J 9 J n F 1 b 3 Q 7 L C Z x d W 9 0 O 1 N l Y 3 R p b 2 4 x L 0 R p c 3 R y a W N 0 c y B v Z i B T d W R 1 c n B h c 2 N o a W 0 v Q X V 0 b 1 J l b W 9 2 Z W R D b 2 x 1 b W 5 z M S 5 7 Q X J l Y S A o a 2 0 y K S w z f S Z x d W 9 0 O y w m c X V v d D t T Z W N 0 a W 9 u M S 9 E a X N 0 c m l j d H M g b 2 Y g U 3 V k d X J w Y X N j a G l t L 0 F 1 d G 9 S Z W 1 v d m V k Q 2 9 s d W 1 u c z E u e 1 B v c H V s Y X R p b 2 4 g K D I w M j E p W z d d L D R 9 J n F 1 b 3 Q 7 L C Z x d W 9 0 O 1 N l Y 3 R p b 2 4 x L 0 R p c 3 R y a W N 0 c y B v Z i B T d W R 1 c n B h c 2 N o a W 0 v Q X V 0 b 1 J l b W 9 2 Z W R D b 2 x 1 b W 5 z M S 5 7 T 2 Z m a W N p Y W w g V 2 V i c 2 l 0 Z S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p c 3 R y a W N 0 c y U y M G 9 m J T I w U 3 V k d X J w Y X N j a G l t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R y a W N 0 c y U y M G 9 m J T I w U 3 V k d X J w Y X N j a G l t J T I w K D I p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0 c m l j d H M l M j B v Z i U y M F N 1 Z H V y c G F z Y 2 h p b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0 c m l j d H M l M j B v Z i U y M F N 1 Z H V y c G F z Y 2 h p b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R y a W N 0 c y U y M G 9 m J T I w T H V t Y m l u a S U y M C g y K T w v S X R l b V B h d G g + P C 9 J d G V t T G 9 j Y X R p b 2 4 + P F N 0 Y W J s Z U V u d H J p Z X M + P E V u d H J 5 I F R 5 c G U 9 I l F 1 Z X J 5 S U Q i I F Z h b H V l P S J z M z R h M z h l Y W U t M W M 3 N S 0 0 Y m Y 3 L W E 4 M j k t M G E 3 Z W U z Y z Y 5 N 2 U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a X N 0 c m l j d H N f b 2 Z f T H V t Y m l u a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O V Q x M j o 0 M T o 1 N C 4 x O T U 2 M z Y z W i I g L z 4 8 R W 5 0 c n k g V H l w Z T 0 i R m l s b E N v b H V t b l R 5 c G V z I i B W Y W x 1 Z T 0 i c 0 J n W U d C Z 0 1 H I i A v P j x F b n R y e S B U e X B l P S J G a W x s Q 2 9 s d W 1 u T m F t Z X M i I F Z h b H V l P S J z W y Z x d W 9 0 O 0 R p c 3 R y a W N 0 c y Z x d W 9 0 O y w m c X V v d D t O Z X B h b G k m c X V v d D s s J n F 1 b 3 Q 7 S G V h Z H F 1 Y X J 0 Z X J z J n F 1 b 3 Q 7 L C Z x d W 9 0 O 0 F y Z W E g K G t t M i 4 p J n F 1 b 3 Q 7 L C Z x d W 9 0 O 1 B v c H V s Y X R p b 2 4 g K D I w M j E p W z d d J n F 1 b 3 Q 7 L C Z x d W 9 0 O 0 9 m Z m l j a W F s I F d l Y n N p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X N 0 c m l j d H M g b 2 Y g T H V t Y m l u a S A o M i k v Q X V 0 b 1 J l b W 9 2 Z W R D b 2 x 1 b W 5 z M S 5 7 R G l z d H J p Y 3 R z L D B 9 J n F 1 b 3 Q 7 L C Z x d W 9 0 O 1 N l Y 3 R p b 2 4 x L 0 R p c 3 R y a W N 0 c y B v Z i B M d W 1 i a W 5 p I C g y K S 9 B d X R v U m V t b 3 Z l Z E N v b H V t b n M x L n t O Z X B h b G k s M X 0 m c X V v d D s s J n F 1 b 3 Q 7 U 2 V j d G l v b j E v R G l z d H J p Y 3 R z I G 9 m I E x 1 b W J p b m k g K D I p L 0 F 1 d G 9 S Z W 1 v d m V k Q 2 9 s d W 1 u c z E u e 0 h l Y W R x d W F y d G V y c y w y f S Z x d W 9 0 O y w m c X V v d D t T Z W N 0 a W 9 u M S 9 E a X N 0 c m l j d H M g b 2 Y g T H V t Y m l u a S A o M i k v Q X V 0 b 1 J l b W 9 2 Z W R D b 2 x 1 b W 5 z M S 5 7 Q X J l Y S A o a 2 0 y L i k s M 3 0 m c X V v d D s s J n F 1 b 3 Q 7 U 2 V j d G l v b j E v R G l z d H J p Y 3 R z I G 9 m I E x 1 b W J p b m k g K D I p L 0 F 1 d G 9 S Z W 1 v d m V k Q 2 9 s d W 1 u c z E u e 1 B v c H V s Y X R p b 2 4 g K D I w M j E p W z d d L D R 9 J n F 1 b 3 Q 7 L C Z x d W 9 0 O 1 N l Y 3 R p b 2 4 x L 0 R p c 3 R y a W N 0 c y B v Z i B M d W 1 i a W 5 p I C g y K S 9 B d X R v U m V t b 3 Z l Z E N v b H V t b n M x L n t P Z m Z p Y 2 l h b C B X Z W J z a X R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R p c 3 R y a W N 0 c y B v Z i B M d W 1 i a W 5 p I C g y K S 9 B d X R v U m V t b 3 Z l Z E N v b H V t b n M x L n t E a X N 0 c m l j d H M s M H 0 m c X V v d D s s J n F 1 b 3 Q 7 U 2 V j d G l v b j E v R G l z d H J p Y 3 R z I G 9 m I E x 1 b W J p b m k g K D I p L 0 F 1 d G 9 S Z W 1 v d m V k Q 2 9 s d W 1 u c z E u e 0 5 l c G F s a S w x f S Z x d W 9 0 O y w m c X V v d D t T Z W N 0 a W 9 u M S 9 E a X N 0 c m l j d H M g b 2 Y g T H V t Y m l u a S A o M i k v Q X V 0 b 1 J l b W 9 2 Z W R D b 2 x 1 b W 5 z M S 5 7 S G V h Z H F 1 Y X J 0 Z X J z L D J 9 J n F 1 b 3 Q 7 L C Z x d W 9 0 O 1 N l Y 3 R p b 2 4 x L 0 R p c 3 R y a W N 0 c y B v Z i B M d W 1 i a W 5 p I C g y K S 9 B d X R v U m V t b 3 Z l Z E N v b H V t b n M x L n t B c m V h I C h r b T I u K S w z f S Z x d W 9 0 O y w m c X V v d D t T Z W N 0 a W 9 u M S 9 E a X N 0 c m l j d H M g b 2 Y g T H V t Y m l u a S A o M i k v Q X V 0 b 1 J l b W 9 2 Z W R D b 2 x 1 b W 5 z M S 5 7 U G 9 w d W x h d G l v b i A o M j A y M S l b N 1 0 s N H 0 m c X V v d D s s J n F 1 b 3 Q 7 U 2 V j d G l v b j E v R G l z d H J p Y 3 R z I G 9 m I E x 1 b W J p b m k g K D I p L 0 F 1 d G 9 S Z W 1 v d m V k Q 2 9 s d W 1 u c z E u e 0 9 m Z m l j a W F s I F d l Y n N p d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c 3 R y a W N 0 c y U y M G 9 m J T I w T H V t Y m l u a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0 c m l j d H M l M j B v Z i U y M E x 1 b W J p b m k l M j A o M i k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R y a W N 0 c y U y M G 9 m J T I w T H V t Y m l u a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0 c m l j d H M l M j B v Z i U y M E x 1 b W J p b m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R d W V y e U l E I i B W Y W x 1 Z T 0 i c 2 Q z Z T Y w Z j l l L T U 5 Z m E t N D J i M S 0 4 O T I 0 L T k 2 Y m R h Y j l k Z D c x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J U M D E 6 N D I 6 M z Y u M T c 5 N D M 0 M F o i I C 8 + P E V u d H J 5 I F R 5 c G U 9 I k Z p b G x D b 2 x 1 b W 5 U e X B l c y I g V m F s d W U 9 I n N B d 1 l G Q X d r S k J n W U d C Z 1 l H Q m c 9 P S I g L z 4 8 R W 5 0 c n k g V H l w Z T 0 i R m l s b E N v b H V t b k 5 h b W V z I i B W Y W x 1 Z T 0 i c 1 s m c X V v d D t T I E 5 v J n F 1 b 3 Q 7 L C Z x d W 9 0 O 1 B y b 2 p l Y 3 Q m c X V v d D s s J n F 1 b 3 Q 7 Q 2 F w Y W N p d H k g K E 1 X K S Z x d W 9 0 O y w m c X V v d D t M a W M g T m 8 m c X V v d D s s J n F 1 b 3 Q 7 S X N 1 d W U g R G F 0 Z S Z x d W 9 0 O y w m c X V v d D t W Y W x p Z G l 0 e S Z x d W 9 0 O y w m c X V v d D t Q c m 9 t b 3 R l c i Z x d W 9 0 O y w m c X V v d D t B Z G R y Z X N z J n F 1 b 3 Q 7 L C Z x d W 9 0 O 0 x h d G l 0 a X V k Z S B O J n F 1 b 3 Q 7 L C Z x d W 9 0 O 0 x h d G l 0 a X V k Z S B O X z E m c X V v d D s s J n F 1 b 3 Q 7 T G 9 u Z 2 l 0 d W R l I E U m c X V v d D s s J n F 1 b 3 Q 7 T G 9 u Z 2 l 0 d W R l I E V f M i Z x d W 9 0 O y w m c X V v d D t W R E M v R G l z d H J p Y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Q X V 0 b 1 J l b W 9 2 Z W R D b 2 x 1 b W 5 z M S 5 7 U y B O b y w w f S Z x d W 9 0 O y w m c X V v d D t T Z W N 0 a W 9 u M S 9 U Y W J s Z S A x I C g y K S 9 B d X R v U m V t b 3 Z l Z E N v b H V t b n M x L n t Q c m 9 q Z W N 0 L D F 9 J n F 1 b 3 Q 7 L C Z x d W 9 0 O 1 N l Y 3 R p b 2 4 x L 1 R h Y m x l I D E g K D I p L 0 F 1 d G 9 S Z W 1 v d m V k Q 2 9 s d W 1 u c z E u e 0 N h c G F j a X R 5 I C h N V y k s M n 0 m c X V v d D s s J n F 1 b 3 Q 7 U 2 V j d G l v b j E v V G F i b G U g M S A o M i k v Q X V 0 b 1 J l b W 9 2 Z W R D b 2 x 1 b W 5 z M S 5 7 T G l j I E 5 v L D N 9 J n F 1 b 3 Q 7 L C Z x d W 9 0 O 1 N l Y 3 R p b 2 4 x L 1 R h Y m x l I D E g K D I p L 0 F 1 d G 9 S Z W 1 v d m V k Q 2 9 s d W 1 u c z E u e 0 l z d X V l I E R h d G U s N H 0 m c X V v d D s s J n F 1 b 3 Q 7 U 2 V j d G l v b j E v V G F i b G U g M S A o M i k v Q X V 0 b 1 J l b W 9 2 Z W R D b 2 x 1 b W 5 z M S 5 7 V m F s a W R p d H k s N X 0 m c X V v d D s s J n F 1 b 3 Q 7 U 2 V j d G l v b j E v V G F i b G U g M S A o M i k v Q X V 0 b 1 J l b W 9 2 Z W R D b 2 x 1 b W 5 z M S 5 7 U H J v b W 9 0 Z X I s N n 0 m c X V v d D s s J n F 1 b 3 Q 7 U 2 V j d G l v b j E v V G F i b G U g M S A o M i k v Q X V 0 b 1 J l b W 9 2 Z W R D b 2 x 1 b W 5 z M S 5 7 Q W R k c m V z c y w 3 f S Z x d W 9 0 O y w m c X V v d D t T Z W N 0 a W 9 u M S 9 U Y W J s Z S A x I C g y K S 9 B d X R v U m V t b 3 Z l Z E N v b H V t b n M x L n t M Y X R p d G l 1 Z G U g T i w 4 f S Z x d W 9 0 O y w m c X V v d D t T Z W N 0 a W 9 u M S 9 U Y W J s Z S A x I C g y K S 9 B d X R v U m V t b 3 Z l Z E N v b H V t b n M x L n t M Y X R p d G l 1 Z G U g T l 8 x L D l 9 J n F 1 b 3 Q 7 L C Z x d W 9 0 O 1 N l Y 3 R p b 2 4 x L 1 R h Y m x l I D E g K D I p L 0 F 1 d G 9 S Z W 1 v d m V k Q 2 9 s d W 1 u c z E u e 0 x v b m d p d H V k Z S B F L D E w f S Z x d W 9 0 O y w m c X V v d D t T Z W N 0 a W 9 u M S 9 U Y W J s Z S A x I C g y K S 9 B d X R v U m V t b 3 Z l Z E N v b H V t b n M x L n t M b 2 5 n a X R 1 Z G U g R V 8 y L D E x f S Z x d W 9 0 O y w m c X V v d D t T Z W N 0 a W 9 u M S 9 U Y W J s Z S A x I C g y K S 9 B d X R v U m V t b 3 Z l Z E N v b H V t b n M x L n t W R E M v R G l z d H J p Y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S A x I C g y K S 9 B d X R v U m V t b 3 Z l Z E N v b H V t b n M x L n t T I E 5 v L D B 9 J n F 1 b 3 Q 7 L C Z x d W 9 0 O 1 N l Y 3 R p b 2 4 x L 1 R h Y m x l I D E g K D I p L 0 F 1 d G 9 S Z W 1 v d m V k Q 2 9 s d W 1 u c z E u e 1 B y b 2 p l Y 3 Q s M X 0 m c X V v d D s s J n F 1 b 3 Q 7 U 2 V j d G l v b j E v V G F i b G U g M S A o M i k v Q X V 0 b 1 J l b W 9 2 Z W R D b 2 x 1 b W 5 z M S 5 7 Q 2 F w Y W N p d H k g K E 1 X K S w y f S Z x d W 9 0 O y w m c X V v d D t T Z W N 0 a W 9 u M S 9 U Y W J s Z S A x I C g y K S 9 B d X R v U m V t b 3 Z l Z E N v b H V t b n M x L n t M a W M g T m 8 s M 3 0 m c X V v d D s s J n F 1 b 3 Q 7 U 2 V j d G l v b j E v V G F i b G U g M S A o M i k v Q X V 0 b 1 J l b W 9 2 Z W R D b 2 x 1 b W 5 z M S 5 7 S X N 1 d W U g R G F 0 Z S w 0 f S Z x d W 9 0 O y w m c X V v d D t T Z W N 0 a W 9 u M S 9 U Y W J s Z S A x I C g y K S 9 B d X R v U m V t b 3 Z l Z E N v b H V t b n M x L n t W Y W x p Z G l 0 e S w 1 f S Z x d W 9 0 O y w m c X V v d D t T Z W N 0 a W 9 u M S 9 U Y W J s Z S A x I C g y K S 9 B d X R v U m V t b 3 Z l Z E N v b H V t b n M x L n t Q c m 9 t b 3 R l c i w 2 f S Z x d W 9 0 O y w m c X V v d D t T Z W N 0 a W 9 u M S 9 U Y W J s Z S A x I C g y K S 9 B d X R v U m V t b 3 Z l Z E N v b H V t b n M x L n t B Z G R y Z X N z L D d 9 J n F 1 b 3 Q 7 L C Z x d W 9 0 O 1 N l Y 3 R p b 2 4 x L 1 R h Y m x l I D E g K D I p L 0 F 1 d G 9 S Z W 1 v d m V k Q 2 9 s d W 1 u c z E u e 0 x h d G l 0 a X V k Z S B O L D h 9 J n F 1 b 3 Q 7 L C Z x d W 9 0 O 1 N l Y 3 R p b 2 4 x L 1 R h Y m x l I D E g K D I p L 0 F 1 d G 9 S Z W 1 v d m V k Q 2 9 s d W 1 u c z E u e 0 x h d G l 0 a X V k Z S B O X z E s O X 0 m c X V v d D s s J n F 1 b 3 Q 7 U 2 V j d G l v b j E v V G F i b G U g M S A o M i k v Q X V 0 b 1 J l b W 9 2 Z W R D b 2 x 1 b W 5 z M S 5 7 T G 9 u Z 2 l 0 d W R l I E U s M T B 9 J n F 1 b 3 Q 7 L C Z x d W 9 0 O 1 N l Y 3 R p b 2 4 x L 1 R h Y m x l I D E g K D I p L 0 F 1 d G 9 S Z W 1 v d m V k Q 2 9 s d W 1 u c z E u e 0 x v b m d p d H V k Z S B F X z I s M T F 9 J n F 1 b 3 Q 7 L C Z x d W 9 0 O 1 N l Y 3 R p b 2 4 x L 1 R h Y m x l I D E g K D I p L 0 F 1 d G 9 S Z W 1 v d m V k Q 2 9 s d W 1 u c z E u e 1 Z E Q y 9 E a X N 0 c m l j d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R d W V y e U l E I i B W Y W x 1 Z T 0 i c 2 F j N W Q 5 N m M z L W Y 0 M D Q t N D M 0 M C 1 h M W Y 2 L W I 1 M T J h N T U x N m U 2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y V D A x O j U z O j U z L j c 0 M z M 2 O T h a I i A v P j x F b n R y e S B U e X B l P S J G a W x s Q 2 9 s d W 1 u V H l w Z X M i I F Z h b H V l P S J z Q X d Z R k J n a 0 p C Z 1 l H Q m d Z R 0 J n W T 0 i I C 8 + P E V u d H J 5 I F R 5 c G U 9 I k Z p b G x D b 2 x 1 b W 5 O Y W 1 l c y I g V m F s d W U 9 I n N b J n F 1 b 3 Q 7 U y B O b y Z x d W 9 0 O y w m c X V v d D t Q c m 9 q Z W N 0 J n F 1 b 3 Q 7 L C Z x d W 9 0 O 0 N h c G F j a X R 5 I C h N V y k m c X V v d D s s J n F 1 b 3 Q 7 T G l j I E 5 v J n F 1 b 3 Q 7 L C Z x d W 9 0 O 0 l z d X V l I E R h d G U m c X V v d D s s J n F 1 b 3 Q 7 V m F s a W R p d H k m c X V v d D s s J n F 1 b 3 Q 7 U H J v b W 9 0 Z X I m c X V v d D s s J n F 1 b 3 Q 7 Q W R k c m V z c y Z x d W 9 0 O y w m c X V v d D t M Y X R p d G l 1 Z G U g T i Z x d W 9 0 O y w m c X V v d D t M Y X R p d G l 1 Z G U g T l 8 x J n F 1 b 3 Q 7 L C Z x d W 9 0 O 0 x v b m d p d H V k Z S B F J n F 1 b 3 Q 7 L C Z x d W 9 0 O 0 x v b m d p d H V k Z S B F X z I m c X V v d D s s J n F 1 b 3 Q 7 V k R D L 0 R p c 3 R y a W N 0 J n F 1 b 3 Q 7 L C Z x d W 9 0 O 0 M g T y B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M p L 0 F 1 d G 9 S Z W 1 v d m V k Q 2 9 s d W 1 u c z E u e 1 M g T m 8 s M H 0 m c X V v d D s s J n F 1 b 3 Q 7 U 2 V j d G l v b j E v V G F i b G U g M S A o M y k v Q X V 0 b 1 J l b W 9 2 Z W R D b 2 x 1 b W 5 z M S 5 7 U H J v a m V j d C w x f S Z x d W 9 0 O y w m c X V v d D t T Z W N 0 a W 9 u M S 9 U Y W J s Z S A x I C g z K S 9 B d X R v U m V t b 3 Z l Z E N v b H V t b n M x L n t D Y X B h Y 2 l 0 e S A o T V c p L D J 9 J n F 1 b 3 Q 7 L C Z x d W 9 0 O 1 N l Y 3 R p b 2 4 x L 1 R h Y m x l I D E g K D M p L 0 F 1 d G 9 S Z W 1 v d m V k Q 2 9 s d W 1 u c z E u e 0 x p Y y B O b y w z f S Z x d W 9 0 O y w m c X V v d D t T Z W N 0 a W 9 u M S 9 U Y W J s Z S A x I C g z K S 9 B d X R v U m V t b 3 Z l Z E N v b H V t b n M x L n t J c 3 V 1 Z S B E Y X R l L D R 9 J n F 1 b 3 Q 7 L C Z x d W 9 0 O 1 N l Y 3 R p b 2 4 x L 1 R h Y m x l I D E g K D M p L 0 F 1 d G 9 S Z W 1 v d m V k Q 2 9 s d W 1 u c z E u e 1 Z h b G l k a X R 5 L D V 9 J n F 1 b 3 Q 7 L C Z x d W 9 0 O 1 N l Y 3 R p b 2 4 x L 1 R h Y m x l I D E g K D M p L 0 F 1 d G 9 S Z W 1 v d m V k Q 2 9 s d W 1 u c z E u e 1 B y b 2 1 v d G V y L D Z 9 J n F 1 b 3 Q 7 L C Z x d W 9 0 O 1 N l Y 3 R p b 2 4 x L 1 R h Y m x l I D E g K D M p L 0 F 1 d G 9 S Z W 1 v d m V k Q 2 9 s d W 1 u c z E u e 0 F k Z H J l c 3 M s N 3 0 m c X V v d D s s J n F 1 b 3 Q 7 U 2 V j d G l v b j E v V G F i b G U g M S A o M y k v Q X V 0 b 1 J l b W 9 2 Z W R D b 2 x 1 b W 5 z M S 5 7 T G F 0 a X R p d W R l I E 4 s O H 0 m c X V v d D s s J n F 1 b 3 Q 7 U 2 V j d G l v b j E v V G F i b G U g M S A o M y k v Q X V 0 b 1 J l b W 9 2 Z W R D b 2 x 1 b W 5 z M S 5 7 T G F 0 a X R p d W R l I E 5 f M S w 5 f S Z x d W 9 0 O y w m c X V v d D t T Z W N 0 a W 9 u M S 9 U Y W J s Z S A x I C g z K S 9 B d X R v U m V t b 3 Z l Z E N v b H V t b n M x L n t M b 2 5 n a X R 1 Z G U g R S w x M H 0 m c X V v d D s s J n F 1 b 3 Q 7 U 2 V j d G l v b j E v V G F i b G U g M S A o M y k v Q X V 0 b 1 J l b W 9 2 Z W R D b 2 x 1 b W 5 z M S 5 7 T G 9 u Z 2 l 0 d W R l I E V f M i w x M X 0 m c X V v d D s s J n F 1 b 3 Q 7 U 2 V j d G l v b j E v V G F i b G U g M S A o M y k v Q X V 0 b 1 J l b W 9 2 Z W R D b 2 x 1 b W 5 z M S 5 7 V k R D L 0 R p c 3 R y a W N 0 L D E y f S Z x d W 9 0 O y w m c X V v d D t T Z W N 0 a W 9 u M S 9 U Y W J s Z S A x I C g z K S 9 B d X R v U m V t b 3 Z l Z E N v b H V t b n M x L n t D I E 8 g R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I D E g K D M p L 0 F 1 d G 9 S Z W 1 v d m V k Q 2 9 s d W 1 u c z E u e 1 M g T m 8 s M H 0 m c X V v d D s s J n F 1 b 3 Q 7 U 2 V j d G l v b j E v V G F i b G U g M S A o M y k v Q X V 0 b 1 J l b W 9 2 Z W R D b 2 x 1 b W 5 z M S 5 7 U H J v a m V j d C w x f S Z x d W 9 0 O y w m c X V v d D t T Z W N 0 a W 9 u M S 9 U Y W J s Z S A x I C g z K S 9 B d X R v U m V t b 3 Z l Z E N v b H V t b n M x L n t D Y X B h Y 2 l 0 e S A o T V c p L D J 9 J n F 1 b 3 Q 7 L C Z x d W 9 0 O 1 N l Y 3 R p b 2 4 x L 1 R h Y m x l I D E g K D M p L 0 F 1 d G 9 S Z W 1 v d m V k Q 2 9 s d W 1 u c z E u e 0 x p Y y B O b y w z f S Z x d W 9 0 O y w m c X V v d D t T Z W N 0 a W 9 u M S 9 U Y W J s Z S A x I C g z K S 9 B d X R v U m V t b 3 Z l Z E N v b H V t b n M x L n t J c 3 V 1 Z S B E Y X R l L D R 9 J n F 1 b 3 Q 7 L C Z x d W 9 0 O 1 N l Y 3 R p b 2 4 x L 1 R h Y m x l I D E g K D M p L 0 F 1 d G 9 S Z W 1 v d m V k Q 2 9 s d W 1 u c z E u e 1 Z h b G l k a X R 5 L D V 9 J n F 1 b 3 Q 7 L C Z x d W 9 0 O 1 N l Y 3 R p b 2 4 x L 1 R h Y m x l I D E g K D M p L 0 F 1 d G 9 S Z W 1 v d m V k Q 2 9 s d W 1 u c z E u e 1 B y b 2 1 v d G V y L D Z 9 J n F 1 b 3 Q 7 L C Z x d W 9 0 O 1 N l Y 3 R p b 2 4 x L 1 R h Y m x l I D E g K D M p L 0 F 1 d G 9 S Z W 1 v d m V k Q 2 9 s d W 1 u c z E u e 0 F k Z H J l c 3 M s N 3 0 m c X V v d D s s J n F 1 b 3 Q 7 U 2 V j d G l v b j E v V G F i b G U g M S A o M y k v Q X V 0 b 1 J l b W 9 2 Z W R D b 2 x 1 b W 5 z M S 5 7 T G F 0 a X R p d W R l I E 4 s O H 0 m c X V v d D s s J n F 1 b 3 Q 7 U 2 V j d G l v b j E v V G F i b G U g M S A o M y k v Q X V 0 b 1 J l b W 9 2 Z W R D b 2 x 1 b W 5 z M S 5 7 T G F 0 a X R p d W R l I E 5 f M S w 5 f S Z x d W 9 0 O y w m c X V v d D t T Z W N 0 a W 9 u M S 9 U Y W J s Z S A x I C g z K S 9 B d X R v U m V t b 3 Z l Z E N v b H V t b n M x L n t M b 2 5 n a X R 1 Z G U g R S w x M H 0 m c X V v d D s s J n F 1 b 3 Q 7 U 2 V j d G l v b j E v V G F i b G U g M S A o M y k v Q X V 0 b 1 J l b W 9 2 Z W R D b 2 x 1 b W 5 z M S 5 7 T G 9 u Z 2 l 0 d W R l I E V f M i w x M X 0 m c X V v d D s s J n F 1 b 3 Q 7 U 2 V j d G l v b j E v V G F i b G U g M S A o M y k v Q X V 0 b 1 J l b W 9 2 Z W R D b 2 x 1 b W 5 z M S 5 7 V k R D L 0 R p c 3 R y a W N 0 L D E y f S Z x d W 9 0 O y w m c X V v d D t T Z W N 0 a W 9 u M S 9 U Y W J s Z S A x I C g z K S 9 B d X R v U m V t b 3 Z l Z E N v b H V t b n M x L n t D I E 8 g R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C k 8 L 0 l 0 Z W 1 Q Y X R o P j w v S X R l b U x v Y 2 F 0 a W 9 u P j x T d G F i b G V F b n R y a W V z P j x F b n R y e S B U e X B l P S J R d W V y e U l E I i B W Y W x 1 Z T 0 i c 2 Q 2 M j k 0 Z D I 4 L T U y N z A t N D k 3 O S 0 5 N z Y y L T Y 0 N W U 0 M z k w M 2 Q 5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9 s Y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J U M D I 6 M T g 6 M D Q u O T A 4 O D k 0 N l o i I C 8 + P E V u d H J 5 I F R 5 c G U 9 I k Z p b G x D b 2 x 1 b W 5 U e X B l c y I g V m F s d W U 9 I n N B d 1 l G Q m d r R 0 J n W U d C Z 1 l H Q m d r P S I g L z 4 8 R W 5 0 c n k g V H l w Z T 0 i R m l s b E N v b H V t b k 5 h b W V z I i B W Y W x 1 Z T 0 i c 1 s m c X V v d D t T I E 5 v J n F 1 b 3 Q 7 L C Z x d W 9 0 O 1 B y b 2 p l Y 3 Q m c X V v d D s s J n F 1 b 3 Q 7 Q 2 F w Y W N p d H k g K E 1 X K S Z x d W 9 0 O y w m c X V v d D t M a W M g T m 8 m c X V v d D s s J n F 1 b 3 Q 7 S X N 1 d W U g R G F 0 Z S Z x d W 9 0 O y w m c X V v d D t W Y W x p Z G l 0 e S Z x d W 9 0 O y w m c X V v d D t Q c m 9 t b 3 R l c i Z x d W 9 0 O y w m c X V v d D t B Z G R y Z X N z J n F 1 b 3 Q 7 L C Z x d W 9 0 O 0 x h d G l 0 a X V k Z S B O J n F 1 b 3 Q 7 L C Z x d W 9 0 O 0 x h d G l 0 a X V k Z S B O X z E m c X V v d D s s J n F 1 b 3 Q 7 T G 9 u Z 2 l 0 d W R l I E U m c X V v d D s s J n F 1 b 3 Q 7 T G 9 u Z 2 l 0 d W R l I E V f M i Z x d W 9 0 O y w m c X V v d D t W R E M v R G l z d H J p Y 3 Q m c X V v d D s s J n F 1 b 3 Q 7 Q y B P I E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N C k v Q X V 0 b 1 J l b W 9 2 Z W R D b 2 x 1 b W 5 z M S 5 7 U y B O b y w w f S Z x d W 9 0 O y w m c X V v d D t T Z W N 0 a W 9 u M S 9 U Y W J s Z S A x I C g 0 K S 9 B d X R v U m V t b 3 Z l Z E N v b H V t b n M x L n t Q c m 9 q Z W N 0 L D F 9 J n F 1 b 3 Q 7 L C Z x d W 9 0 O 1 N l Y 3 R p b 2 4 x L 1 R h Y m x l I D E g K D Q p L 0 F 1 d G 9 S Z W 1 v d m V k Q 2 9 s d W 1 u c z E u e 0 N h c G F j a X R 5 I C h N V y k s M n 0 m c X V v d D s s J n F 1 b 3 Q 7 U 2 V j d G l v b j E v V G F i b G U g M S A o N C k v Q X V 0 b 1 J l b W 9 2 Z W R D b 2 x 1 b W 5 z M S 5 7 T G l j I E 5 v L D N 9 J n F 1 b 3 Q 7 L C Z x d W 9 0 O 1 N l Y 3 R p b 2 4 x L 1 R h Y m x l I D E g K D Q p L 0 F 1 d G 9 S Z W 1 v d m V k Q 2 9 s d W 1 u c z E u e 0 l z d X V l I E R h d G U s N H 0 m c X V v d D s s J n F 1 b 3 Q 7 U 2 V j d G l v b j E v V G F i b G U g M S A o N C k v Q X V 0 b 1 J l b W 9 2 Z W R D b 2 x 1 b W 5 z M S 5 7 V m F s a W R p d H k s N X 0 m c X V v d D s s J n F 1 b 3 Q 7 U 2 V j d G l v b j E v V G F i b G U g M S A o N C k v Q X V 0 b 1 J l b W 9 2 Z W R D b 2 x 1 b W 5 z M S 5 7 U H J v b W 9 0 Z X I s N n 0 m c X V v d D s s J n F 1 b 3 Q 7 U 2 V j d G l v b j E v V G F i b G U g M S A o N C k v Q X V 0 b 1 J l b W 9 2 Z W R D b 2 x 1 b W 5 z M S 5 7 Q W R k c m V z c y w 3 f S Z x d W 9 0 O y w m c X V v d D t T Z W N 0 a W 9 u M S 9 U Y W J s Z S A x I C g 0 K S 9 B d X R v U m V t b 3 Z l Z E N v b H V t b n M x L n t M Y X R p d G l 1 Z G U g T i w 4 f S Z x d W 9 0 O y w m c X V v d D t T Z W N 0 a W 9 u M S 9 U Y W J s Z S A x I C g 0 K S 9 B d X R v U m V t b 3 Z l Z E N v b H V t b n M x L n t M Y X R p d G l 1 Z G U g T l 8 x L D l 9 J n F 1 b 3 Q 7 L C Z x d W 9 0 O 1 N l Y 3 R p b 2 4 x L 1 R h Y m x l I D E g K D Q p L 0 F 1 d G 9 S Z W 1 v d m V k Q 2 9 s d W 1 u c z E u e 0 x v b m d p d H V k Z S B F L D E w f S Z x d W 9 0 O y w m c X V v d D t T Z W N 0 a W 9 u M S 9 U Y W J s Z S A x I C g 0 K S 9 B d X R v U m V t b 3 Z l Z E N v b H V t b n M x L n t M b 2 5 n a X R 1 Z G U g R V 8 y L D E x f S Z x d W 9 0 O y w m c X V v d D t T Z W N 0 a W 9 u M S 9 U Y W J s Z S A x I C g 0 K S 9 B d X R v U m V t b 3 Z l Z E N v b H V t b n M x L n t W R E M v R G l z d H J p Y 3 Q s M T J 9 J n F 1 b 3 Q 7 L C Z x d W 9 0 O 1 N l Y 3 R p b 2 4 x L 1 R h Y m x l I D E g K D Q p L 0 F 1 d G 9 S Z W 1 v d m V k Q 2 9 s d W 1 u c z E u e 0 M g T y B E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b G U g M S A o N C k v Q X V 0 b 1 J l b W 9 2 Z W R D b 2 x 1 b W 5 z M S 5 7 U y B O b y w w f S Z x d W 9 0 O y w m c X V v d D t T Z W N 0 a W 9 u M S 9 U Y W J s Z S A x I C g 0 K S 9 B d X R v U m V t b 3 Z l Z E N v b H V t b n M x L n t Q c m 9 q Z W N 0 L D F 9 J n F 1 b 3 Q 7 L C Z x d W 9 0 O 1 N l Y 3 R p b 2 4 x L 1 R h Y m x l I D E g K D Q p L 0 F 1 d G 9 S Z W 1 v d m V k Q 2 9 s d W 1 u c z E u e 0 N h c G F j a X R 5 I C h N V y k s M n 0 m c X V v d D s s J n F 1 b 3 Q 7 U 2 V j d G l v b j E v V G F i b G U g M S A o N C k v Q X V 0 b 1 J l b W 9 2 Z W R D b 2 x 1 b W 5 z M S 5 7 T G l j I E 5 v L D N 9 J n F 1 b 3 Q 7 L C Z x d W 9 0 O 1 N l Y 3 R p b 2 4 x L 1 R h Y m x l I D E g K D Q p L 0 F 1 d G 9 S Z W 1 v d m V k Q 2 9 s d W 1 u c z E u e 0 l z d X V l I E R h d G U s N H 0 m c X V v d D s s J n F 1 b 3 Q 7 U 2 V j d G l v b j E v V G F i b G U g M S A o N C k v Q X V 0 b 1 J l b W 9 2 Z W R D b 2 x 1 b W 5 z M S 5 7 V m F s a W R p d H k s N X 0 m c X V v d D s s J n F 1 b 3 Q 7 U 2 V j d G l v b j E v V G F i b G U g M S A o N C k v Q X V 0 b 1 J l b W 9 2 Z W R D b 2 x 1 b W 5 z M S 5 7 U H J v b W 9 0 Z X I s N n 0 m c X V v d D s s J n F 1 b 3 Q 7 U 2 V j d G l v b j E v V G F i b G U g M S A o N C k v Q X V 0 b 1 J l b W 9 2 Z W R D b 2 x 1 b W 5 z M S 5 7 Q W R k c m V z c y w 3 f S Z x d W 9 0 O y w m c X V v d D t T Z W N 0 a W 9 u M S 9 U Y W J s Z S A x I C g 0 K S 9 B d X R v U m V t b 3 Z l Z E N v b H V t b n M x L n t M Y X R p d G l 1 Z G U g T i w 4 f S Z x d W 9 0 O y w m c X V v d D t T Z W N 0 a W 9 u M S 9 U Y W J s Z S A x I C g 0 K S 9 B d X R v U m V t b 3 Z l Z E N v b H V t b n M x L n t M Y X R p d G l 1 Z G U g T l 8 x L D l 9 J n F 1 b 3 Q 7 L C Z x d W 9 0 O 1 N l Y 3 R p b 2 4 x L 1 R h Y m x l I D E g K D Q p L 0 F 1 d G 9 S Z W 1 v d m V k Q 2 9 s d W 1 u c z E u e 0 x v b m d p d H V k Z S B F L D E w f S Z x d W 9 0 O y w m c X V v d D t T Z W N 0 a W 9 u M S 9 U Y W J s Z S A x I C g 0 K S 9 B d X R v U m V t b 3 Z l Z E N v b H V t b n M x L n t M b 2 5 n a X R 1 Z G U g R V 8 y L D E x f S Z x d W 9 0 O y w m c X V v d D t T Z W N 0 a W 9 u M S 9 U Y W J s Z S A x I C g 0 K S 9 B d X R v U m V t b 3 Z l Z E N v b H V t b n M x L n t W R E M v R G l z d H J p Y 3 Q s M T J 9 J n F 1 b 3 Q 7 L C Z x d W 9 0 O 1 N l Y 3 R p b 2 4 x L 1 R h Y m x l I D E g K D Q p L 0 F 1 d G 9 S Z W 1 v d m V k Q 2 9 s d W 1 u c z E u e 0 M g T y B E L D E z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C k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S k 8 L 0 l 0 Z W 1 Q Y X R o P j w v S X R l b U x v Y 2 F 0 a W 9 u P j x T d G F i b G V F b n R y a W V z P j x F b n R y e S B U e X B l P S J R d W V y e U l E I i B W Y W x 1 Z T 0 i c z E 3 M 2 Y 0 Z G E w L W E y Z G Q t N D c 0 N y 0 4 M W E 1 L W Y 3 Y j k 1 M 2 V j M j Y 1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n Z W 5 l c m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J U M D I 6 M j A 6 M D U u N j c z O D U x M 1 o i I C 8 + P E V u d H J 5 I F R 5 c G U 9 I k Z p b G x D b 2 x 1 b W 5 U e X B l c y I g V m F s d W U 9 I n N B d 1 l E Q X d r S k J n W U d C Z 1 l H Q m d r P S I g L z 4 8 R W 5 0 c n k g V H l w Z T 0 i R m l s b E N v b H V t b k 5 h b W V z I i B W Y W x 1 Z T 0 i c 1 s m c X V v d D t T I E 5 v J n F 1 b 3 Q 7 L C Z x d W 9 0 O 1 B y b 2 p l Y 3 Q m c X V v d D s s J n F 1 b 3 Q 7 Q 2 F w Y W N p d H k g K E 1 X K S Z x d W 9 0 O y w m c X V v d D t M a W M g T m 8 m c X V v d D s s J n F 1 b 3 Q 7 S X N 1 d W U g R G F 0 Z S Z x d W 9 0 O y w m c X V v d D t W Y W x p Z G l 0 e S Z x d W 9 0 O y w m c X V v d D t Q c m 9 t b 3 R l c i Z x d W 9 0 O y w m c X V v d D t B Z G R y Z X N z J n F 1 b 3 Q 7 L C Z x d W 9 0 O 0 x h d G l 0 a X V k Z S B O J n F 1 b 3 Q 7 L C Z x d W 9 0 O 0 x h d G l 0 a X V k Z S B O X z E m c X V v d D s s J n F 1 b 3 Q 7 T G 9 u Z 2 l 0 d W R l I E U m c X V v d D s s J n F 1 b 3 Q 7 T G 9 u Z 2 l 0 d W R l I E V f M i Z x d W 9 0 O y w m c X V v d D t W R E M v R G l z d H J p Y 3 Q m c X V v d D s s J n F 1 b 3 Q 7 Q y B P I E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N S k v Q X V 0 b 1 J l b W 9 2 Z W R D b 2 x 1 b W 5 z M S 5 7 U y B O b y w w f S Z x d W 9 0 O y w m c X V v d D t T Z W N 0 a W 9 u M S 9 U Y W J s Z S A x I C g 1 K S 9 B d X R v U m V t b 3 Z l Z E N v b H V t b n M x L n t Q c m 9 q Z W N 0 L D F 9 J n F 1 b 3 Q 7 L C Z x d W 9 0 O 1 N l Y 3 R p b 2 4 x L 1 R h Y m x l I D E g K D U p L 0 F 1 d G 9 S Z W 1 v d m V k Q 2 9 s d W 1 u c z E u e 0 N h c G F j a X R 5 I C h N V y k s M n 0 m c X V v d D s s J n F 1 b 3 Q 7 U 2 V j d G l v b j E v V G F i b G U g M S A o N S k v Q X V 0 b 1 J l b W 9 2 Z W R D b 2 x 1 b W 5 z M S 5 7 T G l j I E 5 v L D N 9 J n F 1 b 3 Q 7 L C Z x d W 9 0 O 1 N l Y 3 R p b 2 4 x L 1 R h Y m x l I D E g K D U p L 0 F 1 d G 9 S Z W 1 v d m V k Q 2 9 s d W 1 u c z E u e 0 l z d X V l I E R h d G U s N H 0 m c X V v d D s s J n F 1 b 3 Q 7 U 2 V j d G l v b j E v V G F i b G U g M S A o N S k v Q X V 0 b 1 J l b W 9 2 Z W R D b 2 x 1 b W 5 z M S 5 7 V m F s a W R p d H k s N X 0 m c X V v d D s s J n F 1 b 3 Q 7 U 2 V j d G l v b j E v V G F i b G U g M S A o N S k v Q X V 0 b 1 J l b W 9 2 Z W R D b 2 x 1 b W 5 z M S 5 7 U H J v b W 9 0 Z X I s N n 0 m c X V v d D s s J n F 1 b 3 Q 7 U 2 V j d G l v b j E v V G F i b G U g M S A o N S k v Q X V 0 b 1 J l b W 9 2 Z W R D b 2 x 1 b W 5 z M S 5 7 Q W R k c m V z c y w 3 f S Z x d W 9 0 O y w m c X V v d D t T Z W N 0 a W 9 u M S 9 U Y W J s Z S A x I C g 1 K S 9 B d X R v U m V t b 3 Z l Z E N v b H V t b n M x L n t M Y X R p d G l 1 Z G U g T i w 4 f S Z x d W 9 0 O y w m c X V v d D t T Z W N 0 a W 9 u M S 9 U Y W J s Z S A x I C g 1 K S 9 B d X R v U m V t b 3 Z l Z E N v b H V t b n M x L n t M Y X R p d G l 1 Z G U g T l 8 x L D l 9 J n F 1 b 3 Q 7 L C Z x d W 9 0 O 1 N l Y 3 R p b 2 4 x L 1 R h Y m x l I D E g K D U p L 0 F 1 d G 9 S Z W 1 v d m V k Q 2 9 s d W 1 u c z E u e 0 x v b m d p d H V k Z S B F L D E w f S Z x d W 9 0 O y w m c X V v d D t T Z W N 0 a W 9 u M S 9 U Y W J s Z S A x I C g 1 K S 9 B d X R v U m V t b 3 Z l Z E N v b H V t b n M x L n t M b 2 5 n a X R 1 Z G U g R V 8 y L D E x f S Z x d W 9 0 O y w m c X V v d D t T Z W N 0 a W 9 u M S 9 U Y W J s Z S A x I C g 1 K S 9 B d X R v U m V t b 3 Z l Z E N v b H V t b n M x L n t W R E M v R G l z d H J p Y 3 Q s M T J 9 J n F 1 b 3 Q 7 L C Z x d W 9 0 O 1 N l Y 3 R p b 2 4 x L 1 R h Y m x l I D E g K D U p L 0 F 1 d G 9 S Z W 1 v d m V k Q 2 9 s d W 1 u c z E u e 0 M g T y B E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b G U g M S A o N S k v Q X V 0 b 1 J l b W 9 2 Z W R D b 2 x 1 b W 5 z M S 5 7 U y B O b y w w f S Z x d W 9 0 O y w m c X V v d D t T Z W N 0 a W 9 u M S 9 U Y W J s Z S A x I C g 1 K S 9 B d X R v U m V t b 3 Z l Z E N v b H V t b n M x L n t Q c m 9 q Z W N 0 L D F 9 J n F 1 b 3 Q 7 L C Z x d W 9 0 O 1 N l Y 3 R p b 2 4 x L 1 R h Y m x l I D E g K D U p L 0 F 1 d G 9 S Z W 1 v d m V k Q 2 9 s d W 1 u c z E u e 0 N h c G F j a X R 5 I C h N V y k s M n 0 m c X V v d D s s J n F 1 b 3 Q 7 U 2 V j d G l v b j E v V G F i b G U g M S A o N S k v Q X V 0 b 1 J l b W 9 2 Z W R D b 2 x 1 b W 5 z M S 5 7 T G l j I E 5 v L D N 9 J n F 1 b 3 Q 7 L C Z x d W 9 0 O 1 N l Y 3 R p b 2 4 x L 1 R h Y m x l I D E g K D U p L 0 F 1 d G 9 S Z W 1 v d m V k Q 2 9 s d W 1 u c z E u e 0 l z d X V l I E R h d G U s N H 0 m c X V v d D s s J n F 1 b 3 Q 7 U 2 V j d G l v b j E v V G F i b G U g M S A o N S k v Q X V 0 b 1 J l b W 9 2 Z W R D b 2 x 1 b W 5 z M S 5 7 V m F s a W R p d H k s N X 0 m c X V v d D s s J n F 1 b 3 Q 7 U 2 V j d G l v b j E v V G F i b G U g M S A o N S k v Q X V 0 b 1 J l b W 9 2 Z W R D b 2 x 1 b W 5 z M S 5 7 U H J v b W 9 0 Z X I s N n 0 m c X V v d D s s J n F 1 b 3 Q 7 U 2 V j d G l v b j E v V G F i b G U g M S A o N S k v Q X V 0 b 1 J l b W 9 2 Z W R D b 2 x 1 b W 5 z M S 5 7 Q W R k c m V z c y w 3 f S Z x d W 9 0 O y w m c X V v d D t T Z W N 0 a W 9 u M S 9 U Y W J s Z S A x I C g 1 K S 9 B d X R v U m V t b 3 Z l Z E N v b H V t b n M x L n t M Y X R p d G l 1 Z G U g T i w 4 f S Z x d W 9 0 O y w m c X V v d D t T Z W N 0 a W 9 u M S 9 U Y W J s Z S A x I C g 1 K S 9 B d X R v U m V t b 3 Z l Z E N v b H V t b n M x L n t M Y X R p d G l 1 Z G U g T l 8 x L D l 9 J n F 1 b 3 Q 7 L C Z x d W 9 0 O 1 N l Y 3 R p b 2 4 x L 1 R h Y m x l I D E g K D U p L 0 F 1 d G 9 S Z W 1 v d m V k Q 2 9 s d W 1 u c z E u e 0 x v b m d p d H V k Z S B F L D E w f S Z x d W 9 0 O y w m c X V v d D t T Z W N 0 a W 9 u M S 9 U Y W J s Z S A x I C g 1 K S 9 B d X R v U m V t b 3 Z l Z E N v b H V t b n M x L n t M b 2 5 n a X R 1 Z G U g R V 8 y L D E x f S Z x d W 9 0 O y w m c X V v d D t T Z W N 0 a W 9 u M S 9 U Y W J s Z S A x I C g 1 K S 9 B d X R v U m V t b 3 Z l Z E N v b H V t b n M x L n t W R E M v R G l z d H J p Y 3 Q s M T J 9 J n F 1 b 3 Q 7 L C Z x d W 9 0 O 1 N l Y 3 R p b 2 4 x L 1 R h Y m x l I D E g K D U p L 0 F 1 d G 9 S Z W 1 v d m V k Q 2 9 s d W 1 u c z E u e 0 M g T y B E L D E z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S k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V C N m 6 7 N I k y C d r l e c a o n y g A A A A A C A A A A A A A Q Z g A A A A E A A C A A A A D R J g g 4 b V P q 4 G d 6 j q N a 3 c f E 8 4 A e 6 B j c y i 3 U 4 Y p N 6 u k a n A A A A A A O g A A A A A I A A C A A A A B h o o V y I + s 4 r r r e / 7 c p q X v y D Y x 3 W O y b / G / F 6 c g b g e s T i F A A A A A 4 z m Y + 1 m p q J r A I c a s s c k 2 b x j F h n G f l w q 5 Y B 9 n a f F T i c R s B t m / y h b I b K Z O W D A z o 6 j u J 4 T M 1 s X l 1 n k 6 / H c V Q L 0 m t k K A r V 7 C q + 2 N j 4 7 f S P r O U 0 U A A A A A r I 6 I F b q B I o 0 a 8 w r x P x H I / k Y E t q S 1 y h 1 o E V h d I w w Z c I k a z Q j 6 P T I 0 e I G T 5 8 5 t b y S V H m t y P C R L K w 8 q E t Y z S N / k z < / D a t a M a s h u p > 
</file>

<file path=customXml/itemProps1.xml><?xml version="1.0" encoding="utf-8"?>
<ds:datastoreItem xmlns:ds="http://schemas.openxmlformats.org/officeDocument/2006/customXml" ds:itemID="{40AEE1C8-3156-455B-A9F8-9E116F8751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Hydro_Generation_Table</vt:lpstr>
      <vt:lpstr>Province_Generation</vt:lpstr>
      <vt:lpstr>Cost_province_wise</vt:lpstr>
      <vt:lpstr>Cost function</vt:lpstr>
      <vt:lpstr>Load_Province</vt:lpstr>
      <vt:lpstr>Trasnmission Line</vt:lpstr>
      <vt:lpstr>Load</vt:lpstr>
      <vt:lpstr>Cogeneration</vt:lpstr>
      <vt:lpstr>Solar</vt:lpstr>
      <vt:lpstr>Thermal</vt:lpstr>
      <vt:lpstr>Province_Infromation</vt:lpstr>
      <vt:lpstr>Districts of Sudurpaschim</vt:lpstr>
      <vt:lpstr>Districts of Karnali</vt:lpstr>
      <vt:lpstr>Districts of Lumbini (2)</vt:lpstr>
      <vt:lpstr>Districts of Gandaki</vt:lpstr>
      <vt:lpstr>Districts of Bagmati</vt:lpstr>
      <vt:lpstr>Districts of Madhesh Province</vt:lpstr>
      <vt:lpstr>Districts of Koshi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Bhatta</dc:creator>
  <cp:lastModifiedBy>Ashish Bhatta</cp:lastModifiedBy>
  <dcterms:created xsi:type="dcterms:W3CDTF">2025-04-09T04:43:16Z</dcterms:created>
  <dcterms:modified xsi:type="dcterms:W3CDTF">2025-05-29T05:49:16Z</dcterms:modified>
</cp:coreProperties>
</file>