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04 Electricity Market\Simulator\"/>
    </mc:Choice>
  </mc:AlternateContent>
  <xr:revisionPtr revIDLastSave="0" documentId="13_ncr:1_{23FFBDEE-2714-4189-B5F9-9BEFD0B751E3}" xr6:coauthVersionLast="47" xr6:coauthVersionMax="47" xr10:uidLastSave="{00000000-0000-0000-0000-000000000000}"/>
  <bookViews>
    <workbookView xWindow="-108" yWindow="-108" windowWidth="23256" windowHeight="12456" activeTab="2" xr2:uid="{11E16FF2-9F98-450D-9CD1-EA9A0E66B994}"/>
  </bookViews>
  <sheets>
    <sheet name="Uniform Price Model" sheetId="1" r:id="rId1"/>
    <sheet name="Consumers" sheetId="6" r:id="rId2"/>
    <sheet name="Zonal Pricing Model" sheetId="2" r:id="rId3"/>
    <sheet name="comparision" sheetId="7" r:id="rId4"/>
    <sheet name="O and M Cost" sheetId="4" r:id="rId5"/>
    <sheet name="Transmiison parameters" sheetId="3" r:id="rId6"/>
    <sheet name="O&amp;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3" i="6" s="1"/>
  <c r="F4" i="2"/>
  <c r="G4" i="2" s="1"/>
  <c r="F5" i="2"/>
  <c r="G5" i="2" s="1"/>
  <c r="F6" i="2"/>
  <c r="G6" i="2" s="1"/>
  <c r="F3" i="2"/>
  <c r="G3" i="2" s="1"/>
  <c r="Q4" i="1"/>
  <c r="Q5" i="1"/>
  <c r="Q6" i="1"/>
  <c r="Q3" i="1"/>
  <c r="R3" i="1" s="1"/>
  <c r="R4" i="1"/>
  <c r="R5" i="1"/>
  <c r="R6" i="1"/>
  <c r="K8" i="2"/>
  <c r="D6" i="2"/>
  <c r="D5" i="2"/>
  <c r="D4" i="2"/>
  <c r="D3" i="2"/>
  <c r="P4" i="1"/>
  <c r="P5" i="1"/>
  <c r="P6" i="1"/>
  <c r="P3" i="1"/>
  <c r="D3" i="1"/>
  <c r="D4" i="1"/>
  <c r="D5" i="1"/>
  <c r="D2" i="1"/>
  <c r="C2" i="6" l="1"/>
  <c r="C4" i="6"/>
  <c r="D7" i="2"/>
  <c r="P8" i="1"/>
</calcChain>
</file>

<file path=xl/sharedStrings.xml><?xml version="1.0" encoding="utf-8"?>
<sst xmlns="http://schemas.openxmlformats.org/spreadsheetml/2006/main" count="104" uniqueCount="62">
  <si>
    <t>Sudurpashim</t>
  </si>
  <si>
    <t>Gandaki</t>
  </si>
  <si>
    <t>Bagmati</t>
  </si>
  <si>
    <t>Koshi</t>
  </si>
  <si>
    <t>Province</t>
  </si>
  <si>
    <t>MW</t>
  </si>
  <si>
    <t>MWh</t>
  </si>
  <si>
    <t>Deamnd</t>
  </si>
  <si>
    <t>Cummuative</t>
  </si>
  <si>
    <t>Schedule Table</t>
  </si>
  <si>
    <t>2148.20 MW</t>
  </si>
  <si>
    <t>Market Clearing Price</t>
  </si>
  <si>
    <t>Rs/MWh</t>
  </si>
  <si>
    <t>Loss</t>
  </si>
  <si>
    <t>Congetion</t>
  </si>
  <si>
    <t>Lumbini to Gandaki</t>
  </si>
  <si>
    <t>450MW</t>
  </si>
  <si>
    <t>473 MW</t>
  </si>
  <si>
    <t>Generation</t>
  </si>
  <si>
    <t>Total</t>
  </si>
  <si>
    <t>UPM</t>
  </si>
  <si>
    <t>Zonal</t>
  </si>
  <si>
    <t>Diffenence</t>
  </si>
  <si>
    <t>Surplus</t>
  </si>
  <si>
    <t>Rs</t>
  </si>
  <si>
    <t>Demand</t>
  </si>
  <si>
    <t>From</t>
  </si>
  <si>
    <t>To</t>
  </si>
  <si>
    <t>Power Transfer Capacity (MVA)</t>
  </si>
  <si>
    <t>Madesh</t>
  </si>
  <si>
    <t>Lumbini</t>
  </si>
  <si>
    <t>Limbini</t>
  </si>
  <si>
    <t>per cent of Initial Investment</t>
  </si>
  <si>
    <t>Size of Hydro Power Plant</t>
  </si>
  <si>
    <t>less than 20 MW</t>
  </si>
  <si>
    <t>greater than 20 MW</t>
  </si>
  <si>
    <t>greater than100 MW</t>
  </si>
  <si>
    <t>Annual Generation (MWh)</t>
  </si>
  <si>
    <t>Cost (Rs/MWh))</t>
  </si>
  <si>
    <t>Scheduled 
Quantily (MWh)</t>
  </si>
  <si>
    <t>Production 
Cost (Rs)</t>
  </si>
  <si>
    <t>Revenue (Rs)</t>
  </si>
  <si>
    <t>Total Cost of Generation (Rs)</t>
  </si>
  <si>
    <t>Bus Price
[Rs/MWh]</t>
  </si>
  <si>
    <t>Revenue
[Rs]</t>
  </si>
  <si>
    <t>Offer Price
[Rs/MWh]</t>
  </si>
  <si>
    <t>Surplus
[Rs]</t>
  </si>
  <si>
    <t>NEA</t>
  </si>
  <si>
    <t>CREE</t>
  </si>
  <si>
    <t>BPC</t>
  </si>
  <si>
    <t>Comparison between Zonal and Uniform Pricing Scheme</t>
  </si>
  <si>
    <t>Uniform</t>
  </si>
  <si>
    <t>Comparison Parameter</t>
  </si>
  <si>
    <t>Surplus to Producers (Rs)</t>
  </si>
  <si>
    <t>Total Production Cost (Rs)</t>
  </si>
  <si>
    <t>Network Loss (Rs/hr)</t>
  </si>
  <si>
    <t>Load (MW)</t>
  </si>
  <si>
    <t>Generation (M W)</t>
  </si>
  <si>
    <t>Investment Cost (Million Rs)</t>
  </si>
  <si>
    <t>Madhesh</t>
  </si>
  <si>
    <t>Sudurpashchim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</si>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</sst>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0" fontId="0" fillId="0" borderId="0" xfId="0" applyNumberFormat="1"/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 b="1"/>
              <a:t>Supply And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Generation Offer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Price Model'!$B$7:$B$14</c:f>
              <c:numCache>
                <c:formatCode>General</c:formatCode>
                <c:ptCount val="8"/>
                <c:pt idx="0">
                  <c:v>0</c:v>
                </c:pt>
                <c:pt idx="1">
                  <c:v>1185.2</c:v>
                </c:pt>
                <c:pt idx="2">
                  <c:v>1185.2</c:v>
                </c:pt>
                <c:pt idx="3">
                  <c:v>1517.3</c:v>
                </c:pt>
                <c:pt idx="4">
                  <c:v>1517.3</c:v>
                </c:pt>
                <c:pt idx="5">
                  <c:v>2213.3000000000002</c:v>
                </c:pt>
                <c:pt idx="6">
                  <c:v>2213.3000000000002</c:v>
                </c:pt>
                <c:pt idx="7">
                  <c:v>2307.3000000000002</c:v>
                </c:pt>
              </c:numCache>
            </c:numRef>
          </c:xVal>
          <c:yVal>
            <c:numRef>
              <c:f>'Uniform Price Model'!$C$7:$C$14</c:f>
              <c:numCache>
                <c:formatCode>General</c:formatCode>
                <c:ptCount val="8"/>
                <c:pt idx="0">
                  <c:v>687.70630000000006</c:v>
                </c:pt>
                <c:pt idx="1">
                  <c:v>687.70630000000006</c:v>
                </c:pt>
                <c:pt idx="2">
                  <c:v>1016.14</c:v>
                </c:pt>
                <c:pt idx="3">
                  <c:v>1016.14</c:v>
                </c:pt>
                <c:pt idx="4">
                  <c:v>1243.3130000000001</c:v>
                </c:pt>
                <c:pt idx="5">
                  <c:v>1243.3130000000001</c:v>
                </c:pt>
                <c:pt idx="6">
                  <c:v>1503.011</c:v>
                </c:pt>
                <c:pt idx="7">
                  <c:v>1503.011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2-4B2C-906C-CE5B2AB6934B}"/>
            </c:ext>
          </c:extLst>
        </c:ser>
        <c:ser>
          <c:idx val="1"/>
          <c:order val="1"/>
          <c:tx>
            <c:v>Demand offer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Price Model'!$I$1:$I$2</c:f>
              <c:numCache>
                <c:formatCode>General</c:formatCode>
                <c:ptCount val="2"/>
                <c:pt idx="0">
                  <c:v>2148.1999999999998</c:v>
                </c:pt>
                <c:pt idx="1">
                  <c:v>2148.1999999999998</c:v>
                </c:pt>
              </c:numCache>
            </c:numRef>
          </c:xVal>
          <c:yVal>
            <c:numRef>
              <c:f>'Uniform Price Model'!$J$1:$J$2</c:f>
              <c:numCache>
                <c:formatCode>General</c:formatCode>
                <c:ptCount val="2"/>
                <c:pt idx="0">
                  <c:v>2000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2-4B2C-906C-CE5B2AB6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85311"/>
        <c:axId val="186984351"/>
      </c:scatterChart>
      <c:valAx>
        <c:axId val="1869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b="1"/>
                  <a:t>Quantity [MWh}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186984351"/>
        <c:crosses val="autoZero"/>
        <c:crossBetween val="midCat"/>
      </c:valAx>
      <c:valAx>
        <c:axId val="1869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b="1"/>
                  <a:t>Cost [Rs/MWh]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1869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529547</xdr:colOff>
      <xdr:row>6</xdr:row>
      <xdr:rowOff>57150</xdr:rowOff>
    </xdr:from>
    <xdr:to>
      <xdr:col>10</xdr:col>
      <xdr:colOff>10601</xdr:colOff>
      <xdr:row>20</xdr:row>
      <xdr:rowOff>132853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81CE5-62B0-8CCE-0707-259749323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421341</xdr:colOff>
      <xdr:row>18</xdr:row>
      <xdr:rowOff>53788</xdr:rowOff>
    </xdr:from>
    <xdr:to>
      <xdr:col>16</xdr:col>
      <xdr:colOff>892742</xdr:colOff>
      <xdr:row>41</xdr:row>
      <xdr:rowOff>103849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E3F4E2-8239-5B67-72AB-D7E2E3BDD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341" y="4249270"/>
          <a:ext cx="15842286" cy="541095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0.76518</cdr:x>
      <cdr:y>0.39183</cdr:y>
    </cdr:from>
    <cdr:to>
      <cdr:x>0.83393</cdr:x>
      <cdr:y>0.48383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B43A942-2DCA-5A70-65FA-969DC5759621}"/>
            </a:ext>
          </a:extLst>
        </cdr:cNvPr>
        <cdr:cNvCxnSpPr/>
      </cdr:nvCxnSpPr>
      <cdr:spPr>
        <a:xfrm xmlns:a="http://schemas.openxmlformats.org/drawingml/2006/main">
          <a:off x="4719638" y="1354538"/>
          <a:ext cx="424070" cy="3180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0.52738</cdr:x>
      <cdr:y>0.18276</cdr:y>
    </cdr:from>
    <cdr:to>
      <cdr:x>0.81535</cdr:x>
      <cdr:y>0.33767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D8F67E84-E13B-9777-55EA-CF06BDB22665}"/>
            </a:ext>
          </a:extLst>
        </cdr:cNvPr>
        <cdr:cNvSpPr txBox="1"/>
      </cdr:nvSpPr>
      <cdr:spPr>
        <a:xfrm xmlns:a="http://schemas.openxmlformats.org/drawingml/2006/main">
          <a:off x="2638626" y="610214"/>
          <a:ext cx="1440804" cy="517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kern="1200">
              <a:latin typeface="Helvetica" panose="020B0604020202020204" pitchFamily="34" charset="0"/>
              <a:cs typeface="Helvetica" panose="020B0604020202020204" pitchFamily="34" charset="0"/>
            </a:rPr>
            <a:t>(2148.2 MWh, </a:t>
          </a:r>
        </a:p>
        <a:p xmlns:a="http://schemas.openxmlformats.org/drawingml/2006/main">
          <a:r>
            <a:rPr lang="en-US" sz="1100" b="1" kern="1200">
              <a:latin typeface="Helvetica" panose="020B0604020202020204" pitchFamily="34" charset="0"/>
              <a:cs typeface="Helvetica" panose="020B0604020202020204" pitchFamily="34" charset="0"/>
            </a:rPr>
            <a:t>1243.313 Rs/MWh)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719071</xdr:colOff>
      <xdr:row>16</xdr:row>
      <xdr:rowOff>160986</xdr:rowOff>
    </xdr:from>
    <xdr:to>
      <xdr:col>19</xdr:col>
      <xdr:colOff>638347</xdr:colOff>
      <xdr:row>40</xdr:row>
      <xdr:rowOff>60183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71009A-E743-7EBF-1091-99E8ED45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7916" y="4915437"/>
          <a:ext cx="15856882" cy="53083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80A46-EABD-42E6-81B9-EF72F1F8E109}" name="Table1" displayName="Table1" ref="A1:D5" totalsRowShown="0">
  <autoFilter ref="A1:D5" xr:uid="{03180A46-EABD-42E6-81B9-EF72F1F8E109}"/>
  <sortState xmlns:xlrd2="http://schemas.microsoft.com/office/spreadsheetml/2017/richdata2" ref="A2:C5">
    <sortCondition ref="C1:C5"/>
  </sortState>
  <tableColumns count="4">
    <tableColumn id="1" xr3:uid="{867D4438-CC47-44B2-A48B-645A81A3E1DA}" name="Province"/>
    <tableColumn id="2" xr3:uid="{43FD0703-4723-416A-8290-4BF72DAF9578}" name="MW"/>
    <tableColumn id="3" xr3:uid="{7FBACCF3-0FC5-4FB7-9CDE-C56BD1B52A2A}" name="MWh"/>
    <tableColumn id="4" xr3:uid="{5FFA9427-9118-49D0-8537-B5B45B7A6C75}" name="Cummuative" dataDxfId="0">
      <calculatedColumnFormula>SUM($B$2:B2)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C83B-E58A-4F73-8E80-FDA27D459CA6}">
  <dimension ref="A1:R14"/>
  <sheetViews>
    <sheetView topLeftCell="E1" zoomScale="85" zoomScaleNormal="85" workbookViewId="0">
      <selection activeCell="M2" sqref="M2:R6"/>
    </sheetView>
  </sheetViews>
  <sheetFormatPr defaultRowHeight="18" x14ac:dyDescent="0.35"/>
  <cols>
    <col min="1" max="1" width="9.1640625" customWidth="1"/>
    <col min="13" max="13" width="17.83203125" bestFit="1" customWidth="1"/>
    <col min="14" max="14" width="16.08203125" bestFit="1" customWidth="1"/>
    <col min="15" max="15" width="12.9140625" bestFit="1" customWidth="1"/>
    <col min="16" max="16" width="17.25" bestFit="1" customWidth="1"/>
    <col min="17" max="17" width="13.5" bestFit="1" customWidth="1"/>
    <col min="18" max="18" width="10.25" bestFit="1" customWidth="1"/>
  </cols>
  <sheetData>
    <row r="1" spans="1:18" x14ac:dyDescent="0.35">
      <c r="A1" t="s">
        <v>4</v>
      </c>
      <c r="B1" t="s">
        <v>5</v>
      </c>
      <c r="C1" t="s">
        <v>6</v>
      </c>
      <c r="D1" t="s">
        <v>8</v>
      </c>
      <c r="F1" t="s">
        <v>7</v>
      </c>
      <c r="G1" t="s">
        <v>10</v>
      </c>
      <c r="I1">
        <v>2148.1999999999998</v>
      </c>
      <c r="J1">
        <v>2000</v>
      </c>
    </row>
    <row r="2" spans="1:18" ht="22.8" x14ac:dyDescent="0.35">
      <c r="A2" t="s">
        <v>2</v>
      </c>
      <c r="B2">
        <v>1185.2</v>
      </c>
      <c r="C2">
        <v>687.70630000000006</v>
      </c>
      <c r="D2">
        <f>SUM($B$2:B2)</f>
        <v>1185.2</v>
      </c>
      <c r="I2">
        <v>2148.1999999999998</v>
      </c>
      <c r="J2">
        <v>0</v>
      </c>
      <c r="M2" s="15" t="s">
        <v>9</v>
      </c>
      <c r="N2" s="15" t="s">
        <v>38</v>
      </c>
      <c r="O2" s="16" t="s">
        <v>39</v>
      </c>
      <c r="P2" s="16" t="s">
        <v>40</v>
      </c>
      <c r="Q2" s="15" t="s">
        <v>41</v>
      </c>
      <c r="R2" s="15" t="s">
        <v>23</v>
      </c>
    </row>
    <row r="3" spans="1:18" x14ac:dyDescent="0.35">
      <c r="A3" t="s">
        <v>3</v>
      </c>
      <c r="B3">
        <v>332.1</v>
      </c>
      <c r="C3">
        <v>1016.14</v>
      </c>
      <c r="D3">
        <f>SUM($B$2:B3)</f>
        <v>1517.3000000000002</v>
      </c>
      <c r="M3" s="17" t="s">
        <v>2</v>
      </c>
      <c r="N3" s="18">
        <v>687.70630000000006</v>
      </c>
      <c r="O3" s="18">
        <v>1185.2</v>
      </c>
      <c r="P3" s="18">
        <f>N3*O3</f>
        <v>815069.50676000013</v>
      </c>
      <c r="Q3" s="18">
        <f>O3*$N$10</f>
        <v>1473574.5676000002</v>
      </c>
      <c r="R3" s="18">
        <f>Q3-P3</f>
        <v>658505.06084000005</v>
      </c>
    </row>
    <row r="4" spans="1:18" x14ac:dyDescent="0.35">
      <c r="A4" t="s">
        <v>1</v>
      </c>
      <c r="B4">
        <v>696</v>
      </c>
      <c r="C4">
        <v>1243.3130000000001</v>
      </c>
      <c r="D4">
        <f>SUM($B$2:B4)</f>
        <v>2213.3000000000002</v>
      </c>
      <c r="M4" s="17" t="s">
        <v>3</v>
      </c>
      <c r="N4" s="18">
        <v>1016.14</v>
      </c>
      <c r="O4" s="18">
        <v>332.1</v>
      </c>
      <c r="P4" s="18">
        <f t="shared" ref="P4:P6" si="0">N4*O4</f>
        <v>337460.09400000004</v>
      </c>
      <c r="Q4" s="18">
        <f t="shared" ref="Q4:Q6" si="1">O4*$N$10</f>
        <v>412904.24730000005</v>
      </c>
      <c r="R4" s="18">
        <f t="shared" ref="R4:R6" si="2">Q4-P4</f>
        <v>75444.153300000005</v>
      </c>
    </row>
    <row r="5" spans="1:18" x14ac:dyDescent="0.35">
      <c r="A5" t="s">
        <v>0</v>
      </c>
      <c r="B5">
        <v>94</v>
      </c>
      <c r="C5">
        <v>1503.011</v>
      </c>
      <c r="D5">
        <f>SUM($B$2:B5)</f>
        <v>2307.3000000000002</v>
      </c>
      <c r="M5" s="17" t="s">
        <v>1</v>
      </c>
      <c r="N5" s="18">
        <v>1243.3130000000001</v>
      </c>
      <c r="O5" s="18">
        <v>677.3</v>
      </c>
      <c r="P5" s="18">
        <f t="shared" si="0"/>
        <v>842095.89489999996</v>
      </c>
      <c r="Q5" s="18">
        <f t="shared" si="1"/>
        <v>842095.89489999996</v>
      </c>
      <c r="R5" s="18">
        <f t="shared" si="2"/>
        <v>0</v>
      </c>
    </row>
    <row r="6" spans="1:18" x14ac:dyDescent="0.35">
      <c r="M6" s="17" t="s">
        <v>0</v>
      </c>
      <c r="N6" s="18">
        <v>1503.011</v>
      </c>
      <c r="O6" s="18">
        <v>0</v>
      </c>
      <c r="P6" s="18">
        <f t="shared" si="0"/>
        <v>0</v>
      </c>
      <c r="Q6" s="18">
        <f t="shared" si="1"/>
        <v>0</v>
      </c>
      <c r="R6" s="18">
        <f t="shared" si="2"/>
        <v>0</v>
      </c>
    </row>
    <row r="7" spans="1:18" x14ac:dyDescent="0.35">
      <c r="A7">
        <v>0</v>
      </c>
      <c r="B7">
        <v>0</v>
      </c>
      <c r="C7">
        <v>687.70630000000006</v>
      </c>
    </row>
    <row r="8" spans="1:18" x14ac:dyDescent="0.35">
      <c r="B8">
        <v>1185.2</v>
      </c>
      <c r="C8">
        <v>687.70630000000006</v>
      </c>
      <c r="M8" t="s">
        <v>42</v>
      </c>
      <c r="P8" s="6">
        <f>SUM(P3:P7)</f>
        <v>1994625.4956600002</v>
      </c>
      <c r="Q8" t="s">
        <v>24</v>
      </c>
    </row>
    <row r="9" spans="1:18" x14ac:dyDescent="0.35">
      <c r="B9">
        <v>1185.2</v>
      </c>
      <c r="C9">
        <v>1016.14</v>
      </c>
    </row>
    <row r="10" spans="1:18" x14ac:dyDescent="0.35">
      <c r="B10">
        <v>1517.3</v>
      </c>
      <c r="C10">
        <v>1016.14</v>
      </c>
      <c r="M10" t="s">
        <v>11</v>
      </c>
      <c r="N10" s="5">
        <v>1243.3130000000001</v>
      </c>
      <c r="O10" t="s">
        <v>12</v>
      </c>
    </row>
    <row r="11" spans="1:18" x14ac:dyDescent="0.35">
      <c r="B11">
        <v>1517.3</v>
      </c>
      <c r="C11">
        <v>1243.3130000000001</v>
      </c>
    </row>
    <row r="12" spans="1:18" x14ac:dyDescent="0.35">
      <c r="B12">
        <v>2213.3000000000002</v>
      </c>
      <c r="C12">
        <v>1243.3130000000001</v>
      </c>
    </row>
    <row r="13" spans="1:18" x14ac:dyDescent="0.35">
      <c r="B13">
        <v>2213.3000000000002</v>
      </c>
      <c r="C13">
        <v>1503.011</v>
      </c>
      <c r="M13" s="1" t="s">
        <v>14</v>
      </c>
      <c r="N13" s="1" t="s">
        <v>15</v>
      </c>
      <c r="O13" s="1"/>
      <c r="P13" s="1" t="s">
        <v>16</v>
      </c>
      <c r="Q13" s="1" t="s">
        <v>17</v>
      </c>
    </row>
    <row r="14" spans="1:18" x14ac:dyDescent="0.35">
      <c r="B14">
        <v>2307.3000000000002</v>
      </c>
      <c r="C14">
        <v>1503.011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ABC2-9747-49A6-8B33-D508907AA223}">
  <dimension ref="A2:C5"/>
  <sheetViews>
    <sheetView workbookViewId="0">
      <selection activeCell="D4" sqref="D4"/>
    </sheetView>
  </sheetViews>
  <sheetFormatPr defaultRowHeight="18" x14ac:dyDescent="0.35"/>
  <sheetData>
    <row r="2" spans="1:3" x14ac:dyDescent="0.35">
      <c r="A2" t="s">
        <v>47</v>
      </c>
      <c r="B2">
        <v>5460000</v>
      </c>
      <c r="C2">
        <f>(B2/$B$5)*100</f>
        <v>90.969676774408526</v>
      </c>
    </row>
    <row r="3" spans="1:3" x14ac:dyDescent="0.35">
      <c r="A3" t="s">
        <v>48</v>
      </c>
      <c r="B3">
        <v>480000</v>
      </c>
      <c r="C3">
        <f t="shared" ref="C3:C4" si="0">(B3/$B$5)*100</f>
        <v>7.9973342219260255</v>
      </c>
    </row>
    <row r="4" spans="1:3" x14ac:dyDescent="0.35">
      <c r="A4" t="s">
        <v>49</v>
      </c>
      <c r="B4">
        <v>62000</v>
      </c>
      <c r="C4">
        <f t="shared" si="0"/>
        <v>1.0329890036654448</v>
      </c>
    </row>
    <row r="5" spans="1:3" x14ac:dyDescent="0.35">
      <c r="A5" s="1" t="s">
        <v>19</v>
      </c>
      <c r="B5" s="1">
        <f>SUM(B2:B4)</f>
        <v>6002000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89F3-4D62-4B7C-9E45-0DB6C9203978}">
  <dimension ref="A2:K13"/>
  <sheetViews>
    <sheetView tabSelected="1" zoomScale="71" workbookViewId="0">
      <selection activeCell="A2" sqref="A2:G6"/>
    </sheetView>
  </sheetViews>
  <sheetFormatPr defaultRowHeight="18" x14ac:dyDescent="0.35"/>
  <cols>
    <col min="1" max="1" width="11" bestFit="1" customWidth="1"/>
    <col min="2" max="2" width="8.75" bestFit="1" customWidth="1"/>
    <col min="3" max="3" width="9.58203125" customWidth="1"/>
    <col min="4" max="4" width="11.75" bestFit="1" customWidth="1"/>
    <col min="5" max="5" width="8.9140625" customWidth="1"/>
    <col min="6" max="6" width="12.83203125" bestFit="1" customWidth="1"/>
    <col min="7" max="7" width="13.33203125" bestFit="1" customWidth="1"/>
    <col min="8" max="8" width="8.1640625" bestFit="1" customWidth="1"/>
    <col min="9" max="9" width="8.5" bestFit="1" customWidth="1"/>
    <col min="10" max="10" width="11.1640625" bestFit="1" customWidth="1"/>
    <col min="11" max="11" width="11.75" bestFit="1" customWidth="1"/>
  </cols>
  <sheetData>
    <row r="2" spans="1:11" ht="22.2" x14ac:dyDescent="0.35">
      <c r="A2" s="9" t="s">
        <v>4</v>
      </c>
      <c r="B2" s="19" t="s">
        <v>45</v>
      </c>
      <c r="C2" s="19" t="s">
        <v>39</v>
      </c>
      <c r="D2" s="19" t="s">
        <v>40</v>
      </c>
      <c r="E2" s="19" t="s">
        <v>43</v>
      </c>
      <c r="F2" s="19" t="s">
        <v>44</v>
      </c>
      <c r="G2" s="19" t="s">
        <v>46</v>
      </c>
    </row>
    <row r="3" spans="1:11" x14ac:dyDescent="0.35">
      <c r="A3" s="10" t="s">
        <v>2</v>
      </c>
      <c r="B3" s="10">
        <v>687.70630000000006</v>
      </c>
      <c r="C3" s="10">
        <v>1185.1199999999999</v>
      </c>
      <c r="D3" s="20">
        <f>B3*C3</f>
        <v>815014.49025599996</v>
      </c>
      <c r="E3" s="20">
        <v>1243.3130000000001</v>
      </c>
      <c r="F3" s="20">
        <f>C3*E3</f>
        <v>1473475.10256</v>
      </c>
      <c r="G3" s="20">
        <f>F3-D3</f>
        <v>658460.61230400007</v>
      </c>
    </row>
    <row r="4" spans="1:11" x14ac:dyDescent="0.35">
      <c r="A4" s="10" t="s">
        <v>3</v>
      </c>
      <c r="B4" s="10">
        <v>1016.14</v>
      </c>
      <c r="C4" s="10">
        <v>332.1</v>
      </c>
      <c r="D4" s="20">
        <f t="shared" ref="D4:D6" si="0">B4*C4</f>
        <v>337460.09400000004</v>
      </c>
      <c r="E4" s="20">
        <v>1243.3130000000001</v>
      </c>
      <c r="F4" s="20">
        <f t="shared" ref="F4:F6" si="1">C4*E4</f>
        <v>412904.24730000005</v>
      </c>
      <c r="G4" s="20">
        <f t="shared" ref="G4:G6" si="2">F4-D4</f>
        <v>75444.153300000005</v>
      </c>
    </row>
    <row r="5" spans="1:11" x14ac:dyDescent="0.35">
      <c r="A5" s="10" t="s">
        <v>1</v>
      </c>
      <c r="B5" s="10">
        <v>1243.3130000000001</v>
      </c>
      <c r="C5" s="10">
        <v>597.07000000000005</v>
      </c>
      <c r="D5" s="20">
        <f t="shared" si="0"/>
        <v>742344.89291000017</v>
      </c>
      <c r="E5" s="20">
        <v>1243.3130000000001</v>
      </c>
      <c r="F5" s="20">
        <f t="shared" si="1"/>
        <v>742344.89291000017</v>
      </c>
      <c r="G5" s="20">
        <f t="shared" si="2"/>
        <v>0</v>
      </c>
    </row>
    <row r="6" spans="1:11" x14ac:dyDescent="0.35">
      <c r="A6" s="10" t="s">
        <v>0</v>
      </c>
      <c r="B6" s="10">
        <v>1503.011</v>
      </c>
      <c r="C6" s="10">
        <v>67.17</v>
      </c>
      <c r="D6" s="20">
        <f t="shared" si="0"/>
        <v>100957.24887</v>
      </c>
      <c r="E6" s="20">
        <v>1503.011</v>
      </c>
      <c r="F6" s="20">
        <f t="shared" si="1"/>
        <v>100957.24887</v>
      </c>
      <c r="G6" s="20">
        <f t="shared" si="2"/>
        <v>0</v>
      </c>
      <c r="J6" t="s">
        <v>20</v>
      </c>
      <c r="K6">
        <v>1994625.4956600002</v>
      </c>
    </row>
    <row r="7" spans="1:11" x14ac:dyDescent="0.35">
      <c r="A7" s="1" t="s">
        <v>19</v>
      </c>
      <c r="B7" s="1"/>
      <c r="C7" s="1"/>
      <c r="D7" s="1">
        <f>SUM(D3:D6)</f>
        <v>1995776.7260360001</v>
      </c>
      <c r="J7" t="s">
        <v>21</v>
      </c>
      <c r="K7">
        <v>1995776.7260360001</v>
      </c>
    </row>
    <row r="8" spans="1:11" x14ac:dyDescent="0.35">
      <c r="J8" t="s">
        <v>22</v>
      </c>
      <c r="K8">
        <f>K7-K6</f>
        <v>1151.2303759998176</v>
      </c>
    </row>
    <row r="9" spans="1:11" x14ac:dyDescent="0.35">
      <c r="A9" s="1" t="s">
        <v>13</v>
      </c>
      <c r="B9" s="1">
        <v>33.270000000000003</v>
      </c>
    </row>
    <row r="10" spans="1:11" x14ac:dyDescent="0.35">
      <c r="A10" t="s">
        <v>25</v>
      </c>
      <c r="B10">
        <v>2148.1999999999998</v>
      </c>
    </row>
    <row r="11" spans="1:11" x14ac:dyDescent="0.35">
      <c r="A11" s="1" t="s">
        <v>18</v>
      </c>
      <c r="B11" s="1">
        <v>2181.4699999999998</v>
      </c>
    </row>
    <row r="12" spans="1:11" x14ac:dyDescent="0.35">
      <c r="A12" s="1" t="s">
        <v>13</v>
      </c>
      <c r="B12" s="1">
        <v>33.270000000000003</v>
      </c>
    </row>
    <row r="13" spans="1:11" ht="72" x14ac:dyDescent="0.35">
      <c r="F13" s="7" t="s">
        <v>9</v>
      </c>
      <c r="G13" s="7" t="s">
        <v>38</v>
      </c>
      <c r="H13" s="8" t="s">
        <v>39</v>
      </c>
      <c r="I13" s="8" t="s">
        <v>40</v>
      </c>
      <c r="J13" s="7" t="s">
        <v>41</v>
      </c>
      <c r="K13" s="7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4CBA-6EA8-4D4D-9272-EC4CE3FEDC3F}">
  <dimension ref="A1:G6"/>
  <sheetViews>
    <sheetView workbookViewId="0">
      <selection activeCell="A3" sqref="A3:C6"/>
    </sheetView>
  </sheetViews>
  <sheetFormatPr defaultRowHeight="18" x14ac:dyDescent="0.35"/>
  <cols>
    <col min="1" max="1" width="21.08203125" bestFit="1" customWidth="1"/>
    <col min="2" max="2" width="14.1640625" bestFit="1" customWidth="1"/>
    <col min="3" max="3" width="17.25" bestFit="1" customWidth="1"/>
  </cols>
  <sheetData>
    <row r="1" spans="1:7" x14ac:dyDescent="0.35">
      <c r="G1" t="s">
        <v>50</v>
      </c>
    </row>
    <row r="3" spans="1:7" x14ac:dyDescent="0.35">
      <c r="A3" s="3" t="s">
        <v>52</v>
      </c>
      <c r="B3" s="3" t="s">
        <v>51</v>
      </c>
      <c r="C3" s="3" t="s">
        <v>21</v>
      </c>
    </row>
    <row r="4" spans="1:7" x14ac:dyDescent="0.35">
      <c r="A4" s="2" t="s">
        <v>54</v>
      </c>
      <c r="B4" s="2">
        <v>44.4</v>
      </c>
      <c r="C4" s="3">
        <v>33.270000000000003</v>
      </c>
    </row>
    <row r="5" spans="1:7" x14ac:dyDescent="0.35">
      <c r="A5" s="2" t="s">
        <v>55</v>
      </c>
      <c r="B5" s="3">
        <v>1994821.13</v>
      </c>
      <c r="C5" s="2">
        <v>1995943.25</v>
      </c>
    </row>
    <row r="6" spans="1:7" x14ac:dyDescent="0.35">
      <c r="A6" s="2" t="s">
        <v>53</v>
      </c>
      <c r="B6" s="3">
        <v>733949.21</v>
      </c>
      <c r="C6" s="2">
        <v>733904.77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A8F0-01C2-4BDD-B5E2-D7FCF7B8E119}">
  <dimension ref="A2:B5"/>
  <sheetViews>
    <sheetView workbookViewId="0">
      <selection activeCell="A2" sqref="A2:B5"/>
    </sheetView>
  </sheetViews>
  <sheetFormatPr defaultRowHeight="18" x14ac:dyDescent="0.35"/>
  <cols>
    <col min="1" max="1" width="21.1640625" bestFit="1" customWidth="1"/>
    <col min="2" max="2" width="23.58203125" bestFit="1" customWidth="1"/>
  </cols>
  <sheetData>
    <row r="2" spans="1:2" x14ac:dyDescent="0.35">
      <c r="A2" s="3" t="s">
        <v>33</v>
      </c>
      <c r="B2" s="3" t="s">
        <v>32</v>
      </c>
    </row>
    <row r="3" spans="1:2" x14ac:dyDescent="0.35">
      <c r="A3" s="2" t="s">
        <v>34</v>
      </c>
      <c r="B3" s="4">
        <v>0.04</v>
      </c>
    </row>
    <row r="4" spans="1:2" x14ac:dyDescent="0.35">
      <c r="A4" s="2" t="s">
        <v>35</v>
      </c>
      <c r="B4" s="4">
        <v>0.03</v>
      </c>
    </row>
    <row r="5" spans="1:2" x14ac:dyDescent="0.35">
      <c r="A5" s="2" t="s">
        <v>36</v>
      </c>
      <c r="B5" s="4">
        <v>2.5000000000000001E-2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B9D2-208B-4A95-A263-569990894C59}">
  <dimension ref="A2:H9"/>
  <sheetViews>
    <sheetView workbookViewId="0">
      <selection activeCell="G2" sqref="G2:H5"/>
    </sheetView>
  </sheetViews>
  <sheetFormatPr defaultRowHeight="18" x14ac:dyDescent="0.35"/>
  <cols>
    <col min="1" max="1" width="4.25" bestFit="1" customWidth="1"/>
    <col min="2" max="2" width="6.4140625" bestFit="1" customWidth="1"/>
    <col min="3" max="3" width="15.33203125" bestFit="1" customWidth="1"/>
    <col min="7" max="7" width="12.4140625" bestFit="1" customWidth="1"/>
    <col min="8" max="8" width="13.58203125" bestFit="1" customWidth="1"/>
  </cols>
  <sheetData>
    <row r="2" spans="1:8" x14ac:dyDescent="0.35">
      <c r="A2" s="9" t="s">
        <v>26</v>
      </c>
      <c r="B2" s="9" t="s">
        <v>27</v>
      </c>
      <c r="C2" s="9" t="s">
        <v>28</v>
      </c>
      <c r="G2" s="9" t="s">
        <v>33</v>
      </c>
      <c r="H2" s="9" t="s">
        <v>32</v>
      </c>
    </row>
    <row r="3" spans="1:8" x14ac:dyDescent="0.35">
      <c r="A3" s="10" t="s">
        <v>3</v>
      </c>
      <c r="B3" s="10" t="s">
        <v>29</v>
      </c>
      <c r="C3" s="10">
        <v>275</v>
      </c>
      <c r="G3" s="10" t="s">
        <v>34</v>
      </c>
      <c r="H3" s="14">
        <v>0.04</v>
      </c>
    </row>
    <row r="4" spans="1:8" x14ac:dyDescent="0.35">
      <c r="A4" s="10" t="s">
        <v>29</v>
      </c>
      <c r="B4" s="10" t="s">
        <v>2</v>
      </c>
      <c r="C4" s="10">
        <v>550</v>
      </c>
      <c r="G4" s="10" t="s">
        <v>35</v>
      </c>
      <c r="H4" s="14">
        <v>0.03</v>
      </c>
    </row>
    <row r="5" spans="1:8" x14ac:dyDescent="0.35">
      <c r="A5" s="10" t="s">
        <v>2</v>
      </c>
      <c r="B5" s="10" t="s">
        <v>1</v>
      </c>
      <c r="C5" s="10">
        <v>782.5</v>
      </c>
      <c r="G5" s="10" t="s">
        <v>36</v>
      </c>
      <c r="H5" s="14">
        <v>2.5000000000000001E-2</v>
      </c>
    </row>
    <row r="6" spans="1:8" x14ac:dyDescent="0.35">
      <c r="A6" s="10" t="s">
        <v>1</v>
      </c>
      <c r="B6" s="10" t="s">
        <v>30</v>
      </c>
      <c r="C6" s="10">
        <v>450</v>
      </c>
    </row>
    <row r="7" spans="1:8" x14ac:dyDescent="0.35">
      <c r="A7" s="10" t="s">
        <v>31</v>
      </c>
      <c r="B7" s="10" t="s">
        <v>0</v>
      </c>
      <c r="C7" s="10">
        <v>275</v>
      </c>
      <c r="G7" s="13"/>
    </row>
    <row r="8" spans="1:8" x14ac:dyDescent="0.35">
      <c r="G8" s="13"/>
    </row>
    <row r="9" spans="1:8" x14ac:dyDescent="0.35">
      <c r="G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62AC-532D-4E26-A9ED-A0BE22678548}">
  <dimension ref="A1:E7"/>
  <sheetViews>
    <sheetView workbookViewId="0">
      <selection sqref="A1:E7"/>
    </sheetView>
  </sheetViews>
  <sheetFormatPr defaultRowHeight="18" x14ac:dyDescent="0.35"/>
  <cols>
    <col min="1" max="1" width="7.5" bestFit="1" customWidth="1"/>
    <col min="2" max="2" width="5.6640625" bestFit="1" customWidth="1"/>
    <col min="3" max="3" width="8.83203125" bestFit="1" customWidth="1"/>
    <col min="4" max="4" width="12.83203125" bestFit="1" customWidth="1"/>
    <col min="5" max="5" width="13.6640625" bestFit="1" customWidth="1"/>
  </cols>
  <sheetData>
    <row r="1" spans="1:5" x14ac:dyDescent="0.35">
      <c r="A1" s="9" t="s">
        <v>4</v>
      </c>
      <c r="B1" s="9" t="s">
        <v>56</v>
      </c>
      <c r="C1" s="9" t="s">
        <v>57</v>
      </c>
      <c r="D1" s="9" t="s">
        <v>37</v>
      </c>
      <c r="E1" s="9" t="s">
        <v>58</v>
      </c>
    </row>
    <row r="2" spans="1:5" x14ac:dyDescent="0.35">
      <c r="A2" s="10" t="s">
        <v>2</v>
      </c>
      <c r="B2" s="10">
        <v>1042</v>
      </c>
      <c r="C2" s="11">
        <v>1185.2</v>
      </c>
      <c r="D2" s="12">
        <v>6052513</v>
      </c>
      <c r="E2" s="12">
        <v>148823</v>
      </c>
    </row>
    <row r="3" spans="1:5" x14ac:dyDescent="0.35">
      <c r="A3" s="10" t="s">
        <v>1</v>
      </c>
      <c r="B3" s="10">
        <v>124.1</v>
      </c>
      <c r="C3" s="10">
        <v>696</v>
      </c>
      <c r="D3" s="11">
        <v>3789907.4</v>
      </c>
      <c r="E3" s="12">
        <v>161503</v>
      </c>
    </row>
    <row r="4" spans="1:5" x14ac:dyDescent="0.35">
      <c r="A4" s="10" t="s">
        <v>3</v>
      </c>
      <c r="B4" s="10">
        <v>187.9</v>
      </c>
      <c r="C4" s="10">
        <v>332.1</v>
      </c>
      <c r="D4" s="10"/>
      <c r="E4" s="12">
        <v>58418</v>
      </c>
    </row>
    <row r="5" spans="1:5" x14ac:dyDescent="0.35">
      <c r="A5" s="10" t="s">
        <v>30</v>
      </c>
      <c r="B5" s="10">
        <v>379.3</v>
      </c>
      <c r="C5" s="10" t="s">
        <v>61</v>
      </c>
      <c r="D5" s="10" t="s">
        <v>61</v>
      </c>
      <c r="E5" s="10" t="s">
        <v>61</v>
      </c>
    </row>
    <row r="6" spans="1:5" x14ac:dyDescent="0.35">
      <c r="A6" s="10" t="s">
        <v>59</v>
      </c>
      <c r="B6" s="10">
        <v>320.89999999999998</v>
      </c>
      <c r="C6" s="10" t="s">
        <v>61</v>
      </c>
      <c r="D6" s="10" t="s">
        <v>61</v>
      </c>
      <c r="E6" s="10" t="s">
        <v>61</v>
      </c>
    </row>
    <row r="7" spans="1:5" x14ac:dyDescent="0.35">
      <c r="A7" s="10" t="s">
        <v>60</v>
      </c>
      <c r="B7" s="10">
        <v>94</v>
      </c>
      <c r="C7" s="10">
        <v>70</v>
      </c>
      <c r="D7" s="12">
        <v>448300</v>
      </c>
      <c r="E7" s="12">
        <v>22460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Uniform Price Model</vt:lpstr>
      <vt:lpstr>Consumers</vt:lpstr>
      <vt:lpstr>Zonal Pricing Model</vt:lpstr>
      <vt:lpstr>comparision</vt:lpstr>
      <vt:lpstr>O and M Cost</vt:lpstr>
      <vt:lpstr>Transmiison parameters</vt:lpstr>
      <vt:lpstr>O&amp;M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Bhatta</dc:creator>
  <cp:lastModifiedBy>Ashish Bhatta</cp:lastModifiedBy>
  <dcterms:created xsi:type="dcterms:W3CDTF">2025-05-05T04:41:17Z</dcterms:created>
  <dcterms:modified xsi:type="dcterms:W3CDTF">2025-05-17T13:16:23Z</dcterms:modified>
</cp:coreProperties>
</file>