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10" windowWidth="14810" windowHeight="8010" tabRatio="767"/>
  </bookViews>
  <sheets>
    <sheet name="Hospital Score" sheetId="2" r:id="rId1"/>
    <sheet name="Emergency" sheetId="1" r:id="rId2"/>
    <sheet name="OPD" sheetId="3" r:id="rId3"/>
    <sheet name="Labour Room" sheetId="4" r:id="rId4"/>
    <sheet name="IPD" sheetId="5" r:id="rId5"/>
    <sheet name="NBSU" sheetId="6" r:id="rId6"/>
    <sheet name="OT" sheetId="7" r:id="rId7"/>
    <sheet name="Lab" sheetId="8" r:id="rId8"/>
    <sheet name="Radio" sheetId="9" r:id="rId9"/>
    <sheet name="Pharmacy" sheetId="10" r:id="rId10"/>
    <sheet name="BSU" sheetId="11" r:id="rId11"/>
    <sheet name="Aux Ser" sheetId="12" r:id="rId12"/>
    <sheet name="Gen Admin" sheetId="13" r:id="rId13"/>
  </sheets>
  <calcPr calcId="125725"/>
</workbook>
</file>

<file path=xl/calcChain.xml><?xml version="1.0" encoding="utf-8"?>
<calcChain xmlns="http://schemas.openxmlformats.org/spreadsheetml/2006/main">
  <c r="H363" i="5"/>
  <c r="H343"/>
  <c r="B15" i="2"/>
  <c r="B14"/>
  <c r="E610" i="13"/>
  <c r="I582"/>
  <c r="H582"/>
  <c r="I576"/>
  <c r="H576"/>
  <c r="I571"/>
  <c r="H571"/>
  <c r="I562"/>
  <c r="H562"/>
  <c r="I555"/>
  <c r="H555"/>
  <c r="I548"/>
  <c r="H548"/>
  <c r="I528"/>
  <c r="H528"/>
  <c r="I517"/>
  <c r="H517"/>
  <c r="I513"/>
  <c r="H513"/>
  <c r="I499"/>
  <c r="H499"/>
  <c r="I483"/>
  <c r="H483"/>
  <c r="I462"/>
  <c r="H462"/>
  <c r="I459"/>
  <c r="H459"/>
  <c r="I456"/>
  <c r="H456"/>
  <c r="I449"/>
  <c r="H449"/>
  <c r="I445"/>
  <c r="H445"/>
  <c r="I421"/>
  <c r="H421"/>
  <c r="I417"/>
  <c r="H417"/>
  <c r="I414"/>
  <c r="H414"/>
  <c r="I411"/>
  <c r="H411"/>
  <c r="I405"/>
  <c r="H405"/>
  <c r="I403"/>
  <c r="H403"/>
  <c r="I398"/>
  <c r="H398"/>
  <c r="I395"/>
  <c r="H395"/>
  <c r="I389"/>
  <c r="H389"/>
  <c r="I381"/>
  <c r="H381"/>
  <c r="I377"/>
  <c r="H377"/>
  <c r="H376" s="1"/>
  <c r="B615" s="1"/>
  <c r="I368"/>
  <c r="H368"/>
  <c r="I348"/>
  <c r="H348"/>
  <c r="I331"/>
  <c r="H331"/>
  <c r="I322"/>
  <c r="H322"/>
  <c r="I311"/>
  <c r="H311"/>
  <c r="I308"/>
  <c r="H308"/>
  <c r="I294"/>
  <c r="H294"/>
  <c r="I243"/>
  <c r="H243"/>
  <c r="I237"/>
  <c r="H237"/>
  <c r="I227"/>
  <c r="H227"/>
  <c r="I220"/>
  <c r="H220"/>
  <c r="I218"/>
  <c r="H218"/>
  <c r="I184"/>
  <c r="H184"/>
  <c r="I161"/>
  <c r="H161"/>
  <c r="I135"/>
  <c r="H135"/>
  <c r="I122"/>
  <c r="H122"/>
  <c r="I110"/>
  <c r="H110"/>
  <c r="I105"/>
  <c r="H105"/>
  <c r="I84"/>
  <c r="H84"/>
  <c r="I60"/>
  <c r="H60"/>
  <c r="I55"/>
  <c r="H55"/>
  <c r="I42"/>
  <c r="H42"/>
  <c r="I17"/>
  <c r="H17"/>
  <c r="I12"/>
  <c r="H12"/>
  <c r="I9"/>
  <c r="H9"/>
  <c r="I5"/>
  <c r="H5"/>
  <c r="G55" i="2" l="1"/>
  <c r="G56"/>
  <c r="I561" i="13"/>
  <c r="C618" s="1"/>
  <c r="H561"/>
  <c r="B618" s="1"/>
  <c r="H482"/>
  <c r="B617" s="1"/>
  <c r="I482"/>
  <c r="C617" s="1"/>
  <c r="I420"/>
  <c r="C616" s="1"/>
  <c r="H420"/>
  <c r="B616" s="1"/>
  <c r="I376"/>
  <c r="C615" s="1"/>
  <c r="D615" s="1"/>
  <c r="C597" s="1"/>
  <c r="I226"/>
  <c r="C614" s="1"/>
  <c r="H226"/>
  <c r="B614" s="1"/>
  <c r="I134"/>
  <c r="C613" s="1"/>
  <c r="H134"/>
  <c r="B613" s="1"/>
  <c r="H59"/>
  <c r="I59"/>
  <c r="C612" s="1"/>
  <c r="I4"/>
  <c r="C611" s="1"/>
  <c r="H4"/>
  <c r="B611" s="1"/>
  <c r="B612"/>
  <c r="D616" l="1"/>
  <c r="C598" s="1"/>
  <c r="D612"/>
  <c r="C594" s="1"/>
  <c r="D618"/>
  <c r="C600" s="1"/>
  <c r="D617"/>
  <c r="C599" s="1"/>
  <c r="D614"/>
  <c r="C596" s="1"/>
  <c r="D611"/>
  <c r="C593" s="1"/>
  <c r="C619"/>
  <c r="D613"/>
  <c r="C595" s="1"/>
  <c r="B619"/>
  <c r="D619" l="1"/>
  <c r="C591" s="1"/>
  <c r="D10" i="2" s="1"/>
  <c r="E242" i="12"/>
  <c r="I216"/>
  <c r="H216"/>
  <c r="I213"/>
  <c r="H213"/>
  <c r="I208"/>
  <c r="H208"/>
  <c r="I203"/>
  <c r="H203"/>
  <c r="I198"/>
  <c r="H198"/>
  <c r="I195"/>
  <c r="H195"/>
  <c r="I188"/>
  <c r="H188"/>
  <c r="I154"/>
  <c r="H154"/>
  <c r="I149"/>
  <c r="H149"/>
  <c r="I141"/>
  <c r="H141"/>
  <c r="I134"/>
  <c r="H134"/>
  <c r="I129"/>
  <c r="H129"/>
  <c r="I126"/>
  <c r="H126"/>
  <c r="I122"/>
  <c r="H122"/>
  <c r="I109"/>
  <c r="H109"/>
  <c r="I106"/>
  <c r="H106"/>
  <c r="I102"/>
  <c r="H102"/>
  <c r="I79"/>
  <c r="H79"/>
  <c r="I76"/>
  <c r="H76"/>
  <c r="I64"/>
  <c r="H64"/>
  <c r="I60"/>
  <c r="H60"/>
  <c r="I51"/>
  <c r="H51"/>
  <c r="I48"/>
  <c r="H48"/>
  <c r="I39"/>
  <c r="H39"/>
  <c r="I29"/>
  <c r="H29"/>
  <c r="I22"/>
  <c r="H22"/>
  <c r="I18"/>
  <c r="H18"/>
  <c r="I16"/>
  <c r="H16"/>
  <c r="I14"/>
  <c r="H14"/>
  <c r="I5"/>
  <c r="I4" s="1"/>
  <c r="C243" s="1"/>
  <c r="H5"/>
  <c r="H4" s="1"/>
  <c r="B243" s="1"/>
  <c r="E236" i="11"/>
  <c r="I213"/>
  <c r="H213"/>
  <c r="I208"/>
  <c r="H208"/>
  <c r="I205"/>
  <c r="H205"/>
  <c r="I201"/>
  <c r="H201"/>
  <c r="I195"/>
  <c r="H195"/>
  <c r="I190"/>
  <c r="H190"/>
  <c r="I176"/>
  <c r="H176"/>
  <c r="I171"/>
  <c r="H171"/>
  <c r="I169"/>
  <c r="H169"/>
  <c r="I153"/>
  <c r="H153"/>
  <c r="I149"/>
  <c r="H149"/>
  <c r="I143"/>
  <c r="H143"/>
  <c r="I140"/>
  <c r="H140"/>
  <c r="I132"/>
  <c r="H132"/>
  <c r="I129"/>
  <c r="H129"/>
  <c r="I108"/>
  <c r="H108"/>
  <c r="I106"/>
  <c r="H106"/>
  <c r="I101"/>
  <c r="H101"/>
  <c r="I98"/>
  <c r="H98"/>
  <c r="I92"/>
  <c r="H92"/>
  <c r="I88"/>
  <c r="H88"/>
  <c r="I84"/>
  <c r="H84"/>
  <c r="I77"/>
  <c r="H77"/>
  <c r="I66"/>
  <c r="H66"/>
  <c r="I55"/>
  <c r="H55"/>
  <c r="I51"/>
  <c r="H51"/>
  <c r="I48"/>
  <c r="H48"/>
  <c r="I42"/>
  <c r="H42"/>
  <c r="I33"/>
  <c r="H33"/>
  <c r="I28"/>
  <c r="H28"/>
  <c r="I23"/>
  <c r="H23"/>
  <c r="I21"/>
  <c r="H21"/>
  <c r="I15"/>
  <c r="H15"/>
  <c r="I12"/>
  <c r="H12"/>
  <c r="I10"/>
  <c r="H10"/>
  <c r="I5"/>
  <c r="H5"/>
  <c r="E264" i="10"/>
  <c r="I247"/>
  <c r="H247"/>
  <c r="I242"/>
  <c r="H242"/>
  <c r="I238"/>
  <c r="H238"/>
  <c r="I235"/>
  <c r="H235"/>
  <c r="I227"/>
  <c r="H227"/>
  <c r="I223"/>
  <c r="H223"/>
  <c r="I216"/>
  <c r="H216"/>
  <c r="I198"/>
  <c r="H198"/>
  <c r="I194"/>
  <c r="H194"/>
  <c r="I189"/>
  <c r="H189"/>
  <c r="I187"/>
  <c r="H187"/>
  <c r="I183"/>
  <c r="H183"/>
  <c r="I178"/>
  <c r="H178"/>
  <c r="I173"/>
  <c r="H173"/>
  <c r="I171"/>
  <c r="H171"/>
  <c r="I165"/>
  <c r="H165"/>
  <c r="I159"/>
  <c r="H159"/>
  <c r="I157"/>
  <c r="H157"/>
  <c r="I154"/>
  <c r="H154"/>
  <c r="I143"/>
  <c r="H143"/>
  <c r="I103"/>
  <c r="H103"/>
  <c r="I100"/>
  <c r="H100"/>
  <c r="I95"/>
  <c r="H95"/>
  <c r="I74"/>
  <c r="H74"/>
  <c r="I66"/>
  <c r="H66"/>
  <c r="I56"/>
  <c r="H56"/>
  <c r="I43"/>
  <c r="H43"/>
  <c r="I36"/>
  <c r="H36"/>
  <c r="I34"/>
  <c r="H34"/>
  <c r="I32"/>
  <c r="H32"/>
  <c r="I29"/>
  <c r="H29"/>
  <c r="I23"/>
  <c r="H23"/>
  <c r="I14"/>
  <c r="H14"/>
  <c r="I8"/>
  <c r="H8"/>
  <c r="I5"/>
  <c r="H5"/>
  <c r="E250" i="9"/>
  <c r="I225"/>
  <c r="H225"/>
  <c r="I222"/>
  <c r="H222"/>
  <c r="I217"/>
  <c r="H217"/>
  <c r="I211"/>
  <c r="H211"/>
  <c r="I206"/>
  <c r="H206"/>
  <c r="I201"/>
  <c r="H201"/>
  <c r="I185"/>
  <c r="H185"/>
  <c r="I181"/>
  <c r="H181"/>
  <c r="I179"/>
  <c r="H179"/>
  <c r="I171"/>
  <c r="H171"/>
  <c r="I166"/>
  <c r="H166"/>
  <c r="I158"/>
  <c r="H158"/>
  <c r="I155"/>
  <c r="H155"/>
  <c r="I141"/>
  <c r="H141"/>
  <c r="I137"/>
  <c r="H137"/>
  <c r="I133"/>
  <c r="H133"/>
  <c r="I131"/>
  <c r="H131"/>
  <c r="I129"/>
  <c r="H129"/>
  <c r="I126"/>
  <c r="H126"/>
  <c r="I121"/>
  <c r="H121"/>
  <c r="I113"/>
  <c r="H113"/>
  <c r="I110"/>
  <c r="H110"/>
  <c r="I92"/>
  <c r="H92"/>
  <c r="I85"/>
  <c r="H85"/>
  <c r="I77"/>
  <c r="H77"/>
  <c r="I67"/>
  <c r="H67"/>
  <c r="I63"/>
  <c r="H63"/>
  <c r="I57"/>
  <c r="H57"/>
  <c r="I46"/>
  <c r="H46"/>
  <c r="I34"/>
  <c r="H34"/>
  <c r="I28"/>
  <c r="H28"/>
  <c r="I26"/>
  <c r="H26"/>
  <c r="I21"/>
  <c r="H21"/>
  <c r="I18"/>
  <c r="H18"/>
  <c r="I10"/>
  <c r="H10"/>
  <c r="I5"/>
  <c r="I4" s="1"/>
  <c r="C251" s="1"/>
  <c r="H5"/>
  <c r="H4" s="1"/>
  <c r="B251" s="1"/>
  <c r="E328" i="8"/>
  <c r="I304"/>
  <c r="H304"/>
  <c r="I299"/>
  <c r="H299"/>
  <c r="I292"/>
  <c r="H292"/>
  <c r="I283"/>
  <c r="H283"/>
  <c r="I274"/>
  <c r="H274"/>
  <c r="I270"/>
  <c r="H270"/>
  <c r="I265"/>
  <c r="H265"/>
  <c r="I239"/>
  <c r="H239"/>
  <c r="I226"/>
  <c r="H226"/>
  <c r="I224"/>
  <c r="H224"/>
  <c r="I222"/>
  <c r="H222"/>
  <c r="I204"/>
  <c r="H204"/>
  <c r="I195"/>
  <c r="H195"/>
  <c r="I188"/>
  <c r="H188"/>
  <c r="I183"/>
  <c r="H183"/>
  <c r="I172"/>
  <c r="H172"/>
  <c r="I168"/>
  <c r="H168"/>
  <c r="I165"/>
  <c r="H165"/>
  <c r="I150"/>
  <c r="H150"/>
  <c r="I146"/>
  <c r="H146"/>
  <c r="I140"/>
  <c r="H140"/>
  <c r="I137"/>
  <c r="H137"/>
  <c r="I134"/>
  <c r="H134"/>
  <c r="I129"/>
  <c r="H129"/>
  <c r="I127"/>
  <c r="H127"/>
  <c r="I124"/>
  <c r="H124"/>
  <c r="I113"/>
  <c r="H113"/>
  <c r="I104"/>
  <c r="H104"/>
  <c r="I93"/>
  <c r="H93"/>
  <c r="I82"/>
  <c r="H82"/>
  <c r="I78"/>
  <c r="H78"/>
  <c r="I69"/>
  <c r="H69"/>
  <c r="I58"/>
  <c r="H58"/>
  <c r="I47"/>
  <c r="H47"/>
  <c r="I40"/>
  <c r="H40"/>
  <c r="I37"/>
  <c r="H37"/>
  <c r="I33"/>
  <c r="H33"/>
  <c r="I30"/>
  <c r="H30"/>
  <c r="I23"/>
  <c r="H23"/>
  <c r="I20"/>
  <c r="H20"/>
  <c r="I14"/>
  <c r="H14"/>
  <c r="I5"/>
  <c r="H5"/>
  <c r="E446" i="7"/>
  <c r="I424"/>
  <c r="H424"/>
  <c r="I415"/>
  <c r="H415"/>
  <c r="I409"/>
  <c r="H409"/>
  <c r="I404"/>
  <c r="H404"/>
  <c r="I396"/>
  <c r="H396"/>
  <c r="I392"/>
  <c r="H392"/>
  <c r="I387"/>
  <c r="H387"/>
  <c r="I372"/>
  <c r="H372"/>
  <c r="I368"/>
  <c r="H368"/>
  <c r="I366"/>
  <c r="H366"/>
  <c r="I349"/>
  <c r="H349"/>
  <c r="I330"/>
  <c r="H330"/>
  <c r="I311"/>
  <c r="H311"/>
  <c r="I301"/>
  <c r="H301"/>
  <c r="I285"/>
  <c r="H285"/>
  <c r="I278"/>
  <c r="H278"/>
  <c r="I273"/>
  <c r="H273"/>
  <c r="I259"/>
  <c r="H259"/>
  <c r="I246"/>
  <c r="H246"/>
  <c r="I235"/>
  <c r="H235"/>
  <c r="I227"/>
  <c r="H227"/>
  <c r="I218"/>
  <c r="H218"/>
  <c r="I207"/>
  <c r="H207"/>
  <c r="I203"/>
  <c r="H203"/>
  <c r="I200"/>
  <c r="H200"/>
  <c r="I194"/>
  <c r="H194"/>
  <c r="I191"/>
  <c r="H191"/>
  <c r="I185"/>
  <c r="H185"/>
  <c r="I180"/>
  <c r="H180"/>
  <c r="I173"/>
  <c r="H173"/>
  <c r="I154"/>
  <c r="H154"/>
  <c r="I141"/>
  <c r="H141"/>
  <c r="I132"/>
  <c r="H132"/>
  <c r="I110"/>
  <c r="H110"/>
  <c r="I94"/>
  <c r="H94"/>
  <c r="I74"/>
  <c r="H74"/>
  <c r="I63"/>
  <c r="H63"/>
  <c r="I45"/>
  <c r="H45"/>
  <c r="I38"/>
  <c r="H38"/>
  <c r="I33"/>
  <c r="H33"/>
  <c r="I26"/>
  <c r="H26"/>
  <c r="I22"/>
  <c r="H22"/>
  <c r="I17"/>
  <c r="H17"/>
  <c r="I10"/>
  <c r="H10"/>
  <c r="I5"/>
  <c r="H5"/>
  <c r="E397" i="6"/>
  <c r="I376"/>
  <c r="H376"/>
  <c r="I370"/>
  <c r="H370"/>
  <c r="I363"/>
  <c r="H363"/>
  <c r="I358"/>
  <c r="H358"/>
  <c r="I350"/>
  <c r="H350"/>
  <c r="I346"/>
  <c r="H346"/>
  <c r="I340"/>
  <c r="H340"/>
  <c r="I318"/>
  <c r="H318"/>
  <c r="I314"/>
  <c r="H314"/>
  <c r="I298"/>
  <c r="H298"/>
  <c r="I286"/>
  <c r="H286"/>
  <c r="I272"/>
  <c r="H272"/>
  <c r="I264"/>
  <c r="H264"/>
  <c r="I251"/>
  <c r="H251"/>
  <c r="I246"/>
  <c r="H246"/>
  <c r="I242"/>
  <c r="H242"/>
  <c r="I233"/>
  <c r="H233"/>
  <c r="I226"/>
  <c r="H226"/>
  <c r="I216"/>
  <c r="H216"/>
  <c r="I203"/>
  <c r="H203"/>
  <c r="I194"/>
  <c r="H194"/>
  <c r="I181"/>
  <c r="H181"/>
  <c r="I176"/>
  <c r="H176"/>
  <c r="I168"/>
  <c r="H168"/>
  <c r="I161"/>
  <c r="H161"/>
  <c r="I158"/>
  <c r="H158"/>
  <c r="I152"/>
  <c r="H152"/>
  <c r="I147"/>
  <c r="H147"/>
  <c r="I141"/>
  <c r="H141"/>
  <c r="I135"/>
  <c r="H135"/>
  <c r="I116"/>
  <c r="H116"/>
  <c r="I106"/>
  <c r="H106"/>
  <c r="I101"/>
  <c r="H101"/>
  <c r="I94"/>
  <c r="H94"/>
  <c r="I83"/>
  <c r="H83"/>
  <c r="I72"/>
  <c r="H72"/>
  <c r="I61"/>
  <c r="H61"/>
  <c r="I52"/>
  <c r="H52"/>
  <c r="I40"/>
  <c r="H40"/>
  <c r="I35"/>
  <c r="H35"/>
  <c r="I31"/>
  <c r="H31"/>
  <c r="I21"/>
  <c r="H21"/>
  <c r="I17"/>
  <c r="H17"/>
  <c r="I8"/>
  <c r="H8"/>
  <c r="I5"/>
  <c r="H5"/>
  <c r="E457" i="5"/>
  <c r="I435"/>
  <c r="H435"/>
  <c r="I431"/>
  <c r="H431"/>
  <c r="I426"/>
  <c r="H426"/>
  <c r="I423"/>
  <c r="H423"/>
  <c r="I415"/>
  <c r="H415"/>
  <c r="I411"/>
  <c r="H411"/>
  <c r="I403"/>
  <c r="H403"/>
  <c r="I387"/>
  <c r="H387"/>
  <c r="I383"/>
  <c r="H383"/>
  <c r="I381"/>
  <c r="H381"/>
  <c r="I379"/>
  <c r="H379"/>
  <c r="I363"/>
  <c r="I354"/>
  <c r="H354"/>
  <c r="I343"/>
  <c r="I338"/>
  <c r="H338"/>
  <c r="I328"/>
  <c r="H328"/>
  <c r="I322"/>
  <c r="H322"/>
  <c r="I319"/>
  <c r="H319"/>
  <c r="I306"/>
  <c r="H306"/>
  <c r="I298"/>
  <c r="H298"/>
  <c r="I292"/>
  <c r="H292"/>
  <c r="I283"/>
  <c r="H283"/>
  <c r="I281"/>
  <c r="H281"/>
  <c r="I273"/>
  <c r="H273"/>
  <c r="I270"/>
  <c r="H270"/>
  <c r="I267"/>
  <c r="H267"/>
  <c r="I256"/>
  <c r="H256"/>
  <c r="I247"/>
  <c r="H247"/>
  <c r="I235"/>
  <c r="H235"/>
  <c r="I230"/>
  <c r="H230"/>
  <c r="I227"/>
  <c r="H227"/>
  <c r="I217"/>
  <c r="H217"/>
  <c r="I208"/>
  <c r="H208"/>
  <c r="I199"/>
  <c r="H199"/>
  <c r="I192"/>
  <c r="H192"/>
  <c r="I186"/>
  <c r="H186"/>
  <c r="I176"/>
  <c r="H176"/>
  <c r="I172"/>
  <c r="H172"/>
  <c r="I153"/>
  <c r="H153"/>
  <c r="I143"/>
  <c r="H143"/>
  <c r="I139"/>
  <c r="H139"/>
  <c r="I126"/>
  <c r="H126"/>
  <c r="I114"/>
  <c r="H114"/>
  <c r="I103"/>
  <c r="H103"/>
  <c r="I93"/>
  <c r="H93"/>
  <c r="I71"/>
  <c r="H71"/>
  <c r="I57"/>
  <c r="H57"/>
  <c r="I53"/>
  <c r="H53"/>
  <c r="I44"/>
  <c r="H44"/>
  <c r="I33"/>
  <c r="H33"/>
  <c r="I24"/>
  <c r="H24"/>
  <c r="I21"/>
  <c r="H21"/>
  <c r="I16"/>
  <c r="H16"/>
  <c r="I8"/>
  <c r="H8"/>
  <c r="I5"/>
  <c r="H5"/>
  <c r="E473" i="4"/>
  <c r="I451"/>
  <c r="H451"/>
  <c r="I444"/>
  <c r="H444"/>
  <c r="I439"/>
  <c r="H439"/>
  <c r="I432"/>
  <c r="H432"/>
  <c r="I424"/>
  <c r="H424"/>
  <c r="I420"/>
  <c r="H420"/>
  <c r="I415"/>
  <c r="H415"/>
  <c r="I394"/>
  <c r="H394"/>
  <c r="I390"/>
  <c r="H390"/>
  <c r="I388"/>
  <c r="H388"/>
  <c r="I371"/>
  <c r="H371"/>
  <c r="I358"/>
  <c r="H358"/>
  <c r="I343"/>
  <c r="H343"/>
  <c r="I333"/>
  <c r="H333"/>
  <c r="I319"/>
  <c r="H319"/>
  <c r="I314"/>
  <c r="H314"/>
  <c r="I299"/>
  <c r="H299"/>
  <c r="I292"/>
  <c r="H292"/>
  <c r="I269"/>
  <c r="H269"/>
  <c r="I266"/>
  <c r="H266"/>
  <c r="I259"/>
  <c r="H259"/>
  <c r="I256"/>
  <c r="H256"/>
  <c r="I253"/>
  <c r="H253"/>
  <c r="I245"/>
  <c r="H245"/>
  <c r="I234"/>
  <c r="H234"/>
  <c r="I229"/>
  <c r="H229"/>
  <c r="I226"/>
  <c r="H226"/>
  <c r="I218"/>
  <c r="H218"/>
  <c r="I209"/>
  <c r="H209"/>
  <c r="I202"/>
  <c r="H202"/>
  <c r="I195"/>
  <c r="H195"/>
  <c r="I189"/>
  <c r="H189"/>
  <c r="I183"/>
  <c r="H183"/>
  <c r="I176"/>
  <c r="H176"/>
  <c r="I157"/>
  <c r="H157"/>
  <c r="I145"/>
  <c r="H145"/>
  <c r="I140"/>
  <c r="H140"/>
  <c r="I121"/>
  <c r="H121"/>
  <c r="I106"/>
  <c r="H106"/>
  <c r="I90"/>
  <c r="H90"/>
  <c r="I79"/>
  <c r="H79"/>
  <c r="I56"/>
  <c r="H56"/>
  <c r="I50"/>
  <c r="H50"/>
  <c r="I47"/>
  <c r="H47"/>
  <c r="I41"/>
  <c r="H41"/>
  <c r="I35"/>
  <c r="H35"/>
  <c r="I24"/>
  <c r="H24"/>
  <c r="I20"/>
  <c r="H20"/>
  <c r="I8"/>
  <c r="H8"/>
  <c r="I5"/>
  <c r="H5"/>
  <c r="G59" i="2" l="1"/>
  <c r="H128" i="11"/>
  <c r="H202" i="12"/>
  <c r="B250" s="1"/>
  <c r="I202"/>
  <c r="C250" s="1"/>
  <c r="I148"/>
  <c r="C249" s="1"/>
  <c r="H148"/>
  <c r="B249" s="1"/>
  <c r="I125"/>
  <c r="C248" s="1"/>
  <c r="H125"/>
  <c r="B248" s="1"/>
  <c r="I108"/>
  <c r="C247" s="1"/>
  <c r="D247" s="1"/>
  <c r="C230" s="1"/>
  <c r="H108"/>
  <c r="B247" s="1"/>
  <c r="I59"/>
  <c r="C246" s="1"/>
  <c r="H59"/>
  <c r="B246" s="1"/>
  <c r="I21"/>
  <c r="C245" s="1"/>
  <c r="H21"/>
  <c r="B245" s="1"/>
  <c r="I13"/>
  <c r="C244" s="1"/>
  <c r="H13"/>
  <c r="H200" i="11"/>
  <c r="B244" s="1"/>
  <c r="I200"/>
  <c r="C244" s="1"/>
  <c r="I168"/>
  <c r="C243" s="1"/>
  <c r="H168"/>
  <c r="B243" s="1"/>
  <c r="I128"/>
  <c r="C242" s="1"/>
  <c r="I97"/>
  <c r="C241" s="1"/>
  <c r="H97"/>
  <c r="B241" s="1"/>
  <c r="I54"/>
  <c r="C240" s="1"/>
  <c r="H54"/>
  <c r="B240" s="1"/>
  <c r="I27"/>
  <c r="C239" s="1"/>
  <c r="H27"/>
  <c r="B239" s="1"/>
  <c r="H14"/>
  <c r="B238" s="1"/>
  <c r="I14"/>
  <c r="C238" s="1"/>
  <c r="I4"/>
  <c r="C237" s="1"/>
  <c r="H4"/>
  <c r="B237" s="1"/>
  <c r="H234" i="10"/>
  <c r="B272" s="1"/>
  <c r="I234"/>
  <c r="C272" s="1"/>
  <c r="D272" s="1"/>
  <c r="C261" s="1"/>
  <c r="I193"/>
  <c r="C271" s="1"/>
  <c r="H193"/>
  <c r="B271" s="1"/>
  <c r="I182"/>
  <c r="C270" s="1"/>
  <c r="H182"/>
  <c r="B270" s="1"/>
  <c r="I164"/>
  <c r="C269" s="1"/>
  <c r="H164"/>
  <c r="B269" s="1"/>
  <c r="H99"/>
  <c r="B268" s="1"/>
  <c r="I99"/>
  <c r="C268" s="1"/>
  <c r="I42"/>
  <c r="C267" s="1"/>
  <c r="H42"/>
  <c r="B267" s="1"/>
  <c r="I22"/>
  <c r="C266" s="1"/>
  <c r="H22"/>
  <c r="B266" s="1"/>
  <c r="I4"/>
  <c r="C265" s="1"/>
  <c r="H4"/>
  <c r="B265" s="1"/>
  <c r="I210" i="9"/>
  <c r="C258" s="1"/>
  <c r="H210"/>
  <c r="B258" s="1"/>
  <c r="I178"/>
  <c r="C257" s="1"/>
  <c r="H178"/>
  <c r="B257" s="1"/>
  <c r="H154"/>
  <c r="I154"/>
  <c r="C256" s="1"/>
  <c r="I125"/>
  <c r="C255" s="1"/>
  <c r="H125"/>
  <c r="B255" s="1"/>
  <c r="H76"/>
  <c r="B254" s="1"/>
  <c r="I76"/>
  <c r="C254" s="1"/>
  <c r="H282" i="8"/>
  <c r="B336" s="1"/>
  <c r="I282"/>
  <c r="C336" s="1"/>
  <c r="I221"/>
  <c r="C335" s="1"/>
  <c r="H221"/>
  <c r="B335" s="1"/>
  <c r="I167"/>
  <c r="C334" s="1"/>
  <c r="H167"/>
  <c r="I133"/>
  <c r="C333" s="1"/>
  <c r="H133"/>
  <c r="B333" s="1"/>
  <c r="H92"/>
  <c r="B332" s="1"/>
  <c r="I92"/>
  <c r="C332" s="1"/>
  <c r="I46"/>
  <c r="C331" s="1"/>
  <c r="H46"/>
  <c r="B331" s="1"/>
  <c r="H22"/>
  <c r="B330" s="1"/>
  <c r="I22"/>
  <c r="C330" s="1"/>
  <c r="I4"/>
  <c r="C329" s="1"/>
  <c r="H4"/>
  <c r="B329" s="1"/>
  <c r="I403" i="7"/>
  <c r="C454" s="1"/>
  <c r="H403"/>
  <c r="B454" s="1"/>
  <c r="I365"/>
  <c r="H365"/>
  <c r="B453" s="1"/>
  <c r="I277"/>
  <c r="C452" s="1"/>
  <c r="H277"/>
  <c r="I190"/>
  <c r="C451" s="1"/>
  <c r="H190"/>
  <c r="B451" s="1"/>
  <c r="H131"/>
  <c r="B450" s="1"/>
  <c r="I131"/>
  <c r="C450" s="1"/>
  <c r="I44"/>
  <c r="H44"/>
  <c r="B449" s="1"/>
  <c r="I16"/>
  <c r="C448" s="1"/>
  <c r="H16"/>
  <c r="H4"/>
  <c r="B447" s="1"/>
  <c r="I4"/>
  <c r="C447" s="1"/>
  <c r="H357" i="6"/>
  <c r="B405" s="1"/>
  <c r="I357"/>
  <c r="C405" s="1"/>
  <c r="I313"/>
  <c r="H313"/>
  <c r="B404" s="1"/>
  <c r="I245"/>
  <c r="C403" s="1"/>
  <c r="H245"/>
  <c r="B403" s="1"/>
  <c r="H151"/>
  <c r="B402" s="1"/>
  <c r="I151"/>
  <c r="C402" s="1"/>
  <c r="I100"/>
  <c r="C401" s="1"/>
  <c r="H100"/>
  <c r="B401" s="1"/>
  <c r="H51"/>
  <c r="B400" s="1"/>
  <c r="I51"/>
  <c r="C400" s="1"/>
  <c r="I20"/>
  <c r="C399" s="1"/>
  <c r="H20"/>
  <c r="I4"/>
  <c r="C398" s="1"/>
  <c r="H4"/>
  <c r="B398" s="1"/>
  <c r="I422" i="5"/>
  <c r="H422"/>
  <c r="B465" s="1"/>
  <c r="I378"/>
  <c r="C464" s="1"/>
  <c r="H378"/>
  <c r="B464" s="1"/>
  <c r="I321"/>
  <c r="H321"/>
  <c r="B463" s="1"/>
  <c r="G79" i="2"/>
  <c r="G73"/>
  <c r="G72"/>
  <c r="I191" i="5"/>
  <c r="C462" s="1"/>
  <c r="H191"/>
  <c r="B462" s="1"/>
  <c r="H138"/>
  <c r="B461" s="1"/>
  <c r="I138"/>
  <c r="C461" s="1"/>
  <c r="H70"/>
  <c r="B460" s="1"/>
  <c r="I70"/>
  <c r="C460" s="1"/>
  <c r="I23"/>
  <c r="C459" s="1"/>
  <c r="H23"/>
  <c r="B459" s="1"/>
  <c r="I4"/>
  <c r="H4"/>
  <c r="B458" s="1"/>
  <c r="H431" i="4"/>
  <c r="B481" s="1"/>
  <c r="I431"/>
  <c r="C481" s="1"/>
  <c r="I387"/>
  <c r="H387"/>
  <c r="B480" s="1"/>
  <c r="I313"/>
  <c r="C479" s="1"/>
  <c r="H313"/>
  <c r="B479" s="1"/>
  <c r="G78" i="2"/>
  <c r="I194" i="4"/>
  <c r="C478" s="1"/>
  <c r="H194"/>
  <c r="B478" s="1"/>
  <c r="H139"/>
  <c r="B477" s="1"/>
  <c r="I139"/>
  <c r="C477" s="1"/>
  <c r="I55"/>
  <c r="C476" s="1"/>
  <c r="H55"/>
  <c r="B476" s="1"/>
  <c r="H23"/>
  <c r="I23"/>
  <c r="C475" s="1"/>
  <c r="I4"/>
  <c r="C474" s="1"/>
  <c r="H4"/>
  <c r="B474" s="1"/>
  <c r="H33" i="9"/>
  <c r="B253" s="1"/>
  <c r="I33"/>
  <c r="C253" s="1"/>
  <c r="I9"/>
  <c r="C252" s="1"/>
  <c r="H9"/>
  <c r="B252" s="1"/>
  <c r="D243" i="12"/>
  <c r="C226" s="1"/>
  <c r="B244"/>
  <c r="D244" s="1"/>
  <c r="C227" s="1"/>
  <c r="D237" i="11"/>
  <c r="C222" s="1"/>
  <c r="B242"/>
  <c r="D242" s="1"/>
  <c r="C227" s="1"/>
  <c r="D251" i="9"/>
  <c r="C234" s="1"/>
  <c r="B256"/>
  <c r="B334" i="8"/>
  <c r="B448" i="7"/>
  <c r="C449"/>
  <c r="B452"/>
  <c r="C453"/>
  <c r="B399" i="6"/>
  <c r="C404"/>
  <c r="C463" i="5"/>
  <c r="C458"/>
  <c r="C465"/>
  <c r="B475" i="4"/>
  <c r="C480"/>
  <c r="E518" i="3"/>
  <c r="I490"/>
  <c r="H490"/>
  <c r="I484"/>
  <c r="H484"/>
  <c r="I482"/>
  <c r="H482"/>
  <c r="I470"/>
  <c r="H470"/>
  <c r="I462"/>
  <c r="H462"/>
  <c r="I458"/>
  <c r="H458"/>
  <c r="I451"/>
  <c r="H451"/>
  <c r="I435"/>
  <c r="H435"/>
  <c r="I430"/>
  <c r="H430"/>
  <c r="I428"/>
  <c r="H428"/>
  <c r="G94" i="2" s="1"/>
  <c r="I426" i="3"/>
  <c r="H426"/>
  <c r="I411"/>
  <c r="H411"/>
  <c r="I400"/>
  <c r="H400"/>
  <c r="I391"/>
  <c r="H391"/>
  <c r="I387"/>
  <c r="H387"/>
  <c r="I378"/>
  <c r="H378"/>
  <c r="I373"/>
  <c r="H373"/>
  <c r="I342"/>
  <c r="H342"/>
  <c r="I325"/>
  <c r="H325"/>
  <c r="I313"/>
  <c r="H313"/>
  <c r="I292"/>
  <c r="H292"/>
  <c r="I266"/>
  <c r="H266"/>
  <c r="I262"/>
  <c r="H262"/>
  <c r="I259"/>
  <c r="H259"/>
  <c r="I251"/>
  <c r="H251"/>
  <c r="I244"/>
  <c r="H244"/>
  <c r="I238"/>
  <c r="H238"/>
  <c r="I236"/>
  <c r="H236"/>
  <c r="I230"/>
  <c r="H230"/>
  <c r="I217"/>
  <c r="H217"/>
  <c r="I211"/>
  <c r="H211"/>
  <c r="I209"/>
  <c r="H209"/>
  <c r="I206"/>
  <c r="H206"/>
  <c r="I187"/>
  <c r="H187"/>
  <c r="I175"/>
  <c r="H175"/>
  <c r="I172"/>
  <c r="H172"/>
  <c r="I161"/>
  <c r="H161"/>
  <c r="I155"/>
  <c r="H155"/>
  <c r="I136"/>
  <c r="H136"/>
  <c r="I125"/>
  <c r="H125"/>
  <c r="I102"/>
  <c r="H102"/>
  <c r="I95"/>
  <c r="H95"/>
  <c r="I87"/>
  <c r="H87"/>
  <c r="I80"/>
  <c r="H80"/>
  <c r="I71"/>
  <c r="H71"/>
  <c r="I57"/>
  <c r="H57"/>
  <c r="I54"/>
  <c r="H54"/>
  <c r="I37"/>
  <c r="H37"/>
  <c r="I35"/>
  <c r="H35"/>
  <c r="I19"/>
  <c r="H19"/>
  <c r="I5"/>
  <c r="H5"/>
  <c r="E438" i="1"/>
  <c r="I416"/>
  <c r="H416"/>
  <c r="I413"/>
  <c r="H413"/>
  <c r="I407"/>
  <c r="H407"/>
  <c r="I397"/>
  <c r="H397"/>
  <c r="I392"/>
  <c r="H392"/>
  <c r="I375"/>
  <c r="H375"/>
  <c r="I369"/>
  <c r="H369"/>
  <c r="I352"/>
  <c r="H352"/>
  <c r="I341"/>
  <c r="H341"/>
  <c r="I330"/>
  <c r="H330"/>
  <c r="I324"/>
  <c r="H324"/>
  <c r="I314"/>
  <c r="H314"/>
  <c r="I309"/>
  <c r="H309"/>
  <c r="I298"/>
  <c r="H298"/>
  <c r="I295"/>
  <c r="H295"/>
  <c r="I292"/>
  <c r="H292"/>
  <c r="I266"/>
  <c r="H266"/>
  <c r="I257"/>
  <c r="H257"/>
  <c r="I248"/>
  <c r="H248"/>
  <c r="I236"/>
  <c r="H236"/>
  <c r="I231"/>
  <c r="H231"/>
  <c r="I228"/>
  <c r="H228"/>
  <c r="I219"/>
  <c r="H219"/>
  <c r="I209"/>
  <c r="H209"/>
  <c r="I204"/>
  <c r="H204"/>
  <c r="I192"/>
  <c r="H192"/>
  <c r="I187"/>
  <c r="H187"/>
  <c r="I184"/>
  <c r="H184"/>
  <c r="I181"/>
  <c r="H181"/>
  <c r="I175"/>
  <c r="H175"/>
  <c r="I160"/>
  <c r="H160"/>
  <c r="I149"/>
  <c r="H149"/>
  <c r="I143"/>
  <c r="H143"/>
  <c r="I129"/>
  <c r="H129"/>
  <c r="I112"/>
  <c r="H112"/>
  <c r="I97"/>
  <c r="H97"/>
  <c r="I88"/>
  <c r="H88"/>
  <c r="I62"/>
  <c r="H62"/>
  <c r="I57"/>
  <c r="H57"/>
  <c r="I51"/>
  <c r="H51"/>
  <c r="I45"/>
  <c r="H45"/>
  <c r="I35"/>
  <c r="H35"/>
  <c r="I26"/>
  <c r="H26"/>
  <c r="I23"/>
  <c r="H23"/>
  <c r="I20"/>
  <c r="H20"/>
  <c r="I14"/>
  <c r="H14"/>
  <c r="I5"/>
  <c r="H5"/>
  <c r="G99" i="2" l="1"/>
  <c r="G97"/>
  <c r="G93"/>
  <c r="D481" i="4"/>
  <c r="C465" s="1"/>
  <c r="D239" i="11"/>
  <c r="C224" s="1"/>
  <c r="D256" i="9"/>
  <c r="C239" s="1"/>
  <c r="D258"/>
  <c r="C241" s="1"/>
  <c r="D246" i="12"/>
  <c r="C229" s="1"/>
  <c r="D270" i="10"/>
  <c r="C259" s="1"/>
  <c r="D266"/>
  <c r="C255" s="1"/>
  <c r="D265"/>
  <c r="C254" s="1"/>
  <c r="D254" i="9"/>
  <c r="C237" s="1"/>
  <c r="D336" i="8"/>
  <c r="C318" s="1"/>
  <c r="D454" i="7"/>
  <c r="C438" s="1"/>
  <c r="D447"/>
  <c r="C431" s="1"/>
  <c r="D474" i="4"/>
  <c r="C458" s="1"/>
  <c r="G84" i="2"/>
  <c r="G77"/>
  <c r="G34"/>
  <c r="G32"/>
  <c r="G35"/>
  <c r="G54"/>
  <c r="G64"/>
  <c r="G53"/>
  <c r="G57"/>
  <c r="G61"/>
  <c r="G65"/>
  <c r="G75"/>
  <c r="D250" i="12"/>
  <c r="C233" s="1"/>
  <c r="D248"/>
  <c r="C231" s="1"/>
  <c r="D245"/>
  <c r="C228" s="1"/>
  <c r="C251"/>
  <c r="D244" i="11"/>
  <c r="C229" s="1"/>
  <c r="D243"/>
  <c r="C228" s="1"/>
  <c r="D241"/>
  <c r="C226" s="1"/>
  <c r="D240"/>
  <c r="C225" s="1"/>
  <c r="C245"/>
  <c r="D238"/>
  <c r="C223" s="1"/>
  <c r="D271" i="10"/>
  <c r="C260" s="1"/>
  <c r="D269"/>
  <c r="C258" s="1"/>
  <c r="D268"/>
  <c r="C257" s="1"/>
  <c r="C273"/>
  <c r="D257" i="9"/>
  <c r="C240" s="1"/>
  <c r="D255"/>
  <c r="C238" s="1"/>
  <c r="D335" i="8"/>
  <c r="C317" s="1"/>
  <c r="D334"/>
  <c r="C316" s="1"/>
  <c r="D333"/>
  <c r="C315" s="1"/>
  <c r="D331"/>
  <c r="C313" s="1"/>
  <c r="D330"/>
  <c r="C312" s="1"/>
  <c r="C337"/>
  <c r="D329"/>
  <c r="C311" s="1"/>
  <c r="D452" i="7"/>
  <c r="C436" s="1"/>
  <c r="D451"/>
  <c r="C435" s="1"/>
  <c r="D450"/>
  <c r="C434" s="1"/>
  <c r="D449"/>
  <c r="C433" s="1"/>
  <c r="D448"/>
  <c r="C432" s="1"/>
  <c r="C455"/>
  <c r="D405" i="6"/>
  <c r="C390" s="1"/>
  <c r="D404"/>
  <c r="C389" s="1"/>
  <c r="D403"/>
  <c r="C388" s="1"/>
  <c r="D402"/>
  <c r="C387" s="1"/>
  <c r="D401"/>
  <c r="C386" s="1"/>
  <c r="D400"/>
  <c r="C385" s="1"/>
  <c r="D399"/>
  <c r="C384" s="1"/>
  <c r="C406"/>
  <c r="D398"/>
  <c r="C383" s="1"/>
  <c r="D465" i="5"/>
  <c r="C450" s="1"/>
  <c r="D464"/>
  <c r="C449" s="1"/>
  <c r="D463"/>
  <c r="C448" s="1"/>
  <c r="D462"/>
  <c r="C447" s="1"/>
  <c r="D461"/>
  <c r="C446" s="1"/>
  <c r="D460"/>
  <c r="C445" s="1"/>
  <c r="D459"/>
  <c r="C444" s="1"/>
  <c r="D458"/>
  <c r="C443" s="1"/>
  <c r="D480" i="4"/>
  <c r="C464" s="1"/>
  <c r="D479"/>
  <c r="C463" s="1"/>
  <c r="D478"/>
  <c r="C462" s="1"/>
  <c r="D477"/>
  <c r="C461" s="1"/>
  <c r="D476"/>
  <c r="C460" s="1"/>
  <c r="D475"/>
  <c r="C459" s="1"/>
  <c r="I469" i="3"/>
  <c r="C526" s="1"/>
  <c r="H469"/>
  <c r="B526" s="1"/>
  <c r="G98" i="2"/>
  <c r="G96"/>
  <c r="I425" i="3"/>
  <c r="C525" s="1"/>
  <c r="G95" i="2"/>
  <c r="H425" i="3"/>
  <c r="B525" s="1"/>
  <c r="G90" i="2"/>
  <c r="G88"/>
  <c r="G87"/>
  <c r="I372" i="3"/>
  <c r="C524" s="1"/>
  <c r="H372"/>
  <c r="B524" s="1"/>
  <c r="G82" i="2"/>
  <c r="G81"/>
  <c r="G80"/>
  <c r="G71"/>
  <c r="G70"/>
  <c r="G68"/>
  <c r="G67"/>
  <c r="G66"/>
  <c r="G63"/>
  <c r="I216" i="3"/>
  <c r="C523" s="1"/>
  <c r="H216"/>
  <c r="B523" s="1"/>
  <c r="G58" i="2"/>
  <c r="G52"/>
  <c r="G51"/>
  <c r="I171" i="3"/>
  <c r="C522" s="1"/>
  <c r="H171"/>
  <c r="B522" s="1"/>
  <c r="G47" i="2"/>
  <c r="G46"/>
  <c r="G45"/>
  <c r="I101" i="3"/>
  <c r="C521" s="1"/>
  <c r="H101"/>
  <c r="B521" s="1"/>
  <c r="G42" i="2"/>
  <c r="G41"/>
  <c r="G40"/>
  <c r="G39"/>
  <c r="I56" i="3"/>
  <c r="C520" s="1"/>
  <c r="H56"/>
  <c r="B520" s="1"/>
  <c r="G36" i="2"/>
  <c r="G33"/>
  <c r="I4" i="3"/>
  <c r="C519" s="1"/>
  <c r="G31" i="2"/>
  <c r="G104"/>
  <c r="G103"/>
  <c r="G102"/>
  <c r="I396" i="1"/>
  <c r="C446" s="1"/>
  <c r="G101" i="2"/>
  <c r="H396" i="1"/>
  <c r="B446" s="1"/>
  <c r="I368"/>
  <c r="C445" s="1"/>
  <c r="H368"/>
  <c r="B445" s="1"/>
  <c r="G91" i="2"/>
  <c r="G89"/>
  <c r="I308" i="1"/>
  <c r="C444" s="1"/>
  <c r="H308"/>
  <c r="B444" s="1"/>
  <c r="G86" i="2"/>
  <c r="G74"/>
  <c r="G69"/>
  <c r="G62"/>
  <c r="I142" i="1"/>
  <c r="C442" s="1"/>
  <c r="H142"/>
  <c r="B442" s="1"/>
  <c r="G50" i="2"/>
  <c r="G48"/>
  <c r="H61" i="1"/>
  <c r="B441" s="1"/>
  <c r="I61"/>
  <c r="C441" s="1"/>
  <c r="G44" i="2"/>
  <c r="I25" i="1"/>
  <c r="C440" s="1"/>
  <c r="H25"/>
  <c r="B440" s="1"/>
  <c r="G38" i="2"/>
  <c r="I4" i="1"/>
  <c r="C439" s="1"/>
  <c r="C259" i="9"/>
  <c r="D252"/>
  <c r="C235" s="1"/>
  <c r="H4" i="3"/>
  <c r="B519" s="1"/>
  <c r="H4" i="1"/>
  <c r="B439" s="1"/>
  <c r="H191"/>
  <c r="B443" s="1"/>
  <c r="I191"/>
  <c r="C443" s="1"/>
  <c r="D249" i="12"/>
  <c r="C232" s="1"/>
  <c r="B251"/>
  <c r="B245" i="11"/>
  <c r="B273" i="10"/>
  <c r="D267"/>
  <c r="C256" s="1"/>
  <c r="B259" i="9"/>
  <c r="D253"/>
  <c r="C236" s="1"/>
  <c r="D332" i="8"/>
  <c r="C314" s="1"/>
  <c r="B337"/>
  <c r="D453" i="7"/>
  <c r="C437" s="1"/>
  <c r="B455"/>
  <c r="B406" i="6"/>
  <c r="C466" i="5"/>
  <c r="B466"/>
  <c r="C482" i="4"/>
  <c r="B482"/>
  <c r="D526" i="3" l="1"/>
  <c r="C510" s="1"/>
  <c r="D445" i="1"/>
  <c r="C429" s="1"/>
  <c r="D251" i="12"/>
  <c r="C224" s="1"/>
  <c r="C10" i="2" s="1"/>
  <c r="D245" i="11"/>
  <c r="C220" s="1"/>
  <c r="E10" i="2" s="1"/>
  <c r="D273" i="10"/>
  <c r="C252" s="1"/>
  <c r="E8" i="2" s="1"/>
  <c r="D259" i="9"/>
  <c r="C232" s="1"/>
  <c r="E6" i="2" s="1"/>
  <c r="D337" i="8"/>
  <c r="C309" s="1"/>
  <c r="E4" i="2" s="1"/>
  <c r="D455" i="7"/>
  <c r="C429" s="1"/>
  <c r="D4" i="2" s="1"/>
  <c r="D406" i="6"/>
  <c r="C381" s="1"/>
  <c r="C4" i="2" s="1"/>
  <c r="D466" i="5"/>
  <c r="C441" s="1"/>
  <c r="B10" i="2" s="1"/>
  <c r="E21"/>
  <c r="D525" i="3"/>
  <c r="C509" s="1"/>
  <c r="D524"/>
  <c r="C508" s="1"/>
  <c r="D523"/>
  <c r="C507" s="1"/>
  <c r="D522"/>
  <c r="C506" s="1"/>
  <c r="E17" i="2"/>
  <c r="D521" i="3"/>
  <c r="C505" s="1"/>
  <c r="D520"/>
  <c r="C504" s="1"/>
  <c r="C527"/>
  <c r="D519"/>
  <c r="C503" s="1"/>
  <c r="D446" i="1"/>
  <c r="C430" s="1"/>
  <c r="D21" i="2"/>
  <c r="D444" i="1"/>
  <c r="C428" s="1"/>
  <c r="C21" i="2"/>
  <c r="D442" i="1"/>
  <c r="C426" s="1"/>
  <c r="D17" i="2"/>
  <c r="D440" i="1"/>
  <c r="C424" s="1"/>
  <c r="C17" i="2"/>
  <c r="C447" i="1"/>
  <c r="B17" i="2"/>
  <c r="D439" i="1"/>
  <c r="C423" s="1"/>
  <c r="B447"/>
  <c r="B21" i="2"/>
  <c r="D443" i="1"/>
  <c r="C427" s="1"/>
  <c r="D482" i="4"/>
  <c r="C456" s="1"/>
  <c r="B8" i="2" s="1"/>
  <c r="B527" i="3"/>
  <c r="D441" i="1"/>
  <c r="C425" s="1"/>
  <c r="D527" i="3" l="1"/>
  <c r="C501" s="1"/>
  <c r="B6" i="2" s="1"/>
  <c r="B19"/>
  <c r="D447" i="1"/>
  <c r="C421" s="1"/>
  <c r="B4" i="2" s="1"/>
  <c r="C6"/>
</calcChain>
</file>

<file path=xl/sharedStrings.xml><?xml version="1.0" encoding="utf-8"?>
<sst xmlns="http://schemas.openxmlformats.org/spreadsheetml/2006/main" count="13902" uniqueCount="4959">
  <si>
    <t>National Quality Assurance Standards for CHC</t>
  </si>
  <si>
    <t>Checklist for Accident &amp; Emergency</t>
  </si>
  <si>
    <t>Reference No.</t>
  </si>
  <si>
    <t>.</t>
  </si>
  <si>
    <t>Standard A1.</t>
  </si>
  <si>
    <t>ME A1.1.</t>
  </si>
  <si>
    <t>ME A1.2.</t>
  </si>
  <si>
    <t>ME A1.3.</t>
  </si>
  <si>
    <t>ME A1.4.</t>
  </si>
  <si>
    <t>ME A1.8</t>
  </si>
  <si>
    <t>ME A1.9.</t>
  </si>
  <si>
    <t>ME A1.10.</t>
  </si>
  <si>
    <t>Standard A3.</t>
  </si>
  <si>
    <t>ME A3.1.</t>
  </si>
  <si>
    <t>ME A3.2.</t>
  </si>
  <si>
    <t>ME A3.3.</t>
  </si>
  <si>
    <t>Standard A5.</t>
  </si>
  <si>
    <t>ME A5.3.</t>
  </si>
  <si>
    <t>ME A5.7.</t>
  </si>
  <si>
    <t>Standard A6.</t>
  </si>
  <si>
    <t>ME A6.1.</t>
  </si>
  <si>
    <t>Standard B1.</t>
  </si>
  <si>
    <t>ME B1.1.</t>
  </si>
  <si>
    <t>ME B1.2.</t>
  </si>
  <si>
    <t>ME B1.6.</t>
  </si>
  <si>
    <t>ME B1.8</t>
  </si>
  <si>
    <t>Standard B2.</t>
  </si>
  <si>
    <t>ME B2.1.</t>
  </si>
  <si>
    <t>ME B2.3.</t>
  </si>
  <si>
    <t>Standard B3.</t>
  </si>
  <si>
    <t>ME B3.1.</t>
  </si>
  <si>
    <t>ME B3.2.</t>
  </si>
  <si>
    <t>ME B3.3.</t>
  </si>
  <si>
    <t>ME B3.4.</t>
  </si>
  <si>
    <t>Standard B4.</t>
  </si>
  <si>
    <t>ME B4.1.</t>
  </si>
  <si>
    <t>ME B4.2.</t>
  </si>
  <si>
    <t>ME B4.3.</t>
  </si>
  <si>
    <t>ME B4.4.</t>
  </si>
  <si>
    <t>ME B4.5.</t>
  </si>
  <si>
    <t>Standard B5.</t>
  </si>
  <si>
    <t>ME B5.1</t>
  </si>
  <si>
    <t>ME B5.2.</t>
  </si>
  <si>
    <t>ME B5.3.</t>
  </si>
  <si>
    <t>Standard C1.</t>
  </si>
  <si>
    <t>ME C1.1.</t>
  </si>
  <si>
    <t>ME C1.2.</t>
  </si>
  <si>
    <t>ME C1.3.</t>
  </si>
  <si>
    <t>ME C1.4.</t>
  </si>
  <si>
    <t>ME C1.5.</t>
  </si>
  <si>
    <t>ME C1.6.</t>
  </si>
  <si>
    <t>ME C1.7.</t>
  </si>
  <si>
    <t>Standard C2.</t>
  </si>
  <si>
    <t>ME C2.1</t>
  </si>
  <si>
    <t>ME C2.2.</t>
  </si>
  <si>
    <t>ME C2.3</t>
  </si>
  <si>
    <t>ME C2.4</t>
  </si>
  <si>
    <t>ME C2.5</t>
  </si>
  <si>
    <t>ME C2.6</t>
  </si>
  <si>
    <t>Standard C3</t>
  </si>
  <si>
    <t>ME C3.1</t>
  </si>
  <si>
    <t>ME C3.2.</t>
  </si>
  <si>
    <t>ME C3.3.</t>
  </si>
  <si>
    <t>ME C3.4.</t>
  </si>
  <si>
    <t>ME C3.5</t>
  </si>
  <si>
    <t>ME C3.6</t>
  </si>
  <si>
    <t>ME C3.7</t>
  </si>
  <si>
    <t>Standard C4.</t>
  </si>
  <si>
    <t>ME C4.1.</t>
  </si>
  <si>
    <t>ME C4.2.</t>
  </si>
  <si>
    <t>ME C4.3.</t>
  </si>
  <si>
    <t>Standard C5.</t>
  </si>
  <si>
    <t>ME C5.1.</t>
  </si>
  <si>
    <t>ME C5.2.</t>
  </si>
  <si>
    <t>ME C5.3.</t>
  </si>
  <si>
    <t>ME C5.4.</t>
  </si>
  <si>
    <t>ME C5.5.</t>
  </si>
  <si>
    <t>ME C5.6</t>
  </si>
  <si>
    <t>ME C5.7.</t>
  </si>
  <si>
    <t>Standard D1.</t>
  </si>
  <si>
    <t>ME D1.1.</t>
  </si>
  <si>
    <t>ME D1.2.</t>
  </si>
  <si>
    <t>ME D1.3.</t>
  </si>
  <si>
    <t>Standard D2.</t>
  </si>
  <si>
    <t>ME D2.3.</t>
  </si>
  <si>
    <t>ME D2.4.</t>
  </si>
  <si>
    <t>ME D2.5.</t>
  </si>
  <si>
    <t>ME D2.6.</t>
  </si>
  <si>
    <t>ME D2.7.</t>
  </si>
  <si>
    <t>ME D2.8.</t>
  </si>
  <si>
    <t>Standard D3.</t>
  </si>
  <si>
    <t>ME D3.2.</t>
  </si>
  <si>
    <t>ME D3.3</t>
  </si>
  <si>
    <t>ME D3.4.</t>
  </si>
  <si>
    <t>ME D3.5.</t>
  </si>
  <si>
    <t>ME D3.6.</t>
  </si>
  <si>
    <t>ME D3.7.</t>
  </si>
  <si>
    <t>ME D3.8</t>
  </si>
  <si>
    <t>ME D3.9.</t>
  </si>
  <si>
    <t>ME D3.10.</t>
  </si>
  <si>
    <t>Standard D4</t>
  </si>
  <si>
    <t>ME D4.1.</t>
  </si>
  <si>
    <t>ME D4.2.</t>
  </si>
  <si>
    <t>ME D4.3</t>
  </si>
  <si>
    <t>Standard D5.</t>
  </si>
  <si>
    <t>ME D5.4</t>
  </si>
  <si>
    <t>ME D5.5</t>
  </si>
  <si>
    <t>Standard D8.</t>
  </si>
  <si>
    <t>ME D8.1.</t>
  </si>
  <si>
    <t>ME D8.3.</t>
  </si>
  <si>
    <t>Standard D9.</t>
  </si>
  <si>
    <t>ME D9.1.</t>
  </si>
  <si>
    <t>ME D9.2.</t>
  </si>
  <si>
    <t>ME D9.3.</t>
  </si>
  <si>
    <t>Standard E1.</t>
  </si>
  <si>
    <t>ME E1.1.</t>
  </si>
  <si>
    <t>ME E1.3.</t>
  </si>
  <si>
    <t>ME E1.4.</t>
  </si>
  <si>
    <t>Standard E2.</t>
  </si>
  <si>
    <t>ME E2.1.</t>
  </si>
  <si>
    <t>ME E2.2.</t>
  </si>
  <si>
    <t>Standard E3.</t>
  </si>
  <si>
    <t>ME E3.1.</t>
  </si>
  <si>
    <t>ME E3.2.</t>
  </si>
  <si>
    <t>Standard E4.</t>
  </si>
  <si>
    <t>ME E4.1.</t>
  </si>
  <si>
    <t>ME E4.2.</t>
  </si>
  <si>
    <t>ME E4.3.</t>
  </si>
  <si>
    <t>ME E4.4.</t>
  </si>
  <si>
    <t>ME E4.5.</t>
  </si>
  <si>
    <t>Standard E5.</t>
  </si>
  <si>
    <t>ME E5.1.</t>
  </si>
  <si>
    <t>ME E5.2.</t>
  </si>
  <si>
    <t>Standard E6.</t>
  </si>
  <si>
    <t>ME E6.1.</t>
  </si>
  <si>
    <t>ME E6.2.</t>
  </si>
  <si>
    <t>Standard E7.</t>
  </si>
  <si>
    <t>ME E7.1.</t>
  </si>
  <si>
    <t>ME E7.2.</t>
  </si>
  <si>
    <t>ME E7.3.</t>
  </si>
  <si>
    <t>ME E7.4.</t>
  </si>
  <si>
    <t>ME E7.5</t>
  </si>
  <si>
    <t>Standard E8.</t>
  </si>
  <si>
    <t>ME E8.1.</t>
  </si>
  <si>
    <t>ME E8.2.</t>
  </si>
  <si>
    <t>ME E8.3.</t>
  </si>
  <si>
    <t>ME E8.4.</t>
  </si>
  <si>
    <t>ME E8.5.</t>
  </si>
  <si>
    <t>ME E8.6.</t>
  </si>
  <si>
    <t>ME E8.7.</t>
  </si>
  <si>
    <t>Standard E9.</t>
  </si>
  <si>
    <t>ME E9.1.</t>
  </si>
  <si>
    <t>ME E9.2.</t>
  </si>
  <si>
    <t>ME E9.3.</t>
  </si>
  <si>
    <t>ME E9.4.</t>
  </si>
  <si>
    <t>Standard E10.</t>
  </si>
  <si>
    <t>ME E10.1.</t>
  </si>
  <si>
    <t>ME E10.2.</t>
  </si>
  <si>
    <t>ME E10.3.</t>
  </si>
  <si>
    <t>ME E10.4.</t>
  </si>
  <si>
    <t>ME E10.5.</t>
  </si>
  <si>
    <t>Standard E11.</t>
  </si>
  <si>
    <t>ME E11.1.</t>
  </si>
  <si>
    <t>ME E11.3.</t>
  </si>
  <si>
    <t>Standard E14.</t>
  </si>
  <si>
    <t>ME E14.1.</t>
  </si>
  <si>
    <t>Standard E15.</t>
  </si>
  <si>
    <t>ME E15.1.</t>
  </si>
  <si>
    <t>ME E15.2.</t>
  </si>
  <si>
    <t>ME E15.3</t>
  </si>
  <si>
    <t>Standard F1.</t>
  </si>
  <si>
    <t>ME F1.4.</t>
  </si>
  <si>
    <t>ME F1.5.</t>
  </si>
  <si>
    <t>ME F1.6</t>
  </si>
  <si>
    <t>Standard F2.</t>
  </si>
  <si>
    <t>ME F2.1.</t>
  </si>
  <si>
    <t>ME F2.2.</t>
  </si>
  <si>
    <t>ME F2.3.</t>
  </si>
  <si>
    <t>Standard F3.</t>
  </si>
  <si>
    <t>ME F3.1.</t>
  </si>
  <si>
    <t>ME F3.2.</t>
  </si>
  <si>
    <t>Standard F4.</t>
  </si>
  <si>
    <t>ME F4.1.</t>
  </si>
  <si>
    <t>ME F4.2.</t>
  </si>
  <si>
    <t>Standard F5.</t>
  </si>
  <si>
    <t>ME F5.1.</t>
  </si>
  <si>
    <t>ME F5.2.</t>
  </si>
  <si>
    <t>ME F5.3.</t>
  </si>
  <si>
    <t>ME F5.4.</t>
  </si>
  <si>
    <t>Standard F6.</t>
  </si>
  <si>
    <t>ME F6.1.</t>
  </si>
  <si>
    <t>ME F6.2.</t>
  </si>
  <si>
    <t>ME F6.3.</t>
  </si>
  <si>
    <t>Standard G3.</t>
  </si>
  <si>
    <t>ME G3.1.</t>
  </si>
  <si>
    <t>ME G3.2.</t>
  </si>
  <si>
    <t>ME G3.3.</t>
  </si>
  <si>
    <t>Standard G4.</t>
  </si>
  <si>
    <t>ME G4.1.</t>
  </si>
  <si>
    <t>ME G4.2.</t>
  </si>
  <si>
    <t>ME G4.3.</t>
  </si>
  <si>
    <t>ME G4.4.</t>
  </si>
  <si>
    <t>Standard G6.</t>
  </si>
  <si>
    <t>ME G6.2.</t>
  </si>
  <si>
    <t>ME G6.3.</t>
  </si>
  <si>
    <t>ME G6.4</t>
  </si>
  <si>
    <t>Standard H1 .</t>
  </si>
  <si>
    <t>ME H1.1.</t>
  </si>
  <si>
    <t>ME H1.2.</t>
  </si>
  <si>
    <t>Standard H2 .</t>
  </si>
  <si>
    <t>ME H2.1.</t>
  </si>
  <si>
    <t>Standard H3.</t>
  </si>
  <si>
    <t>ME H3.1.</t>
  </si>
  <si>
    <t>Standard H4.</t>
  </si>
  <si>
    <t>ME H4.1.</t>
  </si>
  <si>
    <t xml:space="preserve">Emergency Score Card </t>
  </si>
  <si>
    <t>A</t>
  </si>
  <si>
    <t>B</t>
  </si>
  <si>
    <t>C</t>
  </si>
  <si>
    <t>D</t>
  </si>
  <si>
    <t>E</t>
  </si>
  <si>
    <t>F</t>
  </si>
  <si>
    <t>G</t>
  </si>
  <si>
    <t>H</t>
  </si>
  <si>
    <t xml:space="preserve">Total </t>
  </si>
  <si>
    <t>Measurable Element</t>
  </si>
  <si>
    <t xml:space="preserve">Area of Concern - A Service Provision </t>
  </si>
  <si>
    <t>Facility Provides Curative Services</t>
  </si>
  <si>
    <t>The facility provides General Medicine services</t>
  </si>
  <si>
    <t>The facility provides General Surgery services</t>
  </si>
  <si>
    <t>The facility provides Obstetrics &amp; Gynaecology Services</t>
  </si>
  <si>
    <t>The facility provides paediatric services</t>
  </si>
  <si>
    <t xml:space="preserve">The facility provides services for OPD procedures </t>
  </si>
  <si>
    <t xml:space="preserve">Services are available for the time period as mandated </t>
  </si>
  <si>
    <t xml:space="preserve">The facility provides Accident &amp; Emergency Services </t>
  </si>
  <si>
    <t xml:space="preserve">Facility Provides diagnostic Services </t>
  </si>
  <si>
    <t xml:space="preserve">The facility provides Radiology Services </t>
  </si>
  <si>
    <t xml:space="preserve">The facility Provides Laboratory Services </t>
  </si>
  <si>
    <t>The facility provides other diagnostic services, as mandated</t>
  </si>
  <si>
    <t>Facility provides support services &amp; Administrative Services</t>
  </si>
  <si>
    <t xml:space="preserve">The facility provides security services </t>
  </si>
  <si>
    <t>The facility has services of medical record department</t>
  </si>
  <si>
    <t>Health services provided at the facility are appropriate to community needs.</t>
  </si>
  <si>
    <t xml:space="preserve">The facility provides curatives &amp; preventive services for the health problems and diseases, prevalent locally. </t>
  </si>
  <si>
    <t>Area of Concern - B Patient Rights</t>
  </si>
  <si>
    <t xml:space="preserve">Facility provides the information to care seekers, attendants &amp; community about the available  services  and their modalities </t>
  </si>
  <si>
    <t xml:space="preserve">The facility has uniform and user-friendly signage system </t>
  </si>
  <si>
    <t xml:space="preserve">The facility displays the services and entitlements available in its departments </t>
  </si>
  <si>
    <t xml:space="preserve">Information is available in local language and easy to understand </t>
  </si>
  <si>
    <t xml:space="preserve">The facility ensures access to clinical records of patients to entitled personnel </t>
  </si>
  <si>
    <t xml:space="preserve">Services are delivered in a manner that is sensitive to gender, religious, and cultural needs, and there are no barrier on account of physical access, social, economic, cultural or social status </t>
  </si>
  <si>
    <t>Services are provided in manner that are sensitive to gender</t>
  </si>
  <si>
    <t>Access to facility is provided without any physical barrier &amp; friendly to people with disability.</t>
  </si>
  <si>
    <t>The facility maintains privacy, confidentiality &amp; dignity of patient, and has a system for guarding patient related information.</t>
  </si>
  <si>
    <t xml:space="preserve">Adequate visual privacy is provided at every point of care </t>
  </si>
  <si>
    <t xml:space="preserve">Confidentiality of patients records and clinical information is maintained </t>
  </si>
  <si>
    <t xml:space="preserve">The facility ensures the behaviours of staff is dignified and respectful, while delivering the services </t>
  </si>
  <si>
    <t>The facility ensures privacy and confidentiality to every patient, especially of those conditions having social stigma, and also safeguards vulnerable groups</t>
  </si>
  <si>
    <t xml:space="preserve">The facility has defined and established procedures for informing patients about the medical condition, and involving them in treatment planning, and facilitates informed decision making    </t>
  </si>
  <si>
    <t xml:space="preserve">There is established procedures for taking informed consent before treatment and procedures </t>
  </si>
  <si>
    <t xml:space="preserve">Patient is informed about his/her rights  and responsibilities </t>
  </si>
  <si>
    <t>Staff are aware of Patients rights responsibilities</t>
  </si>
  <si>
    <t xml:space="preserve">Information about the treatment is shared with patients or attendants, regularly </t>
  </si>
  <si>
    <t>The facility has defined and established grievance redressal system in place</t>
  </si>
  <si>
    <t>The facility ensures that there are no financial barrier to access, and that there is financial protection given from the cost of hospital services.</t>
  </si>
  <si>
    <t>The facility provides cashless services to pregnant women, mothers and neonates as per prevalent government schemes</t>
  </si>
  <si>
    <t>The facility ensures that drugs prescribed are available at Pharmacy and wards</t>
  </si>
  <si>
    <t xml:space="preserve">It is ensured that facilities for the prescribed investigations are available at the facility </t>
  </si>
  <si>
    <t>Area of Concern - C Inputs</t>
  </si>
  <si>
    <t>The facility has infrastructure for delivery of assured services, and available infrastructure meets the prevalent norms</t>
  </si>
  <si>
    <t xml:space="preserve">Departments have adequate space as per patient or work load  </t>
  </si>
  <si>
    <t xml:space="preserve">Patient amenities are provide as per patient load </t>
  </si>
  <si>
    <t xml:space="preserve">Departments have layout and demarcated areas as per functions </t>
  </si>
  <si>
    <t>The facility has adequate circulation area and open spaces according to need and local law</t>
  </si>
  <si>
    <t xml:space="preserve">The facility has infrastructure for intramural and extramural communication </t>
  </si>
  <si>
    <t xml:space="preserve">Service counters are available as per patient load </t>
  </si>
  <si>
    <t xml:space="preserve">The facility and departments are planned to ensure structure follows the function/processes (Structure commensurate with the function of the hospital) </t>
  </si>
  <si>
    <t xml:space="preserve">The facility ensures the physical safety including Fire safety of the infrastructure. </t>
  </si>
  <si>
    <t xml:space="preserve">The facility ensures the seismic safety of the infrastructure </t>
  </si>
  <si>
    <t xml:space="preserve">The facility ensures safety of electrical establishment </t>
  </si>
  <si>
    <t xml:space="preserve">Physical condition of buildings are safe for providing patient care </t>
  </si>
  <si>
    <t>The facility has plan for prevention of fire</t>
  </si>
  <si>
    <t xml:space="preserve">The facility has adequate fire fighting Equipment </t>
  </si>
  <si>
    <t xml:space="preserve">The facility has a system of periodic training of staff and conducts mock drills regularly for fire and other disaster situation </t>
  </si>
  <si>
    <t xml:space="preserve">The facility has adequate qualified and trained staff,  required for providing the assured services to the current case load </t>
  </si>
  <si>
    <t>The facility has adequate specialist doctors as per service provision.</t>
  </si>
  <si>
    <t>The facility has adequate general duty doctors as per service provision and work load</t>
  </si>
  <si>
    <t xml:space="preserve">The facility has adequate nursing staff as per service provision and work load </t>
  </si>
  <si>
    <t xml:space="preserve">The facility has adequate technicians/paramedics as per requirement </t>
  </si>
  <si>
    <t xml:space="preserve">The facility has adequate support / general staff </t>
  </si>
  <si>
    <t>The staff has been provided required training / skill sets</t>
  </si>
  <si>
    <t>The Staff is skilled as per job description</t>
  </si>
  <si>
    <t>Facility provides drugs and consumables required for assured list of services.</t>
  </si>
  <si>
    <t xml:space="preserve">The departments have availability of adequate drugs at point of use </t>
  </si>
  <si>
    <t xml:space="preserve">The departments have adequate consumables at point of use </t>
  </si>
  <si>
    <t xml:space="preserve">Emergency drug trays are maintained at every point of care, where ever it may be needed </t>
  </si>
  <si>
    <t>The facility has equipment &amp; instruments required for assured list of services.</t>
  </si>
  <si>
    <t xml:space="preserve">Availability of equipment &amp; instruments for examination &amp; monitoring of patients </t>
  </si>
  <si>
    <t xml:space="preserve">Availability of equipment &amp; instruments for treatment procedures, being undertaken in the facility  </t>
  </si>
  <si>
    <t>Availability of equipment &amp; instruments for diagnostic procedures being undertaken in the facility</t>
  </si>
  <si>
    <t>Availability of equipment and instruments for resuscitation of patients and for providing intensive and critical care to patients</t>
  </si>
  <si>
    <t>Availability of Equipment for Storage</t>
  </si>
  <si>
    <t>Availability of functional equipment and instruments for support services</t>
  </si>
  <si>
    <t xml:space="preserve">Departments have patient furniture and fixtures as per load and service provision </t>
  </si>
  <si>
    <t xml:space="preserve">Area of Concern - D Support Services </t>
  </si>
  <si>
    <t xml:space="preserve">The facility has established Programme for inspection, testing and maintenance and calibration of Equipment. </t>
  </si>
  <si>
    <t>The facility has established system for maintenance of critical Equipment</t>
  </si>
  <si>
    <t xml:space="preserve">The facility has established procedure for internal and external calibration of measuring Equipment </t>
  </si>
  <si>
    <t>Operating and maintenance instructions are available with the users of equipment</t>
  </si>
  <si>
    <t>The facility has defined procedures for storage, inventory management and dispensing of drugs in pharmacy and patient care areas</t>
  </si>
  <si>
    <t>The facility ensures proper storage of drugs and consumables</t>
  </si>
  <si>
    <t xml:space="preserve">The facility ensures management of expiry and near expiry drugs </t>
  </si>
  <si>
    <t>The facility has established procedure for inventory management techniques</t>
  </si>
  <si>
    <t>There is a procedure for periodically replenishing the drugs in patient care areas</t>
  </si>
  <si>
    <t xml:space="preserve">There is process for storage of vaccines and other drugs, requiring controlled temperature </t>
  </si>
  <si>
    <t xml:space="preserve">There is a procedure for secure storage of narcotic and psychotropic drugs </t>
  </si>
  <si>
    <t xml:space="preserve">The facility has established Program for maintenance and upkeep of the facility to provide safe, secure and comfortable environment to staff, patients and visitors. </t>
  </si>
  <si>
    <t xml:space="preserve">Hospital infrastructure is adequately maintained </t>
  </si>
  <si>
    <t xml:space="preserve">Patient care areas are clean and hygienic </t>
  </si>
  <si>
    <t xml:space="preserve">The facility has policy of removal of condemned junk material </t>
  </si>
  <si>
    <t xml:space="preserve">The facility has established procedures for pest, rodent and animal control </t>
  </si>
  <si>
    <t xml:space="preserve">The facility provides adequate illumination level at patient care areas </t>
  </si>
  <si>
    <t xml:space="preserve">The facility has provision of restriction of visitors in patient areas </t>
  </si>
  <si>
    <t>The facility ensures safe and comfortable environment for patients and service providers</t>
  </si>
  <si>
    <t xml:space="preserve">The facility has security system in place at patient care areas </t>
  </si>
  <si>
    <t>The facility has established measure for safety and security of female staff</t>
  </si>
  <si>
    <t>The facility ensures 24X7 water and power backup as per requirement of service delivery, and support services norms</t>
  </si>
  <si>
    <t xml:space="preserve">The facility has adequate arrangement storage and supply for potable water in all functional areas  </t>
  </si>
  <si>
    <t>The facility ensures adequate power backup in all patient care areas as per load</t>
  </si>
  <si>
    <t>Critical areas of the facility ensures availability of oxygen, medical gases and vacuum supply</t>
  </si>
  <si>
    <t>The facility ensures availability of Diet as per nutritional requirement of the patients and clean Linen to all admitted patients.</t>
  </si>
  <si>
    <t>The facility has adequate sets of linen</t>
  </si>
  <si>
    <t xml:space="preserve">The facility has established procedures for changing of linen in patient care areas </t>
  </si>
  <si>
    <t xml:space="preserve">Facility is compliant with all statutory and regulatory requirement imposed by local, state or central government  </t>
  </si>
  <si>
    <t xml:space="preserve">The facility has requisite licences and certificates for operation of hospital and different activities </t>
  </si>
  <si>
    <t>The facility ensure relevant processes are in compliance with statutory requirement</t>
  </si>
  <si>
    <t xml:space="preserve"> Roles &amp; Responsibilities of administrative and clinical staff are determined as per govt. regulations and standards operating procedures.  </t>
  </si>
  <si>
    <t xml:space="preserve">The facility has established job description as per govt guidelines </t>
  </si>
  <si>
    <t xml:space="preserve">The facility has a established procedure for duty roster and deputation to different departments </t>
  </si>
  <si>
    <t>The facility ensures the adherence to dress code as mandated by its administration / the health department</t>
  </si>
  <si>
    <t xml:space="preserve">Area of Concern - E Clinical Services </t>
  </si>
  <si>
    <t xml:space="preserve">The facility has defined procedures for registration, consultation and admission of patients. </t>
  </si>
  <si>
    <t xml:space="preserve">The facility has established procedure for registration of patients </t>
  </si>
  <si>
    <t xml:space="preserve">There is established procedure for admission of patients </t>
  </si>
  <si>
    <t xml:space="preserve">There is established procedure for managing patients, in case beds are not available at the facility </t>
  </si>
  <si>
    <t xml:space="preserve">The facility has defined and established procedures for clinical assessment and reassessment of the patients. </t>
  </si>
  <si>
    <t xml:space="preserve">There is established procedure for initial assessment of patients </t>
  </si>
  <si>
    <t xml:space="preserve">There is established procedure for follow-up/ reassessment of Patients </t>
  </si>
  <si>
    <t>Facility has defined and established procedures for continuity of care of patient and referral</t>
  </si>
  <si>
    <t>Facility has established procedure for continuity of care during interdepartmental transfer</t>
  </si>
  <si>
    <t>Facility provides appropriate referral linkages to the patients/Services  for transfer to other/higher facilities to assure their continuity of care.</t>
  </si>
  <si>
    <t>The facility has defined and established procedures for nursing care</t>
  </si>
  <si>
    <t xml:space="preserve">Procedure for identification of patients is established at the facility </t>
  </si>
  <si>
    <t>Procedure for ensuring timely and accurate nursing care as per treatment plan is established at the facility</t>
  </si>
  <si>
    <t>There is established procedure of patient hand over, whenever staff duty change happens</t>
  </si>
  <si>
    <t xml:space="preserve">Nursing records are maintained </t>
  </si>
  <si>
    <t xml:space="preserve">There is procedure for periodic monitoring of patients </t>
  </si>
  <si>
    <t xml:space="preserve">Facility has a procedure to identify high risk and vulnerable patients.  </t>
  </si>
  <si>
    <t xml:space="preserve">The facility identifies vulnerable patients and ensure their safe care </t>
  </si>
  <si>
    <t>The facility identifies high risk  patients and ensure their care, as per their need</t>
  </si>
  <si>
    <t xml:space="preserve"> Facility follows standard treatment guidelines defined by state/Central government for prescribing the generic drugs &amp; their rational use. </t>
  </si>
  <si>
    <t>Facility ensured that drugs are prescribed in generic name only</t>
  </si>
  <si>
    <t>There is procedure of rational use of drugs</t>
  </si>
  <si>
    <t>Facility has defined procedures for safe drug administration</t>
  </si>
  <si>
    <t xml:space="preserve">There is process for identifying and cautious administration of high alert drugs </t>
  </si>
  <si>
    <t>Medication orders are written legibly and adequately</t>
  </si>
  <si>
    <t xml:space="preserve">There is a procedure to check drug before administration/ dispensing </t>
  </si>
  <si>
    <t xml:space="preserve">There is a system to ensure right medicine is given to right patient </t>
  </si>
  <si>
    <t xml:space="preserve">Patient is counselled for self drug administration </t>
  </si>
  <si>
    <t>Facility has defined and established procedures for maintaining, updating of patients’ clinical records and their storage</t>
  </si>
  <si>
    <t xml:space="preserve">All the assessments, re-assessment and investigations are recorded and updated </t>
  </si>
  <si>
    <t xml:space="preserve">All treatment plan prescription/orders are recorded in the patient records. </t>
  </si>
  <si>
    <t xml:space="preserve">Care provided to each patient is recorded in the patient records </t>
  </si>
  <si>
    <t xml:space="preserve">Procedures performed are written on patients records </t>
  </si>
  <si>
    <t xml:space="preserve">Adequate form and formats are available at point of use </t>
  </si>
  <si>
    <t xml:space="preserve">Register/records are maintained as per guidelines </t>
  </si>
  <si>
    <t>The facility ensures safe and adequate storage and retrieval  of medical records</t>
  </si>
  <si>
    <t>The facility has defined and established procedures for discharge of patient.</t>
  </si>
  <si>
    <t xml:space="preserve">Discharge is done after assessing patient readiness </t>
  </si>
  <si>
    <t xml:space="preserve">Case summary and follow-up instructions are provided at the discharge  </t>
  </si>
  <si>
    <t xml:space="preserve">Counselling services are provided as during discharges wherever required </t>
  </si>
  <si>
    <t>The facility has established procedure for patients leaving the facility against medical advice, absconding, etc.</t>
  </si>
  <si>
    <t xml:space="preserve">The facility has defined and established procedures for Emergency Services and Disaster Management </t>
  </si>
  <si>
    <t xml:space="preserve">There is procedure for Receiving and triage of patients </t>
  </si>
  <si>
    <t>Emergency protocols are defined and implemented</t>
  </si>
  <si>
    <t xml:space="preserve">The facility has disaster management plan in place </t>
  </si>
  <si>
    <t>The facility ensures adequate and timely availability of ambulances services and mobilisation of resources, as per requirement</t>
  </si>
  <si>
    <t xml:space="preserve">There is procedure for handling medico legal cases </t>
  </si>
  <si>
    <t xml:space="preserve">The facility has defined and established procedures of diagnostic services  </t>
  </si>
  <si>
    <t xml:space="preserve">There are established  procedures for Pre-testing Activities </t>
  </si>
  <si>
    <t xml:space="preserve">There are established  procedures for Post-testing Activities </t>
  </si>
  <si>
    <t>The facility has defined and established procedures of Operation theatre and surgical services.</t>
  </si>
  <si>
    <t xml:space="preserve">Facility has established procedures OT Scheduling </t>
  </si>
  <si>
    <t>The facility has defined and established procedures for end of life care and death</t>
  </si>
  <si>
    <t xml:space="preserve">Death of admitted patient is adequately recorded and communicated </t>
  </si>
  <si>
    <t>The facility has standard procedures for handling the death in the hospital</t>
  </si>
  <si>
    <t>The facility has standard operating procedure for end of life support</t>
  </si>
  <si>
    <t>Area of Concern - F Infection Control</t>
  </si>
  <si>
    <t>Facility has infection control program and procedures in place for prevention and measurement of hospital associated infection</t>
  </si>
  <si>
    <t xml:space="preserve">There is Provision of Periodic Medical Check-up's and immunization of staff </t>
  </si>
  <si>
    <t xml:space="preserve">Facility has established procedures for regular monitoring of infection control practices </t>
  </si>
  <si>
    <t>Facility has defined and established antibiotic policy</t>
  </si>
  <si>
    <t>Facility has defined and Implemented procedures for ensuring hand hygiene practices and antisepsis</t>
  </si>
  <si>
    <t xml:space="preserve">Hand washing facilities are provided at point of use </t>
  </si>
  <si>
    <t xml:space="preserve">Staff is trained and adhere to standard hand washing practices </t>
  </si>
  <si>
    <t>Facility ensures standard practices and materials for antisepsis</t>
  </si>
  <si>
    <t xml:space="preserve">Facility ensures standard practices and materials for Personal protection </t>
  </si>
  <si>
    <t xml:space="preserve">Facility ensures adequate personal protection equipment as per requirements </t>
  </si>
  <si>
    <t xml:space="preserve">Staff is adhere to standard personal protection practices </t>
  </si>
  <si>
    <t xml:space="preserve">Facility has standard Procedures for processing of equipment and instruments </t>
  </si>
  <si>
    <t xml:space="preserve">Facility ensures standard practices and materials for decontamination and cleaning of instruments and  procedures areas </t>
  </si>
  <si>
    <t xml:space="preserve">Facility ensures standard practices and materials for disinfection and sterilization of instruments and equipment </t>
  </si>
  <si>
    <t xml:space="preserve">Physical layout and environmental control of the patient care areas ensures infection prevention </t>
  </si>
  <si>
    <t xml:space="preserve">Layout of the department is conducive for the infection control practices </t>
  </si>
  <si>
    <t xml:space="preserve">Facility ensures availability of  standard materials for cleaning and disinfection of patient care areas </t>
  </si>
  <si>
    <t xml:space="preserve">Facility ensures standard practices followed for cleaning and disinfection of patient care areas </t>
  </si>
  <si>
    <t xml:space="preserve">Facility ensures segregation infectious patients </t>
  </si>
  <si>
    <t xml:space="preserve">Facility has defined and established procedures for segregation, collection, treatment and disposal of Bio Medical and hazardous Waste. </t>
  </si>
  <si>
    <t>Facility Ensures segregation of Bio Medical Waste as per guidelines</t>
  </si>
  <si>
    <t xml:space="preserve">Facility ensures management of sharps as per guidelines </t>
  </si>
  <si>
    <t xml:space="preserve">Facility ensures transportation and disposal of waste as per guidelines </t>
  </si>
  <si>
    <t>Quality  Management</t>
  </si>
  <si>
    <t xml:space="preserve">Facility have established internal and external quality assurance programs wherever it is critical to quality. </t>
  </si>
  <si>
    <t xml:space="preserve">Facility has established internal quality assurance program at relevant departments </t>
  </si>
  <si>
    <t xml:space="preserve">Facility has established external assurance programs at relevant departments </t>
  </si>
  <si>
    <t>Facility has established system for use of check lists in different departments and services</t>
  </si>
  <si>
    <t xml:space="preserve">Facility has established, documented implemented and maintained Standard Operating Procedures for all key processes. </t>
  </si>
  <si>
    <t xml:space="preserve">Departmental standard operating procedures are available </t>
  </si>
  <si>
    <t xml:space="preserve">Standard Operating Procedures adequately describes process and procedures </t>
  </si>
  <si>
    <t xml:space="preserve">Staff is trained and aware of the standard procedures written in SOPs </t>
  </si>
  <si>
    <t xml:space="preserve">Work instructions are displayed at Point of use </t>
  </si>
  <si>
    <t xml:space="preserve">The facility has defined and established Quality Policy &amp; Quality Objectives </t>
  </si>
  <si>
    <t>The facility periodically defines its quality objectives and key departments have their own objectives</t>
  </si>
  <si>
    <t xml:space="preserve">Quality policy and objectives are disseminated and staff is aware of that </t>
  </si>
  <si>
    <t xml:space="preserve">Progress towards quality objectives is monitored periodically </t>
  </si>
  <si>
    <t xml:space="preserve">Area of Concern - H Outcome </t>
  </si>
  <si>
    <t xml:space="preserve">The facility measures Productivity Indicators and ensures compliance with State/National benchmarks </t>
  </si>
  <si>
    <t xml:space="preserve">Facility measures productivity Indicators on monthly basis </t>
  </si>
  <si>
    <t>The Facility measures equity indicators periodically</t>
  </si>
  <si>
    <t>The facility measures Efficiency Indicators and ensure to reach State/National Benchmark</t>
  </si>
  <si>
    <t xml:space="preserve">Facility measures efficiency Indicators on monthly basis </t>
  </si>
  <si>
    <t>The facility measures Clinical Care &amp; Safety Indicators and tries to reach State/National benchmark</t>
  </si>
  <si>
    <t xml:space="preserve">Facility measures Clinical Care &amp; Safety Indicators on monthly basis </t>
  </si>
  <si>
    <t xml:space="preserve">The facility measures Service Quality Indicators and endeavours to reach State/National benchmark </t>
  </si>
  <si>
    <t xml:space="preserve">Facility measures Service Quality Indicators on monthly basis </t>
  </si>
  <si>
    <t>Emergency Score</t>
  </si>
  <si>
    <t xml:space="preserve">Area of Concern wise Score </t>
  </si>
  <si>
    <t xml:space="preserve">Service Provision </t>
  </si>
  <si>
    <t xml:space="preserve">Patient Rights </t>
  </si>
  <si>
    <t xml:space="preserve">Inputs </t>
  </si>
  <si>
    <t xml:space="preserve">Support Services </t>
  </si>
  <si>
    <t xml:space="preserve">Clinical Services </t>
  </si>
  <si>
    <t>Infection Control</t>
  </si>
  <si>
    <t xml:space="preserve">Quality Management </t>
  </si>
  <si>
    <t xml:space="preserve">Outcome </t>
  </si>
  <si>
    <t xml:space="preserve">Obtained </t>
  </si>
  <si>
    <t xml:space="preserve">Checkpoint </t>
  </si>
  <si>
    <t xml:space="preserve">Facility for managing medical emergency cases </t>
  </si>
  <si>
    <t>Availability of Emergency  Management of acute Surgical Condition</t>
  </si>
  <si>
    <t>Availability of  Emergency Obstetrics &amp;Gynaecology Procedures</t>
  </si>
  <si>
    <t xml:space="preserve">Availability of emergency Paediatric procedures </t>
  </si>
  <si>
    <t xml:space="preserve">Availability of Dressing room facility </t>
  </si>
  <si>
    <t xml:space="preserve">Availability of injection room facilities </t>
  </si>
  <si>
    <t xml:space="preserve">24X7 availability of dedicated emergency Services </t>
  </si>
  <si>
    <t xml:space="preserve">Availability of Emergency procedures </t>
  </si>
  <si>
    <t xml:space="preserve">Availability / Linkage to X-ray &amp; USG services </t>
  </si>
  <si>
    <t>On call Radiology Services are available 24X7</t>
  </si>
  <si>
    <t>Availability of point of care diagnostics in emergency 24x7</t>
  </si>
  <si>
    <t>on call facility for  conducting Emergency diagnostic tests 24x7</t>
  </si>
  <si>
    <t xml:space="preserve">Availability of Functional ECG Services </t>
  </si>
  <si>
    <t>Availability of Home Guard/Security Guard</t>
  </si>
  <si>
    <t>Availability of Medico-legal Record Services</t>
  </si>
  <si>
    <t xml:space="preserve">Availability of specific procedures for local prevalent emergencies </t>
  </si>
  <si>
    <t>Availability  departmental signage's .</t>
  </si>
  <si>
    <t xml:space="preserve">Directional signage for  department are  displayed </t>
  </si>
  <si>
    <t>List of services that are managed at the facility</t>
  </si>
  <si>
    <t>Names of doctor and nursing staff on duty are displayed and updated</t>
  </si>
  <si>
    <t>List of drugs available are displayed</t>
  </si>
  <si>
    <t>Important  numbers including ambulance, blood bank , police and referral centres displayed</t>
  </si>
  <si>
    <t>Signage's and information  are available in local language</t>
  </si>
  <si>
    <t>Treatment note/discharge note is given to patient</t>
  </si>
  <si>
    <t xml:space="preserve">Arrangement for examination of rape victims </t>
  </si>
  <si>
    <t xml:space="preserve">Availability of protocols /guidelines for collection of forensic evidence in case of rape victim </t>
  </si>
  <si>
    <t xml:space="preserve">Counselling services are available for rape victim and domestic violence </t>
  </si>
  <si>
    <t xml:space="preserve">Availability of female staff if a male doctor examine a female patients </t>
  </si>
  <si>
    <t>Emergency contraceptive pill and antibiotics are provided to all rape victims</t>
  </si>
  <si>
    <t>Availability of confidentiality and privacy of transgender patient</t>
  </si>
  <si>
    <t>Availability of Wheel chair/ stretcher for emergency patient</t>
  </si>
  <si>
    <t>Availability of ramps with railing</t>
  </si>
  <si>
    <t>Ambulance has direct access to the receiving/triage area of the emergency.</t>
  </si>
  <si>
    <t>Screens and curtains are provided at emergency</t>
  </si>
  <si>
    <t>Confidentiality of patient's record maintained</t>
  </si>
  <si>
    <t>MLC case records are kept in a secured place with limited access to essential personnel</t>
  </si>
  <si>
    <t>Behaviour of staff is empathetic and courteous</t>
  </si>
  <si>
    <t>Privacy and confidentiality  of HIV, Rape, suicidal cases, domestic violence and psychotic cases  are maintained</t>
  </si>
  <si>
    <t>Consent is taken for invasive emergency procedures</t>
  </si>
  <si>
    <t>Display of charter which includes patient rights and responsibilities.</t>
  </si>
  <si>
    <t>Staff is aware of patient rights and responsibilities</t>
  </si>
  <si>
    <t xml:space="preserve">Patient/ attendant is informed about her clinical condition and treatment been provided </t>
  </si>
  <si>
    <t>Availability of complaint box and display of process for grievance  redressal and whom to contact is displayed</t>
  </si>
  <si>
    <t>Emergency services are free for pregnant woman, neonate,  children and BPL patients as per Government order/Scheme</t>
  </si>
  <si>
    <t>Check that  parents &amp; attendant's have not spent money on purchasing drugs and consumables from outside.</t>
  </si>
  <si>
    <t>Check that  parents &amp; attendants have not spent money on diagnostics from outside.</t>
  </si>
  <si>
    <t xml:space="preserve">Adequate space for accommodating emergency load </t>
  </si>
  <si>
    <t>Availability of seating arrangement in the waiting area</t>
  </si>
  <si>
    <t xml:space="preserve">Availability of  Drinking water </t>
  </si>
  <si>
    <t xml:space="preserve">Availability of functional toilets </t>
  </si>
  <si>
    <t xml:space="preserve">Demarcated trolley bay </t>
  </si>
  <si>
    <t>Demarcated receiving /triage area</t>
  </si>
  <si>
    <t xml:space="preserve">Demarcated Nursing station </t>
  </si>
  <si>
    <t>Demarcated duty room for doctor /nurse</t>
  </si>
  <si>
    <t xml:space="preserve">Demarcated resuscitation area </t>
  </si>
  <si>
    <t xml:space="preserve">Demarcated observation area/beds </t>
  </si>
  <si>
    <t>Demarcated dressing area /room</t>
  </si>
  <si>
    <t xml:space="preserve">Demarcated injection room </t>
  </si>
  <si>
    <t xml:space="preserve">Demarcated area for keeping serious patient for intensive monitoring </t>
  </si>
  <si>
    <t>Demarcated areas for keeping dead bodies.</t>
  </si>
  <si>
    <t xml:space="preserve">Lay out is flexible </t>
  </si>
  <si>
    <t xml:space="preserve">Dedicated Minor OT </t>
  </si>
  <si>
    <t xml:space="preserve">Shaded porch for ambulance </t>
  </si>
  <si>
    <t>Availability of clean and dirty utility room</t>
  </si>
  <si>
    <t xml:space="preserve">Corridors at Emergency are broad enough for easy moment of stretcher and trolley </t>
  </si>
  <si>
    <t xml:space="preserve">Availability of functional  telephone and Intercom Services </t>
  </si>
  <si>
    <t>The ambulance(s) has a proper communication system(at least cell phone)</t>
  </si>
  <si>
    <t xml:space="preserve">Availability of emergency beds as per expected load </t>
  </si>
  <si>
    <t>Unidirectional flow of services.</t>
  </si>
  <si>
    <t>Separate entrance for emergency department</t>
  </si>
  <si>
    <t>Emergency is located near to the entrance of the hospital</t>
  </si>
  <si>
    <t xml:space="preserve">Non structural components are properly secured </t>
  </si>
  <si>
    <t>Emergency Department  does not have temporary connections and loosely hanging wires</t>
  </si>
  <si>
    <t xml:space="preserve">Floors of the Emergency Department are non slippery and even </t>
  </si>
  <si>
    <t>Windows and vents if any are intact and sealed</t>
  </si>
  <si>
    <t>Emergency has fire  exit to permit safe escape of its occupant at time of fire</t>
  </si>
  <si>
    <t>Emergency has installed fire Extinguisher  that are capable of fighting A,B &amp; C Type of fire.</t>
  </si>
  <si>
    <t>Check the expiry date for fire extinguisher is displayed on each extinguisher as well as due date for next refilling is clearly mentioned</t>
  </si>
  <si>
    <t>Check for staff competencies for operating fire extinguisher and what to do in case of fire</t>
  </si>
  <si>
    <t>Specialist's are available on call for emergency cases</t>
  </si>
  <si>
    <t>Availability of at least one Doctor 24x7</t>
  </si>
  <si>
    <t xml:space="preserve">Availability of trained Nursing staff </t>
  </si>
  <si>
    <t xml:space="preserve">Availability of dresser /paramedic </t>
  </si>
  <si>
    <t>Availability of Drivers for Ambulance 24X7</t>
  </si>
  <si>
    <t>Triage and Mass Casualty  Management</t>
  </si>
  <si>
    <t>Basic life support (BLS)/ Advance life support (ALS)</t>
  </si>
  <si>
    <t>Care of unconscious patient</t>
  </si>
  <si>
    <t>Bio Medical waste Management</t>
  </si>
  <si>
    <t xml:space="preserve"> Infection control and hand hygiene </t>
  </si>
  <si>
    <t>Patient Safety</t>
  </si>
  <si>
    <t xml:space="preserve">The Staff is skilled for emergency procedures </t>
  </si>
  <si>
    <t>The Staff is skilled for resuscitation and use defibrillator</t>
  </si>
  <si>
    <t xml:space="preserve">The Staff is skilled for maintaining clinical records </t>
  </si>
  <si>
    <t>Availability of Analgesics/Antipyretics/Anti Inflammatory</t>
  </si>
  <si>
    <t xml:space="preserve">Availability of Injectable Antibiotics </t>
  </si>
  <si>
    <t xml:space="preserve">Availability of Infusion Fluids </t>
  </si>
  <si>
    <t>Availability of Drugs acting on CVS</t>
  </si>
  <si>
    <t>Availability of drugs action on CNS/PNS</t>
  </si>
  <si>
    <t xml:space="preserve">Availability of dressing material and antiseptic lotion </t>
  </si>
  <si>
    <t>Drugs for Respiratory System</t>
  </si>
  <si>
    <t>Availability of drugs for obstetric emergencies</t>
  </si>
  <si>
    <t>Availability of emergency drugs in ambulance</t>
  </si>
  <si>
    <t xml:space="preserve">Availability of Medical gases </t>
  </si>
  <si>
    <t>Availability of Immunological drugs</t>
  </si>
  <si>
    <t xml:space="preserve">Antidotes and Other Substances used in Poisonings </t>
  </si>
  <si>
    <t xml:space="preserve">Resuscitation Consumables / Tubes </t>
  </si>
  <si>
    <t xml:space="preserve">Availability of disposables at dressing room </t>
  </si>
  <si>
    <t>Availability of consumables in ambulance</t>
  </si>
  <si>
    <t xml:space="preserve">Emergency Drug Tray/ Crash Cart is maintained at emergency </t>
  </si>
  <si>
    <t xml:space="preserve">Availability of functional Equipment  &amp; Instruments for examination &amp; Monitoring </t>
  </si>
  <si>
    <t>Availability of Monitoring equipment in ambulance</t>
  </si>
  <si>
    <t xml:space="preserve">Availability of dressing tray for Emergency  procedures </t>
  </si>
  <si>
    <t xml:space="preserve">Availability of instruments for emergency obstetrics procedure </t>
  </si>
  <si>
    <t xml:space="preserve">Availability of Point of care diagnostic devices </t>
  </si>
  <si>
    <t>Availability  of functional Instruments for Resuscitation.</t>
  </si>
  <si>
    <t>Availability of equipment for storage for drugs</t>
  </si>
  <si>
    <t xml:space="preserve">Availability of equipment for sterilization and disinfection </t>
  </si>
  <si>
    <t>Availability of patient beds with prop up facility  and wheels</t>
  </si>
  <si>
    <t>Availability of attachment/accessories with patient bed</t>
  </si>
  <si>
    <t xml:space="preserve">Availability of fixtures </t>
  </si>
  <si>
    <t>Availability of furniture at emergency</t>
  </si>
  <si>
    <t>All equipment are covered under AMC including preventive maintenance</t>
  </si>
  <si>
    <t>There is system of timely corrective  break down maintenance of the equipment</t>
  </si>
  <si>
    <t>The Staff is skilled for trouble shooting in case equipment malfunction</t>
  </si>
  <si>
    <t xml:space="preserve">All the measuring equipment/ instrument  are calibrated </t>
  </si>
  <si>
    <t>Up to date instructions for operation and maintenance of equipment are readily available with staff.</t>
  </si>
  <si>
    <t xml:space="preserve">Drugs are stored in containers/tray/crash cart and are labelled </t>
  </si>
  <si>
    <t xml:space="preserve">Empty and  filled cylinders are labelled </t>
  </si>
  <si>
    <t xml:space="preserve">Expiry dates' are maintained at emergency drug tray </t>
  </si>
  <si>
    <t xml:space="preserve">No expiry drug is found </t>
  </si>
  <si>
    <t>The Department maintained stock and expenditure register of drugs and consumables in Emergency</t>
  </si>
  <si>
    <t xml:space="preserve">There is procedure for replenishing drug tray emergency crash cart </t>
  </si>
  <si>
    <t>There is procedure for replenishing drug tray emergency crash cart in ambulance</t>
  </si>
  <si>
    <t>There is no stock out of drugs</t>
  </si>
  <si>
    <t>Temperature of refrigerators are kept as per storage requirement  and records are maintained</t>
  </si>
  <si>
    <t xml:space="preserve">Narcotics and psychotropic drugs are kept in lock and key </t>
  </si>
  <si>
    <t xml:space="preserve">Check for there is no seepage , Cracks, chipping of plaster </t>
  </si>
  <si>
    <t>Window panes , doors and other fixtures are intact</t>
  </si>
  <si>
    <t xml:space="preserve">Patients beds are intact and  painted </t>
  </si>
  <si>
    <t>Mattresses are intact and clean</t>
  </si>
  <si>
    <t xml:space="preserve">Floors, walls, roof, roof tops, and circulation  areas are Clean </t>
  </si>
  <si>
    <t>Surface of furniture and fixtures are clean</t>
  </si>
  <si>
    <t>No condemned/Junk material in the Emergency</t>
  </si>
  <si>
    <t>No stray animal/rodent/birds/ termites</t>
  </si>
  <si>
    <t>Adequate illumination at procedure area.</t>
  </si>
  <si>
    <t>Visitors are restricted at resuscitation and  procedure area</t>
  </si>
  <si>
    <t>Temperature control and ventilation in the emergency.</t>
  </si>
  <si>
    <t>There are set procedures for handling mass situation and violence in emergency</t>
  </si>
  <si>
    <t>Hospital has sound security system to manage overcrowding in emergency</t>
  </si>
  <si>
    <t>Ask female staff whether they feel secure at work place</t>
  </si>
  <si>
    <t xml:space="preserve">Availability of 24x7 running and potable water </t>
  </si>
  <si>
    <t>Availability of power back in Emergency, which can take load of running equipment</t>
  </si>
  <si>
    <t xml:space="preserve">Availability of UPS </t>
  </si>
  <si>
    <t>Availability of Emergency light</t>
  </si>
  <si>
    <t>Availability  of  Oxygen cylinders and vacuum suction</t>
  </si>
  <si>
    <t>Clean Linen is provided on observation beds</t>
  </si>
  <si>
    <t>Linen is changed  every day  or whenever it get soiled</t>
  </si>
  <si>
    <t>Valid licences for ambulances &amp; PVC certificate are available</t>
  </si>
  <si>
    <t>Staff is aware of procedure &amp; protocol of management of medico legal cases</t>
  </si>
  <si>
    <t xml:space="preserve">Staff is aware of their roles and responsibilities 
</t>
  </si>
  <si>
    <t>There is procedure to ensure that staff is available on duty as per duty roster</t>
  </si>
  <si>
    <t xml:space="preserve">Doctor, nursing staff and support staff adhere to their respective dress code </t>
  </si>
  <si>
    <t xml:space="preserve"> Unique  identification number  is given to each patient during registration</t>
  </si>
  <si>
    <t>Patient demographic details are recorded in admission records</t>
  </si>
  <si>
    <t>There is established criteria for admission through emergency department</t>
  </si>
  <si>
    <t>There is established procedure for admission of MLC cases as per prevalent laws</t>
  </si>
  <si>
    <t>There is established procedure for prisoners as per prevalent local laws</t>
  </si>
  <si>
    <t xml:space="preserve">Admission is done by written order of a qualified doctor </t>
  </si>
  <si>
    <t>There is no delay in  treatment because of admission process</t>
  </si>
  <si>
    <t>Time of admission is recorded in patient record</t>
  </si>
  <si>
    <t>There is no delay in  transfer of patient to respective department once admission is confirmed and clinically patient is stable to be transferred</t>
  </si>
  <si>
    <t>The Staff is aware of procedure, if patient can not be admitted at the facility due to constraint in scope of services</t>
  </si>
  <si>
    <t>There is provision of extra beds, trolley beds  in case of high occupancy or mass casualty</t>
  </si>
  <si>
    <t>Assessment criteria of different kind of medical emergencies is defined and practiced</t>
  </si>
  <si>
    <t xml:space="preserve">Initial assessment and treatment is provided immediately  
 </t>
  </si>
  <si>
    <t>Initial assessment is documented preferably within two hours</t>
  </si>
  <si>
    <t>There is fixed schedule for reassessment of patient under observation</t>
  </si>
  <si>
    <t>There is a procedure for hand over for patient transfer from emergency to IPD /OT/LR</t>
  </si>
  <si>
    <t xml:space="preserve">There is a procedure consultation of  the patient with other specialist with in the hospital </t>
  </si>
  <si>
    <t>Patient are referred with referral slips</t>
  </si>
  <si>
    <t xml:space="preserve">Availability of referral linkages with higher centres. </t>
  </si>
  <si>
    <t>Advance information is given to higher centre</t>
  </si>
  <si>
    <t>Referral vehicle is arranged</t>
  </si>
  <si>
    <t>Referral in or referral out register is maintained</t>
  </si>
  <si>
    <t xml:space="preserve">Facility has functional referral linkages to lower facilities </t>
  </si>
  <si>
    <t>Check for if there is any system of follow up</t>
  </si>
  <si>
    <t>There is a process  for ensuring the  identification before any clinical procedure</t>
  </si>
  <si>
    <t xml:space="preserve">Treatment charts are maintained </t>
  </si>
  <si>
    <t xml:space="preserve">There is a process to ensure the accuracy of verbal/telephonic orders  </t>
  </si>
  <si>
    <t>Patient hand over is given during the change in the shift</t>
  </si>
  <si>
    <t>Nursing Handover register is maintained</t>
  </si>
  <si>
    <t xml:space="preserve">Nursing notes are maintained adequately </t>
  </si>
  <si>
    <t xml:space="preserve">Patient Vitals are monitored and recorded periodically </t>
  </si>
  <si>
    <t xml:space="preserve">Critical patients are monitored continuously </t>
  </si>
  <si>
    <t>Vulnerable patients are identified and measures are taken to protect them from any harm</t>
  </si>
  <si>
    <t>High risk medical emergencies are identified and treatment given on priority</t>
  </si>
  <si>
    <t xml:space="preserve">Check for BHT/Case sheet/Case paper  if drugs are prescribed under generic name only </t>
  </si>
  <si>
    <t>Check for that relevant Standard Treatment Guideline are available at point of use</t>
  </si>
  <si>
    <t>Check staff is aware of the drug regime and doses as per STG</t>
  </si>
  <si>
    <t>Check BHT/Case sheet/Case paper that drugs are prescribed as per STG</t>
  </si>
  <si>
    <t>High alert drugs available in department are identified</t>
  </si>
  <si>
    <t>Maximum dose of high alert drugs are defined and communicated</t>
  </si>
  <si>
    <t>There is process to ensure that right doses of high alert drugs are only given</t>
  </si>
  <si>
    <t xml:space="preserve">Every Medical advice and procedure are accompanied with date , time and signature </t>
  </si>
  <si>
    <t>Check for the writing to ensure that it is  comprehendible by the clinical staff</t>
  </si>
  <si>
    <t>Drugs are checked for expiry and   other inconsistency before administration</t>
  </si>
  <si>
    <t>Check single dose vial are not used for more than one dose</t>
  </si>
  <si>
    <t>Check for separate sterile needle is used every time for multiple dose vial</t>
  </si>
  <si>
    <t>Any adverse drug reaction is recorded and reported</t>
  </si>
  <si>
    <t>Administration of medicines done after ensuring right patient, right drugs , right route, right time</t>
  </si>
  <si>
    <t xml:space="preserve">Patient is advice by doctor/ Pharmacist /nurse about the dosages and timings . </t>
  </si>
  <si>
    <t>Assessment findings are written on BHT/Case sheet/Case paper</t>
  </si>
  <si>
    <t>Treatment plan, first orders are written on BHT/Case sheet/Case paper</t>
  </si>
  <si>
    <t>Maintenance of treatment chart/treatment registers</t>
  </si>
  <si>
    <t>Any procedure performed is written on BHT/Case sheet/Case paper</t>
  </si>
  <si>
    <t>Availability of form formats for emergency</t>
  </si>
  <si>
    <t xml:space="preserve">Emergency Records are maintained </t>
  </si>
  <si>
    <t>All register/records are identified and numbered</t>
  </si>
  <si>
    <t xml:space="preserve">Safe keeping of MLC records </t>
  </si>
  <si>
    <t xml:space="preserve">Assessment is done before discharging patient from emergency </t>
  </si>
  <si>
    <t>Discharge is done by a responsible and qualified doctor</t>
  </si>
  <si>
    <t xml:space="preserve">Patient / attendants are consulted before discharge </t>
  </si>
  <si>
    <t xml:space="preserve">Discharge summary is provided </t>
  </si>
  <si>
    <t xml:space="preserve">Discharge summary adequately mentions patients clinical condition, treatment given and follow up </t>
  </si>
  <si>
    <t>Discharge summary is give to patients going in LAMA/Referral</t>
  </si>
  <si>
    <t>Counselling services are provided wherever it is required</t>
  </si>
  <si>
    <t xml:space="preserve">Declaration is taken from the LAMA patient </t>
  </si>
  <si>
    <t xml:space="preserve">Emergency has implemented a system of sorting the patients </t>
  </si>
  <si>
    <t>Triage area  is marked</t>
  </si>
  <si>
    <t>Triage protocols are displayed</t>
  </si>
  <si>
    <t>Responsibility of receiving and shifting the patient from vehicle is defined</t>
  </si>
  <si>
    <t>Emergency protocols are available at point of use</t>
  </si>
  <si>
    <t>Staff is aware of Clinical protocols</t>
  </si>
  <si>
    <t>There is procedure for CPR</t>
  </si>
  <si>
    <t>Line of authority is defined</t>
  </si>
  <si>
    <t>Procedure for internal communication defined</t>
  </si>
  <si>
    <t xml:space="preserve">There is procedure for setting up control room </t>
  </si>
  <si>
    <t>Disaster buffer stock of medicines and other supplies maintained</t>
  </si>
  <si>
    <t>Role and responsibilities of staff in disaster is defined</t>
  </si>
  <si>
    <t>Staff is aware of disaster plan</t>
  </si>
  <si>
    <t xml:space="preserve">Check for how ambulances are called and patients are shifted </t>
  </si>
  <si>
    <t xml:space="preserve">Ambulances are equipped </t>
  </si>
  <si>
    <t>Stable patients are transferred in ambulance with staff</t>
  </si>
  <si>
    <t>All serious patients are transferred in ambulance with trained staff</t>
  </si>
  <si>
    <t>Ambulance is appropriately equipped for BLS with trained personnel</t>
  </si>
  <si>
    <t>There is a daily checklist of all equipment and emergency medications</t>
  </si>
  <si>
    <t xml:space="preserve">Ambulance has a log book for the maintenance of vehicle and daily vehicle checklist </t>
  </si>
  <si>
    <t>Transfer register is maintained to record the detail of the referred patient</t>
  </si>
  <si>
    <t>Medico legal cases are identified by patient records</t>
  </si>
  <si>
    <t>Treatment of MLC cases are not delayed because of police proceedings</t>
  </si>
  <si>
    <t>There is a establish procedure for informing police, as per govt guidelines</t>
  </si>
  <si>
    <t>Emergency has criteria for defining medico legal cases</t>
  </si>
  <si>
    <t xml:space="preserve"> Container is labelled properly after the sample collection</t>
  </si>
  <si>
    <t xml:space="preserve">Nursing station is provided with the critical value of different tests </t>
  </si>
  <si>
    <t>There is procedure for emergency surgeries</t>
  </si>
  <si>
    <t>Procedure for arranging logistics</t>
  </si>
  <si>
    <t>Facility has a standard procedure of communicating death to relatives decently.</t>
  </si>
  <si>
    <t>Death note is written on patient record</t>
  </si>
  <si>
    <t>Past history and sign of any medico legal cause is looked for</t>
  </si>
  <si>
    <t>There is criteria for declaring death</t>
  </si>
  <si>
    <t>Procedure for handing over the dead body</t>
  </si>
  <si>
    <t>Death certificate is issued</t>
  </si>
  <si>
    <t xml:space="preserve">Patients Relatives are informed clearly about the deterioration in health condition of Patients </t>
  </si>
  <si>
    <t xml:space="preserve">There is a standard procedure of removal of life support as per law </t>
  </si>
  <si>
    <t xml:space="preserve">There is a procedure to allow patient relative/Next of Kin to observe patient in last hours </t>
  </si>
  <si>
    <t>There is a procedure for immunization of the staff</t>
  </si>
  <si>
    <t>Periodic medical check-ups of the staff</t>
  </si>
  <si>
    <t xml:space="preserve">Regular monitoring of infection control practices </t>
  </si>
  <si>
    <t xml:space="preserve">Check if Doctors are aware of Hospital Antibiotic Policy </t>
  </si>
  <si>
    <t xml:space="preserve">Availability of hand washing Facility at Point of Use </t>
  </si>
  <si>
    <t xml:space="preserve">Availability of running Water </t>
  </si>
  <si>
    <t>Availability of antiseptic soap with soap dish/ liquid antiseptic with dispenser.</t>
  </si>
  <si>
    <t xml:space="preserve">Availability of Alcohol based Hand rub </t>
  </si>
  <si>
    <t xml:space="preserve">Display of Hand washing Instruction at Point of Use </t>
  </si>
  <si>
    <t xml:space="preserve">Adherence to 6 steps of Hand washing </t>
  </si>
  <si>
    <t>Staff is aware of occasion for hand washing</t>
  </si>
  <si>
    <t xml:space="preserve">Availability of Antiseptic Solutions </t>
  </si>
  <si>
    <t>Procedure for proper cleaning of site  with antisepsis</t>
  </si>
  <si>
    <t xml:space="preserve">Clean gloves are available at point of use </t>
  </si>
  <si>
    <t xml:space="preserve">Availability of Masks </t>
  </si>
  <si>
    <t>Personal protective kit for infectious patients</t>
  </si>
  <si>
    <t xml:space="preserve">No reuse of disposable gloves, Masks, caps and aprons. </t>
  </si>
  <si>
    <t xml:space="preserve">Compliance to correct method of wearing and removing the gloves </t>
  </si>
  <si>
    <t>Decontamination of  Procedure surfaces</t>
  </si>
  <si>
    <t>Proper Decontamination of instruments after use</t>
  </si>
  <si>
    <t>Contact time for decontamination  is adequate</t>
  </si>
  <si>
    <t>Cleaning of instruments after decontamination</t>
  </si>
  <si>
    <t>Proper handling of Soiled and infected linen</t>
  </si>
  <si>
    <t>The Staff knows how to make chlorine solution</t>
  </si>
  <si>
    <t>Equipment and instruments are  sterilized after each use as per requirement</t>
  </si>
  <si>
    <t>High level Disinfection of instruments/equipment  is done  as per protocol</t>
  </si>
  <si>
    <t>Chemical sterilization  of instruments/equipment is done as per protocols</t>
  </si>
  <si>
    <t>Autoclaved dressing material is used</t>
  </si>
  <si>
    <t xml:space="preserve">Facility layout ensures separation of general traffic from patient traffic </t>
  </si>
  <si>
    <t>Availability of disinfectant as per requirement</t>
  </si>
  <si>
    <t>Availability of cleaning agent as per requirement</t>
  </si>
  <si>
    <t xml:space="preserve">The Staff is trained for spill management </t>
  </si>
  <si>
    <t>Cleaning of patient care area with disinfectant detergent solution</t>
  </si>
  <si>
    <t>The Staff is trained for preparing cleaning solution as per standard procedure</t>
  </si>
  <si>
    <t>Standard practice of mopping and scrubbing are followed</t>
  </si>
  <si>
    <t>Cleaning equipment like broom are not used in patient care areas</t>
  </si>
  <si>
    <t>Emergency department define list of infectious diseases require special precaution and barrier nursing</t>
  </si>
  <si>
    <t xml:space="preserve">The Staff is trained for barrier nursing </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</si>
  <si>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</si>
  <si>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</si>
  <si>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</si>
  <si>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</si>
  <si>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</si>
  <si>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 xml:space="preserve">Availability of functional needle cutters </t>
  </si>
  <si>
    <t xml:space="preserve">Availability of puncture proof box </t>
  </si>
  <si>
    <t xml:space="preserve">Disinfection of sharp before disposal </t>
  </si>
  <si>
    <t>Staff is aware of contact time for disinfection of sharps</t>
  </si>
  <si>
    <t xml:space="preserve">Availability of post exposure prophylaxis </t>
  </si>
  <si>
    <t xml:space="preserve">Staff knows procedure in event of needle stick injury </t>
  </si>
  <si>
    <t>Check bins are not overfilled</t>
  </si>
  <si>
    <t xml:space="preserve">Disinfection of liquid waste before disposal </t>
  </si>
  <si>
    <t>Transportation of bio medical waste is done in close container/trolley</t>
  </si>
  <si>
    <t xml:space="preserve">Staff is aware of mercury spill management </t>
  </si>
  <si>
    <t>There is system daily round by matron/hospital manager/ hospital superintendent/ Hospital Manager/ Matron in charge for monitoring of services</t>
  </si>
  <si>
    <t xml:space="preserve">There is system for periodic check up of Ambulances by designated hospital staff </t>
  </si>
  <si>
    <t>There is periodic assessment of preparedness for disaster by competent authority</t>
  </si>
  <si>
    <t xml:space="preserve">Departmental checklist are used for monitoring and quality assurance </t>
  </si>
  <si>
    <t xml:space="preserve">Staff is designated for filling and monitoring of these checklists </t>
  </si>
  <si>
    <t>Standard operating procedure for department has been prepared and approved</t>
  </si>
  <si>
    <t>Current version of SOP are available with  process owner</t>
  </si>
  <si>
    <t>Emergency has documented procedure for receiving the patient in emergency</t>
  </si>
  <si>
    <t xml:space="preserve">The Department has documented procedure for triaging </t>
  </si>
  <si>
    <t xml:space="preserve">The Department has documented procedure for taking consent </t>
  </si>
  <si>
    <t>The Department has documented procedure for initial screening of patient</t>
  </si>
  <si>
    <t>The Department has documented procedure for nursing care</t>
  </si>
  <si>
    <t>The Department has documented procedure for admission and transfer of the patient to ward</t>
  </si>
  <si>
    <t>The Department has documented procedure for maintaining records in Emergency</t>
  </si>
  <si>
    <t>The Department has documented procedure to handle brought in dead patient</t>
  </si>
  <si>
    <t>The Department has documented procedure for storage, handling and release of dead body</t>
  </si>
  <si>
    <t>The Department has documented procedure for storage and replenishing the  medicine  in emergency</t>
  </si>
  <si>
    <t>The Department has documented procedure for equipment preventive and break down maintenance</t>
  </si>
  <si>
    <t>The Department has documented procedure for Disaster management</t>
  </si>
  <si>
    <t xml:space="preserve">Check if staff is aware of relevant part of SOPs </t>
  </si>
  <si>
    <t>Work instruction/clinical  protocols are displayed</t>
  </si>
  <si>
    <t xml:space="preserve">Quality objective for emergency defined </t>
  </si>
  <si>
    <t xml:space="preserve">Check if staff is aware of quality policy and objectives </t>
  </si>
  <si>
    <t>Quality objectives are monitored and reviewed periodically</t>
  </si>
  <si>
    <t xml:space="preserve">No of Emergency cases per thousand population </t>
  </si>
  <si>
    <t xml:space="preserve">No of trips per ambulance </t>
  </si>
  <si>
    <t>No. of trauma cases treated per 1000 emergency cases</t>
  </si>
  <si>
    <t>No. of poisoning cases treated per 1000 emergency cases</t>
  </si>
  <si>
    <t>No. of cardiac cases treated per 1000 emergency cases</t>
  </si>
  <si>
    <t>No. of obstetric cases treated per 1000 emergency cases</t>
  </si>
  <si>
    <t xml:space="preserve">No of resuscitation done per thousand population </t>
  </si>
  <si>
    <t xml:space="preserve">Proportion of Patients attended in Night </t>
  </si>
  <si>
    <t xml:space="preserve">Proportion of BPL Patients </t>
  </si>
  <si>
    <t>Response time for ambulance</t>
  </si>
  <si>
    <t xml:space="preserve">Proportion of cases referred </t>
  </si>
  <si>
    <t>Response time at emergency for initial assessment</t>
  </si>
  <si>
    <t>Average Turn Around Time of patient</t>
  </si>
  <si>
    <t>Proportion of patient referred by state owned/108 ambulance per 1000 referral cases</t>
  </si>
  <si>
    <t xml:space="preserve">No of adverse events per thousand patients </t>
  </si>
  <si>
    <t xml:space="preserve">Death Rate </t>
  </si>
  <si>
    <t xml:space="preserve">LAMA  Rate </t>
  </si>
  <si>
    <t>Absconding rate</t>
  </si>
  <si>
    <t xml:space="preserve">Maximum </t>
  </si>
  <si>
    <t xml:space="preserve">Compliance 
</t>
  </si>
  <si>
    <t xml:space="preserve">Assessment Method </t>
  </si>
  <si>
    <t xml:space="preserve">SI/OB </t>
  </si>
  <si>
    <t xml:space="preserve">SI/RR </t>
  </si>
  <si>
    <t>SI/OB</t>
  </si>
  <si>
    <t>OB</t>
  </si>
  <si>
    <t xml:space="preserve">OB </t>
  </si>
  <si>
    <t>RR/OB</t>
  </si>
  <si>
    <t>OB /RR</t>
  </si>
  <si>
    <t>OB/RR</t>
  </si>
  <si>
    <t xml:space="preserve">OB/SI </t>
  </si>
  <si>
    <t>RR/SI</t>
  </si>
  <si>
    <t>OB/PI</t>
  </si>
  <si>
    <t>SI</t>
  </si>
  <si>
    <t>PI</t>
  </si>
  <si>
    <t>PI/SI</t>
  </si>
  <si>
    <t>OB/RR/SI</t>
  </si>
  <si>
    <t>SI/RR</t>
  </si>
  <si>
    <t xml:space="preserve">OB/RR </t>
  </si>
  <si>
    <t xml:space="preserve">OB/ RR </t>
  </si>
  <si>
    <t>OB/SI</t>
  </si>
  <si>
    <t>PI/OB</t>
  </si>
  <si>
    <t>RR</t>
  </si>
  <si>
    <t xml:space="preserve">RR/OB </t>
  </si>
  <si>
    <t>SI/PI</t>
  </si>
  <si>
    <t>RR/PI</t>
  </si>
  <si>
    <t>SI/OB/RR</t>
  </si>
  <si>
    <t>Means of Verification</t>
  </si>
  <si>
    <t>Dengue Haemorrhagic fever, Cerebral Malaria, Poisoning, Snake Bite, Congestive Heart Failure, Pneumonia, Acute Respiratory conditions, Status Epilepticus, Status Asthamaticus, Acute Gastroenteritis, Severe drug reactions.</t>
  </si>
  <si>
    <t>RTA, Lacerated wound, foreign body in Ear/nose, Acute Abdomen Pain, Strangulated Hernia, Pyocele, Renal Colic &amp; Fracture</t>
  </si>
  <si>
    <t xml:space="preserve">APH, PPH, Eclampsia , Obstructed Labour, Septic Abortion, Emergency Contraceptives </t>
  </si>
  <si>
    <t>ARI, Diarrhoeal Diseases, Hypothermia, PEM,resuscitation, Convulsions/Seizurs</t>
  </si>
  <si>
    <t xml:space="preserve">Drainage, dressing, suturing </t>
  </si>
  <si>
    <t xml:space="preserve">Injection room facility with ARV, ASV and emergency drugs </t>
  </si>
  <si>
    <t>Check for emergency register</t>
  </si>
  <si>
    <t xml:space="preserve">CPR, Mobilization, Intubations, Tracheotomy, Cervical immobilisation Mechanical Ventilation </t>
  </si>
  <si>
    <t xml:space="preserve">Check services are functional at night </t>
  </si>
  <si>
    <t xml:space="preserve">Hb in gram,, Blood Sugar, RDK, Urine Protein, </t>
  </si>
  <si>
    <t>At least one per shift.</t>
  </si>
  <si>
    <t>Ask for specific local health emergencies e.g.. RTA, Cerebral Malaria encountered frequently. See if emergency is ready for it or not.</t>
  </si>
  <si>
    <t xml:space="preserve">Emergency department board is prominently displayed with facility of illumination in night. </t>
  </si>
  <si>
    <t>Direction is displayed from main gate to Emergency</t>
  </si>
  <si>
    <t>No vehicle parked on the way /in front of emergency entrance. Access road to emergency is wide enough for streamline moment of emergency</t>
  </si>
  <si>
    <t>At the examination and procedure area.</t>
  </si>
  <si>
    <t>Lumbar Puncture, Catheterization, PR &amp; PV Examination</t>
  </si>
  <si>
    <t xml:space="preserve">Ask patients about what they have been communicated about the treatment plan </t>
  </si>
  <si>
    <t>Check for complaint register &amp; MOM of grievance redressal meeting</t>
  </si>
  <si>
    <t>Dry with regular supply of water</t>
  </si>
  <si>
    <t xml:space="preserve">Separate room or linkage with mortuary/ Post mortem room </t>
  </si>
  <si>
    <t>All the fixture and furniture are movable to rearrange the different areas in case of  mass casualty</t>
  </si>
  <si>
    <t>2-3 meter</t>
  </si>
  <si>
    <t xml:space="preserve">At least 4 beds. </t>
  </si>
  <si>
    <t>Receiving/Triage-Resuscitation-observation beds- Procedures area. There is no criss cross</t>
  </si>
  <si>
    <t xml:space="preserve">Check for fixtures and furniture like cupboards, cabinets, and heavy equipment , hanging objects are properly fastened and secured </t>
  </si>
  <si>
    <t>Gynaecologists, Paediatrician &amp; Surgeon</t>
  </si>
  <si>
    <t>Driver may  be on call for emergency.</t>
  </si>
  <si>
    <t>Tracers as per State EDL</t>
  </si>
  <si>
    <t>Megsulf, Oxytocin, Plasma Expanders</t>
  </si>
  <si>
    <t xml:space="preserve">Availability of Oxygen Cylinders </t>
  </si>
  <si>
    <t>Polyvalent Anti snake Venom, Anti tetanus Human Immunoglobin</t>
  </si>
  <si>
    <t xml:space="preserve">Inj. Atropine Sulphate </t>
  </si>
  <si>
    <t xml:space="preserve">Masks, Ryle's tubes, Catheters, Chest Tube, ET tubes etc. </t>
  </si>
  <si>
    <t xml:space="preserve">Dressing material / Suture material </t>
  </si>
  <si>
    <t>BP apparatus, Multipara meter ,Torch, hammer , Spot Light ,Stethoscope, thermometer</t>
  </si>
  <si>
    <t>Artery forceps</t>
  </si>
  <si>
    <t>Speculum, D &amp; E Set</t>
  </si>
  <si>
    <t xml:space="preserve"> Glucometer, ECG ,HIV rapid diagnostic kit, RDK</t>
  </si>
  <si>
    <t>Ambu bag, defibrillator, Laryngoscope  with spare batteries,  nebulizer, suction apparatus , Laryngeal mask</t>
  </si>
  <si>
    <t>Refrigerator, Crash cart/Drug trolley, instrument trolley, dressing trolley</t>
  </si>
  <si>
    <t>Steam steriliser/ Autoclave</t>
  </si>
  <si>
    <t>Hospital graded Mattress, IV stand, bed rails, Bed pan for  male &amp; female</t>
  </si>
  <si>
    <t>Spot light, electrical fixture for equipment like suction, monitor and defibrillator, X ray view box</t>
  </si>
  <si>
    <t>Doctors Chair, Patient Stool, Examination Table, Chair, Table, Footstep, cupboard</t>
  </si>
  <si>
    <t>Thermometer, weighting scale, BP apperatus, suction machine, oxygen flowmeter &amp; meter gauze</t>
  </si>
  <si>
    <t>Suction machine, Multipara monitor , defibrillator.</t>
  </si>
  <si>
    <t>Check for temperature charts are maintained and updated periodically</t>
  </si>
  <si>
    <t>All area are clean  with no dirt,grease,littering and cobwebs</t>
  </si>
  <si>
    <t>200 Lux (Minimum)</t>
  </si>
  <si>
    <t>Resuscitation area, dressing room and  examination area</t>
  </si>
  <si>
    <t>Fans/ Air conditioning/Heating/Exhaust/Ventilators as per environment condition and requirement</t>
  </si>
  <si>
    <t>See for linkage to police, Provision for protection of staff</t>
  </si>
  <si>
    <t>Check for system for recording time of reporting and relieving (Attendance register/ Biometrics etc.)</t>
  </si>
  <si>
    <t>Check for that patient demographics like Name, Age, Sex,Provisional Diagnosis etc.</t>
  </si>
  <si>
    <t>Use of standard criteria of assessment like Glasgow Comma scale, Poly trauma, MI, Burn patient, Paediatric patient, Pain assessment criteria etc.</t>
  </si>
  <si>
    <t>Check for how hand over is given from emergency to ward, ICU, SNCU etc.</t>
  </si>
  <si>
    <t xml:space="preserve">Check how patient are referred if services are not available </t>
  </si>
  <si>
    <t>Check for referral cards filled from lower facilities</t>
  </si>
  <si>
    <t>Patient id band/ verbal confirmation/Bed no. etc.</t>
  </si>
  <si>
    <t>Check for treatment chart are updated and drugs given are marked. Co relate it with drugs and doses prescribed.</t>
  </si>
  <si>
    <t>Verbal orders are rechecked before administration</t>
  </si>
  <si>
    <t>Check for nursing note register. Notes are adequately written</t>
  </si>
  <si>
    <t>Check for TPR chart, Input output chart, any other vital required is monitored</t>
  </si>
  <si>
    <t>Check for use of cardiac monitor/multi parameter</t>
  </si>
  <si>
    <t xml:space="preserve">Unstable, irritable, unconscious. Psychotic  and serious patients are identified </t>
  </si>
  <si>
    <t>MI, Head injury, Spinal injury, Abdominal injuries, fracture's.</t>
  </si>
  <si>
    <t>Electrolytes like Potassium chloride,opiods, Neuro muscular blocking agent, Anti Thrombolytic agent, Insulin, Warfarin, Heparin, Adrenergic agonist etc.</t>
  </si>
  <si>
    <t>Value for maximum doses as per age, weight and diagnosis are available with nursing station and doctor</t>
  </si>
  <si>
    <t>A system of independent double check before administration, Error prone medical abbreviations are avoided</t>
  </si>
  <si>
    <t>Turbidity, Leakage, Colour change, fungus.</t>
  </si>
  <si>
    <t>Check for any open single dose vial with left  over content intended to be used later on</t>
  </si>
  <si>
    <t xml:space="preserve">
In multi dose vial needle is not left in the septum</t>
  </si>
  <si>
    <t xml:space="preserve">Day to day progress of patient is recorded in BHT/Case sheet/Case paper </t>
  </si>
  <si>
    <t xml:space="preserve">Treatment prescribed in nursing records </t>
  </si>
  <si>
    <t xml:space="preserve">Treatment given is recorded in treatment chat </t>
  </si>
  <si>
    <t>CPR, Dressing, mobilization etc.</t>
  </si>
  <si>
    <t>MLC, Lab /X-ray requisition, death certificate, Initial assessment format, referral slip etc.</t>
  </si>
  <si>
    <t>Emergency register, death register, MLC register, are maintained</t>
  </si>
  <si>
    <t>See if there is any procedure/protocol for discharging the patient if the condition of patient improves in emergency itself.
What is the procedure for discharge for short stay / day care patients</t>
  </si>
  <si>
    <t>See for discharge summary, referral slip provided.</t>
  </si>
  <si>
    <t>As care provider how they triage patient- immediate, delayed, expectant, minimal, dead</t>
  </si>
  <si>
    <t>See for protocols of head injury, snake bite, poisoning, drawing etc.</t>
  </si>
  <si>
    <t>Discharge is not done before police consent</t>
  </si>
  <si>
    <t>Criteria is defined based on cases and when to do MLC</t>
  </si>
  <si>
    <t>See surgeon is available on call/on duty</t>
  </si>
  <si>
    <t>Responsibilities are defined and patient is shifted promptly</t>
  </si>
  <si>
    <t>Check what is policy for registering brought in dead, death cases as MLC</t>
  </si>
  <si>
    <t>Ask form how death is declared - Physical examination or ECG is done</t>
  </si>
  <si>
    <t xml:space="preserve">Check about the policy and practice for removing life support </t>
  </si>
  <si>
    <t>Hepatitis B, Tetanus Toxic etc.</t>
  </si>
  <si>
    <t xml:space="preserve">Hand washing and infection control audits done at periodic intervals </t>
  </si>
  <si>
    <t>Open the tap. Ask the Staff,  water is available 24*7</t>
  </si>
  <si>
    <t>Check for availability/ Ask staff if the supply is adequate and uninterrupted</t>
  </si>
  <si>
    <t>Check for availability/  Ask staff for regular supply. Hand rub dispenser are provided adjacent to bed</t>
  </si>
  <si>
    <t>Prominently displayed above the hand washing facility , preferably in Local language</t>
  </si>
  <si>
    <t xml:space="preserve">Ask for demonstration </t>
  </si>
  <si>
    <t>e.g. before giving IM/IV injection, drawing blood, putting Intravenous and urinary catheter</t>
  </si>
  <si>
    <t>Ask staff about how they decontaminate work benches 
(Wiping with 0.5% Chlorine solution)</t>
  </si>
  <si>
    <t>Decontamination of instruments and reusable of glassware are done after procedure in 1% chlorine solution/ any other appropriate method</t>
  </si>
  <si>
    <t>10 minutes</t>
  </si>
  <si>
    <t>Cleaning is done with detergent and running water after decontamination</t>
  </si>
  <si>
    <t xml:space="preserve">No sorting ,Rinsing or sluicing at Point of use/ Patient care area </t>
  </si>
  <si>
    <t>Autoclaving/HLD/Chemical Sterilization</t>
  </si>
  <si>
    <t>Ask staff about method and time required for boiling</t>
  </si>
  <si>
    <t>Ask staff about method, concentration and contact time  required for chemical sterilization</t>
  </si>
  <si>
    <t xml:space="preserve">Chlorine solution, Gluteraldehye, carbolic acid </t>
  </si>
  <si>
    <t>Hospital grade phenyl, disinfectant detergent solution</t>
  </si>
  <si>
    <t>Unidirectional mopping from inside out</t>
  </si>
  <si>
    <t>Any cleaning equipment leading to dispersion of dust particles in air should be avoided</t>
  </si>
  <si>
    <t>Verify its usage</t>
  </si>
  <si>
    <t xml:space="preserve">Should be available nears the point of generation like nursing station and injection room </t>
  </si>
  <si>
    <t>Disinfection of syringes is not done in open buckets</t>
  </si>
  <si>
    <t>Ask if available. Where it is stored and who is in charge of that.</t>
  </si>
  <si>
    <t xml:space="preserve">Staff knows what to do in case of sharp injury &amp; Whom to report. See if any reporting has been done </t>
  </si>
  <si>
    <t>Triage, CPR, Medical clinical protocols like Snake bite and poisoning</t>
  </si>
  <si>
    <t>Resuscitation should include: Chest  Compression, Airway and Breathing</t>
  </si>
  <si>
    <t>Between receipt of call and dispatch of ambulance</t>
  </si>
  <si>
    <t xml:space="preserve">Average time a patient stays at emergency observation bed </t>
  </si>
  <si>
    <t xml:space="preserve">No of Deaths in Emergency/ Total no of emergency attended </t>
  </si>
  <si>
    <t xml:space="preserve">No of LAMA X 100/ No of Patients seen at emergency </t>
  </si>
  <si>
    <t xml:space="preserve">No of Absconding X 100/ No of Patients seen at emergency </t>
  </si>
  <si>
    <t xml:space="preserve">Remarks </t>
  </si>
  <si>
    <t>National Quality Assurance Standards For CHC</t>
  </si>
  <si>
    <t xml:space="preserve">Checklist for Outdoor Department  </t>
  </si>
  <si>
    <t>Checkpoint</t>
  </si>
  <si>
    <t xml:space="preserve">Means of Verification </t>
  </si>
  <si>
    <t>Standard A1</t>
  </si>
  <si>
    <t>ME A1.1</t>
  </si>
  <si>
    <t xml:space="preserve">Availability of functional  General Medicine Clinic </t>
  </si>
  <si>
    <t>Dedicated General Medicine Clinic</t>
  </si>
  <si>
    <t>ME A1.2</t>
  </si>
  <si>
    <t xml:space="preserve">Availability of functional General Surgery Clinic </t>
  </si>
  <si>
    <t>Dedicated General speciality Surgical Clinic</t>
  </si>
  <si>
    <t>ME A1.3</t>
  </si>
  <si>
    <t xml:space="preserve">Availability of  Functional  Obstetrics &amp; Gynaecology Clinic </t>
  </si>
  <si>
    <t>Dedicated speciality  Obstetrics &amp; Gynaecology  Clinic. High risk pregnancy cases are referred from PHC &amp; SC</t>
  </si>
  <si>
    <t>Availability of IUD insertion room</t>
  </si>
  <si>
    <t>ME A1.4</t>
  </si>
  <si>
    <t>The facility provides Paediatric Services</t>
  </si>
  <si>
    <t xml:space="preserve">Availability of  Paediatric Clinic </t>
  </si>
  <si>
    <t>Dedicated Paediatric speciality  Clinic</t>
  </si>
  <si>
    <t>ME A1.5</t>
  </si>
  <si>
    <t>The facility provides Ophthalmology Services</t>
  </si>
  <si>
    <t>Availability of functional Ophthalmology Clinic</t>
  </si>
  <si>
    <t>Dedicated ophthalmology clinic providing consultation services</t>
  </si>
  <si>
    <t>Availability of OPD eye care procedures</t>
  </si>
  <si>
    <t>Vision Testing, early detection of visual impairment, Intraocular Pressure Measurement</t>
  </si>
  <si>
    <t>ME A1.6</t>
  </si>
  <si>
    <t xml:space="preserve">The facility provides Dental Treatment Services </t>
  </si>
  <si>
    <t xml:space="preserve">Availability of functional Dental Clinic </t>
  </si>
  <si>
    <t>Dedicated Clinic  providing consultation services</t>
  </si>
  <si>
    <t>Availability of OPD Dental procedure</t>
  </si>
  <si>
    <t>Extraction, scaling, tooth extraction, denture and Restoration.</t>
  </si>
  <si>
    <t>ME A1.7</t>
  </si>
  <si>
    <t xml:space="preserve">The facility provides AYUSH Services </t>
  </si>
  <si>
    <t xml:space="preserve">Availability of Functional Ayush clinic </t>
  </si>
  <si>
    <t>AYUSH clinic accompanied by dispensary</t>
  </si>
  <si>
    <t xml:space="preserve">Availability of Dressing facilities   at OPD  </t>
  </si>
  <si>
    <t>Dressing, Suturing and drainage</t>
  </si>
  <si>
    <t xml:space="preserve">Availability of  Injection room facilities at OPD </t>
  </si>
  <si>
    <t>ME A1.9</t>
  </si>
  <si>
    <t xml:space="preserve">At least 6 Hours of OPD Services are available </t>
  </si>
  <si>
    <t>Standard A2</t>
  </si>
  <si>
    <t xml:space="preserve">Facility provides RMNCHA Services </t>
  </si>
  <si>
    <t>ME A2.1</t>
  </si>
  <si>
    <t xml:space="preserve">The facility provides Reproductive health  Services </t>
  </si>
  <si>
    <t xml:space="preserve">Availability of Spacing methods of family planning </t>
  </si>
  <si>
    <t>IUCD, OCP, ECP &amp; Condoms, Progesterone only Pill (POP)</t>
  </si>
  <si>
    <t xml:space="preserve">Availability of Female Limiting Methods of family Planning </t>
  </si>
  <si>
    <t>Tubectomy (Minilap and Laparoscopic)</t>
  </si>
  <si>
    <t>Availability of Male Limiting Method for Family Planning</t>
  </si>
  <si>
    <t xml:space="preserve">NSV/Conventional </t>
  </si>
  <si>
    <t>Availability of Post partum sterilization services</t>
  </si>
  <si>
    <t>Tubal Ligation and PPIUD</t>
  </si>
  <si>
    <t xml:space="preserve">Availability of dedicated Family Planning clinic. </t>
  </si>
  <si>
    <t>Should provide Counselling and Promotive services</t>
  </si>
  <si>
    <t xml:space="preserve">Abortion and Contraception services for 1st and 2nd trimester </t>
  </si>
  <si>
    <t>ME A2.2</t>
  </si>
  <si>
    <t xml:space="preserve">The facility provides Maternal health Services </t>
  </si>
  <si>
    <t xml:space="preserve">Availability of functional ANC clinic </t>
  </si>
  <si>
    <t>Availability of post natal counselling and follow up services</t>
  </si>
  <si>
    <t>Provision of TT and IFA</t>
  </si>
  <si>
    <t>Nutrition and health counselling.</t>
  </si>
  <si>
    <t xml:space="preserve">Identification and management of danger signs during pregnancy </t>
  </si>
  <si>
    <t>PIH, Pre-eclampsia, Bad obstetric history, severe anaemia, IUGR, multiple pregnancy.</t>
  </si>
  <si>
    <t>ME A2.3</t>
  </si>
  <si>
    <t xml:space="preserve">The facility provides New-born health  Services </t>
  </si>
  <si>
    <t xml:space="preserve">Availability of Functional immunization clinic </t>
  </si>
  <si>
    <t>ME A2.4</t>
  </si>
  <si>
    <t xml:space="preserve">The facility provides Child health Services </t>
  </si>
  <si>
    <t>Routine and emergency care of sick children.</t>
  </si>
  <si>
    <t>Services under RBSK</t>
  </si>
  <si>
    <t>ME A2.5</t>
  </si>
  <si>
    <t xml:space="preserve">The facility provides Adolescent health Services </t>
  </si>
  <si>
    <t xml:space="preserve">Availability of Functional ARSH clinic </t>
  </si>
  <si>
    <t>Standard A3</t>
  </si>
  <si>
    <t>ME A3.3</t>
  </si>
  <si>
    <t xml:space="preserve">Functional ECG Services are available </t>
  </si>
  <si>
    <t>Standard A4</t>
  </si>
  <si>
    <t>Facility provides services as mandated in national Health Programs/ state scheme</t>
  </si>
  <si>
    <t>ME A4.1</t>
  </si>
  <si>
    <t xml:space="preserve">The facility provides services under National Vector Borne Disease Control Programme as per guidelines </t>
  </si>
  <si>
    <t xml:space="preserve">Availability of OPD Services Under NVBDCP </t>
  </si>
  <si>
    <t>OPD Management of Malaria, Kala Azar, Dengue</t>
  </si>
  <si>
    <t>ME A4.2</t>
  </si>
  <si>
    <t xml:space="preserve">The facility provides services under Revised National TB Control Programme as per guidelines </t>
  </si>
  <si>
    <t xml:space="preserve">Availability of Functional DOTS clinic  </t>
  </si>
  <si>
    <t>ME A4.3</t>
  </si>
  <si>
    <t>The facility provides services under National Leprosy Eradication Programme as per guidelines</t>
  </si>
  <si>
    <t xml:space="preserve">Availability of OPD services under NLEP </t>
  </si>
  <si>
    <t>Assessment of Disability Status</t>
  </si>
  <si>
    <t>ME A4.4</t>
  </si>
  <si>
    <t>The facility provides services under National AIDS Control Programme as per guidelines</t>
  </si>
  <si>
    <t xml:space="preserve">Availability or linkage to a  Functional ICTC </t>
  </si>
  <si>
    <t xml:space="preserve">Availability of HIV Testing and Counselling </t>
  </si>
  <si>
    <t xml:space="preserve">PPTCT Services for HIV positive Pregnant Women </t>
  </si>
  <si>
    <t xml:space="preserve">Availability of linkage with ART Centre </t>
  </si>
  <si>
    <t xml:space="preserve">Availability of CD4 testing facility </t>
  </si>
  <si>
    <t>ME A4.5</t>
  </si>
  <si>
    <t xml:space="preserve">The facility provides services under National Programme for prevention and control of Blindness as per guidelines </t>
  </si>
  <si>
    <t xml:space="preserve">Screening and early detection of visual impairment and refraction </t>
  </si>
  <si>
    <t xml:space="preserve">Refraction, Field of Vision and radioscopy </t>
  </si>
  <si>
    <t>Availability of OPD procedures</t>
  </si>
  <si>
    <t>Syringing and probing, foreign body removal , Tonometry.</t>
  </si>
  <si>
    <t>ME A4.6</t>
  </si>
  <si>
    <t xml:space="preserve">The facility provides services under Mental Health Programme  as per guidelines </t>
  </si>
  <si>
    <t xml:space="preserve">Availability of counselling facility for Suicide prevention </t>
  </si>
  <si>
    <t>ME A4.7</t>
  </si>
  <si>
    <t xml:space="preserve">The facility provides services under National Programme for the health care of the elderly as per guidelines </t>
  </si>
  <si>
    <t xml:space="preserve"> Geriatric Clinic, twice a week. </t>
  </si>
  <si>
    <t>ME A4.8</t>
  </si>
  <si>
    <t xml:space="preserve">The facility provides services under National Programme for Prevention and control of Cancer, Diabetes, Cardiovascular diseases &amp; Stroke (NPCDCS)  as per guidelines </t>
  </si>
  <si>
    <t xml:space="preserve">Functional NCD clinic is available </t>
  </si>
  <si>
    <t>ME A4.10</t>
  </si>
  <si>
    <t>The facility provide services under National health Programme for deafness</t>
  </si>
  <si>
    <t xml:space="preserve">Management of case referred from PHC/SC  directly reported to Hospital </t>
  </si>
  <si>
    <t>ME A4.14</t>
  </si>
  <si>
    <t>The facility provides services as per State specific health programmes</t>
  </si>
  <si>
    <t>Availability of OPD services as per State Health Programs/Schemes</t>
  </si>
  <si>
    <t>Standard A6</t>
  </si>
  <si>
    <t>ME A6.1</t>
  </si>
  <si>
    <t>Special Clinics are available for local prevalent diseases</t>
  </si>
  <si>
    <t>Ask for the specific local health problems/ diseases .i.e.. Kala azar, arsenic poisoning etc.</t>
  </si>
  <si>
    <t>Standard B1</t>
  </si>
  <si>
    <t>ME B1.1</t>
  </si>
  <si>
    <t xml:space="preserve">Availability  departmental signage's </t>
  </si>
  <si>
    <t>(Numbering Rooms, main department and inter-sectional signage)</t>
  </si>
  <si>
    <t xml:space="preserve">Display of layout/floor directory </t>
  </si>
  <si>
    <t>ME B1.2</t>
  </si>
  <si>
    <t xml:space="preserve">List of OPD Clinics are available </t>
  </si>
  <si>
    <t>Names of doctor on duty is displayed and updated</t>
  </si>
  <si>
    <t>Timing for OPD are displayed</t>
  </si>
  <si>
    <t xml:space="preserve">Entitlement under JSY , JSSK and other schemes </t>
  </si>
  <si>
    <t>Important  numbers like  ambulance are displayed</t>
  </si>
  <si>
    <t>ME B1.3</t>
  </si>
  <si>
    <t xml:space="preserve">The facility has established citizen charter, which is followed at all levels </t>
  </si>
  <si>
    <t xml:space="preserve">Display of citizen charter </t>
  </si>
  <si>
    <t>ME B1.4</t>
  </si>
  <si>
    <t xml:space="preserve">User charges are displayed and communicated to patients effectively </t>
  </si>
  <si>
    <t xml:space="preserve">User charges  for services are displayed </t>
  </si>
  <si>
    <t>ME B1.5</t>
  </si>
  <si>
    <t>Patients &amp; visitors are sensitised and educated through appropriate IEC / BCC approaches</t>
  </si>
  <si>
    <t>IEC Material is displayed</t>
  </si>
  <si>
    <t>ME B1.6</t>
  </si>
  <si>
    <t>ME B1.7</t>
  </si>
  <si>
    <t xml:space="preserve">The facility provides information to patients and visitor through an exclusive set-up. </t>
  </si>
  <si>
    <t xml:space="preserve">Availability of Enquiry Desk with dedicated staff </t>
  </si>
  <si>
    <t xml:space="preserve">OPD slip is given to the patient </t>
  </si>
  <si>
    <t>Standard B2</t>
  </si>
  <si>
    <t xml:space="preserve">Services are delivered in a manner that is sensitive to gender, religious and cultural needs, and there are no barrier on account of physical access, social, economic, cultural or social status. </t>
  </si>
  <si>
    <t>ME B2.1</t>
  </si>
  <si>
    <t xml:space="preserve">Separate queue for females at registration </t>
  </si>
  <si>
    <t xml:space="preserve">Separate toilets for male and female </t>
  </si>
  <si>
    <t xml:space="preserve">Availability of female staff if a male doctor examines a female patients </t>
  </si>
  <si>
    <t xml:space="preserve">Availability of Breast feeding corner </t>
  </si>
  <si>
    <t>ME B2.3</t>
  </si>
  <si>
    <t xml:space="preserve">Access to facility is provided without any physical barrier &amp; and friendly to people with disabilities </t>
  </si>
  <si>
    <t>Availability of Wheel chair or stretcher for easy Access to the OPD</t>
  </si>
  <si>
    <t>There is no over crowding during OPD hours</t>
  </si>
  <si>
    <t>Availability of specially abled friendly toilets</t>
  </si>
  <si>
    <t>Standard B3</t>
  </si>
  <si>
    <t>ME B3.1</t>
  </si>
  <si>
    <t xml:space="preserve">Availability of screen at Examination Area </t>
  </si>
  <si>
    <t xml:space="preserve">One Patient is seen at a time in clinics </t>
  </si>
  <si>
    <t>Privacy at the counselling room is maintained</t>
  </si>
  <si>
    <t>ME B3.2</t>
  </si>
  <si>
    <t>Confidentiality of HIV reports.</t>
  </si>
  <si>
    <t>ME B3.3</t>
  </si>
  <si>
    <t xml:space="preserve">The facility ensures that behaviours of staff is dignified and respectful, while delivering the services </t>
  </si>
  <si>
    <t xml:space="preserve">PI/OB </t>
  </si>
  <si>
    <t>ME B3.4</t>
  </si>
  <si>
    <t xml:space="preserve">Privacy and confidentiality of TB, Leprosy Patients                                                     </t>
  </si>
  <si>
    <t xml:space="preserve">Check in RTI/STI clinic </t>
  </si>
  <si>
    <t>Standard B4</t>
  </si>
  <si>
    <t>Facility has defined and established procedures for informing  patients about their medical conditions and involving  them in treatment planning, and facilitates informed decision making</t>
  </si>
  <si>
    <t>ME B4.1</t>
  </si>
  <si>
    <t xml:space="preserve">Informed consent for before HIV testing at ICTC, </t>
  </si>
  <si>
    <t xml:space="preserve">check for filled consent forms of minor surgeries </t>
  </si>
  <si>
    <t>Informed consent for IUD insertion</t>
  </si>
  <si>
    <t>Informed consent on prescribed form C for abortion</t>
  </si>
  <si>
    <t>ME B4.2</t>
  </si>
  <si>
    <t>Display of patient rights and responsibilities.</t>
  </si>
  <si>
    <t>ME B4.4</t>
  </si>
  <si>
    <t xml:space="preserve">Patient is informed about her clinical condition and treatment being provided, possible outcomes, and risks involved. </t>
  </si>
  <si>
    <t xml:space="preserve">Pre and Post test counselling is given at ICTC </t>
  </si>
  <si>
    <t>SI/PI/RR</t>
  </si>
  <si>
    <t>ME B4.5</t>
  </si>
  <si>
    <t>Availability of complaint box, display of grievance  redressal process, and details of person to contact is displayed</t>
  </si>
  <si>
    <t>Standard B5</t>
  </si>
  <si>
    <t>Facility ensures that there are no financial barrier to access and that there is financial protection given from cost of hospital services.</t>
  </si>
  <si>
    <t>Free OPD Consultation / ANC Check-up's/Investigations.</t>
  </si>
  <si>
    <t>For JSSK entitlement</t>
  </si>
  <si>
    <t>ME B5.2</t>
  </si>
  <si>
    <t>The facility ensures that drugs prescribed are available at Pharmacy</t>
  </si>
  <si>
    <t>Check that  patient party has not spent on purchasing drugs or consumables from outside.</t>
  </si>
  <si>
    <t>ME B5.3</t>
  </si>
  <si>
    <t>Check that  patient party has not spent on diagnostics from outside.</t>
  </si>
  <si>
    <t>ME B5.4</t>
  </si>
  <si>
    <t xml:space="preserve">The facility provides free of cost treatment to Below poverty line patients without administrative hassles </t>
  </si>
  <si>
    <t xml:space="preserve">Free OPD Consultation for BPL patients </t>
  </si>
  <si>
    <t>PI/SI/RR</t>
  </si>
  <si>
    <t>ME B5.5</t>
  </si>
  <si>
    <t xml:space="preserve">The facility ensures timely reimbursement of financial entitlements and reimbursement to the patients </t>
  </si>
  <si>
    <t xml:space="preserve">If any other expenditure occurred it is reimbursed from hospital </t>
  </si>
  <si>
    <t>Standard C1</t>
  </si>
  <si>
    <t>ME C1.1</t>
  </si>
  <si>
    <t xml:space="preserve">Clinics have adequate space for consultation and examination  </t>
  </si>
  <si>
    <t>Adequate Space in Clinics (112 sq. ft.)</t>
  </si>
  <si>
    <t xml:space="preserve">Availability of adequate waiting area
</t>
  </si>
  <si>
    <t>Waiting area at the scale of 1 sq. ft. per average daily patient with minimum 400 sq. ft. of area</t>
  </si>
  <si>
    <t>ME C1.2</t>
  </si>
  <si>
    <t xml:space="preserve"> Availability of seating arrangement in waiting area</t>
  </si>
  <si>
    <t xml:space="preserve">As per average OPD at peak time </t>
  </si>
  <si>
    <t xml:space="preserve">Availability of sub waiting areas at separate clinics </t>
  </si>
  <si>
    <t xml:space="preserve">For clinics having high patient load </t>
  </si>
  <si>
    <t xml:space="preserve">Availability of  potable Drinking water </t>
  </si>
  <si>
    <t xml:space="preserve">See if its is easily accessible to the visitors </t>
  </si>
  <si>
    <t>Urinals 1 per 50 person
water closet and wash basins 1 per 100 person . Dry Toilet with running water</t>
  </si>
  <si>
    <t>Availability of patient calling system</t>
  </si>
  <si>
    <t>Availability of public telephone booth</t>
  </si>
  <si>
    <t>ME C1.3</t>
  </si>
  <si>
    <t xml:space="preserve">There is designated area for registration </t>
  </si>
  <si>
    <t>Dedicated clinic for each speciality</t>
  </si>
  <si>
    <t>One clinic is not shared by 2 doctors at one time</t>
  </si>
  <si>
    <t>Demarcated immunization room for pregnant women and children</t>
  </si>
  <si>
    <t xml:space="preserve">Demarcated trolley/wheelchair bay </t>
  </si>
  <si>
    <t>ME C1.4</t>
  </si>
  <si>
    <t xml:space="preserve">Corridors at OPD are broad enough for movement of  stretcher, trolleys, patients &amp; visitors </t>
  </si>
  <si>
    <t>ME C1.5</t>
  </si>
  <si>
    <t xml:space="preserve">Availability of functional telephone and Intercom Services </t>
  </si>
  <si>
    <t>ME C1.6</t>
  </si>
  <si>
    <t xml:space="preserve">Availability of Registration  counters  as per Patient load 
</t>
  </si>
  <si>
    <t>Average Time taken for registration would be 3-5 min, So number of counter required would be worked on scale of 12-20 patient/hour per counter</t>
  </si>
  <si>
    <t>ME C1.7</t>
  </si>
  <si>
    <t>Unidirectional  flow of services</t>
  </si>
  <si>
    <t>Layout of OPD shall follow functional flow of the
patients, e.g.:
Enquiry→Registration→Waiting→Sub-waiting→
Clinic→Dressing room/Injection Room→
Diagnostics (lab/X-ray)→Pharmacy→Exit</t>
  </si>
  <si>
    <t>All OPD clinics and related auxiliary services are co located in one functional area</t>
  </si>
  <si>
    <t>OPD is located near to the entry of the CHC</t>
  </si>
  <si>
    <t>Standard C2</t>
  </si>
  <si>
    <t>Non structural components are properly secured. Building bye-laws and instructions of NBC (National Building Code) for seismic safety are followed.</t>
  </si>
  <si>
    <t>ME C2.2</t>
  </si>
  <si>
    <t>OPD building does not have temporary connections and loosely hanging wires.</t>
  </si>
  <si>
    <t>Safe installation, use of appropriate wires and MCBs, display of Danger notice, availability of tools and PPE (personal protective equipment), and periodic inspections.</t>
  </si>
  <si>
    <t xml:space="preserve">Floors of the OPD are non slippery and even </t>
  </si>
  <si>
    <t>Windows have grills and wire meshwork</t>
  </si>
  <si>
    <t>OPD has sufficient fire  exits to permit safe escape to its occupant in case of fire</t>
  </si>
  <si>
    <t>Fire exits are clearly visible and routes to reach exit are clearly marked.</t>
  </si>
  <si>
    <t>ME C2.5.</t>
  </si>
  <si>
    <t>OPD has installed fire Extinguisher to fight Type A/B/C Fire</t>
  </si>
  <si>
    <t>Expiry date of fire extinguishers are displayed on each extinguisher as well as due date for next refilling is clearly mentioned</t>
  </si>
  <si>
    <t>ME C2.6.</t>
  </si>
  <si>
    <t xml:space="preserve">The facility has adequate specialist doctors as per service provision </t>
  </si>
  <si>
    <t xml:space="preserve">Availability of specialist Doctor during OPD time </t>
  </si>
  <si>
    <t xml:space="preserve">Check for specialist are available  at scheduled time </t>
  </si>
  <si>
    <t>Availability of Nursing staff</t>
  </si>
  <si>
    <t xml:space="preserve"> At Injection room/ OPD Clinic as Per Requirement </t>
  </si>
  <si>
    <t>ME C3.4</t>
  </si>
  <si>
    <t xml:space="preserve">Availability of dresser/paramedic at dressing room </t>
  </si>
  <si>
    <t>Counsellor for ICTC</t>
  </si>
  <si>
    <t>Full Time</t>
  </si>
  <si>
    <t xml:space="preserve">Lab technician for ICTC </t>
  </si>
  <si>
    <t xml:space="preserve">Full time </t>
  </si>
  <si>
    <t>Counsellor  for ARSH clinic</t>
  </si>
  <si>
    <t>Availability of ECG technician</t>
  </si>
  <si>
    <t>Availability of Ophthalmic assistant</t>
  </si>
  <si>
    <t>Availability of Dental technician</t>
  </si>
  <si>
    <t xml:space="preserve">Availability of security guard for OPD </t>
  </si>
  <si>
    <t>Availability of housekeeping staff</t>
  </si>
  <si>
    <t>IMEP training</t>
  </si>
  <si>
    <t xml:space="preserve">ICTC Team Training </t>
  </si>
  <si>
    <t>Induction and refresher training for ICTC lab technician</t>
  </si>
  <si>
    <t>Check the competency of staff to use OPD equipment like BP apparatus etc.</t>
  </si>
  <si>
    <t>At ANC clinic the staff is skilled to identify high risk pregnancies</t>
  </si>
  <si>
    <t xml:space="preserve">Counsellor is skilled for  counselling </t>
  </si>
  <si>
    <t xml:space="preserve">Staff is skilled for maintaining clinical records </t>
  </si>
  <si>
    <t>Standard C4</t>
  </si>
  <si>
    <t>ME C4.1</t>
  </si>
  <si>
    <t xml:space="preserve">Availability of injectable in injection room </t>
  </si>
  <si>
    <t xml:space="preserve">ARV, TT </t>
  </si>
  <si>
    <t>Availability of vaccine as per National Immunization Program</t>
  </si>
  <si>
    <t>ME C4.2</t>
  </si>
  <si>
    <t xml:space="preserve">Availability of disposables at dressing room and  clinics </t>
  </si>
  <si>
    <t xml:space="preserve">Examination gloves, Syringes, Dressing material , suturing material </t>
  </si>
  <si>
    <t xml:space="preserve">HIV testing Kits I, II and III at ICTC </t>
  </si>
  <si>
    <t>ME C4.3</t>
  </si>
  <si>
    <t xml:space="preserve">Emergency Drug Tray is maintained in  injection room &amp; immunization room </t>
  </si>
  <si>
    <t>Verify Presence of following Drugs:-Inj Dopamine, Inj Adrenaline, Inj Hydrocortisone Succinate, Inj Chlorpheniramine Maleate,Inj Ranitidine, Inj Ondansetron</t>
  </si>
  <si>
    <t>Standard C5</t>
  </si>
  <si>
    <t>ME C5.1</t>
  </si>
  <si>
    <t xml:space="preserve">Availability of functional Equipment  &amp;Instruments for examination &amp; Monitoring </t>
  </si>
  <si>
    <t xml:space="preserve">BP apparatus, thermometer, weighing machine, torch, stethoscope, Examination table </t>
  </si>
  <si>
    <t>ME C5.2</t>
  </si>
  <si>
    <t>Availability of functional Instruments/Equipment  for Gynae and obstetric</t>
  </si>
  <si>
    <t>PV examination kit, measuring tape, fetoscope, Weighing machine, BP apparatus etc.</t>
  </si>
  <si>
    <t xml:space="preserve">Availability of functional Instruments / Equipment for Ophthalmic Procedures </t>
  </si>
  <si>
    <t>Retinoscope, refraction kit, tonometer, perimeter, distant vision chart, Colour vision chart.</t>
  </si>
  <si>
    <t xml:space="preserve">Availability of functional Instruments/ Equipment for Dental Procedures </t>
  </si>
  <si>
    <t>Dental chair, Air rotor, Endodontic set, Extraction forceps</t>
  </si>
  <si>
    <t>ME C5.5</t>
  </si>
  <si>
    <t>Refrigerator, Crash cart/Drug trolley, instrumental trolley, dressing trolley</t>
  </si>
  <si>
    <t>Availability of equipment for cleaning</t>
  </si>
  <si>
    <t xml:space="preserve">Buckets for mopping, mops, duster, waste trolley, Deck brush </t>
  </si>
  <si>
    <t>Steam Sterlizer,Autoclave</t>
  </si>
  <si>
    <t>ME C5.7</t>
  </si>
  <si>
    <t xml:space="preserve">Availability of Fixtures </t>
  </si>
  <si>
    <t xml:space="preserve">Spot light, electrical fixture for equipment, X ray view box </t>
  </si>
  <si>
    <t xml:space="preserve">Availability of furniture at clinics </t>
  </si>
  <si>
    <t>Doctors Chair, Patient Stool, Examination Table, Attendant Chair, Table, Footstep, cupboard</t>
  </si>
  <si>
    <t>Standard D1</t>
  </si>
  <si>
    <t>ME D1.1</t>
  </si>
  <si>
    <t>ME D1.2</t>
  </si>
  <si>
    <t xml:space="preserve">BP apparatus, weighing scale, thermometer are calibrated </t>
  </si>
  <si>
    <t>Standard D2</t>
  </si>
  <si>
    <t>ME D2.1</t>
  </si>
  <si>
    <t xml:space="preserve">There is established procedure for forecasting and indenting drugs and consumables </t>
  </si>
  <si>
    <t xml:space="preserve">There is process for indenting consumables and drugs in injection/ dressing room </t>
  </si>
  <si>
    <t xml:space="preserve">Stock level are weekly updated
Requisition are timely placed                    
</t>
  </si>
  <si>
    <t>ME D2.3</t>
  </si>
  <si>
    <t>Vaccine are kept at recommended temperature at immunization room</t>
  </si>
  <si>
    <t>ME D2.4</t>
  </si>
  <si>
    <t>Expiry dates for injectable are maintained at injection and immunization room</t>
  </si>
  <si>
    <t xml:space="preserve">No expiry drugs found </t>
  </si>
  <si>
    <t>ME D2.5</t>
  </si>
  <si>
    <t xml:space="preserve">There is practice of calculating and maintaining buffer stock </t>
  </si>
  <si>
    <t xml:space="preserve">Department maintained stock and expenditure register of drugs and consumables </t>
  </si>
  <si>
    <t>ME D2.6</t>
  </si>
  <si>
    <t>There is procedure for replenishing drug tray /crash cart/Emergency Tray</t>
  </si>
  <si>
    <t>ME D2.7</t>
  </si>
  <si>
    <t xml:space="preserve">Temperature of refrigerators are kept as per storage requirement  and records are maintained </t>
  </si>
  <si>
    <t>Cold chain is maintained at immunization room</t>
  </si>
  <si>
    <t xml:space="preserve">Check for four conditioned Ice packs are placed in Carrier Box,
DPT, DT, TT and Hep B Vaccines are  not kept in direct contact of Frozen Ice pack  </t>
  </si>
  <si>
    <t>Standard D3</t>
  </si>
  <si>
    <t>ME D3.1</t>
  </si>
  <si>
    <t xml:space="preserve">Exterior of the  facility building is maintained with landscaping in open area </t>
  </si>
  <si>
    <t xml:space="preserve">Building is painted/whitewashed in uniform colour </t>
  </si>
  <si>
    <t xml:space="preserve">Interior of patient care areas are plastered &amp; painted </t>
  </si>
  <si>
    <t>ME D3.2</t>
  </si>
  <si>
    <t xml:space="preserve">Floors, walls, roof, roof tops, sinks patient care and circulation  areas are Clean </t>
  </si>
  <si>
    <t>Toilets are clean with functional flush and running water</t>
  </si>
  <si>
    <t>ME D3.4</t>
  </si>
  <si>
    <t xml:space="preserve">No condemned/Junk material lying in the OPD </t>
  </si>
  <si>
    <t>ME D3.5</t>
  </si>
  <si>
    <t>No stray animal/rodent/birds</t>
  </si>
  <si>
    <t>ME D3.6</t>
  </si>
  <si>
    <t xml:space="preserve">Adequate Illumination in clinics </t>
  </si>
  <si>
    <t>100 Lux in each Clinic</t>
  </si>
  <si>
    <t>Adequate Illumination in procedure area</t>
  </si>
  <si>
    <t>150 Lux in Injection Room</t>
  </si>
  <si>
    <t>ME D3.7</t>
  </si>
  <si>
    <t>Only one patient is allowed one time at clinic</t>
  </si>
  <si>
    <t>Temperature control and ventilation in waiting areas</t>
  </si>
  <si>
    <t>Temperature control and ventilation in clinics</t>
  </si>
  <si>
    <t>ME D3.9</t>
  </si>
  <si>
    <t>Hospital has sound security system to manage crowd in OPD</t>
  </si>
  <si>
    <t>ME D3.10</t>
  </si>
  <si>
    <t>ME D4.1</t>
  </si>
  <si>
    <t>ME D4.2</t>
  </si>
  <si>
    <t xml:space="preserve">Availability of power back up in OPD </t>
  </si>
  <si>
    <t>Standard D5</t>
  </si>
  <si>
    <t xml:space="preserve">Availability of linen in examination area </t>
  </si>
  <si>
    <t>Standard D9</t>
  </si>
  <si>
    <t>ME D9.1</t>
  </si>
  <si>
    <t>ME D9.2</t>
  </si>
  <si>
    <t>There is designated  in charge for department</t>
  </si>
  <si>
    <t>ME D9.3</t>
  </si>
  <si>
    <t>Standard E1</t>
  </si>
  <si>
    <t xml:space="preserve">The facility has defined procedures for registration,  consultation and admission of patients. </t>
  </si>
  <si>
    <t>ME E1.1</t>
  </si>
  <si>
    <t>Patient demographic details are recorded in OPD registration records</t>
  </si>
  <si>
    <t>Check for that patient demographics like Name, age, Sex, Address  etc.</t>
  </si>
  <si>
    <t xml:space="preserve">Patients are directed to relevant clinic by registration clerk based on complaint </t>
  </si>
  <si>
    <t>Registration clerk is aware of categories of the patient exempted from user charges</t>
  </si>
  <si>
    <t>ME E1.2</t>
  </si>
  <si>
    <t xml:space="preserve">The facility has a established procedure for OPD consultation </t>
  </si>
  <si>
    <t>There is procedure for systematic calling of patients one by one</t>
  </si>
  <si>
    <t xml:space="preserve">Patient is called by Doctor/attendant as per his/her turn on the basis of “first come first examine” basis.  </t>
  </si>
  <si>
    <t xml:space="preserve">Patient History is taken and recorded </t>
  </si>
  <si>
    <t>Physical Examination is done and recorded wherever required</t>
  </si>
  <si>
    <t xml:space="preserve">Provisional Diagnosis is recorded </t>
  </si>
  <si>
    <t xml:space="preserve">No Patient is Consulted in Standing Position </t>
  </si>
  <si>
    <t>Clinical staff is not engaged in administrative work</t>
  </si>
  <si>
    <t>ME E1.3</t>
  </si>
  <si>
    <t>There is establish procedure for admission through OPD</t>
  </si>
  <si>
    <t>There is establish procedure for day care admission</t>
  </si>
  <si>
    <t>Standard E3</t>
  </si>
  <si>
    <t>ME E3.1</t>
  </si>
  <si>
    <t xml:space="preserve">There is a procedure for consultation of  the patient to other specialist with in the hospital </t>
  </si>
  <si>
    <t>ME E3.2</t>
  </si>
  <si>
    <t xml:space="preserve">Availability of referral linkages for OPD consultation. </t>
  </si>
  <si>
    <t>The Facility has functional referral linkages to higher facilities</t>
  </si>
  <si>
    <t xml:space="preserve">The Facility has functional referral linkages to lower facilities </t>
  </si>
  <si>
    <t xml:space="preserve">There is a system of follow up of referred patients </t>
  </si>
  <si>
    <t>Standard E5</t>
  </si>
  <si>
    <t>ME E5.2</t>
  </si>
  <si>
    <t>For any critical patient needing urgent attention queue can be bypassed for providing services on priority basis</t>
  </si>
  <si>
    <t>Standard E6</t>
  </si>
  <si>
    <t>ME E6.1</t>
  </si>
  <si>
    <t xml:space="preserve">Check for OPD slip if drugs are prescribed under generic name only </t>
  </si>
  <si>
    <t xml:space="preserve">A copy of Prescription is kept with the facility </t>
  </si>
  <si>
    <t>ME E6.2</t>
  </si>
  <si>
    <t>Check that relevant Standard treatment guideline are available at point of use</t>
  </si>
  <si>
    <t>Check if staff is aware of the drug regime and doses as per STG</t>
  </si>
  <si>
    <t>Availability of Essential Drug List</t>
  </si>
  <si>
    <t>Standard E7</t>
  </si>
  <si>
    <t>ME E7.2</t>
  </si>
  <si>
    <t>Check for the writing, is it  comprehendible by the clinical staff</t>
  </si>
  <si>
    <t>ME E7.3</t>
  </si>
  <si>
    <t>Standard E8</t>
  </si>
  <si>
    <t>ME E8.1</t>
  </si>
  <si>
    <t xml:space="preserve">Patient History, Chief Complaint and Examination Diagnosis/ Provisional Diagnosis are recorded in OPD slip </t>
  </si>
  <si>
    <t>ME E8.2</t>
  </si>
  <si>
    <t xml:space="preserve"> Written Prescription and Treatment plan are written </t>
  </si>
  <si>
    <t>ME E8.4</t>
  </si>
  <si>
    <t xml:space="preserve">Any dressing/injection other procedure recorded in the OPD slip </t>
  </si>
  <si>
    <t>ME E8.5</t>
  </si>
  <si>
    <t>Check for the availability of OPD slip, Requisition slips etc.</t>
  </si>
  <si>
    <t>ME E8.6</t>
  </si>
  <si>
    <t>OPD records are maintained</t>
  </si>
  <si>
    <t>OPD register, ANC register, Injection room  register etc.</t>
  </si>
  <si>
    <t>ME E8.7</t>
  </si>
  <si>
    <t xml:space="preserve">Safe keeping of OPD records </t>
  </si>
  <si>
    <t>Standard E10</t>
  </si>
  <si>
    <t>ME E10.3</t>
  </si>
  <si>
    <t>Roles and responsibilities of staff in disaster are defined</t>
  </si>
  <si>
    <t>Standard E11</t>
  </si>
  <si>
    <t>ME E11.1</t>
  </si>
  <si>
    <t xml:space="preserve"> The Container are labelled properly after the sample collection</t>
  </si>
  <si>
    <t>ME E11.3</t>
  </si>
  <si>
    <t xml:space="preserve">Clinics are provided with the critical value of different tests </t>
  </si>
  <si>
    <t>Maternal &amp; Child Health Services</t>
  </si>
  <si>
    <t>Standard E16</t>
  </si>
  <si>
    <t xml:space="preserve">Facility has established procedures for Antenatal care as per  guidelines </t>
  </si>
  <si>
    <t>ME E16.1</t>
  </si>
  <si>
    <t>There is an established procedure for Registration and follow up of pregnant women.</t>
  </si>
  <si>
    <t>Facility provides and updates “Mother and Child Protection Card”.</t>
  </si>
  <si>
    <t xml:space="preserve">Line listing </t>
  </si>
  <si>
    <t xml:space="preserve">Records are maintained for ANC registered pregnant women </t>
  </si>
  <si>
    <t>Records of each ANC check-up's is maintained in Mother and child protection card /ANC register</t>
  </si>
  <si>
    <t>ME E16.2</t>
  </si>
  <si>
    <t>There is an established procedure for History taking, Physical examination, and counselling for each antenatal visit.</t>
  </si>
  <si>
    <t>History of past illness / pregnancy complication is taken and recorded</t>
  </si>
  <si>
    <t>ANC Check-up is done by the qualified personnel</t>
  </si>
  <si>
    <t>RR/SI/PI</t>
  </si>
  <si>
    <t xml:space="preserve">At ANC clinic, Pregnancy is confirmed by performing urine test </t>
  </si>
  <si>
    <t>Last menstrual period (LMP) is recorded and Expected date of Delivery (EDD) is calculated</t>
  </si>
  <si>
    <t xml:space="preserve">Weight measurement </t>
  </si>
  <si>
    <t>Blood pressure</t>
  </si>
  <si>
    <t>Respiratory rate</t>
  </si>
  <si>
    <t>Pallor, oedema and icterus</t>
  </si>
  <si>
    <t xml:space="preserve">Abdominal palpation for foetal growth, foetal lie </t>
  </si>
  <si>
    <t>Breast examination</t>
  </si>
  <si>
    <t>&lt;12 weeks - 1 Visit, &lt;26 weeks -2 visits, &lt; 34 -3 visits and &gt;34 weeks to term -5 visits</t>
  </si>
  <si>
    <t>ME E16.3</t>
  </si>
  <si>
    <t>Facility ensures availability of diagnostic and drugs during antenatal care of pregnant women</t>
  </si>
  <si>
    <t>Diagnostic  test under ANC check up are prescribed at ANC clinic</t>
  </si>
  <si>
    <t>Check for Haemoglobin, urine albumin urine sugar blood group and Rh factor Syphilis (VDRL/RPR) HIV blood sugar malaria Hepatitis B</t>
  </si>
  <si>
    <t>ME E16.4</t>
  </si>
  <si>
    <t>There is an established procedure for identification of High risk pregnancies and appropriate treatment/referral as per scope of services.</t>
  </si>
  <si>
    <t xml:space="preserve">High risk pregnant women are identified, initial Management &amp;  referred to specialist </t>
  </si>
  <si>
    <t>Anaemia, Bad Obs history, CPD, PIH, Medical disorder complicating pregnancy, Malpresentation, PROM, Obstructed labour, Rh negative</t>
  </si>
  <si>
    <t>ME E16.5</t>
  </si>
  <si>
    <t xml:space="preserve">There is an established procedure for identification and management of moderate and severe anaemia </t>
  </si>
  <si>
    <t xml:space="preserve">Line listing of pregnant women with moderate and severe anaemia </t>
  </si>
  <si>
    <t>IFA Tablets given to ANC Cases</t>
  </si>
  <si>
    <t xml:space="preserve">Provision for Injectable Iron Treatment for moderate anaemia </t>
  </si>
  <si>
    <t>ME E16.6</t>
  </si>
  <si>
    <t>Counselling of pregnant women is done as per standard protocol and gestational age</t>
  </si>
  <si>
    <t xml:space="preserve">Nutritional counselling </t>
  </si>
  <si>
    <t xml:space="preserve">Breast feeding </t>
  </si>
  <si>
    <t>Institutional delivery</t>
  </si>
  <si>
    <t>Arrangement of referral transport</t>
  </si>
  <si>
    <t>Birth preparedness</t>
  </si>
  <si>
    <t>Pregnant women are counselled for recognizing danger signs during pregnancy</t>
  </si>
  <si>
    <t>Swelling, oedema, bleeding PV ( even spotting), blurred vision, headache, pain abdomen, vomiting, pyrexia, watery foul smelling, discharge &amp; yellow urine</t>
  </si>
  <si>
    <t>Family planning</t>
  </si>
  <si>
    <t>PPIUCD &amp; vasectomy</t>
  </si>
  <si>
    <t>Standard E19</t>
  </si>
  <si>
    <t xml:space="preserve">The facility has established procedures for care of new born, infant and child as per guidelines </t>
  </si>
  <si>
    <t>ME E19.1</t>
  </si>
  <si>
    <t xml:space="preserve">The facility provides immunization services as per guidelines </t>
  </si>
  <si>
    <t xml:space="preserve">Availability of diluents for reconstitution of Measles vaccine </t>
  </si>
  <si>
    <t>Match no. of dilatant with no. of measles vials</t>
  </si>
  <si>
    <t xml:space="preserve">Recommended temperature of diluents is ensured before reconstitution </t>
  </si>
  <si>
    <t xml:space="preserve">Check diluents are kept under cold chain at least 24 hours before reconstitution 
Diluents are kept in vaccine carrier only at immunization clinic but should not be in direct contact of ice pack </t>
  </si>
  <si>
    <t>Reconstituted vaccines are not used after recommended period</t>
  </si>
  <si>
    <t>Check when the vials are opened &amp; constituted . Should not be used beyond 4 hrs. after reconstitution</t>
  </si>
  <si>
    <t>Time of opening/ Reconstitution of vial is recorded on the vial</t>
  </si>
  <si>
    <t xml:space="preserve">Check for records </t>
  </si>
  <si>
    <t xml:space="preserve">Staff checks VVM level before using vaccines </t>
  </si>
  <si>
    <t>White square in side the violet circle changes the colour</t>
  </si>
  <si>
    <t xml:space="preserve">Staff is aware of how to check freeze damage for T-Series vaccines </t>
  </si>
  <si>
    <t xml:space="preserve">Ask staff to demonstrate how to conduct Shake test for DPT, DT and TT </t>
  </si>
  <si>
    <t xml:space="preserve">Discarded vaccines are kept separately </t>
  </si>
  <si>
    <t xml:space="preserve">Check for  expired, frozen or with VVM beyond the discard point vaccine stored separately </t>
  </si>
  <si>
    <t xml:space="preserve">Check for DPT, DT, Hep Band TT vials are kept in basket in upper section of ILR </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</si>
  <si>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</si>
  <si>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</si>
  <si>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 any Adverse effect following the immunization </t>
  </si>
  <si>
    <t xml:space="preserve">Antipyretic  medicines are available </t>
  </si>
  <si>
    <t xml:space="preserve">Availability &amp; updation of Immunization card </t>
  </si>
  <si>
    <t>Counselling on adverse effects and follow up visits done(CEI)</t>
  </si>
  <si>
    <t>Staff is aware of how to manage and report minor and serious advise events (AEFI)</t>
  </si>
  <si>
    <t xml:space="preserve">Staff knows what to do in case of anaphylaxis </t>
  </si>
  <si>
    <t>ME E19.2</t>
  </si>
  <si>
    <t>Triage, Assessment &amp; Management of new-borns having 
emergency signs are done as per guidelines</t>
  </si>
  <si>
    <t xml:space="preserve">Check for adherence to clinical protocols </t>
  </si>
  <si>
    <t>ME E19.5</t>
  </si>
  <si>
    <t xml:space="preserve">Management of children presenting
with fever, cough/ breathlessness is done as per guidelines </t>
  </si>
  <si>
    <t>ME E19.6</t>
  </si>
  <si>
    <t xml:space="preserve">Management of children with Severe Acute Malnutrition is done as per  guidelines </t>
  </si>
  <si>
    <t>Screening of children coming to OPDs using weight for height and/or MUAC and further management</t>
  </si>
  <si>
    <t>ME E19.7</t>
  </si>
  <si>
    <t xml:space="preserve">Management of children presenting with
diarrhoea is done per  guidelines </t>
  </si>
  <si>
    <t xml:space="preserve">Availability of ORT corner </t>
  </si>
  <si>
    <t>Standard E20</t>
  </si>
  <si>
    <t>Facility has established procedures for abortion and family planning as per government guidelines and law</t>
  </si>
  <si>
    <t>ME E20.1</t>
  </si>
  <si>
    <t xml:space="preserve">Family planning counselling services provided as per guidelines </t>
  </si>
  <si>
    <t xml:space="preserve">The client is given full information about optimal spacing of pregnancy and
the benefits of it as a part of FP health education and counselling. </t>
  </si>
  <si>
    <t>The importance of timely initiation of an FP method after childbirth, miscarriage,
or abortion will be emphasized.</t>
  </si>
  <si>
    <t>Client is counselled about the available options for family planning</t>
  </si>
  <si>
    <t>The client is informed that use of condoms prevent sexually transmitted infections (STIs) &amp; HIV</t>
  </si>
  <si>
    <t>ME E20.2</t>
  </si>
  <si>
    <t>Facility provides spacing method of family planning as per guideline</t>
  </si>
  <si>
    <t>Oral Pills is given only to those who meet the Medical Eligibility Criteria</t>
  </si>
  <si>
    <t>Oral Pills are not given to mother within 6 weeks of the delivery</t>
  </si>
  <si>
    <t>The client is given full information about the risks, advantages, and possible side effects before OCPs are prescribed for her.</t>
  </si>
  <si>
    <t>Staff is aware of what to advice if dose of contraceptive is missed by a lady</t>
  </si>
  <si>
    <t>Staff is aware of indication and method of administration of ECP</t>
  </si>
  <si>
    <t>within 72 hours, second dose 12 hours after first dose</t>
  </si>
  <si>
    <t>IUD insertion is done as per standard protocol</t>
  </si>
  <si>
    <t>No touch technique, Speculum and bimanual examination, sounding of Uterus and placement</t>
  </si>
  <si>
    <t>Client is informed about the adverse effect that can happen and their remedy</t>
  </si>
  <si>
    <t>Cramping, vaginal discharge, heavy menstruation, checking of IUD</t>
  </si>
  <si>
    <t>Follow up services are provided as per protocols</t>
  </si>
  <si>
    <t>Removal of IUD, Instructions for when to return</t>
  </si>
  <si>
    <t>Staff is aware of case selection criteria for family planning</t>
  </si>
  <si>
    <t>22-49 years age
Married
at least having one year old and
Spouse has not undergone for sterilization</t>
  </si>
  <si>
    <t>Standard E21</t>
  </si>
  <si>
    <t xml:space="preserve">Facility provides Adolescent Reproductive and Sexual Health services as per guidelines  </t>
  </si>
  <si>
    <t>ME E21.1</t>
  </si>
  <si>
    <t>Facility provides Promotive ARSH Services</t>
  </si>
  <si>
    <t>Provision of Antenatal  check up to pregnant adolescent</t>
  </si>
  <si>
    <t xml:space="preserve">Nutritional Counselling, contraceptive counselling, Couple counselling ANC check-up's, ensuring institutional delivery </t>
  </si>
  <si>
    <t>Counselling and provision of emergency contraceptive pills</t>
  </si>
  <si>
    <t>Check for the availability of Emergency Contraceptive pills (Levonorgesterol)</t>
  </si>
  <si>
    <t>Counselling and provision of reversible Contraceptives</t>
  </si>
  <si>
    <t xml:space="preserve">Check for the availability of Oral Contraceptive Pills, Condoms and IUD   </t>
  </si>
  <si>
    <t>Availability and Display of IEC material</t>
  </si>
  <si>
    <t>Poster are displayed, Reading Material hand-out's etc.</t>
  </si>
  <si>
    <t>Information and advice on sexual and reproductive health related issues</t>
  </si>
  <si>
    <t>Advice on topic related to Growth and development, puberty, sexuality,  myths &amp; misconception, pregnancy, safe sex, contraception, unsafe abortion, menstrual disorders,anemia, sexual abuse ,RTI/STI's etc.</t>
  </si>
  <si>
    <t>ME E21.2</t>
  </si>
  <si>
    <t>Facility provides Preventive ARSH Services</t>
  </si>
  <si>
    <t>Services for Tetanus immunization</t>
  </si>
  <si>
    <t>TT at 10 and 16 year</t>
  </si>
  <si>
    <t>Services for Prophylaxis against Nutritional Anaemia</t>
  </si>
  <si>
    <t>Haemoglobin estimation, weekly IFA tablet, and treatment for worm infestation</t>
  </si>
  <si>
    <t>Nutrition Counselling</t>
  </si>
  <si>
    <t>Services for early and safe termination of pregnancy and management of post abortion complication</t>
  </si>
  <si>
    <t>MVA procedure for pregnancy up to 8 weeks Post abortion counselling</t>
  </si>
  <si>
    <t>ME E21.3</t>
  </si>
  <si>
    <t>Facility Provides Curative ARSH Services</t>
  </si>
  <si>
    <t>Treatment of Common RTI/STI's</t>
  </si>
  <si>
    <t>Privacy and Confidentiality, treatment Compliance, Partner Management, Follow up visit and referral</t>
  </si>
  <si>
    <t>Treatment and counselling for Menstrual disorders</t>
  </si>
  <si>
    <t xml:space="preserve">Symptomatic treatment , counselling </t>
  </si>
  <si>
    <t>Treatment and counselling for sexual concern for male and female adolescents</t>
  </si>
  <si>
    <t>Management of sexual abuse amongst Girls</t>
  </si>
  <si>
    <t>ECP, Prophylaxis against STI, PEP for hive and Counselling</t>
  </si>
  <si>
    <t>ME E21.4</t>
  </si>
  <si>
    <t>Facility provides Referral Services for ARSH</t>
  </si>
  <si>
    <t>Referral Linkages to ICTC and PPTCT</t>
  </si>
  <si>
    <t>Privacy and confidentiality maintained at ARSH clinic</t>
  </si>
  <si>
    <t>Screens and curtains for visual privacy, confidentility policy displayed, one client at a time</t>
  </si>
  <si>
    <t>National Health Programs</t>
  </si>
  <si>
    <t>Standard E22</t>
  </si>
  <si>
    <t xml:space="preserve">Facility provides National health program as per operational/Clinical Guidelines </t>
  </si>
  <si>
    <t>ME E22.1</t>
  </si>
  <si>
    <t xml:space="preserve">Facility provides service under National Vector Borne Disease Control Program as per guidelines </t>
  </si>
  <si>
    <t xml:space="preserve">Ambulatory care  of uncomplicated P. Vivax malaria </t>
  </si>
  <si>
    <t xml:space="preserve">As per Clinical Guidelines for Treatment of Malaria 
</t>
  </si>
  <si>
    <t xml:space="preserve">Ambulatory care of uncomplicated P. Falciparum Malaria </t>
  </si>
  <si>
    <t xml:space="preserve">As per Clinical Guidelines for Treatment of Malaria </t>
  </si>
  <si>
    <t xml:space="preserve">Care of drug resistant malaria </t>
  </si>
  <si>
    <t>ME E22.2</t>
  </si>
  <si>
    <t xml:space="preserve">Facility provides service under Revised National TB Control Program as per guidelines </t>
  </si>
  <si>
    <t xml:space="preserve">Diagnosis and Management of Pulmonary Tuberculosis </t>
  </si>
  <si>
    <t>As per RNTCP Technical Guidelines</t>
  </si>
  <si>
    <t>Management of Paediatric Tuberculosis</t>
  </si>
  <si>
    <t>Management of Patients with HIV infection and Tuberculosis</t>
  </si>
  <si>
    <t>Drug administration for Intensive and Continuation done as per RNTCP treatment protocol</t>
  </si>
  <si>
    <t>Check for filled treatment Cards</t>
  </si>
  <si>
    <t>Protocols for treatment for TB during pregnancy and Post natal Period is adhered</t>
  </si>
  <si>
    <t>Discontinuation of Streptomycin
Chemoprophylaxis of babies in case of smear positive mother</t>
  </si>
  <si>
    <t>Monitoring and follow up of patient done as per protocols</t>
  </si>
  <si>
    <t>Check for records/Protocols</t>
  </si>
  <si>
    <t>ME E22.3</t>
  </si>
  <si>
    <t>Facility provides service under National Leprosy Eradication Program as per guidelines</t>
  </si>
  <si>
    <t xml:space="preserve">Validation and diagnosis of Referred and Directly Reported Cases </t>
  </si>
  <si>
    <t xml:space="preserve">As per Operation/ Clinical Guidelines of NLEP </t>
  </si>
  <si>
    <t>Treatment of all diagnosed cases including Reaction and Neuritis</t>
  </si>
  <si>
    <t xml:space="preserve">Management of Complicated Ulcers </t>
  </si>
  <si>
    <t xml:space="preserve">Management of Eye Complications </t>
  </si>
  <si>
    <t xml:space="preserve">Follow-up of cases treated at tertiary Level </t>
  </si>
  <si>
    <t xml:space="preserve">Self care Counselling </t>
  </si>
  <si>
    <t xml:space="preserve">Outreach Services to Leprosy Clinics </t>
  </si>
  <si>
    <t xml:space="preserve">Screening of Cases of RCS </t>
  </si>
  <si>
    <t>ME E22.4</t>
  </si>
  <si>
    <t>Facility provides service under National AIDS Control program as per guidelines</t>
  </si>
  <si>
    <t xml:space="preserve">Pre Test Counselling is done as per protocols </t>
  </si>
  <si>
    <t>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</si>
  <si>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Screening of PLHA for initiating ART </t>
  </si>
  <si>
    <t xml:space="preserve">As per NACO guidelines </t>
  </si>
  <si>
    <t xml:space="preserve">Monitoring of patients on ART and management of side effects </t>
  </si>
  <si>
    <t xml:space="preserve">Counselling and Psychological support for PLHA </t>
  </si>
  <si>
    <t>ME E22.6</t>
  </si>
  <si>
    <t xml:space="preserve">Facility provides service under Mental Health Program  as per guidelines </t>
  </si>
  <si>
    <t xml:space="preserve">Treatment of Mental illnesses as per clinical guidelines </t>
  </si>
  <si>
    <t>ME E22.7</t>
  </si>
  <si>
    <t xml:space="preserve">Facility provides service under National programme for the health care of the elderly as per guidelines </t>
  </si>
  <si>
    <t>Geriatric Care is provided as per Clinical Guidelines</t>
  </si>
  <si>
    <t>ME E22.8</t>
  </si>
  <si>
    <t xml:space="preserve">Facility provides service under National Programme for Prevention and Control of cancer, diabetes, cardiovascular diseases &amp; stroke (NPCDCS)  as per guidelines </t>
  </si>
  <si>
    <t>Opportunistic screening for diabetes,
hypertension, cardiovascular diseases</t>
  </si>
  <si>
    <t>Screening of persons above age of 30 - History of tobacco examination, BP Measurement and Blood sugar estimation
Look for records at NCD clinic</t>
  </si>
  <si>
    <t>screen women of the age group 30-69 years approaching to the hospital for early detection of cervix cancer and breast cancer.</t>
  </si>
  <si>
    <t>Health Promotion through IEC and counselling</t>
  </si>
  <si>
    <t>increased intake of healthy foods 
increased physical activity through sports, exercise, etc,avoidance of tobacco and alcohol, stress management 
warning signs of cancer etc.</t>
  </si>
  <si>
    <t>ME E22.9</t>
  </si>
  <si>
    <t>Facility provide service for Integrated disease surveillance program</t>
  </si>
  <si>
    <t xml:space="preserve">Weekly reporting of Presumptive cases on form "P" from OPD clinic </t>
  </si>
  <si>
    <t>ME E22.10</t>
  </si>
  <si>
    <t>Facility provide services under National  program for prevention and control of  deafness</t>
  </si>
  <si>
    <t xml:space="preserve">Early detection and screening for detection of deafness </t>
  </si>
  <si>
    <t>As per Clinical guidelines</t>
  </si>
  <si>
    <t>Standard F1</t>
  </si>
  <si>
    <t>ME F1.4</t>
  </si>
  <si>
    <t>Hepatitis B, Tetanus Toxoid etc.</t>
  </si>
  <si>
    <t>Periodic medical check-up's of the staff</t>
  </si>
  <si>
    <t>ME F1.5</t>
  </si>
  <si>
    <t xml:space="preserve">Hand washing and infection control audits are done at periodic intervals </t>
  </si>
  <si>
    <t>Standard F2</t>
  </si>
  <si>
    <t>ME F2.1</t>
  </si>
  <si>
    <t xml:space="preserve">Check for availability of wash basin near the point of use </t>
  </si>
  <si>
    <t>Open the tap ask the staff if water is 24*7</t>
  </si>
  <si>
    <t>Check for availability/  Ask staff for regular supply.</t>
  </si>
  <si>
    <t>ME F2.2</t>
  </si>
  <si>
    <t xml:space="preserve">Staff is aware of occasion for hand washing </t>
  </si>
  <si>
    <t>ME F2.3</t>
  </si>
  <si>
    <t>Standard F3</t>
  </si>
  <si>
    <t>ME F3.1</t>
  </si>
  <si>
    <t>ME F3.2</t>
  </si>
  <si>
    <t>Standard F4</t>
  </si>
  <si>
    <t>ME F4.1</t>
  </si>
  <si>
    <t>Decontamination of operating &amp; Procedure surfaces</t>
  </si>
  <si>
    <t>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</si>
  <si>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</si>
  <si>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</si>
  <si>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Staff is aware of correct procedure of making chlorine solution</t>
  </si>
  <si>
    <t>ME F4.2</t>
  </si>
  <si>
    <t>Standard F5</t>
  </si>
  <si>
    <t>ME F5.1</t>
  </si>
  <si>
    <t>Clinics for infectious diseases are located away from main traffic</t>
  </si>
  <si>
    <t>Preferably in remote corner with independent access</t>
  </si>
  <si>
    <t>Sitting arrangement in TB clinic is as per guideline</t>
  </si>
  <si>
    <t>ME F5.2</t>
  </si>
  <si>
    <t xml:space="preserve">Chlorine solution, Glutaraldehyde, carbolic acid </t>
  </si>
  <si>
    <t>ME F5.3</t>
  </si>
  <si>
    <t xml:space="preserve">Staff is trained for spill management </t>
  </si>
  <si>
    <t>Blood &amp; body fluid spill management &amp; Mercury spill</t>
  </si>
  <si>
    <t>Cleaning of patient care area with detergent solution</t>
  </si>
  <si>
    <t>Staff is trained for preparing cleaning solution as per standard procedure</t>
  </si>
  <si>
    <t>Standard F6</t>
  </si>
  <si>
    <t>ME F6.1</t>
  </si>
  <si>
    <t>ME F6.2</t>
  </si>
  <si>
    <t xml:space="preserve">See if it has been used or just lying idle </t>
  </si>
  <si>
    <t xml:space="preserve">Staff knows what to do in condition of needle stick injury </t>
  </si>
  <si>
    <t xml:space="preserve">Staff knows what to do in case of sharpe injury. Whom to report. See if any reporting has been done </t>
  </si>
  <si>
    <t>ME F6.3</t>
  </si>
  <si>
    <t xml:space="preserve">Staff aware of mercury spill management </t>
  </si>
  <si>
    <t>Area of Concern - G Quality Management</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</si>
  <si>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</si>
  <si>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</si>
  <si>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</si>
  <si>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</si>
  <si>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</si>
  <si>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Preferably Medical Officer in charge</t>
  </si>
  <si>
    <t>Standard G2</t>
  </si>
  <si>
    <t>Facility has established system for patient and employee satisfaction</t>
  </si>
  <si>
    <t>ME G2.1</t>
  </si>
  <si>
    <t>Patient Satisfaction surveys are conducted at periodic intervals</t>
  </si>
  <si>
    <t xml:space="preserve">OPD Patient satisfaction survey done on monthly basis </t>
  </si>
  <si>
    <t>Standard G3</t>
  </si>
  <si>
    <t>ME G3.1</t>
  </si>
  <si>
    <t>There is system daily round by matron/hospital in-charge/  for monitoring of services</t>
  </si>
  <si>
    <t>ME G3.2</t>
  </si>
  <si>
    <t xml:space="preserve">External Quality assurance program is established at ICTC lab </t>
  </si>
  <si>
    <t>ME G3.3</t>
  </si>
  <si>
    <t>Standard G4</t>
  </si>
  <si>
    <t>ME G4.1</t>
  </si>
  <si>
    <t>ME G4.2</t>
  </si>
  <si>
    <t>OPD has documented procedure for Registration</t>
  </si>
  <si>
    <t xml:space="preserve">OPD has documented procedure for patient calling system in OPD clinics </t>
  </si>
  <si>
    <t>OPD has documented procedure for receiving of patient in clinic</t>
  </si>
  <si>
    <t>OPD has documented procedure for prescription and drug dispensing</t>
  </si>
  <si>
    <t>OPD has documented procedure for nursing process in OPD</t>
  </si>
  <si>
    <t>OPD has documented procedure for patient privacy and confidentiality</t>
  </si>
  <si>
    <t>OPD has documented procedure for conducting, analysing patient satisfaction survey</t>
  </si>
  <si>
    <t>OPD has documented procedure for equipment management and maintenance in OPD</t>
  </si>
  <si>
    <t>Department has documented procedure for Administrative  and non clinical work at OPD</t>
  </si>
  <si>
    <t>Department has documented procedure for No Smoking Policy in OPD</t>
  </si>
  <si>
    <t>OPD has documented procedure for duty roaster, punctuality, dress code and identity for OPD staff</t>
  </si>
  <si>
    <t>ME G4.3</t>
  </si>
  <si>
    <t xml:space="preserve">Check if staff are aware of relevant part of SOPs </t>
  </si>
  <si>
    <t>ME G4.4</t>
  </si>
  <si>
    <t>Relevant protocols are displayed like Clinical Protocols for ANC check-up's</t>
  </si>
  <si>
    <t>Standard G5</t>
  </si>
  <si>
    <t>The facility has established system of periodic review as internal  assessment , medical &amp; death audit and prescription audit</t>
  </si>
  <si>
    <t>ME G5.1</t>
  </si>
  <si>
    <t xml:space="preserve">The facility conducts periodic internal assessment </t>
  </si>
  <si>
    <t xml:space="preserve">Internal assessment is done at periodic interval </t>
  </si>
  <si>
    <t>ME G5.2</t>
  </si>
  <si>
    <t xml:space="preserve">The facility conducts the periodic prescription/ medical/death audits </t>
  </si>
  <si>
    <t xml:space="preserve">There is procedure to conduct Medical Audit </t>
  </si>
  <si>
    <t xml:space="preserve">There is procedure to conduct Prescription audit </t>
  </si>
  <si>
    <t>ME G5.3</t>
  </si>
  <si>
    <t>The facility ensures non compliances are enumerated and recorded adequately</t>
  </si>
  <si>
    <t xml:space="preserve">Non Compliance are enumerated and recorded </t>
  </si>
  <si>
    <t>ME G5.4</t>
  </si>
  <si>
    <t xml:space="preserve">Action plan is made on the gaps found in the assessment / audit process </t>
  </si>
  <si>
    <t xml:space="preserve">Action plan prepared </t>
  </si>
  <si>
    <t>ME G5.5</t>
  </si>
  <si>
    <t xml:space="preserve">Corrective and preventive actions are taken to address issues, observed in the assessment &amp; audit </t>
  </si>
  <si>
    <t xml:space="preserve">Corrective and preventive  action taken </t>
  </si>
  <si>
    <t>Standard G6</t>
  </si>
  <si>
    <t>ME G6.2</t>
  </si>
  <si>
    <t xml:space="preserve">Quality objective for OPD defined </t>
  </si>
  <si>
    <t>ME G6.3</t>
  </si>
  <si>
    <t xml:space="preserve">Check of staff is aware of quality policy and objectives </t>
  </si>
  <si>
    <t>Standard G7</t>
  </si>
  <si>
    <t>Facility seeks continually improvement by practicing Quality method and tools.</t>
  </si>
  <si>
    <t>ME G7.1</t>
  </si>
  <si>
    <t xml:space="preserve">Facility uses method for quality improvement in services </t>
  </si>
  <si>
    <t>PDCA</t>
  </si>
  <si>
    <t>5S</t>
  </si>
  <si>
    <t>Process Mapping</t>
  </si>
  <si>
    <t>Any other method of QA</t>
  </si>
  <si>
    <t>ME G7.2</t>
  </si>
  <si>
    <t xml:space="preserve">Facility uses tools for quality improvement in services </t>
  </si>
  <si>
    <t>6 basic tools of Quality</t>
  </si>
  <si>
    <t xml:space="preserve">Pareto / Prioritization </t>
  </si>
  <si>
    <t xml:space="preserve">Standard H1 </t>
  </si>
  <si>
    <t>ME H1.1</t>
  </si>
  <si>
    <t xml:space="preserve">Proportion of follow-up patients </t>
  </si>
  <si>
    <t>General OPD/1000 population</t>
  </si>
  <si>
    <t>Medicine OPD/1000 Population</t>
  </si>
  <si>
    <t>Surgical OPD/1000 Population</t>
  </si>
  <si>
    <t>Ophthalmic OPD/1000 population</t>
  </si>
  <si>
    <t>Paediatric OPD/1000 population</t>
  </si>
  <si>
    <t>AYUSH OPD/1000 Population</t>
  </si>
  <si>
    <t xml:space="preserve">No of ANC done per thousand </t>
  </si>
  <si>
    <t xml:space="preserve">ICTC OPD per thousand </t>
  </si>
  <si>
    <t xml:space="preserve">Immunization OPD per thousand </t>
  </si>
  <si>
    <t>ME H1.2</t>
  </si>
  <si>
    <t xml:space="preserve">Proportion of BPL patients </t>
  </si>
  <si>
    <t xml:space="preserve">Standard H2 </t>
  </si>
  <si>
    <t>ME H2.1</t>
  </si>
  <si>
    <t>OPD per Doctor</t>
  </si>
  <si>
    <t>Standard H3</t>
  </si>
  <si>
    <t>ME H3.1</t>
  </si>
  <si>
    <t xml:space="preserve">Consultation time at ANC Clinic </t>
  </si>
  <si>
    <t>Time motion study</t>
  </si>
  <si>
    <t xml:space="preserve">Consultation time at General Medicine Clinic </t>
  </si>
  <si>
    <t xml:space="preserve">Consultation time for paediatric clinic </t>
  </si>
  <si>
    <t xml:space="preserve">Proportion of High risk pregnancy detected during ANC </t>
  </si>
  <si>
    <t>No of High Risk Pregnancies X100/ Total no PW used ANC services in the month</t>
  </si>
  <si>
    <t xml:space="preserve">Proportion of severe anaemia cases </t>
  </si>
  <si>
    <t>Standard H4</t>
  </si>
  <si>
    <t>ME H4.1</t>
  </si>
  <si>
    <t xml:space="preserve">Patient Satisfaction Score </t>
  </si>
  <si>
    <t xml:space="preserve">Waiting time at registration counter </t>
  </si>
  <si>
    <t xml:space="preserve">Waiting time at ANC Clinic </t>
  </si>
  <si>
    <t xml:space="preserve">Waiting time at general OPD </t>
  </si>
  <si>
    <t xml:space="preserve">Waiting time at paediatric Clinic </t>
  </si>
  <si>
    <t xml:space="preserve">Waiting time at surgical clinic </t>
  </si>
  <si>
    <t>Average door to drug time</t>
  </si>
  <si>
    <t>OPD Score</t>
  </si>
  <si>
    <t>OPD  Score</t>
  </si>
  <si>
    <t xml:space="preserve">Percent </t>
  </si>
  <si>
    <t xml:space="preserve">Checklist for Labour Room </t>
  </si>
  <si>
    <t>Reference No</t>
  </si>
  <si>
    <t>The facility provides Curative Services</t>
  </si>
  <si>
    <t>The facility Provides Obstetrics &amp; Gynaecology Services</t>
  </si>
  <si>
    <t>Availability of comprehensive obstetric services</t>
  </si>
  <si>
    <t>LSCS, Blood storage, Anaesthesia.</t>
  </si>
  <si>
    <t>Labour room services are functional on 24X7 basis</t>
  </si>
  <si>
    <t xml:space="preserve">The facility provides RMNCHA Services </t>
  </si>
  <si>
    <t>PPIUD insertion</t>
  </si>
  <si>
    <t xml:space="preserve">Vaginal Delivery </t>
  </si>
  <si>
    <t>Term, post Date and pre term</t>
  </si>
  <si>
    <t>Assisted Delivery</t>
  </si>
  <si>
    <t>Forceps delivery and vacuum delivery</t>
  </si>
  <si>
    <t>Caesarean-Section</t>
  </si>
  <si>
    <t xml:space="preserve">Management of Postpartum Haemorrhage  </t>
  </si>
  <si>
    <t>Medical /Surgical</t>
  </si>
  <si>
    <t xml:space="preserve">Management of Retained Placenta </t>
  </si>
  <si>
    <t>Delivery of septic and  HIV positive PW</t>
  </si>
  <si>
    <t>Management of PIH/Eclampsia/ Pre Eclampsia</t>
  </si>
  <si>
    <t>Initial Diagnosis and management of MTP and Ectopic</t>
  </si>
  <si>
    <t>Availability of Essential new born care</t>
  </si>
  <si>
    <t>Availability of New born resuscitation</t>
  </si>
  <si>
    <t xml:space="preserve">The facility Provides diagnostic Services </t>
  </si>
  <si>
    <t>ME A3.1</t>
  </si>
  <si>
    <t>Availability or functional linkage for USG services.</t>
  </si>
  <si>
    <t>ME A3.2</t>
  </si>
  <si>
    <t xml:space="preserve">The facility provides Laboratory Services </t>
  </si>
  <si>
    <t>Availability of point of care diagnostic test</t>
  </si>
  <si>
    <t>HIV, Hb in gm , Random blood sugar /as per state guideline</t>
  </si>
  <si>
    <t xml:space="preserve">The facility provides the information to care seekers, attendants &amp; community about the available  services  and their modalities </t>
  </si>
  <si>
    <t xml:space="preserve">Directional signage for  department is  displayed </t>
  </si>
  <si>
    <t>Direction is displayed from main gate to direct.</t>
  </si>
  <si>
    <t>Restricted area signage displayed</t>
  </si>
  <si>
    <t xml:space="preserve">The facility displays the services and entitlements available in its department </t>
  </si>
  <si>
    <t xml:space="preserve">Entitlements under JSSK are Displayed </t>
  </si>
  <si>
    <t xml:space="preserve">Entitlement under JSY is displayed </t>
  </si>
  <si>
    <t>Name of doctor and Nurse on duty  are displayed and updated</t>
  </si>
  <si>
    <t xml:space="preserve">Contact details of referral transport / ambulance displayed </t>
  </si>
  <si>
    <t xml:space="preserve">Services provision of labour room  are displayed at the entrance </t>
  </si>
  <si>
    <t>Breast feeding, kangaroo care, family planning (Pictorial and chart ), Immunization schedule  in circulation area</t>
  </si>
  <si>
    <t>Information is available in local language and easily understood</t>
  </si>
  <si>
    <t xml:space="preserve">Services are delivered in a manner that is sensitive to gender, religious and cultural needs, and there are no barrier on account of physical access,social. economic, cultural or social status. </t>
  </si>
  <si>
    <t>Only on duty  staff is allowed in the labour room when it is occupied</t>
  </si>
  <si>
    <t>Availability of female staff if a male doctor examines a female patients/Mother</t>
  </si>
  <si>
    <t>Availability of Wheel chair or stretcher for easy Access to the labour room</t>
  </si>
  <si>
    <t>Availability of ramps and railing</t>
  </si>
  <si>
    <t>Labour room is located on ground floor; or availability of the ramp/lift with person for shifting</t>
  </si>
  <si>
    <t>Availability of screen/ partition at delivery tables</t>
  </si>
  <si>
    <t>Curtains / frosted glass have been provided at windows</t>
  </si>
  <si>
    <t>Patient Records are kept at secure place beyond access to general staff/visitors</t>
  </si>
  <si>
    <t xml:space="preserve">OB/PI </t>
  </si>
  <si>
    <t xml:space="preserve">HIV status of patient is not disclosed except to staff that is directly involved in care </t>
  </si>
  <si>
    <t>General consent is taken before delivery</t>
  </si>
  <si>
    <t xml:space="preserve">Labour room has system in place to involve patient relative in decision making about pregnant women treatment  </t>
  </si>
  <si>
    <t>Drugs and consumables under JSSK are available free of cost</t>
  </si>
  <si>
    <t xml:space="preserve">If any other expenditure has been incurred, then it is reimbursed from hospital </t>
  </si>
  <si>
    <t xml:space="preserve">The Departments has adequate space as per patient or work load  </t>
  </si>
  <si>
    <t>Adequate space as per delivery load</t>
  </si>
  <si>
    <t xml:space="preserve"> One labour table requires 10X10 sqft of space,  Every labour table should have space for vertical trolley with space for six trays</t>
  </si>
  <si>
    <t>Availability of Waiting area for attendants/ASHA</t>
  </si>
  <si>
    <t xml:space="preserve">Patient amenities are provided as per patient load </t>
  </si>
  <si>
    <t xml:space="preserve">Attached toilet  facility available </t>
  </si>
  <si>
    <t>Availability of Drinking water</t>
  </si>
  <si>
    <t>Availability of Changing area</t>
  </si>
  <si>
    <t xml:space="preserve">The Department have layout and demarcated areas as per functions </t>
  </si>
  <si>
    <t>Delivery unit has dedicated Receiving area</t>
  </si>
  <si>
    <t>Availability of Examination Room</t>
  </si>
  <si>
    <t>Availability of Pre delivery room</t>
  </si>
  <si>
    <t xml:space="preserve">Availability of Delivery room </t>
  </si>
  <si>
    <t>Availability  of Post delivery observation room</t>
  </si>
  <si>
    <t>Dedicated nursing station within or proximity of labour room</t>
  </si>
  <si>
    <t>Area earmarked for new-born care Corner</t>
  </si>
  <si>
    <t>Dedicated Isolation room</t>
  </si>
  <si>
    <t>For septic cases.</t>
  </si>
  <si>
    <t>Preparation of medicine and injection space.</t>
  </si>
  <si>
    <t xml:space="preserve">Availability of dirty utility room </t>
  </si>
  <si>
    <t>Availability of store</t>
  </si>
  <si>
    <t>Corridors connecting labour room are broad enough to facilitate stretcher and trolley's movement</t>
  </si>
  <si>
    <t>Availability of labour tables as per delivery load</t>
  </si>
  <si>
    <t xml:space="preserve">At least 2 labour table for 100 deliveries per month </t>
  </si>
  <si>
    <t xml:space="preserve">Labour room is in Proximity and function linkage with OT </t>
  </si>
  <si>
    <t>Labour room is in proximity and functional linkage with NBSU</t>
  </si>
  <si>
    <t>Unidirectional  flow of care</t>
  </si>
  <si>
    <t>Labour room does not have temporary connections and loosely hanging wires</t>
  </si>
  <si>
    <t xml:space="preserve">Switch Boards other electrical installations are intact </t>
  </si>
  <si>
    <t>Stabilizer is provided for Radiant warmer</t>
  </si>
  <si>
    <t>Floors of the ward are non slippery and even surpad</t>
  </si>
  <si>
    <t>ME C2.4.</t>
  </si>
  <si>
    <t>LR has fire  exit to permit safe escape of its occupant at time of fire</t>
  </si>
  <si>
    <t>Check the fire exits are clearly visible and routes to reach exit are clearly marked.</t>
  </si>
  <si>
    <t>NBSU has installed fire Extinguisher  that are capable of fighting A,B &amp; C Type of fire.</t>
  </si>
  <si>
    <t>Availability of Obs &amp;Gynaespecialist and paediatrician on call.</t>
  </si>
  <si>
    <t>Paediatrician or trained MO, Obstetrician or trained MO</t>
  </si>
  <si>
    <t>Availability of at least one doctor 24x7 in the facility</t>
  </si>
  <si>
    <t>ME C3.3</t>
  </si>
  <si>
    <t>Availability of SBA trained Nursing staff</t>
  </si>
  <si>
    <t>At least Three per shift</t>
  </si>
  <si>
    <t xml:space="preserve">Availability of labour room attendants/ Birth Companion </t>
  </si>
  <si>
    <t>At least 1 sanitary worker and 1 ayah per shift</t>
  </si>
  <si>
    <t>Availability of dedicated  security staff</t>
  </si>
  <si>
    <t>Navjat Shishu Surkasha Karyakarm (NSSK) training</t>
  </si>
  <si>
    <t>Skilled birth Attendant (SBA)</t>
  </si>
  <si>
    <t>IMEP training.</t>
  </si>
  <si>
    <t>BEmOC training for MO</t>
  </si>
  <si>
    <t>PPIUCD training</t>
  </si>
  <si>
    <t xml:space="preserve">Nursing staff is skilled  for operating radiant warmer </t>
  </si>
  <si>
    <t>check staff is aware of optimal temperature, how to set temperature, how to use probes, and how to interpret alarms and trouble shooting.</t>
  </si>
  <si>
    <t>Nursing staff is skilled  for resuscitation</t>
  </si>
  <si>
    <t>Check the staff know how to set the temperature, how to put the probe, duration and interpretation of alarms</t>
  </si>
  <si>
    <t>Nursing staff is skilled identifying and managing complication</t>
  </si>
  <si>
    <t xml:space="preserve">Check how staff interpret different alarming sign like excessive bleeding, shock , obstructed labour </t>
  </si>
  <si>
    <t xml:space="preserve">Counsellor is skilled for postnatal counselling </t>
  </si>
  <si>
    <t>Nursing Staff is skilled for maintaining clinical records including partograph</t>
  </si>
  <si>
    <t>Check staff know what to fill different section of partograph and how to interparate alert and action</t>
  </si>
  <si>
    <t>The facility provides drugs and consumables required for assured services.</t>
  </si>
  <si>
    <t xml:space="preserve">Availability of uterotonic Drugs </t>
  </si>
  <si>
    <t>Inj Oxytocin 10 IU (to be kept in fridge)</t>
  </si>
  <si>
    <t xml:space="preserve">Availability of Antibiotics </t>
  </si>
  <si>
    <t>Cap Ampicillin 500mg, Tab Metronidazole 400mg, Inj. Gentamicin,</t>
  </si>
  <si>
    <t xml:space="preserve">Availability of Antihypertensive </t>
  </si>
  <si>
    <t xml:space="preserve"> Nifedipine.</t>
  </si>
  <si>
    <t xml:space="preserve">Availability of analgesics and antipyretics </t>
  </si>
  <si>
    <t xml:space="preserve"> Tab Paracetamol, Tab Ibuprofen</t>
  </si>
  <si>
    <t xml:space="preserve">Availability of IV Fluids </t>
  </si>
  <si>
    <t xml:space="preserve"> IV fluids, Normal saline, Ringer lactate, Dextrose</t>
  </si>
  <si>
    <t xml:space="preserve">Availability of local anaesthetics </t>
  </si>
  <si>
    <t>Inj Xylocaine 2%,</t>
  </si>
  <si>
    <t>Availability of tocolytics</t>
  </si>
  <si>
    <t>Inj. Labetolol, Inj. Hydralazine, Inj. Isoprene.</t>
  </si>
  <si>
    <t xml:space="preserve">Availability of emergency drugs </t>
  </si>
  <si>
    <t xml:space="preserve"> Inj Magsulf 50%, Inj Calcium gluconate 10 mg, Inj Dexamethasone, Inj Hydrocortisone, Succinate, Inj Diazepam, Inj Pheniramine maleate, Inj Carboprost, Inj Pentazocine, Inj Promethazine, Betamethasone, Inj Hydralazine, Nifedipine, Methyldopa, Ceftriaxone, Inj Adrenaline.</t>
  </si>
  <si>
    <t xml:space="preserve">Availability of drugs for new-born </t>
  </si>
  <si>
    <t>Vit K1 1 mg.</t>
  </si>
  <si>
    <t>Availability of dressings and Sanitary pads</t>
  </si>
  <si>
    <t>Gauze pieces and Cotton swabs, Sanitary pads, Needle (round body and cutting), Chromic catgut no. 0</t>
  </si>
  <si>
    <t>Availability of syringes and IV Sets /tubes</t>
  </si>
  <si>
    <t>Paediatric IV-Sets,Urinary Catheter</t>
  </si>
  <si>
    <t>Antiseptic lotion</t>
  </si>
  <si>
    <t xml:space="preserve">Availability of consumables for new born care </t>
  </si>
  <si>
    <t xml:space="preserve"> Gastric tube and Cord clamp, Baby ID tag, Mucous sucker</t>
  </si>
  <si>
    <t>Emergency Drug Tray is maintained</t>
  </si>
  <si>
    <t>BP apparatus, Stethoscope Thermometer, Foetoscope/ Doppler, Baby weighting scale, Wall clock.</t>
  </si>
  <si>
    <t>Availability of  instrument arranged in Delivery trays</t>
  </si>
  <si>
    <t>Scissor &amp; Artery forceps, Cord clamp, Sponge holder, Speculum, Kidney tray,  Bowl for antiseptic lotion</t>
  </si>
  <si>
    <t>Delivery kits are in adequate numbers as per load</t>
  </si>
  <si>
    <t>As per delivery load and cycle time for processing of instruments</t>
  </si>
  <si>
    <t>Availability of Instruments arranged  for Episiotomy  trays</t>
  </si>
  <si>
    <t xml:space="preserve"> Episiotomy scissors, Kidney tray, Artery forceps, Allis forceps, Sponge holder, Toothed forceps, Needle holder, Thumb forceps</t>
  </si>
  <si>
    <t>Availability of Baby tray</t>
  </si>
  <si>
    <t>Two pre warmed towels/Sheets for wrapping the baby, Mucus extractor, Bag and Mask (0 &amp;1 no.), Sterilized thread for Cord/Cord clamp, Nasogastric tube</t>
  </si>
  <si>
    <t>Availability of instruments arranged for MVA/EVA tray</t>
  </si>
  <si>
    <t>Speculum, Anterior  vaginal wall retractor, Posterior wall retractor, Sponge holding forceps, MVA Syringe, Cannulas, MTP, Small bowl of antiseptic lotion</t>
  </si>
  <si>
    <t>Availability of instruments arranged for PPIUCD tray</t>
  </si>
  <si>
    <t>Sim's speculum, PPIUCD insertion forceps, CuIUCD 380A/Cu IUCD375 in sterile package</t>
  </si>
  <si>
    <t>ME C5.3</t>
  </si>
  <si>
    <t>Availability of Point of care diagnostic instruments</t>
  </si>
  <si>
    <t>Glucometer, Doppler and HIV rapid diagnostic kit, Uristix</t>
  </si>
  <si>
    <t>ME C5.4</t>
  </si>
  <si>
    <t xml:space="preserve">Availability of resuscitation  Instruments  for New-born Care </t>
  </si>
  <si>
    <t>Bag and mask (New-born resuscitator), Oxygen, Suction machine/ mucus sucker , radiant warmer, laryngoscope, ET tube 2.5 and 3.5 sizes.</t>
  </si>
  <si>
    <t>Availability of resuscitation  instrument for mother</t>
  </si>
  <si>
    <t>Suction machine, Oxygen with Hood,  Adult bag and mask, mouth gag,</t>
  </si>
  <si>
    <t xml:space="preserve">Buckets for mopping, Separate mops for labour room and circulation area duster, waste trolley, Deck brush </t>
  </si>
  <si>
    <t>Steam steriliser and Autoclave</t>
  </si>
  <si>
    <t xml:space="preserve">Availability of Delivery tables </t>
  </si>
  <si>
    <t xml:space="preserve">Steel Top </t>
  </si>
  <si>
    <t>Availability of attachment/ accessories  with delivery table</t>
  </si>
  <si>
    <t>Hospital graded Mattress, IV stand, Kelly's pad,  support for delivery tables, Macintosh, foot step, Bed pan</t>
  </si>
  <si>
    <t xml:space="preserve">Availability of fixture </t>
  </si>
  <si>
    <t>Wall clock with Second arm, Wall mounted, Lamps, Electrical fixture for equipment like Radiant warmer, Suction .</t>
  </si>
  <si>
    <t>Availability of Furniture</t>
  </si>
  <si>
    <t xml:space="preserve"> Cupboard, Table, chair, Counter.</t>
  </si>
  <si>
    <t xml:space="preserve">BP apparatus, Weighing Machine etc. are calibrated </t>
  </si>
  <si>
    <t>ME D1.3</t>
  </si>
  <si>
    <t xml:space="preserve">There is established procedure for forecasting and indenting of drugs and consumables </t>
  </si>
  <si>
    <t>There is established system of timely  indenting of consumables and drugs  at nursing station</t>
  </si>
  <si>
    <t xml:space="preserve">Stock level are daily updated
Requisition are timely placed                    
</t>
  </si>
  <si>
    <t xml:space="preserve">Record of expiry dates are maintained at emergency drug tray </t>
  </si>
  <si>
    <t xml:space="preserve">No expiry drug found </t>
  </si>
  <si>
    <t>Records for expiry and near expiry drugs are maintained for drug stored at the department</t>
  </si>
  <si>
    <t>The facility has established procedure for inventory management technique</t>
  </si>
  <si>
    <t xml:space="preserve">There is procedure for replenishing drug tray /crash cart </t>
  </si>
  <si>
    <t xml:space="preserve">Floors, walls, roof, roof tops, sinks new-born care and circulation  areas are Clean </t>
  </si>
  <si>
    <t>No condemned/Junk material in the Labour room</t>
  </si>
  <si>
    <t>Adequate Illumination at delivery table</t>
  </si>
  <si>
    <t xml:space="preserve">400 lux. </t>
  </si>
  <si>
    <t>Adequate Illumination at observation area</t>
  </si>
  <si>
    <t>300 Lux.</t>
  </si>
  <si>
    <t>There is no overcrowding in labour room</t>
  </si>
  <si>
    <t>One female family members allowed to stay with the PW</t>
  </si>
  <si>
    <t>Entry of visitors is restricted in the labour room</t>
  </si>
  <si>
    <t>Temperature control and ventilation in Labour room</t>
  </si>
  <si>
    <t>Optimal temperature and warmth is ensured  at labour room.          Fans/ Air conditioning/Heating/Exhaust/Vents as per environment condition and requirement</t>
  </si>
  <si>
    <t>Lockable doors in labour room</t>
  </si>
  <si>
    <t>New born identification band are used and foot prints of babies are taken.</t>
  </si>
  <si>
    <t>ME D3.10-</t>
  </si>
  <si>
    <t>Ask female staff weather they feel secure at work place</t>
  </si>
  <si>
    <t>Availability of hot water</t>
  </si>
  <si>
    <t>Availability of power back  up in labour room</t>
  </si>
  <si>
    <t xml:space="preserve">Availability of UPS  </t>
  </si>
  <si>
    <t xml:space="preserve">Availability of clean Drape, Macintosh on the Delivery table, </t>
  </si>
  <si>
    <t>Gown are provided in labour room</t>
  </si>
  <si>
    <t>Availability of Baby blanket, sterile drape for baby</t>
  </si>
  <si>
    <t>ME D 5.5.</t>
  </si>
  <si>
    <t xml:space="preserve">The facility has established procedures for changing linen in patient care areas </t>
  </si>
  <si>
    <t>Drape sheets are changed after each delivery.</t>
  </si>
  <si>
    <t>ME D5.6</t>
  </si>
  <si>
    <t>The facility has standard procedures for handling , collection, transportation and washing  of linen</t>
  </si>
  <si>
    <t>There is  system to check the cleanliness and Quantity of the linen received from laundry</t>
  </si>
  <si>
    <t xml:space="preserve">Roles &amp; Responsibilities of administrative and clinical staff are determined as per govt. regulations and standards operating procedures.  </t>
  </si>
  <si>
    <t>The facility ensures adherence to the dress code as mandated by its administration / the health department</t>
  </si>
  <si>
    <t xml:space="preserve"> Unique  identification number  is given to each patient during process of registration</t>
  </si>
  <si>
    <t>There is a procedure for admitting Pregnant women directly to Labour room</t>
  </si>
  <si>
    <t>SI/RR/OB</t>
  </si>
  <si>
    <t xml:space="preserve">Admission is done by written order of a facility's doctor </t>
  </si>
  <si>
    <t>ME E1.4</t>
  </si>
  <si>
    <t>Check how service provider cope with shortage of delivery tables due to high patient load</t>
  </si>
  <si>
    <t>Standard E2</t>
  </si>
  <si>
    <t>ME E2.1</t>
  </si>
  <si>
    <t xml:space="preserve">Rapid Initial assessment of Pregnant Women to identify complication and Prioritization of care
 </t>
  </si>
  <si>
    <t>RR/SI/OB</t>
  </si>
  <si>
    <t xml:space="preserve">Assessment and immediate treatment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</si>
  <si>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</si>
  <si>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Gravida status, h/o CS, Live birth, Still Birth, Medical History (TB, Heart diseases, STD etc., HIV status and Surgical History) </t>
  </si>
  <si>
    <t xml:space="preserve">Recording of current labour details  </t>
  </si>
  <si>
    <t xml:space="preserve">Time of start, Frequency of contractions, Time of Water bag leaking, Colour and smell of fluid and baby movement </t>
  </si>
  <si>
    <t xml:space="preserve">Physical Examination </t>
  </si>
  <si>
    <t xml:space="preserve">Recording of Vitals , shape &amp; Size of abdomen , presence of  scars, foetal lie  and presentation. &amp; vaginal examination </t>
  </si>
  <si>
    <t>ME E2.2</t>
  </si>
  <si>
    <t>There is fixed schedule for reassessment of Pregnant women as per standard protocol</t>
  </si>
  <si>
    <t>There is a fixed schedule of reassessment as per protocols</t>
  </si>
  <si>
    <t>Partograph is used and  updated as per stages of labour</t>
  </si>
  <si>
    <t>All step are recorded in timely manner</t>
  </si>
  <si>
    <t>The facility has defined and established procedures for continuity of care of patient and referral</t>
  </si>
  <si>
    <t>The facility has established procedure for continuity of care during interdepartmental transfer</t>
  </si>
  <si>
    <t>There is procedure of handing  over patient / new born from labour room to OT/ Ward/NBSU</t>
  </si>
  <si>
    <t xml:space="preserve">There is a procedure for consultation of  the patient with other specialist with in the hospital </t>
  </si>
  <si>
    <t>The facility provides appropriate referral linkages to the patients/Services  for transfer to other/higher facilities to assure the continuity of care.</t>
  </si>
  <si>
    <t>Patient is referred with referral slip</t>
  </si>
  <si>
    <t xml:space="preserve">A referral slip/ Discharge card is provide to patient when referred to another health care facility </t>
  </si>
  <si>
    <t>Advance intimation is given to higher centre</t>
  </si>
  <si>
    <t>Facility has functional referral linkage with to lower facilities</t>
  </si>
  <si>
    <t>Standard E4</t>
  </si>
  <si>
    <t>ME E4.1</t>
  </si>
  <si>
    <t xml:space="preserve">Identification  tags for mother and baby / foot print are used for identification of new-born's </t>
  </si>
  <si>
    <t>ME E4.2</t>
  </si>
  <si>
    <t xml:space="preserve">There is a process to ensue the accuracy of verbal/telephonic orders  </t>
  </si>
  <si>
    <t>ME E4.3</t>
  </si>
  <si>
    <t>Patient hand over is given during the change of the shift</t>
  </si>
  <si>
    <t>Bed side Hand over is given</t>
  </si>
  <si>
    <t>ME E4.5</t>
  </si>
  <si>
    <t xml:space="preserve">Patient's Vitals are monitored and recorded periodically </t>
  </si>
  <si>
    <t>Check for TPR chart, IO chart, any other vital required is monitored</t>
  </si>
  <si>
    <t>Critical patients are monitored continuously</t>
  </si>
  <si>
    <t>Check  for BP, Pluse,Temp,Respiratory Rate  FHR, Uterine Contraction, Any other vital required is monitored</t>
  </si>
  <si>
    <t xml:space="preserve">The facility has a procedure to identify high risk and vulnerable patients.  </t>
  </si>
  <si>
    <t>ME E5.1</t>
  </si>
  <si>
    <t>Check the measure taken to prevent new born theft, swapping and baby fall</t>
  </si>
  <si>
    <t xml:space="preserve">High Risk Pregnancy cases are identified and kept in intensive monitoring </t>
  </si>
  <si>
    <t>Check for the frequency of observation: Ist stage :half an hour and 2nd stage: every 5 min</t>
  </si>
  <si>
    <t xml:space="preserve"> The facility follows standard treatment guidelines defined by state/Central government for prescribing the generic drugs &amp; their rational use. </t>
  </si>
  <si>
    <t>The facility ensured that drugs are prescribed in generic name only</t>
  </si>
  <si>
    <t xml:space="preserve">Check for Case sheet if drugs are prescribed under generic name only </t>
  </si>
  <si>
    <t>Check if staff are aware of the drug regime and doses as per Standard treatment guidelines (STG)</t>
  </si>
  <si>
    <t>Check Case sheet that drugs are prescribed as per STG</t>
  </si>
  <si>
    <t>Check for rational use of Uterotonic drugs</t>
  </si>
  <si>
    <t>The facility has defined procedures for safe drug administration</t>
  </si>
  <si>
    <t>ME E7.1</t>
  </si>
  <si>
    <t xml:space="preserve">There is process for identifying and cautious administration of high alert drugs  </t>
  </si>
  <si>
    <t>High alert drugs are identified in the department</t>
  </si>
  <si>
    <t>Electrolytes like Potassium chloride, Insulin etc. as applicable</t>
  </si>
  <si>
    <t>ME E7.4</t>
  </si>
  <si>
    <t>Administration of medicines done after ensuring right patient, right drugs , right dose, right route, right time</t>
  </si>
  <si>
    <t>The facility has defined and established procedures for maintaining, updating of patients’ clinical records and their storage</t>
  </si>
  <si>
    <t>Progress of labour is recorded</t>
  </si>
  <si>
    <t>Partograph fully compliance ,and on bed head ticket partial compliance</t>
  </si>
  <si>
    <t>Medication order, treatment plan, lab investigation are recoded adequately</t>
  </si>
  <si>
    <t>Delivery notes are adequate</t>
  </si>
  <si>
    <t>Outcome of delivery, date and time, gestation age, delivery conducted by, type of delivery, complication if any ,indication of intervention, date and time of transfer, cause of death etc.</t>
  </si>
  <si>
    <t>Baby note is adequate</t>
  </si>
  <si>
    <t>Baby cry, Essential new born care, Resuscitation if any, Sex, Weight, Time of initiation of breast feed, Birth doses, Congenital anomaly, APGAR Score</t>
  </si>
  <si>
    <t>Standard Formats available</t>
  </si>
  <si>
    <t>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</si>
  <si>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</si>
  <si>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</si>
  <si>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Roles and responsibilities of staff in disaster is defined</t>
  </si>
  <si>
    <t xml:space="preserve">Nursing station is provided with the critical value of different test </t>
  </si>
  <si>
    <t>Standard E12</t>
  </si>
  <si>
    <t>The facility has defined and established procedures for Blood Bank/Storage Management and Transfusion.</t>
  </si>
  <si>
    <t>ME E12.5</t>
  </si>
  <si>
    <t xml:space="preserve">There is established procedure for transfusion of blood </t>
  </si>
  <si>
    <t xml:space="preserve">Consent is taken before transfusion </t>
  </si>
  <si>
    <t xml:space="preserve">Patient's identification is verified before transfusion </t>
  </si>
  <si>
    <t xml:space="preserve">Blood is kept on optimum temperature before transfusion </t>
  </si>
  <si>
    <t>Blood transfusion is monitored and regulated by qualified staff</t>
  </si>
  <si>
    <t xml:space="preserve">Blood transfusion note is written in patient record </t>
  </si>
  <si>
    <t>ME E12.6.</t>
  </si>
  <si>
    <t xml:space="preserve">There is a established procedure for monitoring and reporting Transfusion complication </t>
  </si>
  <si>
    <t xml:space="preserve">Any major or minor transfusion reaction is recorded and reported to Blood Bank/Designated person </t>
  </si>
  <si>
    <t xml:space="preserve">The facility has established procedures for Antenatal care as per  guidelines </t>
  </si>
  <si>
    <t>The facility ensures availability of diagnostic and drugs during antenatal care of pregnant women</t>
  </si>
  <si>
    <t xml:space="preserve">Tests for Urine albumin, haemoglobin, blood grouping </t>
  </si>
  <si>
    <t>Standard E17</t>
  </si>
  <si>
    <t xml:space="preserve">The facility has established procedures for Intranatal care as per guidelines </t>
  </si>
  <si>
    <t>ME E17.1</t>
  </si>
  <si>
    <t>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</si>
  <si>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</si>
  <si>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</si>
  <si>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</si>
  <si>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</si>
  <si>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</si>
  <si>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</si>
  <si>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Use of Uterotonic Drugs</t>
  </si>
  <si>
    <t xml:space="preserve">Administration of 10 IU of oxytocin IM with in 1 minute of Birth </t>
  </si>
  <si>
    <t>Control Cord Traction</t>
  </si>
  <si>
    <t xml:space="preserve">Only during Contraction </t>
  </si>
  <si>
    <t xml:space="preserve">Uterine Massage </t>
  </si>
  <si>
    <t xml:space="preserve">After placenta expulsion , Checks Placenta &amp; Membranes for Completeness </t>
  </si>
  <si>
    <t>ME E17.2</t>
  </si>
  <si>
    <t>There is an established procedure for assisted and C-section deliveries per scope of services.</t>
  </si>
  <si>
    <t xml:space="preserve">Staff is aware of Indications for referring patient for Surgical Intervention </t>
  </si>
  <si>
    <t xml:space="preserve">Ask staff how they identify slow progress of labour , How they interpret Partogram </t>
  </si>
  <si>
    <t>ME E17.3</t>
  </si>
  <si>
    <t>There is established procedure for management/Referral of Obstetrics Emergencies as per scope of services.</t>
  </si>
  <si>
    <t xml:space="preserve">Management and follow up of PIH/Eclampsia \Pre Eclampsia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</si>
  <si>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</si>
  <si>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</si>
  <si>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</si>
  <si>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</si>
  <si>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 xml:space="preserve">Vigorous Uterine massage, gives Oxytocin 20 IU in 500 ml of R/L  40 to 60 drops/minute (Continue to administer Oxytocin uptown maximum of 3 litres of solution with Oxytocin) If still bleeding perform bi manual uterine compression with palpation of femoral pulse </t>
  </si>
  <si>
    <t xml:space="preserve">Management of Obstructed Labour </t>
  </si>
  <si>
    <t xml:space="preserve">Diagnose obstructed labour based on data registered from the partograph, Re-hydrate the patient to maintain normal plasma volume, check vitals, give broad spectrum antibiotics, perform bladder catheterization and take blood for Hb &amp; grouping, Decide on the mode of delivery as per the condition of mother and the baby </t>
  </si>
  <si>
    <t>Management of Puerperal sepsis</t>
  </si>
  <si>
    <t>Diagnose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perennial care</t>
  </si>
  <si>
    <t>Delivery of  infectious cases HIV positive PW</t>
  </si>
  <si>
    <t>ME E17.4</t>
  </si>
  <si>
    <t>There is an established procedure for new born resuscitation and new-born care.</t>
  </si>
  <si>
    <t xml:space="preserve">Recording date and Time of Birth, Weight </t>
  </si>
  <si>
    <t xml:space="preserve">Check the records </t>
  </si>
  <si>
    <t>Dried and put on mothers abdomen</t>
  </si>
  <si>
    <t xml:space="preserve">With a clean towel from head to feet, discards the used towel and covers baby including head in a clean dry towel </t>
  </si>
  <si>
    <t xml:space="preserve">Vitamin K for low birth weight </t>
  </si>
  <si>
    <t xml:space="preserve">Given to all new born (1.0 mg IM in &gt; 1500 gms and 0.5 mg in &lt; 1500 gms </t>
  </si>
  <si>
    <t>Warmth</t>
  </si>
  <si>
    <t xml:space="preserve">Check use of radiant warmer </t>
  </si>
  <si>
    <t xml:space="preserve">Care of Cord and Eyes </t>
  </si>
  <si>
    <t xml:space="preserve">Delayed Cord Clamping, Clamps &amp; Cut the cords by sterile instruments within 1-3 minutes of Birth  
Clean baby's eyes with sterile cotton/Gauge </t>
  </si>
  <si>
    <t xml:space="preserve">APGAR Score </t>
  </si>
  <si>
    <t>Check practice of maintaining APGAR Score, Nurse has requisite skills</t>
  </si>
  <si>
    <t xml:space="preserve">Kangaroo Mother Care </t>
  </si>
  <si>
    <t xml:space="preserve">Observe /Ask staff about the practice </t>
  </si>
  <si>
    <t xml:space="preserve">New born Resuscitation </t>
  </si>
  <si>
    <t xml:space="preserve">Ask Nursing staff to demonstrate Resuscitation Technique </t>
  </si>
  <si>
    <t>Standard E18</t>
  </si>
  <si>
    <t xml:space="preserve">The facility has established procedures for postnatal care as per guidelines </t>
  </si>
  <si>
    <t>ME E18.1</t>
  </si>
  <si>
    <t xml:space="preserve">Post partum Care is provided to the mothers </t>
  </si>
  <si>
    <t>Prevention of Hypothermia of new born</t>
  </si>
  <si>
    <t xml:space="preserve">Initiation of Breastfeeding with in 1 Hour </t>
  </si>
  <si>
    <t>Mother is monitored as per post natal care guideline</t>
  </si>
  <si>
    <t>Check for records of Uterine contraction, bleeding, temperature, B.P, pulse, Breast examination, (Nipple care, milk initiation)</t>
  </si>
  <si>
    <t xml:space="preserve">Check for perennial washes performed </t>
  </si>
  <si>
    <t>ME E18.3</t>
  </si>
  <si>
    <t>There is an established procedure for Post partum counselling of mother</t>
  </si>
  <si>
    <t xml:space="preserve">Labour room has procedure to provide post partum Counselling  </t>
  </si>
  <si>
    <t>Breast feeding and prevention of hypothermia</t>
  </si>
  <si>
    <t>ME E18.4</t>
  </si>
  <si>
    <t>The facility has established procedures for stabilization/treatment/referral of post natal complications</t>
  </si>
  <si>
    <t xml:space="preserve">There is established criteria for shifting new-born to NBSU </t>
  </si>
  <si>
    <t>No touch technique, Speculum and bimanual examination, sounding of uterus and placement</t>
  </si>
  <si>
    <t>22-49 year age
Married
at least having one year old baby and Spouse has not undergone for sterilization</t>
  </si>
  <si>
    <t>ME E20.3</t>
  </si>
  <si>
    <t>Facility provides limiting method of family planning as per guideline</t>
  </si>
  <si>
    <t>Assessment of client done before surgery for any Delay, refer of caution signs</t>
  </si>
  <si>
    <t>Physical examination and Medical History taken,</t>
  </si>
  <si>
    <t>Consent is confirmed before the procedure</t>
  </si>
  <si>
    <t>Informed consent is taken, which is verified by checking records and confirming with patients</t>
  </si>
  <si>
    <t>Client is informed about post operative care, complication and follow up</t>
  </si>
  <si>
    <t>SI/RR/PI</t>
  </si>
  <si>
    <t>Follow up visits done as per GoI guidelines</t>
  </si>
  <si>
    <t>Visit after 48 hours, first follow up visit on 7th day and semen analysis after 3 months, emergency follow up</t>
  </si>
  <si>
    <t>ME E20.4</t>
  </si>
  <si>
    <t>Facility provide counselling services for abortion as per guideline</t>
  </si>
  <si>
    <t>Pre procedure Counselling is provided</t>
  </si>
  <si>
    <t>Post procedure Counselling provided</t>
  </si>
  <si>
    <t>As per national guidelines</t>
  </si>
  <si>
    <t>Counselling on the follow-up visit</t>
  </si>
  <si>
    <t>ME E20.5</t>
  </si>
  <si>
    <t>Facility provide abortion services for 1st trimester as per guideline</t>
  </si>
  <si>
    <t>MVA procedures are done as per guidelines</t>
  </si>
  <si>
    <t>Medical termination of pregnancy is done as per guidelines</t>
  </si>
  <si>
    <t>ME E20.6</t>
  </si>
  <si>
    <t>Facility provide abortion services for 2nd trimester as per guideline</t>
  </si>
  <si>
    <t>Surgical Procedure are done as per guidelines</t>
  </si>
  <si>
    <t>Dilation and evacuation</t>
  </si>
  <si>
    <t>Medical termination of pregnancy done as per guidelines</t>
  </si>
  <si>
    <t>ethacridine lactate extra amniotic instillation</t>
  </si>
  <si>
    <t>The facility has infection control Programme and procedures in place for prevention and measurement of hospital associated infection</t>
  </si>
  <si>
    <t>ME F1.2</t>
  </si>
  <si>
    <t>The facility  has provision for Passive  and active culture surveillance of critical &amp; high risk areas</t>
  </si>
  <si>
    <t>Surface and environment samples are taken for microbiological surveillance</t>
  </si>
  <si>
    <t xml:space="preserve">Swab are taken from infection prone surfaces </t>
  </si>
  <si>
    <t xml:space="preserve">There is Provision of Periodic Medical Check-up and immunization of staff </t>
  </si>
  <si>
    <t xml:space="preserve">The facility has established procedures for regular monitoring of infection control practices </t>
  </si>
  <si>
    <t>The facility has defined and Implemented procedures for ensuring hand hygiene practices and antisepsis</t>
  </si>
  <si>
    <t>Check the availability of wash basin near the point of use</t>
  </si>
  <si>
    <t>Availability of antiseptic soap with soap dish/ liquid antiseptic with dispenser</t>
  </si>
  <si>
    <t xml:space="preserve">Availability of elbow operated taps  </t>
  </si>
  <si>
    <t>Hand washing sink is wide and deep enough to prevent splashing and retention of water</t>
  </si>
  <si>
    <t xml:space="preserve">The facility staff is trained in hand washing practices and they adhere to standard hand washing practices </t>
  </si>
  <si>
    <t xml:space="preserve">Ask of demonstration </t>
  </si>
  <si>
    <t>The facility ensures standard practices and materials for antisepsis</t>
  </si>
  <si>
    <t>Proper cleaning of procedure site with antiseptics</t>
  </si>
  <si>
    <t>like before giving IM/IV injection, drawing blood, putting Intravenous and urinary catheter</t>
  </si>
  <si>
    <t>Proper cleaning of perennial area before procedure with antisepsis</t>
  </si>
  <si>
    <t xml:space="preserve">SI </t>
  </si>
  <si>
    <t>Check Shaving is not done during part preparation/delivery cases</t>
  </si>
  <si>
    <t xml:space="preserve">The facility ensures standard practices and materials for Personal protection </t>
  </si>
  <si>
    <t xml:space="preserve">The facility ensures adequate personal protection Equipment as per requirements </t>
  </si>
  <si>
    <t xml:space="preserve">Availability of Sterile s gloves </t>
  </si>
  <si>
    <t xml:space="preserve">Use of elbow length gloves for obstetrical purpose </t>
  </si>
  <si>
    <t xml:space="preserve">Availability of gown/ Apron </t>
  </si>
  <si>
    <t xml:space="preserve">Availability of Caps </t>
  </si>
  <si>
    <t>Heavy duty gloves and gum boats for housekeeping staff</t>
  </si>
  <si>
    <t>Personal protective kit for delivering HIV patients</t>
  </si>
  <si>
    <t xml:space="preserve">The facility staff adheres to standard personal protection practices </t>
  </si>
  <si>
    <t xml:space="preserve">The facility has standard procedures for processing of equipment and instruments </t>
  </si>
  <si>
    <t xml:space="preserve">The facility ensures standard practices and materials for disinfection and sterilization of instruments and equipment </t>
  </si>
  <si>
    <t>Autoclaving of instruments is done as per protocols</t>
  </si>
  <si>
    <t>Ask staff about temperature, pressure and time</t>
  </si>
  <si>
    <t xml:space="preserve">Autoclaved linen are used for procedure </t>
  </si>
  <si>
    <t>There is a procedure to ensure the traceability of sterilized packs</t>
  </si>
  <si>
    <t xml:space="preserve">Sterility of autoclaved packs is maintained during storage </t>
  </si>
  <si>
    <t>Sterile packs are kept in clean, dust free, moist free environment.</t>
  </si>
  <si>
    <t>Labour Room is located in a secluded place, away from the internal main traffic of the CHC</t>
  </si>
  <si>
    <t xml:space="preserve">The facility ensures availability of  standard materials for cleaning and disinfection of patient care areas </t>
  </si>
  <si>
    <t xml:space="preserve">The facility ensures standard practices are followed for the cleaning and disinfection of patient care areas </t>
  </si>
  <si>
    <t xml:space="preserve">The Staff is trained in spill management </t>
  </si>
  <si>
    <t>Use of three bucket system for mopping</t>
  </si>
  <si>
    <t>Fumigation/carbolization as per schedule</t>
  </si>
  <si>
    <t xml:space="preserve">External foot wares are restricted </t>
  </si>
  <si>
    <t>ME F5.4</t>
  </si>
  <si>
    <t xml:space="preserve">The facility ensures segregation of infectious patients </t>
  </si>
  <si>
    <t>Isolation and barrier nursing procedure are followed for septic cases</t>
  </si>
  <si>
    <t xml:space="preserve">The facility has defined and established procedures for segregation, collection, treatment and disposal of Bio Medical and hazardous Waste. </t>
  </si>
  <si>
    <t>The facility Ensures segregation of Bio Medical Waste as per guidelines and 'on-site' management of waste is carried out as per guidelines</t>
  </si>
  <si>
    <t>30 minutes</t>
  </si>
  <si>
    <t xml:space="preserve">The facility ensures transportation and disposal of waste as per guidelines </t>
  </si>
  <si>
    <t>Check that bins are not overfilled</t>
  </si>
  <si>
    <t>Transportation of bio medical waste is done in closed container/trolley</t>
  </si>
  <si>
    <t>Preferably Obstetrician</t>
  </si>
  <si>
    <t xml:space="preserve">The facility have established internal and external quality assurance Programmes wherever it is critical to quality. </t>
  </si>
  <si>
    <t xml:space="preserve">The facility has established internal quality assurance programme in key departments </t>
  </si>
  <si>
    <t>The facility has established system for use of check lists in different departments and services</t>
  </si>
  <si>
    <t xml:space="preserve">Departmental checklists are used for monitoring and quality assurance </t>
  </si>
  <si>
    <t xml:space="preserve">The facility has established, documented implemented and maintained Standard Operating Procedures for all key processes and support services. </t>
  </si>
  <si>
    <t>Current version of SOP's are available with  process owner</t>
  </si>
  <si>
    <t xml:space="preserve">The Department has documented procedure for receiving and assessment of  the patient for delivery </t>
  </si>
  <si>
    <t>The Department has documented procedure for Emergency obstetric care</t>
  </si>
  <si>
    <t>The Department has documented procedure for management of high risk pregnancy</t>
  </si>
  <si>
    <t xml:space="preserve">The Department has documented procedure for rapid initial assessment </t>
  </si>
  <si>
    <t>The Department has documented procedure for requisition of diagnosis and receiving of the reports</t>
  </si>
  <si>
    <t>The Department has documented procedure for intra partum care</t>
  </si>
  <si>
    <t>Intrapartum care includes Management of 1st stage of labour, 2nd stage of labour and 3rd stage of labour</t>
  </si>
  <si>
    <t>The Department has documented immediate post partum care</t>
  </si>
  <si>
    <t>The Department has documented essential new born care</t>
  </si>
  <si>
    <t>The Department has documented procedure for neonatal resuscitation</t>
  </si>
  <si>
    <t>The Department has documented procedure for admission, shifting and referral of the patient</t>
  </si>
  <si>
    <t>The Department has documented procedure for arrangement of intervention for labour room</t>
  </si>
  <si>
    <t xml:space="preserve">Labour room management include maintenance and calibration of equipment and  inventory management etc.   </t>
  </si>
  <si>
    <t xml:space="preserve">The Department has documented procedure for blood transfusion </t>
  </si>
  <si>
    <t>The Department has documented criteria for distinguish between new-born death and still birth</t>
  </si>
  <si>
    <t>The Department has documented procedure for environmental cleaning and processing of the equipment</t>
  </si>
  <si>
    <t>The Department has documented procedure for maintenance of rights and dignity of pregnant women</t>
  </si>
  <si>
    <t>The Department has documented procedure for record Maintenance including   taking consent</t>
  </si>
  <si>
    <t xml:space="preserve">Staff is trained and aware of the procedures written in SOPs </t>
  </si>
  <si>
    <t>AMSTL, PPH,Infection control,Eclamsia, New born resuscitation, kangaroo care</t>
  </si>
  <si>
    <t>time bound Action plan is  prepared for improvement</t>
  </si>
  <si>
    <t>Quality objective for Labour Room  are defined</t>
  </si>
  <si>
    <t>Area of Concern - H Outcome</t>
  </si>
  <si>
    <t>Normal Deliveries per 1000 population</t>
  </si>
  <si>
    <t xml:space="preserve">Proportion of deliveries conducted at night </t>
  </si>
  <si>
    <t>Proportion of complicated
cases managed</t>
  </si>
  <si>
    <t xml:space="preserve">Proportion of assisted delivery conducted </t>
  </si>
  <si>
    <t>% PPIUCD inserted against
total IUCD</t>
  </si>
  <si>
    <t xml:space="preserve">Proportion of BPL Deliveries </t>
  </si>
  <si>
    <t>Proportion of cases referred to OT</t>
  </si>
  <si>
    <t xml:space="preserve">Proportion of cases referred to Higher Facilities </t>
  </si>
  <si>
    <t>% of new-born's required
resuscitation out of total live
births</t>
  </si>
  <si>
    <t>Proportion of Cases Partograph Maintained</t>
  </si>
  <si>
    <t xml:space="preserve">Episiotomy site infection rate </t>
  </si>
  <si>
    <t>Culture Surveillance sterility rate</t>
  </si>
  <si>
    <t>% of environmental swab culture reported positive</t>
  </si>
  <si>
    <t xml:space="preserve">Proportion of cases of different complications </t>
  </si>
  <si>
    <t>PPH, Eclampsia, obstructed labour etc.</t>
  </si>
  <si>
    <t>Rational oxytocin usage Index</t>
  </si>
  <si>
    <t xml:space="preserve">No. of Oxytocin doses used /No. of normal deliveries conducted </t>
  </si>
  <si>
    <t xml:space="preserve">Source: NICE Kerala Standard </t>
  </si>
  <si>
    <t xml:space="preserve">Patient satisfaction </t>
  </si>
  <si>
    <t xml:space="preserve">Labour room Score Card </t>
  </si>
  <si>
    <t>Labour room Score</t>
  </si>
  <si>
    <t>Maximum</t>
  </si>
  <si>
    <t xml:space="preserve">Checklist for IPD </t>
  </si>
  <si>
    <t>Checkpoints</t>
  </si>
  <si>
    <t>Compliance</t>
  </si>
  <si>
    <t>Assessment Method</t>
  </si>
  <si>
    <t>Means of verification</t>
  </si>
  <si>
    <t>Remarks</t>
  </si>
  <si>
    <t>Availability of admission facilities 24X7</t>
  </si>
  <si>
    <t>Correlate with Night admission rate</t>
  </si>
  <si>
    <t>ME A1.10</t>
  </si>
  <si>
    <t>Availability of accident &amp; trauma beds.</t>
  </si>
  <si>
    <t>Availability of  indoor services for  Antenatal cases, Normal delivery and LSCS</t>
  </si>
  <si>
    <t>Separate beds for delivery cases in female ward.</t>
  </si>
  <si>
    <t>Indoor Management of Severe Diarrhoea with dehydration</t>
  </si>
  <si>
    <t>Indoor Management of Acute Respiratory Infections</t>
  </si>
  <si>
    <t>Seizers and convulsions</t>
  </si>
  <si>
    <t>Shock</t>
  </si>
  <si>
    <t>Accidental poisoning</t>
  </si>
  <si>
    <t>Services Under RSBY</t>
  </si>
  <si>
    <t>The facility provides services as mandated in national Health Programmes/ state scheme</t>
  </si>
  <si>
    <t>Availability of Indoor services for Management of vector borne diseases</t>
  </si>
  <si>
    <t xml:space="preserve">Malaria Kalazar Dengue &amp; Chikungunya  AES/Japanese Encephalitis as prevalent locally </t>
  </si>
  <si>
    <t xml:space="preserve">Indoor treatment of TB patients requiring hospitalization </t>
  </si>
  <si>
    <t xml:space="preserve">Inpatient Management of severely ill cases </t>
  </si>
  <si>
    <t xml:space="preserve">Inpatient care for cases requiring hospitalization </t>
  </si>
  <si>
    <t xml:space="preserve">Availability of indoor Services as per local prevalent disease </t>
  </si>
  <si>
    <t>Visiting hours  and visitor policy are displayed</t>
  </si>
  <si>
    <t xml:space="preserve">Entitlements under different National Health Programmes are displayed </t>
  </si>
  <si>
    <t xml:space="preserve">User charges if any are displayed </t>
  </si>
  <si>
    <t xml:space="preserve">Relevant IEC material displayed in wards </t>
  </si>
  <si>
    <t>Kangaroo mother care, Breast feeding, immunization &amp; PPIUCD</t>
  </si>
  <si>
    <t>Discharge summary  is given to the patient</t>
  </si>
  <si>
    <t xml:space="preserve">Services are delivered in a manner that is sensitive to gender, religious and cultural needs, and there are no barrier on account of physical , economic, cultural or social status. </t>
  </si>
  <si>
    <t>Separate male &amp; female wards</t>
  </si>
  <si>
    <t xml:space="preserve">Where ever male and female are kept in same wards male and female area are demarcated </t>
  </si>
  <si>
    <t xml:space="preserve">Male and female toilets are demarcated </t>
  </si>
  <si>
    <t xml:space="preserve">Access to toilet should not go through opposite sex patient care area </t>
  </si>
  <si>
    <t xml:space="preserve">Male attendants are not allowed to stay in night in Female ward </t>
  </si>
  <si>
    <t>There is no discrimination with transgender patients</t>
  </si>
  <si>
    <t>No unnecessary /non-essential disclosure of a person’s transgender status</t>
  </si>
  <si>
    <t>Cots in Female ward are large enough for stay of mother with child</t>
  </si>
  <si>
    <t>Availability of Wheel chair or stretcher for easy Access to the ward</t>
  </si>
  <si>
    <t>Availability of disable friendly toilet</t>
  </si>
  <si>
    <t xml:space="preserve">Availability of Screens / Curtains </t>
  </si>
  <si>
    <t>Bracket screen</t>
  </si>
  <si>
    <t xml:space="preserve">Examination/ Dressing of patient is done in enclosed area </t>
  </si>
  <si>
    <t xml:space="preserve">No two patients are treated on one bed </t>
  </si>
  <si>
    <t>Partitions separating men and women are robust enough to
prevent casual overlooking and overhearing</t>
  </si>
  <si>
    <t>Patient Records are kept in a secure places beyond access to general staff/visitors</t>
  </si>
  <si>
    <t xml:space="preserve">No information regarding patient  identity and details are unnecessary displayed on BHT/case sheet/case paper/ Case sheet </t>
  </si>
  <si>
    <t xml:space="preserve">General Consent is taken before admission </t>
  </si>
  <si>
    <t xml:space="preserve">Patient is informed about clinical condition and treatment being provided </t>
  </si>
  <si>
    <t>The facility has defined and established Grievance Redressal System in place</t>
  </si>
  <si>
    <t>Availability of complaint box and display of process for grievance redressal and with contact detail.</t>
  </si>
  <si>
    <t>Stay in wards is free for entitled patients under NHP and as per state schemes</t>
  </si>
  <si>
    <t>Drugs and consumables under NHP are freely available to entitled personnel</t>
  </si>
  <si>
    <t>Availability of free diagnostics to entitled Personnel</t>
  </si>
  <si>
    <t>Availability of Free drop back to entitled Personnel</t>
  </si>
  <si>
    <t>Availability of Free diet to mother</t>
  </si>
  <si>
    <t>Availability of Free patient transport</t>
  </si>
  <si>
    <t>Availability of Free Blood</t>
  </si>
  <si>
    <t>Availability of Free drugs</t>
  </si>
  <si>
    <t xml:space="preserve">The facility provide free of cost treatment to Below poverty line patients without administrative hassles </t>
  </si>
  <si>
    <t>ME B5.6</t>
  </si>
  <si>
    <t>The facility ensure implementation of health insurance schemes as per National /state scheme</t>
  </si>
  <si>
    <t>Cashless treatment been provide to smart card holders</t>
  </si>
  <si>
    <t xml:space="preserve">Adequate space in wards with no cluttering of beds </t>
  </si>
  <si>
    <t xml:space="preserve"> Distance between centres of two beds – 2.25 meter</t>
  </si>
  <si>
    <t xml:space="preserve">Functional toilets  with running water and flush are available as per  strength and patient load of ward </t>
  </si>
  <si>
    <t>1:12 Male &amp; 1:8 Female</t>
  </si>
  <si>
    <t xml:space="preserve">Functional bathrooms with running water are available as per  strength and patient load of ward </t>
  </si>
  <si>
    <t xml:space="preserve">Availability of drinking water </t>
  </si>
  <si>
    <t>Patient/ visitor Hand washing area</t>
  </si>
  <si>
    <t xml:space="preserve">Separate toilets for visitors </t>
  </si>
  <si>
    <t xml:space="preserve">TV for entertainment and IEC activities </t>
  </si>
  <si>
    <t xml:space="preserve">Adequate shaded waiting area is provided for attendants of patient </t>
  </si>
  <si>
    <t xml:space="preserve">The Departments has layout and demarcated areas as per functions </t>
  </si>
  <si>
    <t xml:space="preserve">Availability of Dedicated nursing station </t>
  </si>
  <si>
    <t>Availability of Examination room</t>
  </si>
  <si>
    <t>Availability of Treatment room</t>
  </si>
  <si>
    <t>Availability of Doctor's Duty room</t>
  </si>
  <si>
    <t>Availability of Nurse Duty room</t>
  </si>
  <si>
    <t>Availability of Store</t>
  </si>
  <si>
    <t xml:space="preserve">Drug &amp; Linen store </t>
  </si>
  <si>
    <t>Availability of Dirty utility  room</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</si>
  <si>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</si>
  <si>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</si>
  <si>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Corridors are wide enough for patients, visitors and  trolley/ equipment movement</t>
  </si>
  <si>
    <t>Corridor should be at least 3 metres wide</t>
  </si>
  <si>
    <t xml:space="preserve">There  is separate nursing station for each ward </t>
  </si>
  <si>
    <t>Indoor beds have functional linkages with OT and labour room.</t>
  </si>
  <si>
    <t xml:space="preserve">Location of nursing station and patients beds  enables easy and direct observation of patients </t>
  </si>
  <si>
    <t xml:space="preserve">The facility ensures seismic safety of the infrastructure </t>
  </si>
  <si>
    <t>IPD ward does not have temporary connections and loosely hanging wires</t>
  </si>
  <si>
    <t xml:space="preserve">Physical condition of buildings is safe for providing patient care </t>
  </si>
  <si>
    <t>Ward has fire  exit to permit safe escape of its occupant at time of fire</t>
  </si>
  <si>
    <t>IPD has installed fire Extinguisher  that are capable of fighting A,B &amp; C Type of fire.</t>
  </si>
  <si>
    <t>Availability of specialist doctor on call</t>
  </si>
  <si>
    <t>ME C3.2</t>
  </si>
  <si>
    <t xml:space="preserve">The facility has adequate general duty doctors as per service provision </t>
  </si>
  <si>
    <t xml:space="preserve">Availability of at least one  doctor at all time </t>
  </si>
  <si>
    <t xml:space="preserve">Availability of Nursing staff </t>
  </si>
  <si>
    <t>As per patient load</t>
  </si>
  <si>
    <t>ME C3.5.</t>
  </si>
  <si>
    <t>Availability of ward attendant/ Ward boy/Aya</t>
  </si>
  <si>
    <t xml:space="preserve">Availability of Security staff </t>
  </si>
  <si>
    <t>ME C3.6.</t>
  </si>
  <si>
    <t xml:space="preserve">Biomedical waste management </t>
  </si>
  <si>
    <t xml:space="preserve">Infection control and hand hygiene </t>
  </si>
  <si>
    <t>CPR/Resuscitation</t>
  </si>
  <si>
    <t>ME C3.7.</t>
  </si>
  <si>
    <t>Nursing staff is skilled for maintaining clinical records</t>
  </si>
  <si>
    <t>Availability of syringes and IV Sets /Ryle's Tube/Foley's Catheter</t>
  </si>
  <si>
    <t>Betadine</t>
  </si>
  <si>
    <t xml:space="preserve">Availability of emergency drug tray </t>
  </si>
  <si>
    <t>Inj Dopamine, Inj Hydrocortisone, Inj Adrenaline</t>
  </si>
  <si>
    <t>BP apparatus, Thermometer, foetoscope, baby and adult  weighing scale, Stethoscope , Glucometer</t>
  </si>
  <si>
    <t xml:space="preserve">Availability of dressing tray </t>
  </si>
  <si>
    <t>Lumber Puncture set in Paediatric ward</t>
  </si>
  <si>
    <t>Ambu  bag and mask (adult and paediatric), Oxygen, Suction machine, Airway, Nebulizer, Suction apparatus , Laryngoscope, Endotracheal tube</t>
  </si>
  <si>
    <t>Steriliser</t>
  </si>
  <si>
    <t xml:space="preserve">Availability of patient beds with prop up facility  </t>
  </si>
  <si>
    <t>Availability of attachment/ accessories  with patient bed</t>
  </si>
  <si>
    <t>Hospital grade mattress, Bed side locker , IV stand, Bed pan</t>
  </si>
  <si>
    <t>Availability of Fixtures</t>
  </si>
  <si>
    <t>Spot light, electrical fixture for equipment like suction, X ray view box</t>
  </si>
  <si>
    <t>Availability of furniture</t>
  </si>
  <si>
    <t>Cupboard, Nursing counter, Table for preparation of medicines, Chair</t>
  </si>
  <si>
    <t xml:space="preserve">Expiry dates are maintained at emergency drug tray </t>
  </si>
  <si>
    <t>ME D2.8</t>
  </si>
  <si>
    <t xml:space="preserve">Narcotic and psychotropic  drugs are identified and stored in lock and key </t>
  </si>
  <si>
    <t>Separate prescription for narcotic and psychotropic drugs</t>
  </si>
  <si>
    <t>Exterior of the  facility building is maintained with landscaping in the open area</t>
  </si>
  <si>
    <t xml:space="preserve">Floors, walls, roof, roof tops, sinks in patient care and circulation  areas are Clean </t>
  </si>
  <si>
    <t>No condemned/Junk material found in the ward</t>
  </si>
  <si>
    <t>Adequate Illumination at nursing station</t>
  </si>
  <si>
    <t>100 Lux of Illumination</t>
  </si>
  <si>
    <t>Adequate illumination in patient care areas</t>
  </si>
  <si>
    <t>150 Lux of Illumination</t>
  </si>
  <si>
    <t>Visiting hour are fixed and are observed.</t>
  </si>
  <si>
    <t>One family members is allowed to stay with the patient</t>
  </si>
  <si>
    <t>Temperature control and ventilation in patient care area</t>
  </si>
  <si>
    <t xml:space="preserve"> Fans/ Air conditioning/Heating/Exhaust/Ventilators as per environment condition and requirement</t>
  </si>
  <si>
    <t>Temperature control and ventilation in nursing station/duty room</t>
  </si>
  <si>
    <t xml:space="preserve">The facility has adequate arrangement storage and supply for portable water in all functional areas  </t>
  </si>
  <si>
    <t>Availability of running and potable water on 24*7 basis</t>
  </si>
  <si>
    <t>Availability of power back up in patient care areas</t>
  </si>
  <si>
    <t>ME D5.1</t>
  </si>
  <si>
    <t xml:space="preserve">The facility has provision of nutritional assessment of the patients </t>
  </si>
  <si>
    <t>Appropriate diet as per nutritional requirement of the patients is prescribed by the treating doctor</t>
  </si>
  <si>
    <t>ME D5.2</t>
  </si>
  <si>
    <t xml:space="preserve">The facility provides diets according to nutritional requirements of the patients </t>
  </si>
  <si>
    <t>Check for the adequacy and frequency of diet as per nutritional requirement</t>
  </si>
  <si>
    <t>Check that all items fixed in diet menu is provided to the patient</t>
  </si>
  <si>
    <t>Check for the Quality of diet provided</t>
  </si>
  <si>
    <t xml:space="preserve">Ask patient &amp; check the  record </t>
  </si>
  <si>
    <t>ME D5.3</t>
  </si>
  <si>
    <t xml:space="preserve">Hospital has standard procedures for preparation, handling, storage and distribution of diets, as per requirement of patients </t>
  </si>
  <si>
    <t xml:space="preserve">There is procedure of requisition of different type of diet from ward to kitchen </t>
  </si>
  <si>
    <t>Normal, Semi-solid, Liquid diet, diet for diabetic patients, low salt and high protein diet etc.</t>
  </si>
  <si>
    <t>ME D 5.4.</t>
  </si>
  <si>
    <t xml:space="preserve">Clean Linens are provided for all occupied bed </t>
  </si>
  <si>
    <t>Gown are provided to the cases going for surgery or delivery</t>
  </si>
  <si>
    <t>Availability of Blankets, draw sheet, pillow with pillow cover and mackintosh</t>
  </si>
  <si>
    <t>ME D5.5.</t>
  </si>
  <si>
    <t>ward has facility to provide sufficient and  clean linen for each patient</t>
  </si>
  <si>
    <t>ME D5.6.</t>
  </si>
  <si>
    <t>There is  system to check the cleanliness and quantity of the linen received from laundry</t>
  </si>
  <si>
    <t xml:space="preserve">Staff is aware of their role and responsibilities </t>
  </si>
  <si>
    <t>There is no delay in admission of patient</t>
  </si>
  <si>
    <t xml:space="preserve">There is provision of extra Beds  </t>
  </si>
  <si>
    <t xml:space="preserve">Initial assessment's of all admitted patient done  as per standard protocols 
 </t>
  </si>
  <si>
    <t>The assessment criteria for different clinical conditions are defined and measured in assessment sheet</t>
  </si>
  <si>
    <t>Provisional Diagnosis is maintained</t>
  </si>
  <si>
    <t>Initial assessment is documented preferably within 2 hours</t>
  </si>
  <si>
    <t xml:space="preserve">There is fixed schedule for assessment of stable patients </t>
  </si>
  <si>
    <t xml:space="preserve">For critical patients admitted in the ward there  is provision of reassessment as per need </t>
  </si>
  <si>
    <t xml:space="preserve">Facility has established procedure for handing over of patients from one department to other department </t>
  </si>
  <si>
    <t xml:space="preserve">There is a procedure for consultation of  the patient with other specialist with-in the hospital </t>
  </si>
  <si>
    <t>Patients are referred with referral slip</t>
  </si>
  <si>
    <t>Referral vehicle is being arranged</t>
  </si>
  <si>
    <t xml:space="preserve">Treatment chart are maintained </t>
  </si>
  <si>
    <t>ME E4.4</t>
  </si>
  <si>
    <t xml:space="preserve">Critical patients are monitored continuasly </t>
  </si>
  <si>
    <t>High risk patients are identified and treatment given on priority</t>
  </si>
  <si>
    <t xml:space="preserve">Check for BHT/case sheet/case paper if drugs are prescribed under generic name only </t>
  </si>
  <si>
    <t>Check BHT/case sheet/case paper that drugs are prescribed as per STG</t>
  </si>
  <si>
    <t>High alert drugs are identified in the department.</t>
  </si>
  <si>
    <t>Electrolytes like Potassium chloride, Opioids, Neuro muscular blocking agent, Anti thrombolytic agent, Insulin, Warfarin, Heparin, Adrenergic agonist etc.</t>
  </si>
  <si>
    <t xml:space="preserve">Day to day progress of patients is recorded in BHT/case sheet/case paper </t>
  </si>
  <si>
    <t>Treatment plan, first orders are written on BHT/case sheet/case paper</t>
  </si>
  <si>
    <t xml:space="preserve">Treatment prescribed Inj nursing records </t>
  </si>
  <si>
    <t>ME E8.3</t>
  </si>
  <si>
    <t>Any procedure performed is written on case sheet</t>
  </si>
  <si>
    <t>Dressing, mobilization etc.</t>
  </si>
  <si>
    <t xml:space="preserve">Standard Format for bed head ticket/ Patient case sheet  is available as per state guidelines </t>
  </si>
  <si>
    <t xml:space="preserve">Availability of formats for Treatment Charts, TPR Chart , Intake Output Chat Etc. </t>
  </si>
  <si>
    <t>General order book (GOB), report book, Admission register, lab register, Admission sheet/ bed head ticket, discharge slip, referral slip, referral in/referral out register, OT register, Diet register, Linen register, Drug intend register</t>
  </si>
  <si>
    <t xml:space="preserve">Safe keeping of  patient records </t>
  </si>
  <si>
    <t>Standard E9</t>
  </si>
  <si>
    <t>ME E9.1</t>
  </si>
  <si>
    <t xml:space="preserve">Assessment is done before discharging patient </t>
  </si>
  <si>
    <t>Discharge is done by a authorized  doctor</t>
  </si>
  <si>
    <t xml:space="preserve">Treating doctor is consulted/ informed  before discharge of patients </t>
  </si>
  <si>
    <t>ME E9.2</t>
  </si>
  <si>
    <t xml:space="preserve">Case summary and follow-up instructions are provided at time of discharge  </t>
  </si>
  <si>
    <t xml:space="preserve">Discharge summary mentions adequately patients clinical condition, treatment given and follow up </t>
  </si>
  <si>
    <t>Discharge summary is given to patients going on LAMA/Referral</t>
  </si>
  <si>
    <t>ME E9.3</t>
  </si>
  <si>
    <t xml:space="preserve">Patient is counselled before  discharge </t>
  </si>
  <si>
    <t xml:space="preserve">Time of discharge is communicated to patient in prior </t>
  </si>
  <si>
    <t>ME E9.4</t>
  </si>
  <si>
    <t>Roles and responsibilities of the staff in disaster are defined</t>
  </si>
  <si>
    <t xml:space="preserve">blood is kept on optimum temperature before transfusion </t>
  </si>
  <si>
    <t xml:space="preserve">Blood transfusion is monitored and regulated by qualified person </t>
  </si>
  <si>
    <t>Blood transfusion note is written in patient's record</t>
  </si>
  <si>
    <t>Paediatric blood bags are available as per requirement</t>
  </si>
  <si>
    <t>ME E12.6</t>
  </si>
  <si>
    <t xml:space="preserve">Any major or minor transfusion reaction is recorded and reported to responsible staff </t>
  </si>
  <si>
    <t>Standard E13</t>
  </si>
  <si>
    <t xml:space="preserve">The facility has established procedures for Anaesthetic Services </t>
  </si>
  <si>
    <t>ME E13.1</t>
  </si>
  <si>
    <t>The facility has established procedures for Pre-anaesthetic Check up and maintenance of records</t>
  </si>
  <si>
    <t xml:space="preserve">Pre anaesthesia check up is conducted for elective / Planned surgeries </t>
  </si>
  <si>
    <t>Standard E15</t>
  </si>
  <si>
    <t>ME E15.1</t>
  </si>
  <si>
    <t xml:space="preserve">Facility has a standard procedure to decent communication of death to relatives </t>
  </si>
  <si>
    <t>Death note is written in patient record</t>
  </si>
  <si>
    <t xml:space="preserve">Death note including efforts done for resuscitation is noted in patient record </t>
  </si>
  <si>
    <t>ME E15.2</t>
  </si>
  <si>
    <t xml:space="preserve">Death summary is given to patient attendant quoting the immediate cause and underlying cause if possible </t>
  </si>
  <si>
    <t>ME E15.4</t>
  </si>
  <si>
    <t>The facility has standard procedures for referring for post-mortem, its recording and meeting its obligation under the law</t>
  </si>
  <si>
    <t>All the deaths where Post-mortem is mandatory, dead bodies are referred to a facility as per state's guideline</t>
  </si>
  <si>
    <t>Facility has system for storage/transfer of unclaimed body for fixed duration  as per state guideline</t>
  </si>
  <si>
    <t>Facility has system for disposal of unclaimed bodies as per state guideline</t>
  </si>
  <si>
    <t>Maternal Health and Child health Services.</t>
  </si>
  <si>
    <t>There is an established procedure for identification of High risk pregnancy and appropriate treatment/referral as per scope of services.</t>
  </si>
  <si>
    <t>Management of PIH and referral of Eclampsia cases</t>
  </si>
  <si>
    <t>Loading dose of Magnesium sulphate is given before referral</t>
  </si>
  <si>
    <t>Management of sepsis</t>
  </si>
  <si>
    <t>Initial Management &amp; Referral of diabetic pregnant mother</t>
  </si>
  <si>
    <t>Management of  severe anaemia &amp; referral</t>
  </si>
  <si>
    <t xml:space="preserve">Blood Transfusion services available for anaemic patients </t>
  </si>
  <si>
    <t xml:space="preserve">Post Partum Care of New-born </t>
  </si>
  <si>
    <t>Maintaining hand hygiene, keeps the baby wrapped (maintains temperature), Checks weight, temperature, respiration, heart rate, colour of skin and cord stump</t>
  </si>
  <si>
    <t xml:space="preserve">Initiation of Breastfeeding with in one Hour </t>
  </si>
  <si>
    <t>Verify with mother regarding a)Counselling on Breast Feeding b)Time Period between delivery and first feed c)Advice in position of baby</t>
  </si>
  <si>
    <t>Post partum care of mother</t>
  </si>
  <si>
    <t>PI/RR</t>
  </si>
  <si>
    <t>Ask mother about Checking uterine contraction, bleeding, checking for TPR and output chart, Breast examination and milk initiation and perineal washes</t>
  </si>
  <si>
    <t>ME E18.2</t>
  </si>
  <si>
    <t>The facility ensures adequate stay of mother and new-born in a safe environment as per standard Protocols.</t>
  </si>
  <si>
    <t xml:space="preserve">48 Hour Stay of mothers and new born after delivery </t>
  </si>
  <si>
    <t xml:space="preserve">Counselling provided for Post partum care </t>
  </si>
  <si>
    <t xml:space="preserve">Nutrition ,Contraception ,Breastfeeding ,Registration of Birth ,IFA Supplement ,Danger Signs. </t>
  </si>
  <si>
    <t xml:space="preserve">There is established criteria for shifting new-born to NBSU and referring to SNCU </t>
  </si>
  <si>
    <t>ME E18.5</t>
  </si>
  <si>
    <t>There is established procedure for discharge and follow up of mother and new-born.</t>
  </si>
  <si>
    <t>Counselling is done before discharge, Patient is explained about follow up visits</t>
  </si>
  <si>
    <t>Danger Sign for Mother: Bleeding, Pain abdomen, Severe Headache, Visual disturbance, Breathing difficulties, Fever and Chills, Difficulty in Urination, Foul smelling discharge. Danger sign for Baby: Fast &amp; difficult breathing, Fever, Unusual Cold, Does not accept feed, Less active &amp; yellow discoloration of skin</t>
  </si>
  <si>
    <t>Zero dose vaccines are given</t>
  </si>
  <si>
    <t xml:space="preserve">Check for records BCG, Hepatitis-B and  OPV-0 given to New-born </t>
  </si>
  <si>
    <t>Assessment Protocols are available</t>
  </si>
  <si>
    <t>Airway, Breathing, Circulation, Coma, Convulsion, and Dehydration</t>
  </si>
  <si>
    <t>Triage Protocols are  available</t>
  </si>
  <si>
    <t>Emergency, priority and can wait</t>
  </si>
  <si>
    <t>Staff is aware and practices ETAT protocols</t>
  </si>
  <si>
    <t>Staff is skilled in basic life support for Infants and children</t>
  </si>
  <si>
    <t>ETAT checklist is available and practiced</t>
  </si>
  <si>
    <t>ME E19.3</t>
  </si>
  <si>
    <t xml:space="preserve">Management of Low birth weight
new-born's is done as per  guidelines </t>
  </si>
  <si>
    <t xml:space="preserve">Care of Low Birth Weight and Premature babies </t>
  </si>
  <si>
    <t>Premature and LBW babies are identified: Weight less than 2500 g for low birth weight babies, gestation  of less than 37 weeks  for prematurely, Kangaroo Mother Care (KMC) is implemented for Low Birth Weight/Prematurely and assisted feeding is arranged, if required</t>
  </si>
  <si>
    <t>Differential diagnosis algorithm are available</t>
  </si>
  <si>
    <t>Weight chart is maintained</t>
  </si>
  <si>
    <t>Start-up and catch formula made as per guidelines</t>
  </si>
  <si>
    <t>check for composition</t>
  </si>
  <si>
    <t xml:space="preserve">Management of children presenting
diarrhoea is done per  guidelines </t>
  </si>
  <si>
    <t>Assessment of dehydration done as per protocols</t>
  </si>
  <si>
    <t>National Health Program</t>
  </si>
  <si>
    <t xml:space="preserve">The facility provides National health Programme as per operational/Clinical Guidelines </t>
  </si>
  <si>
    <t>The facility provide service for Integrated disease surveillance Programme</t>
  </si>
  <si>
    <t>Weekly reporting of Presumptive cases on form "P" from IPD</t>
  </si>
  <si>
    <t>ME F1.3</t>
  </si>
  <si>
    <t xml:space="preserve">The facility measures hospital associated infection rates </t>
  </si>
  <si>
    <t>There is a procedure to report cases of Hospital acquired infection</t>
  </si>
  <si>
    <t>Patients are observed for any sign and symptoms of HAI like fever, purulent discharge from surgical site .</t>
  </si>
  <si>
    <t>The facility has defined and established antibiotic policy</t>
  </si>
  <si>
    <t>FNBC guideline: Each unit should have at least 1 wash basin for every 5 beds</t>
  </si>
  <si>
    <t xml:space="preserve">The facility ensures standard practices and materials for decontamination and cleaning of instruments and  procedures areas </t>
  </si>
  <si>
    <t xml:space="preserve">The facility ensures segregation infectious patients </t>
  </si>
  <si>
    <t xml:space="preserve">The facility ensures management of sharps as per guidelines </t>
  </si>
  <si>
    <t xml:space="preserve">Staff knows what to do in case of sharp injury and whom to report. See if any reporting has been done </t>
  </si>
  <si>
    <t xml:space="preserve">Facility has established organizational framework for quality improvement </t>
  </si>
  <si>
    <t xml:space="preserve">Facility has a quality team in place </t>
  </si>
  <si>
    <t>The facility has established system for patient and employee satisfaction</t>
  </si>
  <si>
    <t>Patient satisfaction surveys are conducted at periodic intervals</t>
  </si>
  <si>
    <t xml:space="preserve"> Patient satisfaction survey done on monthly basis </t>
  </si>
  <si>
    <t>There is system daily round by matron/hospital superintendent/ Hospital Manager for monitoring of services</t>
  </si>
  <si>
    <t xml:space="preserve">The facility has established, documented implemented and maintained Standard Operating Procedures for all key processes. </t>
  </si>
  <si>
    <t>The Department has documented procedure for receiving and initial assessment of the patient</t>
  </si>
  <si>
    <t xml:space="preserve">The Department has documented procedure for admission, shifting and referral of patient </t>
  </si>
  <si>
    <t>The Department has documented procedure for preparation of the patient for surgical procedure</t>
  </si>
  <si>
    <t xml:space="preserve">The Department has documented procedure for transfusion of blood </t>
  </si>
  <si>
    <t>The Department has documented procedure for maintenance of rights and dignity of Patient</t>
  </si>
  <si>
    <t>The Department has documented procedure for record maintenance including   taking consent</t>
  </si>
  <si>
    <t>The Department has documented procedure for counselling of the patient at the time of discharge</t>
  </si>
  <si>
    <t>The Department has documented procedure for sorting,  and distribution of clean linen to patient</t>
  </si>
  <si>
    <t>The Department has documented procedure for end of life care</t>
  </si>
  <si>
    <t xml:space="preserve">Patient safety, CPR </t>
  </si>
  <si>
    <t xml:space="preserve">There is procedure to conduct Death audit </t>
  </si>
  <si>
    <t xml:space="preserve">Action plan is prepared </t>
  </si>
  <si>
    <t xml:space="preserve">Quality objective for IPD are defined </t>
  </si>
  <si>
    <t>The facility seeks continually improvement by practicing Quality method and tools.</t>
  </si>
  <si>
    <t>The facility uses methods for quality improvement in services</t>
  </si>
  <si>
    <t>Mistake proofing</t>
  </si>
  <si>
    <t>Six Sigma</t>
  </si>
  <si>
    <t xml:space="preserve">The facility uses tools for quality improvement in services </t>
  </si>
  <si>
    <t>Bed Occupancy Rate of Male Ward</t>
  </si>
  <si>
    <t xml:space="preserve">Bed Occupancy Rate for Female ward </t>
  </si>
  <si>
    <t xml:space="preserve">Referral Rate </t>
  </si>
  <si>
    <t xml:space="preserve">Bed Turnover rate </t>
  </si>
  <si>
    <t>Discharge rate</t>
  </si>
  <si>
    <t>No. of drugs stock out in the ward</t>
  </si>
  <si>
    <t>Average length of stay for Male wards</t>
  </si>
  <si>
    <t>Average length of stay for Female ward</t>
  </si>
  <si>
    <t xml:space="preserve">Time taken for initial assessment </t>
  </si>
  <si>
    <t xml:space="preserve">LAMA Rate </t>
  </si>
  <si>
    <t xml:space="preserve">IPD Card </t>
  </si>
  <si>
    <t>IPD Score</t>
  </si>
  <si>
    <t>Percent</t>
  </si>
  <si>
    <t>Checklist for NBSU</t>
  </si>
  <si>
    <t>Reference no.</t>
  </si>
  <si>
    <t xml:space="preserve">The Facility Provides Paediatric Services </t>
  </si>
  <si>
    <t>Availability of functional NBSU</t>
  </si>
  <si>
    <t>At least 4 beds.</t>
  </si>
  <si>
    <t>Availability of nursing care services at NBSU (24X7)</t>
  </si>
  <si>
    <t xml:space="preserve">The Facility provides New-born health  Services </t>
  </si>
  <si>
    <t>Management of low birth weight infants &gt; or =1800 gm with no other complication</t>
  </si>
  <si>
    <t>Weighing the new-born.</t>
  </si>
  <si>
    <t>Resuscitation</t>
  </si>
  <si>
    <t xml:space="preserve">Prevention of infection including management of new-born sepsis </t>
  </si>
  <si>
    <t>Provision of Warmth</t>
  </si>
  <si>
    <t>Phototherapy for new born</t>
  </si>
  <si>
    <t>Breast feeding/feeding support and Kangaroo Mother care (KMC)</t>
  </si>
  <si>
    <t xml:space="preserve">The Facility provides child health Services </t>
  </si>
  <si>
    <t xml:space="preserve">Screening of New born for congenital Birth Defects </t>
  </si>
  <si>
    <t xml:space="preserve">The Facility provides Radiology Services </t>
  </si>
  <si>
    <t>Functional linkage for USG and     X- ray services</t>
  </si>
  <si>
    <t>In house/Parent hospital/ Outsourced</t>
  </si>
  <si>
    <t xml:space="preserve">The Facility Provides Laboratory Services </t>
  </si>
  <si>
    <t>NBSU has Linkage for laboratory investigations</t>
  </si>
  <si>
    <t xml:space="preserve"> 24x7 linkage with outside laboratory for critical tests like Blood Count, Platelets, Plasma glucose, Serum creatinine, Blood count, Platelet, C reactive protein, Prothrombin time,etc.</t>
  </si>
  <si>
    <t>Area of Concern - B  Patient Rights</t>
  </si>
  <si>
    <t xml:space="preserve">Entitlements under JSSK displayed </t>
  </si>
  <si>
    <t>Information about  Nurse on duty  is displayed and updated</t>
  </si>
  <si>
    <t xml:space="preserve">Contact information in respect of NBSU referral  services are displayed  </t>
  </si>
  <si>
    <t>Display of  information for education of mother /relatives</t>
  </si>
  <si>
    <t>Display of pictorial  information/ chart regarding expression of milk/ techniques for assisted feeding , KMC, immunization, complimentary feeding etc.</t>
  </si>
  <si>
    <t>Privacy is maintained in breast feeding room/corner</t>
  </si>
  <si>
    <t>new-born Records are kept at a secure place beyond access to general staff/visitors</t>
  </si>
  <si>
    <t xml:space="preserve">The facility ensures that behaviour of staff is dignified and respectful, while delivering the services </t>
  </si>
  <si>
    <t xml:space="preserve">There is a established procedure for taking informed consent before treatment and procedures </t>
  </si>
  <si>
    <t xml:space="preserve">NBSU has a system in place to take informed consent from new-born relative, whenever required </t>
  </si>
  <si>
    <t>NBSU has a system in place to involve new-born relatives in decision making of new-born treatment</t>
  </si>
  <si>
    <t>NBSU has system in place to provide communication on new-born condition to parents/ relatives at least once in day</t>
  </si>
  <si>
    <t>Facility has defined and established grievance redressal system in place</t>
  </si>
  <si>
    <t>Availability of Free diagnostics</t>
  </si>
  <si>
    <t>Availability of Free diet to beneficiaries</t>
  </si>
  <si>
    <t>Availability of Free Diet to mother</t>
  </si>
  <si>
    <t>Availability of Free new-born transport including drop back facility</t>
  </si>
  <si>
    <t>Availability of free stay to mother</t>
  </si>
  <si>
    <t>Check that  new-born parents &amp; attendant's have not spent money on purchasing drugs and consumables from outside.</t>
  </si>
  <si>
    <t>Check that  new-born parents &amp; attendants have not spent money on diagnostics from outside.</t>
  </si>
  <si>
    <t xml:space="preserve">The Departments has adequate space as per new-born care work load  </t>
  </si>
  <si>
    <t>Adequate space as per new-born care units</t>
  </si>
  <si>
    <t>Approximately 40-50 square feet per bed where 4 radiant warmer can be kept.</t>
  </si>
  <si>
    <t>Availability of nursing station</t>
  </si>
  <si>
    <t>Hand washing and gowning area</t>
  </si>
  <si>
    <t>Mother's area for expression of breast milk/ breast feeding</t>
  </si>
  <si>
    <t xml:space="preserve">NBSU has system in place to call mother's of baby for feeding </t>
  </si>
  <si>
    <t>Availability of adequate circulation area for easy moment of staff  and equipment</t>
  </si>
  <si>
    <t>Availability of functional  Intercom Services &amp; Telephone Services</t>
  </si>
  <si>
    <t>NBSU is easily accessible from labour room, maternity ward and OT</t>
  </si>
  <si>
    <t>NBSU  does not have temporary connections and loosely hanging wires</t>
  </si>
  <si>
    <t>10 central Voltage stabilizer outlets are available with each warmer in main NBSU.</t>
  </si>
  <si>
    <t>50% 0f each should be 5amp and 50% should be 15 amp to handle equipment</t>
  </si>
  <si>
    <t>NBSU has earthling system available</t>
  </si>
  <si>
    <t>Dedicated earthling   pit  system available</t>
  </si>
  <si>
    <t xml:space="preserve">Physical condition of building is safe for providing new-born care </t>
  </si>
  <si>
    <t xml:space="preserve">Floors of the NBSU are non slippery and even </t>
  </si>
  <si>
    <t>The facility has a plan for prevention of fire</t>
  </si>
  <si>
    <t>NBSU has fire  exit to permit safe escape of its occupant at time of fire</t>
  </si>
  <si>
    <t xml:space="preserve">Facility has the appropriate number of staff with the correct skill mix required for providing the assured services to the current case load </t>
  </si>
  <si>
    <t>Availability of On call Paediatrician/trained FIMNCI MO.</t>
  </si>
  <si>
    <t xml:space="preserve">Availability of one Nursing staff per shift </t>
  </si>
  <si>
    <t>Facility based New Born Care (FBNC) training</t>
  </si>
  <si>
    <t>To all Medical Officers and Nursing Staff posted at NBSU</t>
  </si>
  <si>
    <t>Training on Bio Medical waste Management</t>
  </si>
  <si>
    <t>New-born Safety</t>
  </si>
  <si>
    <t>Nursing staff is skilled for operation of equipment</t>
  </si>
  <si>
    <t>The Staff is skilled  for resuscitation of New Born</t>
  </si>
  <si>
    <t>Nursing staff is skilled in identifying and managing complications</t>
  </si>
  <si>
    <t xml:space="preserve">Nursing Staff is skilled for maintaining clinical records </t>
  </si>
  <si>
    <t xml:space="preserve">The department has availability of adequate drugs at point of use </t>
  </si>
  <si>
    <t xml:space="preserve">Inj. Ampicillin with Cloxacillin, Inj. Ampicillin
Inj. Cefotaxime
Inj. Gentamycin, Inj. Amikacin, Amoxycillin-Clavulanic Suspension </t>
  </si>
  <si>
    <t xml:space="preserve">Availability of Antipyretics </t>
  </si>
  <si>
    <t>Paracetamol</t>
  </si>
  <si>
    <t>5%, 10% and 25% Dextrose
Normal saline</t>
  </si>
  <si>
    <t xml:space="preserve">Availability of other emergency drugs </t>
  </si>
  <si>
    <t>Inj.Adrenaline (1:10000)
Inj. Naloxone
 Inj. Calcium gluconate, Inj. Phenytoin, Injection Aminophylline
 Phenobarbitone (Injection +oral)
 Injection Hydrocortisone, Inj. Phenytoin</t>
  </si>
  <si>
    <t>Vit K ,</t>
  </si>
  <si>
    <t xml:space="preserve">The department has adequate consumables at point of use </t>
  </si>
  <si>
    <t>Availability of dressings material and diapers</t>
  </si>
  <si>
    <t xml:space="preserve">Gauze piece and cotton swabs, Diapers, </t>
  </si>
  <si>
    <t>Neoflon 24 G , micro drip set with &amp;without burette, BT set, Suction catheter, PT tube, feeding tube</t>
  </si>
  <si>
    <t>Others</t>
  </si>
  <si>
    <t xml:space="preserve">Baby ID tag, cord clamp, mucus sucker, </t>
  </si>
  <si>
    <t>Facility has equipment &amp; instruments required for assured list of services.</t>
  </si>
  <si>
    <t xml:space="preserve"> Thermometer, Weighing scale, pulse oxy meter2, Multipara metre. Stethoscope</t>
  </si>
  <si>
    <t>Functional Critical care Equipment</t>
  </si>
  <si>
    <t>Infusion pumps, Oxygen cylinder/Oxygen concentrator, oxygen hood,etc</t>
  </si>
  <si>
    <t>Functional Resuscitation equipment</t>
  </si>
  <si>
    <t xml:space="preserve">Bag and mask, laryngoscope, ET tubes,  Foot-suction </t>
  </si>
  <si>
    <t xml:space="preserve">The Department has furniture and fixtures as per load and service provision </t>
  </si>
  <si>
    <t>Electrical panel with each unit,  X ray view box.</t>
  </si>
  <si>
    <t xml:space="preserve">Availability of furniture  </t>
  </si>
  <si>
    <t>Cupboard, nursing counter, table for preparation of medicines, chair, furniture at breast feeding room.</t>
  </si>
  <si>
    <t xml:space="preserve">Facility has established program for inspection, testing and maintenance and calibration of equipment. </t>
  </si>
  <si>
    <t>Functional Radiant warmer, suction machine, Oxygen concentrator, pulse oximeter/ Multipara monitor and their AMC</t>
  </si>
  <si>
    <t>There is procedure to check timely replacement of lights in Phototherapy unit.</t>
  </si>
  <si>
    <t>Up to date instructions for operation and maintenance of equipment are readily available with NBSU staff.</t>
  </si>
  <si>
    <t>The facility has defined procedures for storage, inventory management and dispensing of drugs in pharmacy and new-born care areas</t>
  </si>
  <si>
    <t xml:space="preserve">Department maintain stock and expenditure register of drugs and consumables </t>
  </si>
  <si>
    <t>There is a procedure for periodically replenishing the drugs in new-born care areas</t>
  </si>
  <si>
    <t>There is procedure for replenishing Emergency drug tray.</t>
  </si>
  <si>
    <t>ME D3.3.</t>
  </si>
  <si>
    <t xml:space="preserve"> Patient care areas are clean and hygienic </t>
  </si>
  <si>
    <t>No condemned/Junk material in the NBSU</t>
  </si>
  <si>
    <t xml:space="preserve">Adequate Illumination at each basinet. </t>
  </si>
  <si>
    <t xml:space="preserve">The facility has provision of restriction of visitors in new-born areas </t>
  </si>
  <si>
    <t>Entry to NBSU is restricted</t>
  </si>
  <si>
    <t xml:space="preserve">NBSU has a system to control temperature and humidity, and record of same is maintained (Air conditioning). </t>
  </si>
  <si>
    <t>NBSU has procedure to check the  temperature of radiant warmer ,phototherapy units, etc.</t>
  </si>
  <si>
    <t>Each equipment used should have servo controlled devices for heat control with cut off to limit increase in temperature of radiant warmers beyond a certain temperature or warning mechanism for sounding alert/alarm when temp increases beyond certain limits</t>
  </si>
  <si>
    <t>NBSU has system to control the sound producing activities and gadgets (like telephone sounds, staff area and equipment)</t>
  </si>
  <si>
    <t>Background sound should not be more than 45 db and peak intensity should not be more than 80db.</t>
  </si>
  <si>
    <t>NBSU has functional room thermometer and temperature is regularly maintained</t>
  </si>
  <si>
    <t xml:space="preserve">1 for each new-born care room </t>
  </si>
  <si>
    <t>The facility has a security system in place at patients care area</t>
  </si>
  <si>
    <t>There is procedure for handing over the baby to mother/father/Legal Guardian</t>
  </si>
  <si>
    <t>Security arrangement in NBSU are robust.</t>
  </si>
  <si>
    <t xml:space="preserve">The facility has arrangement for adequate storage and supply for potable water in all functional areas  </t>
  </si>
  <si>
    <t>The facility ensures adequate power backup in all new-born care areas as per load</t>
  </si>
  <si>
    <t>Availability of power back up in new-born care areas</t>
  </si>
  <si>
    <t>Availability  of Oxygen and vacuum suction</t>
  </si>
  <si>
    <t>The facility ensures availability of Diet as per nutritional requirement of the patients and clean linen to all admitted patients.</t>
  </si>
  <si>
    <t xml:space="preserve">The facility provides diet according to nutritional requirements of the patients </t>
  </si>
  <si>
    <t>Check for the adequacy and frequency of feed as per nutritional requirement</t>
  </si>
  <si>
    <t>Facility to prepare feeds is available near NBSU.</t>
  </si>
  <si>
    <t>The facility has adequate sets of linen available.</t>
  </si>
  <si>
    <t>NBSU has facility to provide sufficient and  clean linen for each patient</t>
  </si>
  <si>
    <t xml:space="preserve">ME D5.5. </t>
  </si>
  <si>
    <t xml:space="preserve">The facility has established procedures for changing of linen in new-born care areas </t>
  </si>
  <si>
    <t xml:space="preserve">Linen is changed every day and whenever it get soiled </t>
  </si>
  <si>
    <t>There is a  system to check the cleanliness and Quantity of the linen received from laundry</t>
  </si>
  <si>
    <t xml:space="preserve">The Staff is aware of their role and responsibilities </t>
  </si>
  <si>
    <t>There is a procedure to ensure that staff is available on duty as per duty roster</t>
  </si>
  <si>
    <t xml:space="preserve"> Unique  identification number  is given to each New-born at time of Registration</t>
  </si>
  <si>
    <t xml:space="preserve">There is a established procedure for admission of patients </t>
  </si>
  <si>
    <t>Admission criteria for NBSU are defined &amp; followed</t>
  </si>
  <si>
    <t>Time of admission is recorded in new-born record</t>
  </si>
  <si>
    <t xml:space="preserve">There is established procedure for managing patients, if beds are not available at the facility </t>
  </si>
  <si>
    <t>Procedure to cope with surplus new-born load</t>
  </si>
  <si>
    <t xml:space="preserve">Initial assessment of all new-born's is done  as per standard protocols 
 </t>
  </si>
  <si>
    <t>Defined criteria for assessment like Silverman Anderson Score and Down score</t>
  </si>
  <si>
    <t xml:space="preserve">There is fixed schedule for periodic assessment of new-born's </t>
  </si>
  <si>
    <t>There is a procedure of taking   over of   new born from labour Room  OT/ Ward to NBSU</t>
  </si>
  <si>
    <t>Check  continuity of care is maintained while transferring/ handover the new-born</t>
  </si>
  <si>
    <t>New-born referred with referral slip</t>
  </si>
  <si>
    <t xml:space="preserve">Identification  tags are used for identification of new-born's </t>
  </si>
  <si>
    <t>Check that treatment charts are updated and drugs given are marked. Co -relate it with drugs and doses prescribed.</t>
  </si>
  <si>
    <t>There is established procedure of new-born hand over, whenever staff duty change happens</t>
  </si>
  <si>
    <t>new-born hand over is given during the change in the shift</t>
  </si>
  <si>
    <t>Check for nursing note register and adequacy of notes.</t>
  </si>
  <si>
    <t xml:space="preserve">Vitals of new-borns are monitored and recorded periodically </t>
  </si>
  <si>
    <t>Check for TPR chart, Phototherapy chart, any other vital are monitored and recorded.</t>
  </si>
  <si>
    <t>The facility ensures that drugs are prescribed in generic name only</t>
  </si>
  <si>
    <t xml:space="preserve">Check for BHT if drugs are prescribed under the generic name only </t>
  </si>
  <si>
    <t>Check for that relevant Standard treatment guideline are available at point of use</t>
  </si>
  <si>
    <t>Check BHT that drugs are prescribed as per STG</t>
  </si>
  <si>
    <t>There is process for identifying and cautious administration of high alert drugs</t>
  </si>
  <si>
    <t>There is a system to ensure right medicine is given to right new-born</t>
  </si>
  <si>
    <t>Fluid and drug dosages are calculated according to body weight</t>
  </si>
  <si>
    <t>Check for calculation chart</t>
  </si>
  <si>
    <t>Drip rate and volume are calculated and monitored</t>
  </si>
  <si>
    <t>Check the nursing staff how they calculate Infusion and monitor it</t>
  </si>
  <si>
    <t>Administration of medicines is done after ensuring right patient, right drugs , right dose, right route, right time</t>
  </si>
  <si>
    <t>New-born progress is recorded as per defined assessment schedule</t>
  </si>
  <si>
    <t xml:space="preserve">All treatment plan prescription/orders are recorded in the new-born records. </t>
  </si>
  <si>
    <t>Treatment plan are written on BHT and all drugs are written legibly in case sheet.</t>
  </si>
  <si>
    <t xml:space="preserve">Care provided to each new-born's recorded in the new-born records </t>
  </si>
  <si>
    <t xml:space="preserve">Treatment given is recorded in the treatment chat </t>
  </si>
  <si>
    <t>Procedure performed are recorded in BHT</t>
  </si>
  <si>
    <t>Mobilization, resuscitation etc.</t>
  </si>
  <si>
    <t xml:space="preserve">Adequate forms and formats are available at point of use </t>
  </si>
  <si>
    <t>Standard Formats are available</t>
  </si>
  <si>
    <t xml:space="preserve">Availability of formats for Treatment Charts, TPR Chart , Intake Output Chart, Community follow up card, BHT, continuation sheet, Discharge card Etc. </t>
  </si>
  <si>
    <t xml:space="preserve">Safe keeping of  new-born records </t>
  </si>
  <si>
    <t xml:space="preserve">Discharge is done after assessing new-born readiness </t>
  </si>
  <si>
    <t>NBSU has established criteria for discharge of the new-born</t>
  </si>
  <si>
    <t>New-born's shifted to ward/step down after assessment</t>
  </si>
  <si>
    <t>Assessment is done before discharging new-born</t>
  </si>
  <si>
    <t>Preferably Paediatrician. Or Doctor on duty in consultation with paediatrician</t>
  </si>
  <si>
    <t xml:space="preserve">New-born/ attendants are consulted before discharge </t>
  </si>
  <si>
    <t>There is a procedure for clinical follow up of the new born by local PHC  (Community health care worker)/ASHA</t>
  </si>
  <si>
    <t xml:space="preserve">Counselling of mother before discharge </t>
  </si>
  <si>
    <t>For care of new born and breastfeeding, treatment and follow up counselling</t>
  </si>
  <si>
    <t>Time of discharge is communicated to the attendant prior to discharge</t>
  </si>
  <si>
    <t>Declaration is taken from the LAMA new-born</t>
  </si>
  <si>
    <t>ME E10.1</t>
  </si>
  <si>
    <t xml:space="preserve">There is procedure for receiving and triage of patients </t>
  </si>
  <si>
    <t>Triaging of new born as per guidelines</t>
  </si>
  <si>
    <t>ME E10.4</t>
  </si>
  <si>
    <t>There is a System for coordination of ambulances</t>
  </si>
  <si>
    <t>NBSU has provision of Ambulance to refer the case to higher centre</t>
  </si>
  <si>
    <t xml:space="preserve">Ambulance has provision/ method for maintenance of Warm chain while referred to higher centre </t>
  </si>
  <si>
    <t xml:space="preserve">Ambulance/transport vehicle have adequate arrangement for Oxygen </t>
  </si>
  <si>
    <t xml:space="preserve">Ambulance/transport vehicle have dedicated rescue kit including " essential supplies kit", emergency drug kit </t>
  </si>
  <si>
    <t xml:space="preserve">NBSU has system to periodic check of ambulances/transport vehicle by driver/paramedic staff and counter checked by NBSU staff </t>
  </si>
  <si>
    <t>Transfer of new-born's Ambulance /new-born transport vehicle is accompanied by trained Medical Practitioner</t>
  </si>
  <si>
    <t xml:space="preserve">Blood is kept at optimum temperature before transfusion </t>
  </si>
  <si>
    <t xml:space="preserve">Blood transfusion note is written in new-born record </t>
  </si>
  <si>
    <t>Any major or minor transfusion reaction is recorded and reported at BSU</t>
  </si>
  <si>
    <t>The event is communicated to Paediatrician Incharge as well as to the in charge of concern Blood storage unit.</t>
  </si>
  <si>
    <t xml:space="preserve">Facility has a standard procedure which respects sensitivities &amp; sentiments to communicate death to relatives </t>
  </si>
  <si>
    <t>NBSU has system for conducting grievance counselling of parents in case of new-born mortality</t>
  </si>
  <si>
    <t>Death note is written on new-born record</t>
  </si>
  <si>
    <t xml:space="preserve">Death note including efforts done for resuscitation is noted in new-born record </t>
  </si>
  <si>
    <t>Procedure to declare death  for brought in dead cases exists in facility.</t>
  </si>
  <si>
    <t xml:space="preserve">Death summary is given to new-born attendant quoting the immediate cause and underlying cause if possible </t>
  </si>
  <si>
    <t xml:space="preserve">There is a procedure to allow new-born relative/Next of Kin to observe new-born in last hours </t>
  </si>
  <si>
    <t>Adherence to clinical protocol</t>
  </si>
  <si>
    <t>Competence testing</t>
  </si>
  <si>
    <t>ME E19.4</t>
  </si>
  <si>
    <t xml:space="preserve">Management of  neonatal asphyxia, jaundice and sepsis is done as per guidelines </t>
  </si>
  <si>
    <t xml:space="preserve">The facility staff is trained in correct hand washing practices and they adhere to standard hand washing practices </t>
  </si>
  <si>
    <t xml:space="preserve">Mothers are practicing  wash hand washing  with soap </t>
  </si>
  <si>
    <t>Hand washing between each new-born &amp; change of gloves</t>
  </si>
  <si>
    <t>Availability of Mask</t>
  </si>
  <si>
    <t>Staff and visitors</t>
  </si>
  <si>
    <t>Availability of shoe cover</t>
  </si>
  <si>
    <t xml:space="preserve">No reuse of disposable gloves, masks, caps and aprons. </t>
  </si>
  <si>
    <t xml:space="preserve">The facility ensures standard practices and materials for decontamination and cleaning of instruments and  procedure areas </t>
  </si>
  <si>
    <t xml:space="preserve">Cleaning &amp; Decontamination of new-born care Units </t>
  </si>
  <si>
    <t xml:space="preserve">Cleaning of Radiant warmers and Bassinets with detergent and water </t>
  </si>
  <si>
    <t xml:space="preserve">Decontamination for Thermometer, Stethoscope,  Suction Apparatus, Ambu bag with 70% Alcohol or detergent &amp; water, as applicable </t>
  </si>
  <si>
    <t xml:space="preserve">No sorting ,Rinsing or sluicing at Point of use/ new-born care area </t>
  </si>
  <si>
    <t xml:space="preserve">Physical layout and environmental control of the new-born care areas ensures infection prevention </t>
  </si>
  <si>
    <t xml:space="preserve">Floors and wall surfaces of NBSU are easily cleanable </t>
  </si>
  <si>
    <t xml:space="preserve">The facility ensures availability of  standard materials for cleaning and disinfection of new-born care areas </t>
  </si>
  <si>
    <t xml:space="preserve">The facility ensures standard practices are followed for the cleaning and disinfection of new-born care areas </t>
  </si>
  <si>
    <t>Cleaning of new-born care area with detergent solution</t>
  </si>
  <si>
    <t>Cleaning equipment like broom are not used in new-born care area.</t>
  </si>
  <si>
    <t>Any cleaning equipment leading to dispersion of dust particles in air should not be used.</t>
  </si>
  <si>
    <t>ME F5.5</t>
  </si>
  <si>
    <t xml:space="preserve">The facility ensures air quality of high risk area </t>
  </si>
  <si>
    <t>NBSU has system to maintain  ventilation  and its environment should be dust free</t>
  </si>
  <si>
    <t>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</si>
  <si>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 xml:space="preserve">The facility has established internal quality assurance programme in the departments </t>
  </si>
  <si>
    <t>There is system daily round by Paediatrician/matron/ hospital  in charge for monitoring of services</t>
  </si>
  <si>
    <t>The facility has established system for use of check lists in the department and services</t>
  </si>
  <si>
    <t xml:space="preserve">Departmental checklist is used for monitoring and quality assurance </t>
  </si>
  <si>
    <t>NBSU has documented procedure for receiving and assessment of the patient</t>
  </si>
  <si>
    <t>NBSU has documented procedure for admission of the new born</t>
  </si>
  <si>
    <t>NBSU has documented procedure for discharge of the new-born from unit</t>
  </si>
  <si>
    <t>NBSU has documented procedure for triage of new born</t>
  </si>
  <si>
    <t>NBSU has documented procedure for assessment and treatment of new born emergency signs</t>
  </si>
  <si>
    <t>NBSU has documented procedure for neonatal transportation and referral</t>
  </si>
  <si>
    <t>NBSU has documented procedure for clinical assessment and reassessment of the new-born and doctor follows it</t>
  </si>
  <si>
    <t>NBSU has documented procedure for key clinical protocols</t>
  </si>
  <si>
    <t>NBSU has documented procedure for preventive- break down maintenance and calibration  of equipment</t>
  </si>
  <si>
    <t>NBSU has documented system for storage, retaining ,retrieval  of  NBSU records</t>
  </si>
  <si>
    <t>NBSU has documented procedure for Maintenance of infrastructure of NBSU</t>
  </si>
  <si>
    <t>NBSU has documented procedure for thermoregulation of new born</t>
  </si>
  <si>
    <t>NBSU has documented procedure for drugs,intravenous,and fluid management and nutrition management of new born's</t>
  </si>
  <si>
    <t xml:space="preserve">NBSU has documented procedure for resuscitation of new born if required </t>
  </si>
  <si>
    <t>NBSU has documented procedure for infection control practices</t>
  </si>
  <si>
    <t xml:space="preserve">NBSU has documented procedure for inventory management </t>
  </si>
  <si>
    <t>NBSU has documented procedure for entry of parents /visitor</t>
  </si>
  <si>
    <t>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</si>
  <si>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There is a procedure to conduct New born Death audit </t>
  </si>
  <si>
    <t xml:space="preserve">Quality objective for NBSU are defined </t>
  </si>
  <si>
    <t xml:space="preserve">Bed Occupancy Rate </t>
  </si>
  <si>
    <t>Proportion of female babies admitted</t>
  </si>
  <si>
    <t>Male: Female LAMA ratio</t>
  </si>
  <si>
    <t>Proportion of  low birth weight babies</t>
  </si>
  <si>
    <t>No. of low birth weight babies (&lt; 2500 gm but not &lt; 1800 gm)</t>
  </si>
  <si>
    <t xml:space="preserve">Down time of Critical Equipment </t>
  </si>
  <si>
    <t xml:space="preserve">Bed Turnover Rate </t>
  </si>
  <si>
    <t>Survival rate</t>
  </si>
  <si>
    <t xml:space="preserve">No. of drug stock out in NBSU </t>
  </si>
  <si>
    <t xml:space="preserve">Average waiting time for initial assessment of new-born </t>
  </si>
  <si>
    <t xml:space="preserve">Proportion of new-born deaths </t>
  </si>
  <si>
    <t>Average length of stay</t>
  </si>
  <si>
    <t xml:space="preserve">No. of Adverse events  reported </t>
  </si>
  <si>
    <t>Baby theft, wrong drug administration, needle stick injury, absconding patients etc.</t>
  </si>
  <si>
    <t>No of New-born Resuscitated</t>
  </si>
  <si>
    <t xml:space="preserve">NBSU Score Card </t>
  </si>
  <si>
    <t>NBSU Score</t>
  </si>
  <si>
    <t xml:space="preserve">Patient's Rights </t>
  </si>
  <si>
    <t xml:space="preserve">Checklist for Operation Theatre  </t>
  </si>
  <si>
    <t xml:space="preserve">Availability of General Surgery procedures </t>
  </si>
  <si>
    <t>Incision and drainage, Hernia, Hydrocele, Appendicitis, Haemorrhoids, Fistula and stitching of injuries.</t>
  </si>
  <si>
    <t xml:space="preserve">Availability of Gynaecology procedures </t>
  </si>
  <si>
    <t>D &amp; E, LSCS, Hysterectomy.</t>
  </si>
  <si>
    <t>OT Services  are available 24X7</t>
  </si>
  <si>
    <t>OT services are available for emergency cases.</t>
  </si>
  <si>
    <t>Tubal ligation</t>
  </si>
  <si>
    <t>Availability of Abortion services.</t>
  </si>
  <si>
    <t>Availability of C-section services</t>
  </si>
  <si>
    <t>Availability of essential new born care</t>
  </si>
  <si>
    <t xml:space="preserve">Availability  of departmental signage's </t>
  </si>
  <si>
    <t>(Numbering, main department and internal-section signage)</t>
  </si>
  <si>
    <t>Signage for restricted area are displayed</t>
  </si>
  <si>
    <t>Zones of OT are marked</t>
  </si>
  <si>
    <t xml:space="preserve">Services are delivered in a manner that is sensitive to gender, religious and cultural needs, and there are no barrier on account of physical, economic, cultural or social status. </t>
  </si>
  <si>
    <t xml:space="preserve">Availability of female staff if a male doctor examination/ conduct surgery of a female patient </t>
  </si>
  <si>
    <t>Availability of female staff in pre and post operative room</t>
  </si>
  <si>
    <t>Availability of Wheel chair or stretcher for easy Access to the OT</t>
  </si>
  <si>
    <t>Facility maintains the privacy, confidentiality &amp; Dignity of patient and related information.</t>
  </si>
  <si>
    <t>Availability of screen between OT table</t>
  </si>
  <si>
    <t>Patients are properly draped/covered before and after procedure.</t>
  </si>
  <si>
    <t>Privacy  and Confidentiality of HIV cases</t>
  </si>
  <si>
    <t>Privacy and Confidentiality of Hysterectomy cases</t>
  </si>
  <si>
    <t>Facility has defined and established procedures for informing and involving patient about medical condtion  and involving them in treatement planning, and facilitates informed decision making</t>
  </si>
  <si>
    <t>Informed/Written consent is taken before any surgery</t>
  </si>
  <si>
    <t>Anaesthesia Consent for OT</t>
  </si>
  <si>
    <t xml:space="preserve">Patients attendant is informed about clinical condition and treatment being provided </t>
  </si>
  <si>
    <t>Patient/Attendant is informed about Possible outcomes/risks involved/alternatives available of surgery</t>
  </si>
  <si>
    <t>All surgical procedures are free of cost for JSSK beneficiaries</t>
  </si>
  <si>
    <t>JSSK</t>
  </si>
  <si>
    <t>All drugs and consumables are free for JSSK beneficiaries</t>
  </si>
  <si>
    <t>Check that  patient/attendants have not spent money on purchasing drugs &amp; consumable's from outside.</t>
  </si>
  <si>
    <t>Check that  patient/attendants have not spent money on Diagnostic from outside.</t>
  </si>
  <si>
    <t>Surgical services are free for BPL patients</t>
  </si>
  <si>
    <t xml:space="preserve">Adequate space for accommodating surgical  load </t>
  </si>
  <si>
    <t>Waiting area for attendants</t>
  </si>
  <si>
    <t>Seating arrangement for patient attendant</t>
  </si>
  <si>
    <t xml:space="preserve">Department has layout and demarcated areas as per functions </t>
  </si>
  <si>
    <t xml:space="preserve">Demarcated Protective Zone </t>
  </si>
  <si>
    <t>Demarcated Clean Zone</t>
  </si>
  <si>
    <t>Demarcated sterile Zone</t>
  </si>
  <si>
    <t>Demarcated disposal Zone</t>
  </si>
  <si>
    <t xml:space="preserve">Availability of Changing Rooms </t>
  </si>
  <si>
    <t xml:space="preserve">Availability of Pre Operative/Post operative Room </t>
  </si>
  <si>
    <t>Availability of  Scrub area</t>
  </si>
  <si>
    <t>Availability of  earmarked area for new-born Corner</t>
  </si>
  <si>
    <t xml:space="preserve">Availability of Autoclave room/ TSSU </t>
  </si>
  <si>
    <t>Availability of dirty utility area</t>
  </si>
  <si>
    <t xml:space="preserve">Corridors are wide enough for movement of trolleys </t>
  </si>
  <si>
    <t xml:space="preserve">2-3 meters </t>
  </si>
  <si>
    <t xml:space="preserve">The facility and department are planned to ensure structure follows the function/processes (Structure commensurate with the function of the hospital) </t>
  </si>
  <si>
    <t>Unidirectional flow of goods and services</t>
  </si>
  <si>
    <t>No criss cross of infectious and sterile goods</t>
  </si>
  <si>
    <t>OT does not have temporary connections and loosely hanging wires</t>
  </si>
  <si>
    <t xml:space="preserve">Physical condition of the buildings is safe for providing patient care </t>
  </si>
  <si>
    <t xml:space="preserve">Floors of the OT are non slippery and even </t>
  </si>
  <si>
    <t>Walls and floor of the OT covered with joint less tiles</t>
  </si>
  <si>
    <t>Windows and vents if any in the OT are intact and sealed</t>
  </si>
  <si>
    <t>OT has  fire  exit to permit safe escape to its occupant at time of fire</t>
  </si>
  <si>
    <t>OT room  has installed fire Extinguisher  that are capable of fighting A,B,C Type of Fire</t>
  </si>
  <si>
    <t>Availability of Obs &amp; Gynae Surgeon</t>
  </si>
  <si>
    <t xml:space="preserve">As per case load </t>
  </si>
  <si>
    <t>Availability of trained surgeon for Minilap/ Laparoscopic/NSV</t>
  </si>
  <si>
    <t>Minilap - MBBS trained in procedure
Laparoscopic</t>
  </si>
  <si>
    <t>Availability of anaesthetist</t>
  </si>
  <si>
    <t xml:space="preserve">As per patient load , at least two </t>
  </si>
  <si>
    <t>Availability of OT attendant/assistant</t>
  </si>
  <si>
    <t>Advance Life support</t>
  </si>
  <si>
    <t>OT Management</t>
  </si>
  <si>
    <t>Infection control and hand hygiene</t>
  </si>
  <si>
    <t>Training on processing/sterilization of equipment</t>
  </si>
  <si>
    <t>PPIUCD insertion</t>
  </si>
  <si>
    <t>Family planning counselling</t>
  </si>
  <si>
    <t>Laparoscopic surgery/Minilap</t>
  </si>
  <si>
    <t>NSV</t>
  </si>
  <si>
    <t>Staff is skilled  for resuscitation and intubation</t>
  </si>
  <si>
    <t>Staff is Skilled to operate  OT equipment</t>
  </si>
  <si>
    <t>Staff is skilled for processing and packing instrument</t>
  </si>
  <si>
    <t xml:space="preserve">Availability of medical gases </t>
  </si>
  <si>
    <t xml:space="preserve">Availability of Oxygen Cylinders /Nitrogen Gas supply </t>
  </si>
  <si>
    <t xml:space="preserve">Availability of Uterotonic Drugs </t>
  </si>
  <si>
    <t>Inj Ampicillin, Inj. metronidazole Inj Gentamycin,</t>
  </si>
  <si>
    <t>Injectable Hydralazine</t>
  </si>
  <si>
    <t xml:space="preserve"> Tab Paracetamol Ibuprofen, Inj Diclofenac, Sodium</t>
  </si>
  <si>
    <t xml:space="preserve"> IV fluids, Normal saline, Ringer's lactate,</t>
  </si>
  <si>
    <t xml:space="preserve">Availability of  anaesthetics </t>
  </si>
  <si>
    <t>Halothane, Thiopentone, Lignocaine, Succinylcholine, Ketamine, Nitrous Oxide, Sodium</t>
  </si>
  <si>
    <t xml:space="preserve">Availability of  emergency drugs </t>
  </si>
  <si>
    <t xml:space="preserve"> Inj Adrenaline, Inj Magsulf 50%, Inj Calcium gluconate 10%, Inj Hydrocortisone, Succinate, Inj Diazepam, Inj Pheniramine maleate, inj Cerboprost, Inj Fort win, Inj Phenergan, Betamethasone, Inj Hydralazine, Nifidepin, Methyldopa</t>
  </si>
  <si>
    <t>Vitamin K</t>
  </si>
  <si>
    <t xml:space="preserve">Availability of syringes and IV Sets </t>
  </si>
  <si>
    <t xml:space="preserve">Availability of personal protective equipment </t>
  </si>
  <si>
    <t>Emergency drug tray is maintained in OT/pre and post operative room</t>
  </si>
  <si>
    <t>BP apparatus, Thermometer, Pulse Oxy meter, Multipara meter , PV Set</t>
  </si>
  <si>
    <t>Availability of  functional instruments for Gynae and obstetrics</t>
  </si>
  <si>
    <t>LSCS Set, Cervical Biopsy Set, MVA set,   D&amp;C Set, Defibrillator, Nebulizers</t>
  </si>
  <si>
    <t xml:space="preserve">Availability of functional equipment/ Instruments for New Born Care </t>
  </si>
  <si>
    <t>Radiant warmer, Baby tray with Two pre warmed towels/sheets for wrapping the baby, mucus extractor, bag and mask (0 &amp;1 no.), sterilized thread for cord/cord clamp, nasogastric tube</t>
  </si>
  <si>
    <t>Availability of   functional General surgery equipment</t>
  </si>
  <si>
    <t xml:space="preserve">General Surgical Instruments for Piles, Fistula, &amp; Fissures. Surgical set for Hernia &amp; Hydrocele, Cautery </t>
  </si>
  <si>
    <t>Operation Table with Trendelenburg facility</t>
  </si>
  <si>
    <t>Minilap instruments</t>
  </si>
  <si>
    <t>Laparoscopic set</t>
  </si>
  <si>
    <t>NSV sets</t>
  </si>
  <si>
    <t>Instruments for Laparoscopy</t>
  </si>
  <si>
    <t>Portable X-Ray Machine,  Glucometer, HIV rapid diagnostic kit. Uristix.</t>
  </si>
  <si>
    <t>Availability of  functional Instruments for Resuscitation</t>
  </si>
  <si>
    <t>Ambu bag, Oxygen, Suction machine , laryngoscope, ET Tube, defibrillator</t>
  </si>
  <si>
    <t>Availability of  functional anaesthesia equipment</t>
  </si>
  <si>
    <t xml:space="preserve">Boyles apparatus, Bains Circuit or Soda lime absorbent in close circuit </t>
  </si>
  <si>
    <t xml:space="preserve"> Crash cart/Drug trolley, instrument trolley, dressing trolley</t>
  </si>
  <si>
    <t>Availability of equipment for storage of sterilized items</t>
  </si>
  <si>
    <t>Instrument cabinet and racks for storage of sterile items (not inside OT)</t>
  </si>
  <si>
    <t xml:space="preserve">Buckets for mopping, Separate mops for patient care area and circulation area duster, waste trolley, Deck brush </t>
  </si>
  <si>
    <t>Availability of equipment for TSSU</t>
  </si>
  <si>
    <t xml:space="preserve">Autoclave </t>
  </si>
  <si>
    <t>Availability of functional OT light</t>
  </si>
  <si>
    <t xml:space="preserve">Shadow less , Ceiling and Stand Model, Focus Lamp </t>
  </si>
  <si>
    <t>Availability of attachment/ accessories  with OT table</t>
  </si>
  <si>
    <t>Hospital grad mattress , IV stand, Bed pan</t>
  </si>
  <si>
    <t>Electrical panel for anaesthesia machine, cautery, monitors etc., X-ray view box</t>
  </si>
  <si>
    <t>Cupboard, table for preparation of medicines, chair, racks,</t>
  </si>
  <si>
    <t>All equipment are covered under the AMC including preventive maintenance</t>
  </si>
  <si>
    <t>There has system to label Defective/Out of order equipment and stored appropriately until it has been repaired</t>
  </si>
  <si>
    <t>Staff is skilled for trouble shooting in case equipment malfunction</t>
  </si>
  <si>
    <t>Periodic cleaning, inspection and  maintenance of the equipment is done by the operator</t>
  </si>
  <si>
    <t>Boyles apparatus, cautery, BP apparatus, autoclave etc.</t>
  </si>
  <si>
    <t>There is system to label/ code the equipment to indicate status of calibration/ verification when recalibration is due</t>
  </si>
  <si>
    <t xml:space="preserve">There is established system of timely  indenting of consumables and drugs </t>
  </si>
  <si>
    <t>Expiry dates are maintained at emergency drug tray, crash cart, anaesthesia drug trolley.</t>
  </si>
  <si>
    <t xml:space="preserve">No expired drug is found </t>
  </si>
  <si>
    <t xml:space="preserve">Narcotic and psychotropic drugs are kept in lock and key </t>
  </si>
  <si>
    <t>Anaesthetic agents are kept at secured place</t>
  </si>
  <si>
    <t xml:space="preserve">Check to ensure that there is no seepage , cracks, chipping of plaster </t>
  </si>
  <si>
    <t>OT Table are intact and without rust</t>
  </si>
  <si>
    <t>No condemned/Junk material in the OT</t>
  </si>
  <si>
    <t>No pests are noticed</t>
  </si>
  <si>
    <t>Adequate Illumination at OT table</t>
  </si>
  <si>
    <t>100000 lux</t>
  </si>
  <si>
    <t>Adequate Illumination at pre operative and post operative area</t>
  </si>
  <si>
    <t>General area 300 Lux</t>
  </si>
  <si>
    <t>Entry to OT is restricted</t>
  </si>
  <si>
    <t>Warning light is provided outside OT and its been used when OT  is functional</t>
  </si>
  <si>
    <t>Temperature is maintained  and record of same is kept</t>
  </si>
  <si>
    <t>20-250C, ICU has functional room thermometer and temperature is regularly maintained</t>
  </si>
  <si>
    <t>Humidity is maintained at desirable level</t>
  </si>
  <si>
    <t>50-60%</t>
  </si>
  <si>
    <t>Positive pressure is maintained in OT</t>
  </si>
  <si>
    <t>Security arrangement at OT</t>
  </si>
  <si>
    <t xml:space="preserve">Availability of Hot water supply </t>
  </si>
  <si>
    <t>Availability of power back up in OT</t>
  </si>
  <si>
    <t xml:space="preserve">2 tier backup with UPS </t>
  </si>
  <si>
    <t xml:space="preserve">Availability  of Centralized /local piped Oxygen, nitrogen and vacuum supply </t>
  </si>
  <si>
    <t>OT has facility to provide sufficient and  clean linen for surgical patient</t>
  </si>
  <si>
    <t>Drape, draw sheet, cut sheet and gown</t>
  </si>
  <si>
    <t>OT has facility to provide linen for staff</t>
  </si>
  <si>
    <t>Linen is changed after each procedure</t>
  </si>
  <si>
    <t xml:space="preserve">Staff is aware of their roles and responsibilities </t>
  </si>
  <si>
    <t>There is procedure of handing over while receiving patient from OT to indoor and ICU</t>
  </si>
  <si>
    <t xml:space="preserve">There is a procedure for consultation of  the patient with other specialists with in the hospital </t>
  </si>
  <si>
    <t>Patient id band/ Patient ID No./verbal confirmation etc.</t>
  </si>
  <si>
    <t>Handover register is maintained</t>
  </si>
  <si>
    <t>Check for use of multi parameter</t>
  </si>
  <si>
    <t>Check the measure taken to prevent new born theft, baby sweeping and baby fall</t>
  </si>
  <si>
    <t>HIV, Infectious cases</t>
  </si>
  <si>
    <t xml:space="preserve">Check for BHT if drugs are prescribed under generic name only </t>
  </si>
  <si>
    <t>Electrolytes like Potassium chloride, Opioids, Neuro muscular blocking agent, Anti thrombolytic agent, insulin, warfarin, Heparin, Adrenergic agonist etc. as applicable</t>
  </si>
  <si>
    <t xml:space="preserve">Every Medical advice and procedure is accompanied with date , time and signature </t>
  </si>
  <si>
    <t>Check for availability of magnifying glass.</t>
  </si>
  <si>
    <t>Records of Monitoring/ Assessments are maintained</t>
  </si>
  <si>
    <t>PAC, Intraoperative monitoring</t>
  </si>
  <si>
    <t>Treatment plan, first orders are written on BHT</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</si>
  <si>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</si>
  <si>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</si>
  <si>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Anaesthesia Notes are Recorded </t>
  </si>
  <si>
    <t>Consents, surgical safety check list</t>
  </si>
  <si>
    <t>OT Register, Schedule, Infection  control records, autoclaving records etc.</t>
  </si>
  <si>
    <t>The facility has defined and established procedures for Blood Storage Management and Transfusion.</t>
  </si>
  <si>
    <t>ME E12.4</t>
  </si>
  <si>
    <t xml:space="preserve">There is established procedure for issuing blood </t>
  </si>
  <si>
    <t xml:space="preserve">Availability of blood units in case of emergency with out replacement </t>
  </si>
  <si>
    <t>Any major or minor transfusion reaction is recorded and reported to responsible staff</t>
  </si>
  <si>
    <t xml:space="preserve">Staff is competent to identify transfusion reaction and its management </t>
  </si>
  <si>
    <t xml:space="preserve">Facility has established procedures for Anaesthetic Services </t>
  </si>
  <si>
    <t>Facility has established procedures for Pre Anaesthetic Check up and maintenance of records</t>
  </si>
  <si>
    <t>There is procedure to ensure that PAC has been done before surgery</t>
  </si>
  <si>
    <t>There is procedure to review findings of PAC</t>
  </si>
  <si>
    <t>ME E13.2</t>
  </si>
  <si>
    <t xml:space="preserve">Facility has established procedures for monitoring during anaesthesia </t>
  </si>
  <si>
    <t xml:space="preserve">Anaesthesia plan is documented before entering into OT </t>
  </si>
  <si>
    <t xml:space="preserve">Food intake status of Patient is checked </t>
  </si>
  <si>
    <t>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</si>
  <si>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</si>
  <si>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</si>
  <si>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</si>
  <si>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</si>
  <si>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notes are recorded </t>
  </si>
  <si>
    <t xml:space="preserve">Check for the adequacy </t>
  </si>
  <si>
    <t xml:space="preserve">Any adverse Anaesthesia Event is recorded and reported </t>
  </si>
  <si>
    <t>ME E13.3</t>
  </si>
  <si>
    <t xml:space="preserve">Facility has established procedures for Post Anaesthesia care </t>
  </si>
  <si>
    <t xml:space="preserve">Post anaesthesia status is monitored and documented </t>
  </si>
  <si>
    <t>Standard E14</t>
  </si>
  <si>
    <t xml:space="preserve">Facility has defined and established procedures for Operation Theatre and Surgical Services </t>
  </si>
  <si>
    <t>ME E14.1</t>
  </si>
  <si>
    <t>There is procedure OT Scheduling</t>
  </si>
  <si>
    <t>Schedule is prepared in consonance with available OT house and patients requirement</t>
  </si>
  <si>
    <t>ME E14.2</t>
  </si>
  <si>
    <t xml:space="preserve">Facility has established procedures for Preoperative care </t>
  </si>
  <si>
    <t xml:space="preserve">Patient evaluation before surgery is done and recorded </t>
  </si>
  <si>
    <t>Vitals , Patients fasting status etc.</t>
  </si>
  <si>
    <t xml:space="preserve">Antibiotic Prophylaxis given as indicated </t>
  </si>
  <si>
    <t xml:space="preserve">Tetanus Prophylaxis is given if Indicated </t>
  </si>
  <si>
    <t xml:space="preserve">There is a process to prevent wrong site and wrong surgery </t>
  </si>
  <si>
    <t xml:space="preserve">Surgical Site is marked before entering into OT </t>
  </si>
  <si>
    <t xml:space="preserve">Surgical site preparation is done as per protocol </t>
  </si>
  <si>
    <t xml:space="preserve">Cleaning , Asepsis and Draping </t>
  </si>
  <si>
    <t>ME E14.3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</si>
  <si>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</si>
  <si>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</si>
  <si>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</si>
  <si>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</si>
  <si>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t>
  </si>
  <si>
    <t xml:space="preserve">Adequate Haemostasis is ensured during surgery  </t>
  </si>
  <si>
    <t xml:space="preserve">Check for Cautery and suture legation practices </t>
  </si>
  <si>
    <t xml:space="preserve">Appropriate suture material is used for surgery as per requirement </t>
  </si>
  <si>
    <t xml:space="preserve">Check for  what kind of sutures used for different surgeries . Braided Biological sutures are not used for dirty wounds, Catgut is not used for closing facial layers of abdominal wounds or where prolonged support is required </t>
  </si>
  <si>
    <t>ME E14.4</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</si>
  <si>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</si>
  <si>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</si>
  <si>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</si>
  <si>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</si>
  <si>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</si>
  <si>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Facility has established procedures for Intranatal care as per guidelines </t>
  </si>
  <si>
    <t xml:space="preserve">pre operative care </t>
  </si>
  <si>
    <t xml:space="preserve">Check for Haemoglobin level is estimated , and arrangement of Blood, IV line established, Catheterization, Demonstration of Antacids </t>
  </si>
  <si>
    <t>Proper selection of Anaesthesia</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</si>
  <si>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</si>
  <si>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</si>
  <si>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</si>
  <si>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</si>
  <si>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Monitoring of vitals I/O charting, uterine contraction, bleeding </t>
  </si>
  <si>
    <t>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</si>
  <si>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</si>
  <si>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</si>
  <si>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</si>
  <si>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Management of shock.</t>
  </si>
  <si>
    <t>Ruptured Uterus</t>
  </si>
  <si>
    <t xml:space="preserve">Recording Time of Birth </t>
  </si>
  <si>
    <t xml:space="preserve">Vitamin K  </t>
  </si>
  <si>
    <t xml:space="preserve">Facility has established procedures for postnatal care as per guidelines </t>
  </si>
  <si>
    <t xml:space="preserve">Post partum Care is Provided to Mother </t>
  </si>
  <si>
    <t>Prevention of Hypothermia</t>
  </si>
  <si>
    <t xml:space="preserve">Initiation of Breastfeeding with-in 1 Hour </t>
  </si>
  <si>
    <t>The facility has procedures for Stabilization/treatment/referral of post natal complication</t>
  </si>
  <si>
    <t xml:space="preserve">There is established criteria for shifting new-born to NBSU/SNCU </t>
  </si>
  <si>
    <t>Facility  has provision for Passive  and active culture surveillance of critical &amp; high risk areas</t>
  </si>
  <si>
    <t xml:space="preserve">Facility measures hospital associated infection rates </t>
  </si>
  <si>
    <t>There is procedure to report cases of Hospital acquired infection</t>
  </si>
  <si>
    <t>There is procedure for immunization of the staff</t>
  </si>
  <si>
    <t>Periodic medical check-up of the staff</t>
  </si>
  <si>
    <t xml:space="preserve">Check for Doctors are aware of Hospital Antibiotic Policy </t>
  </si>
  <si>
    <t>Open the tap. Ask the staff, water is 24*7</t>
  </si>
  <si>
    <t xml:space="preserve">The Facility Staff is trained in correct Hand washing practices and they adhere to standard hand washing practices </t>
  </si>
  <si>
    <t xml:space="preserve">Adherence to Surgical scrub method </t>
  </si>
  <si>
    <t xml:space="preserve">Procedure should be repeated several times so that the scrub lasts for 3 to 5
minutes. The hands and forearms should be dried with a sterile towel only.  </t>
  </si>
  <si>
    <t>Staff is aware of occasions for hand washing</t>
  </si>
  <si>
    <t>Procedure for proper cleaning of site with Antisepsis</t>
  </si>
  <si>
    <t>E.g.. before giving IM/IV injection, drawing blood, putting Intravenous and urinary catheter</t>
  </si>
  <si>
    <t>Proper cleaning of perineal area before procedure with antisepsis</t>
  </si>
  <si>
    <t>Check sterile field is maintained during surgery</t>
  </si>
  <si>
    <t>Surgical site covered with sterile drapes, sterile instruments are kept within the sterile field.</t>
  </si>
  <si>
    <t>Sterile gloves are available in OT and Critical areas</t>
  </si>
  <si>
    <t>HIV kit</t>
  </si>
  <si>
    <t xml:space="preserve">Facility ensures standard practices and materials for decontamination and cleaning   of instruments and  procedures areas </t>
  </si>
  <si>
    <t>Decontamination of operating surfaces</t>
  </si>
  <si>
    <t>Ask staff about how they decontaminate the procedure surface like OT Table, Stretcher/Trolleys  etc. 
(Wiping with 0.5% Chlorine solution</t>
  </si>
  <si>
    <t xml:space="preserve">
Ask staff how they decontaminate the instruments like ambubag, suction cannula, Surgical Instruments 
(Soaking in 0.5% Chlorine Solution, Wiping with 0.5% Chlorine Solution or 70% Alcohol as applicable </t>
  </si>
  <si>
    <t>Staff know how to make chlorine solution</t>
  </si>
  <si>
    <t xml:space="preserve">Formaldehyde or glutaraldehyde solution replaced as per manufacturer instructions </t>
  </si>
  <si>
    <t xml:space="preserve">Instruments are packed according for autoclaving as per standard protocol </t>
  </si>
  <si>
    <t xml:space="preserve">Regular validation of sterilization through biological and chemical indicators </t>
  </si>
  <si>
    <t>OB/SI/RR</t>
  </si>
  <si>
    <t>Maintenance of records of sterilization</t>
  </si>
  <si>
    <t xml:space="preserve">Faculty layout ensures separation of general traffic from patient traffic </t>
  </si>
  <si>
    <t xml:space="preserve">Zoning of High risk areas </t>
  </si>
  <si>
    <t>Facility layout ensures separation of routes for clean and dirty items</t>
  </si>
  <si>
    <t xml:space="preserve">Floors and wall surfaces of OT are easily cleanable </t>
  </si>
  <si>
    <t xml:space="preserve">CSSD/TSSU has demarcated separate area for receiving dirty items, processes, keeping clean and sterile items </t>
  </si>
  <si>
    <t xml:space="preserve">Facility ensures air quality of high risk area </t>
  </si>
  <si>
    <t xml:space="preserve">Positive Pressure in OT </t>
  </si>
  <si>
    <t xml:space="preserve">Adequate air exchanges are maintained </t>
  </si>
  <si>
    <t>Availability of puncture proof container</t>
  </si>
  <si>
    <t xml:space="preserve">Staff knows what to do in case of shape injury. Whom to report. See if any reporting has been done </t>
  </si>
  <si>
    <t>Preferably Anaesthetist or surgeon</t>
  </si>
  <si>
    <t>There is system daily round by Surgeon/Matron/Hospital manager/ Hospital Superintendent/for monitoring of services</t>
  </si>
  <si>
    <t>The Department has documented procedure for scheduling the Surgery and its booking</t>
  </si>
  <si>
    <t>The Department has documented procedure for pre operative procedure</t>
  </si>
  <si>
    <t>The Department has documented procedure for pre operative anaesthetic check up</t>
  </si>
  <si>
    <t>The Department has documented procedure for in process check during surgery</t>
  </si>
  <si>
    <t>The Department has documented procedure for post operative care of the patient</t>
  </si>
  <si>
    <t>The Department has documented procedure for operation theatre asepsis and environment management</t>
  </si>
  <si>
    <t xml:space="preserve">The Department has documented procedure for OT documentation. </t>
  </si>
  <si>
    <t>The Department has documented procedure for reception of dirt packs and issue of sterile packs from TSSU</t>
  </si>
  <si>
    <t>The Department has documented procedure for maintenance and calibration of equipment</t>
  </si>
  <si>
    <t xml:space="preserve">The Department has documented procedure for  general cleaning of OT and annexes </t>
  </si>
  <si>
    <t xml:space="preserve">Check staff if aware of relevant part of SOPs </t>
  </si>
  <si>
    <t>Work instruction/clinical  protocols are  displayed</t>
  </si>
  <si>
    <t xml:space="preserve">Processing and sterilization of equipment, </t>
  </si>
  <si>
    <t xml:space="preserve">Corrective and preventive  actions are taken </t>
  </si>
  <si>
    <t xml:space="preserve">Quality objective for OT are defined </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</si>
  <si>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</si>
  <si>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</si>
  <si>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</si>
  <si>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</si>
  <si>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Downtime of critical equipment </t>
  </si>
  <si>
    <t xml:space="preserve">No of major surgeries per surgeon </t>
  </si>
  <si>
    <t>Proportion of elective C-Sections</t>
  </si>
  <si>
    <t>Proportion emergency  surgeries</t>
  </si>
  <si>
    <t>Cycle time for instrument processing</t>
  </si>
  <si>
    <t xml:space="preserve">Surgical Site infection Rate </t>
  </si>
  <si>
    <t>No. of observed surgical site infections*100/total no. of Major surgeries</t>
  </si>
  <si>
    <t xml:space="preserve">Incidence of re-exploration of surgery </t>
  </si>
  <si>
    <t>Perioperative Death Rate</t>
  </si>
  <si>
    <t>Deaths occurred from pre operative procedure to discharge of the patient</t>
  </si>
  <si>
    <t>Proportion of General Anaesthesia to spinal anaesthesia</t>
  </si>
  <si>
    <t>Proportion of PAC done out of total  surgeries</t>
  </si>
  <si>
    <t>No. of autoclave cycle failed in Bowie dick test out of total autoclave cycle</t>
  </si>
  <si>
    <t xml:space="preserve">Operation Cancellation rates </t>
  </si>
  <si>
    <t xml:space="preserve">No. of cancelled operation*1000 /total operation done </t>
  </si>
  <si>
    <t>Planned operations cancelled due to any reason like clinical, non clinical (theatre), or by patient</t>
  </si>
  <si>
    <t xml:space="preserve">Operation Theatre  Score Card </t>
  </si>
  <si>
    <t xml:space="preserve">Operation Theatre </t>
  </si>
  <si>
    <t>Checklist for Laboratory</t>
  </si>
  <si>
    <t>Compliance 
Full/Partial/No</t>
  </si>
  <si>
    <t xml:space="preserve">All lab services are available in routine working hours </t>
  </si>
  <si>
    <t xml:space="preserve">Emergency lab services are available </t>
  </si>
  <si>
    <t>Facility for on call laboratory technician</t>
  </si>
  <si>
    <t>Availability of Haematology services</t>
  </si>
  <si>
    <t>Hb, TLC, DLC, AEC, Reti count, ESR, PBS, Malaria/Filaria, Platelets count, PCV, Blood grouping, Rh typing.</t>
  </si>
  <si>
    <t>Availability of Bio chemistry services</t>
  </si>
  <si>
    <t>B. sugar, B urea, LFT, KFT, lipid profile</t>
  </si>
  <si>
    <t>Availability of Microbiology services</t>
  </si>
  <si>
    <t>Smear for AFB, KLB, Gram stain for throat Swab, Sputum etc.</t>
  </si>
  <si>
    <t>Availability of urine analysis services</t>
  </si>
  <si>
    <t>Urine for Albumin, Sugar, Deposits, Bile salts, Bile pigments, Ketone Bodies, spc. Gravity, pH.</t>
  </si>
  <si>
    <t>Availability of stool analysis</t>
  </si>
  <si>
    <t>Stool for ova/cyst (EH), Occult blood.</t>
  </si>
  <si>
    <t>Availability of  sputum cytology</t>
  </si>
  <si>
    <t xml:space="preserve">Tests for Diagnosis of malaria (Smear and RDTK) </t>
  </si>
  <si>
    <t xml:space="preserve">Tests for Kala Azar, Dengue, JE, Chikunganya  </t>
  </si>
  <si>
    <t>As per prevalent endemic</t>
  </si>
  <si>
    <t>Availability of Designated Microscopy Centre (AFB)</t>
  </si>
  <si>
    <t>ME  A4.3</t>
  </si>
  <si>
    <t xml:space="preserve">Availability of Skin Smear Examination </t>
  </si>
  <si>
    <t xml:space="preserve">Haemogram,  BT CT, Fasting/PP Sugar, Lipid Profile, Blood Urea , LFT Kidney Function Test </t>
  </si>
  <si>
    <t>ME A 6.1</t>
  </si>
  <si>
    <t>Laboratory provides specific test  for local health problems/ diseases e.g.. Dengue, Kalazar etc.</t>
  </si>
  <si>
    <t xml:space="preserve">Availability  departmental  signage's </t>
  </si>
  <si>
    <t xml:space="preserve">(Numbering of rooms, main department and inter- sectional signage) </t>
  </si>
  <si>
    <t>List of services available are displayed at the entrance</t>
  </si>
  <si>
    <t>Timing for collection of sample and delivery of reports are displayed</t>
  </si>
  <si>
    <t xml:space="preserve">User charges in r/o laboratory services are displayed </t>
  </si>
  <si>
    <t xml:space="preserve">Lab Reports are provided to Patient in proper printed format </t>
  </si>
  <si>
    <t>Separate queue for female patients at lab</t>
  </si>
  <si>
    <t xml:space="preserve">Check the availability of ramp in lab building area /sample collection area </t>
  </si>
  <si>
    <t xml:space="preserve">Laboratory has a system to ensure the confidentiality of the reports generated </t>
  </si>
  <si>
    <t xml:space="preserve">Laboratory staff do not discuss the lab result and reports are kept in secure place </t>
  </si>
  <si>
    <t xml:space="preserve">HIV positive reports/pregnancy reports are communicated as per NACO guidelines </t>
  </si>
  <si>
    <t xml:space="preserve">Informed Consent is taken before HIV  testing, Biopsy and any other invasive procedure </t>
  </si>
  <si>
    <t>Before testing for HIV patient is informed the that  test is voluntary and result will be disclosed to  him/her only</t>
  </si>
  <si>
    <t>Pre test counselling is done before HIV testing</t>
  </si>
  <si>
    <t>Facility ensures that there are no financial barrier to access and that there is financial protection given from cost of care.</t>
  </si>
  <si>
    <t xml:space="preserve">Free Diagnostic tests for Pregnant women &amp; Infant </t>
  </si>
  <si>
    <t>Check that  patient has not incurred expenditure on purchasing consumables from outside.</t>
  </si>
  <si>
    <t>Check that  patient party not incurred expenditure on diagnostics from outside.</t>
  </si>
  <si>
    <t xml:space="preserve">The facility provide free of cost treatment to Below Poverty Line(BPL) patients without administrative hassles </t>
  </si>
  <si>
    <t xml:space="preserve">Tests are free of cost for BPL patients </t>
  </si>
  <si>
    <t xml:space="preserve">Cashless investigation by empanelled lab for JSSK beneficiaries for the test which are not available within the facility </t>
  </si>
  <si>
    <t xml:space="preserve">Laboratory space is adequate for carrying out activities </t>
  </si>
  <si>
    <t xml:space="preserve">Adequate area for sample collection, waiting, performing test, keeping equipment and storage of drugs and records </t>
  </si>
  <si>
    <t>Availability of adequate waiting area</t>
  </si>
  <si>
    <t>Availability of drinking water near laboratory.</t>
  </si>
  <si>
    <t>ME C 1.3</t>
  </si>
  <si>
    <t xml:space="preserve">Demarcated sample collection area </t>
  </si>
  <si>
    <t xml:space="preserve">Demarcated testing area </t>
  </si>
  <si>
    <t xml:space="preserve">Designated report writing area </t>
  </si>
  <si>
    <t xml:space="preserve">Demarcated washing and waste disposal area </t>
  </si>
  <si>
    <t>ME C 1.5</t>
  </si>
  <si>
    <t>ME C 1.7</t>
  </si>
  <si>
    <t xml:space="preserve">Unidirectional flow of services </t>
  </si>
  <si>
    <t>Sample collection- Sample processing- Analytical area- reporting.</t>
  </si>
  <si>
    <t>Standard C 2</t>
  </si>
  <si>
    <t>Laboratory does not have temporary connections and loose hanging wires</t>
  </si>
  <si>
    <t xml:space="preserve">Adequate electrical sockets are provided for safe and smooth operation of lab equipment </t>
  </si>
  <si>
    <t>ME C2..3</t>
  </si>
  <si>
    <t>Work benches are chemical resistant</t>
  </si>
  <si>
    <t>Floors of the Laboratory are non slippery and even its surface is acid resistant</t>
  </si>
  <si>
    <t>Laboratory has plan for  safe storage and handling of potentially flammable materials.</t>
  </si>
  <si>
    <t>Lab has installed fire Extinguishers to handle fire ABC type</t>
  </si>
  <si>
    <t>Check if expiry date for fire extinguishers are displayed on each extinguisher as well as due date for next refilling is clearly mentioned</t>
  </si>
  <si>
    <t xml:space="preserve">Availability of Lab. technicians </t>
  </si>
  <si>
    <t>Two Lab technicians</t>
  </si>
  <si>
    <t>Training on automated Diagnostic Equipment like semi auto analyser</t>
  </si>
  <si>
    <t>Training on Internal and External Quality Assurance</t>
  </si>
  <si>
    <t>Laboratory Safety</t>
  </si>
  <si>
    <t>Staff is skilled to run automated equipment like semi auto analyser.</t>
  </si>
  <si>
    <t>Staff is skilled for maintaining Laboratory records</t>
  </si>
  <si>
    <t>Standard C 4</t>
  </si>
  <si>
    <t>Regular availability of supplies for Laboratory</t>
  </si>
  <si>
    <t xml:space="preserve">Clean slides, slide markers, gloves, transport medium, test tubes, vials, swabs, culture bottles, Zeil Neelsen Acid Fast stain, sealing material etc. </t>
  </si>
  <si>
    <t>Availability of RD kits.</t>
  </si>
  <si>
    <t>RDK for malaria/typhoid and faecal contamination of water.</t>
  </si>
  <si>
    <t>ME C 5.1</t>
  </si>
  <si>
    <t>BP apparatus, Stethoscope at sample collection area</t>
  </si>
  <si>
    <t>ME C 5.3</t>
  </si>
  <si>
    <t xml:space="preserve">Availability of functional  equipment for sample collection and processing </t>
  </si>
  <si>
    <t>Micropipettes , Spirit lamp, Centrifuge, Water Bath, Hot air oven.</t>
  </si>
  <si>
    <t>Availability of equipment for storage and transfer of samples</t>
  </si>
  <si>
    <t>Ice box, stool transport carrier, test tube rack, refrigerator, smear transporting box, sterile leak proof containers.</t>
  </si>
  <si>
    <t xml:space="preserve">Availability of functional Microscopy equipment </t>
  </si>
  <si>
    <t xml:space="preserve">Binocular Micro scope , FNAC, staining rack </t>
  </si>
  <si>
    <t>Availability of equipment for testing &amp; analysis</t>
  </si>
  <si>
    <t>Photocalorie meter, semi autoanalyzer, glucometer.</t>
  </si>
  <si>
    <t>Autoclave/Boiler</t>
  </si>
  <si>
    <t>ME BC 5.7</t>
  </si>
  <si>
    <t xml:space="preserve">The Department have patient furniture and fixtures as per load and service provision </t>
  </si>
  <si>
    <t xml:space="preserve">Availability of fixtures at lab </t>
  </si>
  <si>
    <t>Illumination at work stations, Electrical fixture for lab equipment and storage equipment</t>
  </si>
  <si>
    <t xml:space="preserve">Availability of furniture </t>
  </si>
  <si>
    <t>Lab stools, Work bench's,  rack and cupboard for storage of reagent ,Patient stool, Chair table</t>
  </si>
  <si>
    <t>ME D 1.1</t>
  </si>
  <si>
    <t>Agency/ is identified for maintenance of the equipment</t>
  </si>
  <si>
    <t>There is a system of timely corrective  break down maintenance of the equipment</t>
  </si>
  <si>
    <t>There is a system to label Defective/Out of order equipment and they are stored appropriately until its  repair</t>
  </si>
  <si>
    <t>Laboratory has a system to update correction factor after calibration of equipment (if required)</t>
  </si>
  <si>
    <t>Each lot of reagents matched against earlier tested in-use reagent lot or with suitable reference material before being put in service and result's are recorded.</t>
  </si>
  <si>
    <t xml:space="preserve">There is a established procedure for forecasting and indenting of drugs and consumables </t>
  </si>
  <si>
    <t>There is established system of timely  indenting of consumables and reagents</t>
  </si>
  <si>
    <t xml:space="preserve">Reagents and consumables are kept away from water and sources of  heat,
direct sunlight </t>
  </si>
  <si>
    <t>Reagents are labelled appropriately</t>
  </si>
  <si>
    <t>Reagents label contain name, concentration, date of preparation/opening, date of expiry, storage conditions and warning</t>
  </si>
  <si>
    <t>No expired reagent found</t>
  </si>
  <si>
    <t>Department maintains stock and expenditure register of reagents</t>
  </si>
  <si>
    <t xml:space="preserve">There is no stock out of reagents </t>
  </si>
  <si>
    <t>Check, if temperature charts are maintained and updated periodically</t>
  </si>
  <si>
    <t>Regular Defrosting is done</t>
  </si>
  <si>
    <t>Hospital infrastructure is adequately maintained.</t>
  </si>
  <si>
    <t xml:space="preserve">The facility has a policy of removal of condemned junk material </t>
  </si>
  <si>
    <t>No condemned/Junk material found in the lab</t>
  </si>
  <si>
    <t>Adequate illumination in the laboratory.</t>
  </si>
  <si>
    <t>Temperature control and ventilation in the laboratory.</t>
  </si>
  <si>
    <t xml:space="preserve">Availability of Eye washing facility </t>
  </si>
  <si>
    <t>Availability of power back up in laboratory</t>
  </si>
  <si>
    <t>Standard D8</t>
  </si>
  <si>
    <t>ME D8.3</t>
  </si>
  <si>
    <t>The facility ensure relevant processes are in compliance with the statutory requirements</t>
  </si>
  <si>
    <t>Any positive report of notifiable disease is intimated to designated authorities within the stipulated time-limit</t>
  </si>
  <si>
    <t xml:space="preserve">Staff is aware of their role and responsibilities 
</t>
  </si>
  <si>
    <t>Check for system of recording time of reporting and relieving (Attendance register/ Biometrics etc.)</t>
  </si>
  <si>
    <t>The facility ensures adherence to dress code as mandated by its administration / the health department</t>
  </si>
  <si>
    <t xml:space="preserve">Technician and support staff adhere to their respective dress code </t>
  </si>
  <si>
    <t xml:space="preserve"> Unique  laboratory identification number  is given to each patient sample </t>
  </si>
  <si>
    <t>Patient demographic details are recorded in laboratory records</t>
  </si>
  <si>
    <t xml:space="preserve">Laboratory has referral linkage for test, which are not available at the facility </t>
  </si>
  <si>
    <t xml:space="preserve">Facility gets referred patients from lower level of facility </t>
  </si>
  <si>
    <t>e.g.: linkage for disease surveillance and water testing</t>
  </si>
  <si>
    <t xml:space="preserve">Printed formats for requisition and reporting are available </t>
  </si>
  <si>
    <t xml:space="preserve">Lab records are labelled and indexed </t>
  </si>
  <si>
    <t>Records are maintained for the laboratory</t>
  </si>
  <si>
    <t xml:space="preserve">Test registers, IQAS/EQAS Registers, Expenditure registers, Accession list etc. </t>
  </si>
  <si>
    <t>Laboratory has adequate facility for storage of records</t>
  </si>
  <si>
    <t>Laboratory has a system of easy retrieval of record</t>
  </si>
  <si>
    <t>Ask for retrieval of a sample record</t>
  </si>
  <si>
    <t xml:space="preserve">The facility has Disaster Management Plan in place </t>
  </si>
  <si>
    <t>The staff is aware of Disaster Plan</t>
  </si>
  <si>
    <t>ME E10.5</t>
  </si>
  <si>
    <t xml:space="preserve">There is a procedure for handling medico legal cases </t>
  </si>
  <si>
    <t>Samples of medico legal cases are identified, Secured, preserved and processed</t>
  </si>
  <si>
    <t>Requisition and reports are marked with MLC, and the reports are handed over to authorized personnel only</t>
  </si>
  <si>
    <t>Requisitions of all laboratory test are received on designated and apparent forms.</t>
  </si>
  <si>
    <t xml:space="preserve">Request form contains relevant information: Name and identification number of patient, name of authorized requester, type of primary sample, examination requested, date and time of primary sample collection and date and time of receipt of sample by laboratory, </t>
  </si>
  <si>
    <t>Instructions for collection and handling of primary samples are communicated to those responsible for collection</t>
  </si>
  <si>
    <t>Laboratory has system in place to label the primary samples</t>
  </si>
  <si>
    <t>Laboratory has system to trace the primary sample from requisition form</t>
  </si>
  <si>
    <t>Laboratory has system in place to  monitor  transportation of the  sample</t>
  </si>
  <si>
    <t xml:space="preserve">Transportation of sample includes:  Time frame, temperature and carrier specified for transportation </t>
  </si>
  <si>
    <t>ME E11.2</t>
  </si>
  <si>
    <t xml:space="preserve">There are established  procedures for testing Activities </t>
  </si>
  <si>
    <t>Testing procedure are readily available at work station and staff is aware of the same</t>
  </si>
  <si>
    <t>Laboratory has Biological reference interval for its examination of various results</t>
  </si>
  <si>
    <t>Laboratory has identified critical intervals for which immediate notification is done to concerned physician</t>
  </si>
  <si>
    <t xml:space="preserve">There are established  procedures for Post-testing activities </t>
  </si>
  <si>
    <t>Laboratory has a system to review the results of examination by authorized person before release of the report</t>
  </si>
  <si>
    <t>Laboratory has format for reporting of results</t>
  </si>
  <si>
    <t>Laboratory has system to provide the reports within defined cycle time for each category of patient -routine and emergency</t>
  </si>
  <si>
    <t>Laboratory results written in reports are legible without error in transcription</t>
  </si>
  <si>
    <t>Laboratory has defined the retention period and disposal of used sample</t>
  </si>
  <si>
    <t>Laboratory has a system to retain the copies of reported results, which are promptly retrieved when required</t>
  </si>
  <si>
    <t>The Facility provide service for Integrated Disease Surveillance Programme</t>
  </si>
  <si>
    <t xml:space="preserve">Weekly reporting of Confirmed cases on form "L" from laboratory </t>
  </si>
  <si>
    <t>Periodic medical check-up's of the staff is undertaken</t>
  </si>
  <si>
    <t xml:space="preserve">Staff aware of when to hand wash </t>
  </si>
  <si>
    <t>Proper cleaning of procedure site  with antisepsis</t>
  </si>
  <si>
    <t xml:space="preserve"> before drawing blood, </t>
  </si>
  <si>
    <t>Availability of lab aprons/coats</t>
  </si>
  <si>
    <t xml:space="preserve">Staff adheres to standard personal protection practices </t>
  </si>
  <si>
    <t>No reuse of disposable gloves and Masks.</t>
  </si>
  <si>
    <t xml:space="preserve">Facility ensures standard practices and materials for decontamination and clean ing of instruments and  procedures areas </t>
  </si>
  <si>
    <t xml:space="preserve">Facility ensures standard practices and material for disinfection and sterilization of instruments and equipment </t>
  </si>
  <si>
    <t>Disinfection of reusable glassware</t>
  </si>
  <si>
    <t>Disinfection by hot air oven at 160 oC for 1 hour</t>
  </si>
  <si>
    <t xml:space="preserve">Facility ensures availability of  standard material for cleaning and disinfection of patient care areas </t>
  </si>
  <si>
    <t>Chlorine solution, Gluteraldehye, Carbolic acid(If Gluteraldehyde-Check for its activation period.)</t>
  </si>
  <si>
    <t>Cleaning equipment like broom are not used in Laboratory</t>
  </si>
  <si>
    <t>Precaution with infectious patients like TB</t>
  </si>
  <si>
    <t>Disposal of sputum cups as per guidelines</t>
  </si>
  <si>
    <t>There is system to take feed back from clinician about quality of services</t>
  </si>
  <si>
    <t>Internal Quality assurance programme is in place</t>
  </si>
  <si>
    <t>Standards are run at defined interval</t>
  </si>
  <si>
    <t>Control charts are prepared and outliers are identified.</t>
  </si>
  <si>
    <t>Corrective action is taken on the identified gaps</t>
  </si>
  <si>
    <t>Internal Quality Control for RNTCP Lab. is in place</t>
  </si>
  <si>
    <t>Routine checking of equipment, new lots of regent, smear preparation, grading etc.</t>
  </si>
  <si>
    <t xml:space="preserve">Cross Validation of Lab tests are done and records are maintained </t>
  </si>
  <si>
    <t>Corrective actions are taken on abnormal values</t>
  </si>
  <si>
    <t xml:space="preserve">External quality assurance program is implemented as per RNTCP program </t>
  </si>
  <si>
    <t>Onsite evaluation done Monthly
Random Blinded rechecking (RBRC) done Monthly</t>
  </si>
  <si>
    <t>External quality assurance program is implemented for NVBDCP</t>
  </si>
  <si>
    <t>External quality assurance under NACP</t>
  </si>
  <si>
    <t xml:space="preserve">Facility has established, documented implemented and maintained Standard Operating Procedures for all key processes and support services. </t>
  </si>
  <si>
    <t>Current version of SOP are available with the respective process owners</t>
  </si>
  <si>
    <t>Laboratory has documented process for Collection and handling of primary sample</t>
  </si>
  <si>
    <t>Laboratory has documented procedure for transportation of primary sample with specification about time frame, temperature and carrier</t>
  </si>
  <si>
    <t>Laboratory has documented process on acceptance and rejection of primary samples</t>
  </si>
  <si>
    <t>Laboratory has documented procedure on receipt, labelling, processing and reporting of primary sample</t>
  </si>
  <si>
    <t>Laboratory has documented system for storage of examined samples</t>
  </si>
  <si>
    <t>Laboratory has documented system for repeat tests due to analytical failure</t>
  </si>
  <si>
    <t xml:space="preserve">Laboratory has documented validated procedure for examination of samples </t>
  </si>
  <si>
    <t>Laboratory has documented biological reference intervals</t>
  </si>
  <si>
    <t>Laboratory has documented critical reference values and procedure for immediate reporting of results</t>
  </si>
  <si>
    <t xml:space="preserve">Laboratory has documented procedure for release of reports including details of personal, authorised to release the results and details of recipient's of the reports </t>
  </si>
  <si>
    <t>Laboratory has documented internal quality control system to verify the quality of results</t>
  </si>
  <si>
    <t>Laboratory has  documented External Quality assurance program</t>
  </si>
  <si>
    <t>Laboratory has documented procedure for calibration of equipment</t>
  </si>
  <si>
    <t>Laboratory has documented procedure for validation of results of reagents ,stains , media and kits etc. wherever required</t>
  </si>
  <si>
    <t>Laboratory has documented system of resolution of complaints and other feedback received from patients, clinicians and RKS members.</t>
  </si>
  <si>
    <t>Laboratory has documented procedure for examination by referral laboratories</t>
  </si>
  <si>
    <t>Laboratory has documented system for storage, retaining and retrieval of laboratory records, primary sample, Examination sample and reports of results.</t>
  </si>
  <si>
    <t>Laboratory has documented system for control of its documents</t>
  </si>
  <si>
    <t>Laboratory has documented procedure for preventive and break down maintenance</t>
  </si>
  <si>
    <t>Laboratory has documented procedure for internal audits</t>
  </si>
  <si>
    <t xml:space="preserve">Laboratory has documented procedure for purchase of External  services and supplies  </t>
  </si>
  <si>
    <t xml:space="preserve">Check, if staff is a aware of relevant part of SOPs </t>
  </si>
  <si>
    <t xml:space="preserve">Work instruction for Internal Quality control, </t>
  </si>
  <si>
    <t xml:space="preserve">Corrective and Preventive actions are taken to address issues, observed in the assessment &amp; audit </t>
  </si>
  <si>
    <t>Quality Objectives are defined</t>
  </si>
  <si>
    <t xml:space="preserve">Check for staff is aware of quality policy and objectives </t>
  </si>
  <si>
    <t xml:space="preserve">Control charts </t>
  </si>
  <si>
    <t>No. of HIV test done per 1000 population</t>
  </si>
  <si>
    <t>No. of VDRL test done per 1000 population</t>
  </si>
  <si>
    <t>No. of Blood Smear Examined per 1000 population</t>
  </si>
  <si>
    <t>No. of AFB Examined per 1000 population</t>
  </si>
  <si>
    <t>No. of HB test done per 1000 population</t>
  </si>
  <si>
    <t>Lab test done per patients in OPD</t>
  </si>
  <si>
    <t>Lab test done per patients IPD</t>
  </si>
  <si>
    <t>Percentage of Lab Investigations for BPL IPD Patients out of total investigations for IPD Patients</t>
  </si>
  <si>
    <t xml:space="preserve">No of test not matched in validation </t>
  </si>
  <si>
    <t>Z score for biochemistry or equivalent</t>
  </si>
  <si>
    <t xml:space="preserve">Z score for haematology or equivalent </t>
  </si>
  <si>
    <t xml:space="preserve">Down time of critical equipment </t>
  </si>
  <si>
    <t xml:space="preserve">Turn around time for routine lab investigations </t>
  </si>
  <si>
    <t xml:space="preserve">Turn around time for emergency lab investigations </t>
  </si>
  <si>
    <t>% of critical values reported within one hour</t>
  </si>
  <si>
    <t xml:space="preserve">Report correlation rate </t>
  </si>
  <si>
    <t>Proportion of lab report co related with clinical examination</t>
  </si>
  <si>
    <t xml:space="preserve">Proportion of false positive /false negative </t>
  </si>
  <si>
    <t xml:space="preserve"> For Rapid diagnostic Kit test</t>
  </si>
  <si>
    <t xml:space="preserve">Waiting time at sample collection area </t>
  </si>
  <si>
    <t>Number of stock out incidences of reagents</t>
  </si>
  <si>
    <t xml:space="preserve">Laboratory Score Card </t>
  </si>
  <si>
    <t>Laboratory   Score</t>
  </si>
  <si>
    <t>Obtained</t>
  </si>
  <si>
    <t xml:space="preserve">Checklist for Radiology </t>
  </si>
  <si>
    <t>Availability of X-ray services</t>
  </si>
  <si>
    <t>for chest, bones, skull, spine and  abdomen.</t>
  </si>
  <si>
    <t>Availability of Dental X-ray Services</t>
  </si>
  <si>
    <t xml:space="preserve">Dental X-ray. </t>
  </si>
  <si>
    <t>Availability/Functional linkage of ultrasound services</t>
  </si>
  <si>
    <t xml:space="preserve"> Pre natal diagnostic procedure: Ultrasonography,</t>
  </si>
  <si>
    <t xml:space="preserve">Availability  departmental  signage </t>
  </si>
  <si>
    <t>(Numbering and rooms, main department and inter- sectional signage )</t>
  </si>
  <si>
    <t>Display of PNDT Notice at USG</t>
  </si>
  <si>
    <t>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</si>
  <si>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Display of cautionary signage outside the X-ray department</t>
  </si>
  <si>
    <t>Radiation hazard sign and caution for pregnant women and children</t>
  </si>
  <si>
    <t>Timing for taking X-ray  and collection of reports are displayed outside the X-ray department</t>
  </si>
  <si>
    <t>User charges in r/o X-ray services are displayed at entrance</t>
  </si>
  <si>
    <t xml:space="preserve">Reports are provided to Patient in proper printed format </t>
  </si>
  <si>
    <t xml:space="preserve">Female attendant should accompany female patients during radiological procedures </t>
  </si>
  <si>
    <t>Check the availability of ramp in OPD/ X-ray room</t>
  </si>
  <si>
    <t>X-ray department  has provision of privacy while taking  X-ray.</t>
  </si>
  <si>
    <t>USG  department  has provision of privacy while taking  sonography</t>
  </si>
  <si>
    <t xml:space="preserve">provision of screen </t>
  </si>
  <si>
    <t>Radiology  has system to ensure the confidentiality of the reports</t>
  </si>
  <si>
    <t xml:space="preserve">Radiology staff do not discuss the X-Ray/USG result outside. And reports are kept in secure place </t>
  </si>
  <si>
    <t>Facility has defined and established procedures for informing patient about their medical condition and involving them in treatement planning, and facilitates informed decision making.</t>
  </si>
  <si>
    <t>Form F for USG under PNDT maintained for scan of pregnant woman</t>
  </si>
  <si>
    <t xml:space="preserve">Free radiology services for Pregnant women and infant </t>
  </si>
  <si>
    <t>USG and X-ray</t>
  </si>
  <si>
    <t>Check that  patient/attendant has not incurred expenditure on having Radiological Investigation(s) from outside.</t>
  </si>
  <si>
    <t xml:space="preserve">Tests are free of cost to BPL patients </t>
  </si>
  <si>
    <t>JSSK beneficiaries get free investigations even for the tests not available at the facility</t>
  </si>
  <si>
    <t>Check that empanelled labs are providing cashless facilities.</t>
  </si>
  <si>
    <t>Room Size of X-ray unit is  as per AERB safety code</t>
  </si>
  <si>
    <t>Room housing shall not be less than 18 sq m, any dimension not less than 4m</t>
  </si>
  <si>
    <t>Unshielded opening  for Ventilation and natural light has been provided in X-ray room as per AERB safety code</t>
  </si>
  <si>
    <t>Unshielded opening in X-ray room shall be located above height of 2 m from finished floor level outside the X-ray room</t>
  </si>
  <si>
    <t>Installation of control panel of X-ray equipment is as Per AERB safety Code</t>
  </si>
  <si>
    <t xml:space="preserve">Control panel of X-ray equipment operation at 125 kVp or above shall be installed in a separate room located outside contiguous to X-ray room, with appropriate shielding, direct viewing and oral communication facility </t>
  </si>
  <si>
    <t>Distance between control panel and X-ray unit is as per AERB safety code</t>
  </si>
  <si>
    <t>The distance between control panel and X-ray unit shall not be less than 3 m</t>
  </si>
  <si>
    <t>Location of dark room is as per AERB safety code</t>
  </si>
  <si>
    <t>Dark room is located such that no significant primary or secondary X-ray reaches inside dark room</t>
  </si>
  <si>
    <t>Dark room has X-ray developing tanks with water supply</t>
  </si>
  <si>
    <t>SS processing tank to accommodate 14"X 17" approx. capacity of 13 litre</t>
  </si>
  <si>
    <t>Dark room has provision of safe light in dark room</t>
  </si>
  <si>
    <t xml:space="preserve">There is separate storage area for undeveloped X-ray films and personal monitoring devices in protected area away from radiation sources </t>
  </si>
  <si>
    <t xml:space="preserve">Corridors are wide enough for movement of trolleys and stretchers </t>
  </si>
  <si>
    <t>2-3 meters</t>
  </si>
  <si>
    <t>Internal Layout of X-ray department is unidirectional</t>
  </si>
  <si>
    <t>No criss cross in the movement patient traffic and services flow</t>
  </si>
  <si>
    <t>X-ray - does not have temporary connections and loosely hanging wires</t>
  </si>
  <si>
    <t xml:space="preserve">Switch Boards other electrical installation are intact </t>
  </si>
  <si>
    <t>Stabilizer is provided for X-ray machine</t>
  </si>
  <si>
    <t xml:space="preserve">Floors of the Radiology department are non slippery and even </t>
  </si>
  <si>
    <t>Window and door in X-ray room is provided with lead lining</t>
  </si>
  <si>
    <t>Thickness of walls at X room are as AERB safety code</t>
  </si>
  <si>
    <t>X-ray department should not be located adjacent to patient care area</t>
  </si>
  <si>
    <t>Radiology department  has installed fire Extinguisher for fighting Type A,B and C Fire</t>
  </si>
  <si>
    <t>Check the expiry date for fire extinguishers are displayed on each extinguisher as well as due date for next refilling is clearly mentioned</t>
  </si>
  <si>
    <t>Availability of Radiographer</t>
  </si>
  <si>
    <t>One radiographer</t>
  </si>
  <si>
    <t>Training on radiation safety</t>
  </si>
  <si>
    <t xml:space="preserve">Training on infection control and hand hygiene </t>
  </si>
  <si>
    <t xml:space="preserve">Radiographers are skilled to operating equipment </t>
  </si>
  <si>
    <t>Availability Consumables</t>
  </si>
  <si>
    <t>X-ray films, Developer, Fixer, USG gel, printing paper</t>
  </si>
  <si>
    <t>Lead apron with hanger, lead shield</t>
  </si>
  <si>
    <t>Verify Presence of following Drugs:-Inj Dopamine, Inj Adrenaline, Inj Hydrocortisone Succinate, Inj Chlorpheniramine Maleate,Inj Ranitidine, Inj Onendestron</t>
  </si>
  <si>
    <t>TLD badges</t>
  </si>
  <si>
    <t xml:space="preserve">Availability of  functional X-ray machines </t>
  </si>
  <si>
    <t xml:space="preserve">300 MA X-ray machine </t>
  </si>
  <si>
    <t>Availability of functional Dental X-Ray Machine</t>
  </si>
  <si>
    <t>At least one</t>
  </si>
  <si>
    <t>Availability of functional Ultrasonography</t>
  </si>
  <si>
    <t>Desirable in the facility. Otherwise functional linkage with nearby facility.</t>
  </si>
  <si>
    <t>Availability of Accessories for X-ray</t>
  </si>
  <si>
    <t>Cassettes X-ray, Intensifying screen X-ray, Lead letter (A-Z),Letter  figures (0-9) and R &amp; L</t>
  </si>
  <si>
    <t xml:space="preserve">Availability of attachment/ accessories </t>
  </si>
  <si>
    <t xml:space="preserve">X-ray hangers, Bucky Stand </t>
  </si>
  <si>
    <t xml:space="preserve">X-ray View box, Electrical fixture for equipment </t>
  </si>
  <si>
    <t xml:space="preserve">  Rack and cupboard , Chair table</t>
  </si>
  <si>
    <t xml:space="preserve">Operating instructions  and factor charts are available with the equipment </t>
  </si>
  <si>
    <t>There is established system of timely  indenting of X-ray films, fixer and developers etc.</t>
  </si>
  <si>
    <t xml:space="preserve">Fixers, developer and X-ray films/ consumables are kept away from water and sources of  heat,
direct sunlight </t>
  </si>
  <si>
    <t>Fixers and  developer are labelled properly</t>
  </si>
  <si>
    <t>Department maintains stock and expenditure register of chemicals and X-ray films</t>
  </si>
  <si>
    <t>There is procedure for replenishing drug tray</t>
  </si>
  <si>
    <t>There is no stock out of x-ray films</t>
  </si>
  <si>
    <t>ME D3,3</t>
  </si>
  <si>
    <t>No condemned/Junk material in the X-ray and USG</t>
  </si>
  <si>
    <t>No rodent/birds</t>
  </si>
  <si>
    <t>Adequate illumination at work station at X-ray room</t>
  </si>
  <si>
    <t>Adequate illumination at workstation at USG</t>
  </si>
  <si>
    <t>Only one patient is allowed one time in X room</t>
  </si>
  <si>
    <t>Warning light is provided outside X-ray room and its been used when unit is functional</t>
  </si>
  <si>
    <t>Protective apron and gloves are being provided to relative of the child patient who escort the child for X-ray examination/ immobilisation support is provided to children</t>
  </si>
  <si>
    <t>X-ray room has been kept closed at the time of radiation exposure</t>
  </si>
  <si>
    <t>Lead apron and other protective equipment are available with radiation workers and they are using it</t>
  </si>
  <si>
    <t>TLD badges are available with all staff of X-ray department and records of its regular assessment is done by  X-ray department</t>
  </si>
  <si>
    <t>Temperature control and ventilation in X-ray room</t>
  </si>
  <si>
    <t>Temperature control and ventilation in dark room</t>
  </si>
  <si>
    <t>Exhaust in dark room</t>
  </si>
  <si>
    <t>Temperature control and ventilation  USG</t>
  </si>
  <si>
    <t>Availability of power back up in Radiology and USG room</t>
  </si>
  <si>
    <t>ME D8.1</t>
  </si>
  <si>
    <t>X-ray has valid registration from AERB.</t>
  </si>
  <si>
    <t>X-ray department has  layout approval from AERB</t>
  </si>
  <si>
    <t>X-ray department has type approval of equipment with QA test report for X-ray machine</t>
  </si>
  <si>
    <t xml:space="preserve">USG department has registration under PCPNDT </t>
  </si>
  <si>
    <t>Duplicate copy of Certificate of registration under  Form B is displayed inside the department</t>
  </si>
  <si>
    <t xml:space="preserve">USG is taken by staff qualified as per PCPNDT </t>
  </si>
  <si>
    <t>Records of submission of Form F to appropriate district authorities</t>
  </si>
  <si>
    <t xml:space="preserve">The Staff is aware of their role and responsibilities 
</t>
  </si>
  <si>
    <t>There is procedure to ensure that the staff is available on duty as per duty roster</t>
  </si>
  <si>
    <t xml:space="preserve"> Technician and support staff adhere to their respective dress code </t>
  </si>
  <si>
    <t xml:space="preserve"> Unique  identification number  is given to each patient  </t>
  </si>
  <si>
    <t>Patient demographic details are recorded in radiology/USG records</t>
  </si>
  <si>
    <t>Check for that patient demographics like Name, age, Sex, Chief complaint, etc.</t>
  </si>
  <si>
    <t xml:space="preserve">There is procedure for referral of patient for which services can not be provided  at the facility  </t>
  </si>
  <si>
    <t>Women in reproductive age are asked for pregnancy (LMP)before X-ray</t>
  </si>
  <si>
    <t>Notice in local language is displayed at entrance of  X-ray department asking every female to inform radiographer/radiologist whether she is likely to be pregnant</t>
  </si>
  <si>
    <t>Radiology records are labelled and indexed and maintained.</t>
  </si>
  <si>
    <t xml:space="preserve">Radiology has adequate facility for storage of records </t>
  </si>
  <si>
    <t xml:space="preserve">Procedure for handling of  MLC </t>
  </si>
  <si>
    <t>Requisition and reports are marked with MLC and reports are handed over to authorize person</t>
  </si>
  <si>
    <t>Requisition of all X-ray examination  is done in request form</t>
  </si>
  <si>
    <t>Request form contain information: Name and identification number of patient, Provisional diagnosis, Indication for the investigation, name of authorized requester, examination requested,  type of X-ray, date and time of X-ray taken and date and time of receipt of X-ray from X-ray department</t>
  </si>
  <si>
    <t>X-ray department has system in place to label the X-rays</t>
  </si>
  <si>
    <t>X-ray has system to trace the X-ray from requisition form</t>
  </si>
  <si>
    <t>Requisition of all USG examination  is done in request form</t>
  </si>
  <si>
    <t xml:space="preserve">The USG department has system in place to label the USGs </t>
  </si>
  <si>
    <t>Preparation of the patient is done as per requirement</t>
  </si>
  <si>
    <t xml:space="preserve">Instructions to be followed by patient for USG are displayed in local language at reception </t>
  </si>
  <si>
    <t>The X-ray taking and processing procedure are readily available at work station and staff is aware of it</t>
  </si>
  <si>
    <t>The Radiographer is aware of operation of X-ray machine</t>
  </si>
  <si>
    <t>USG of the patient is taken as per consultant requirement</t>
  </si>
  <si>
    <t>The X-ray department has format for reporting of results</t>
  </si>
  <si>
    <t>The USG department has format for reporting of results</t>
  </si>
  <si>
    <t>For Alopecia, Gonadal atrophy, Peripheral Blood Smear</t>
  </si>
  <si>
    <t>Open the tap. Ask the Staff,  water is available 24X7</t>
  </si>
  <si>
    <t xml:space="preserve">Staff is aware of when to hand wash </t>
  </si>
  <si>
    <t>Disposal of Fixer and Developer</t>
  </si>
  <si>
    <t xml:space="preserve">The facility has established external assurance programmes at relevant departments </t>
  </si>
  <si>
    <t>TLD Badges are analysed at stipulated intervals</t>
  </si>
  <si>
    <t>The Department has documented procedure for process of taking and handling X-ray</t>
  </si>
  <si>
    <t>The Department has documented procedure for acceptance and rejection of X-ray taken</t>
  </si>
  <si>
    <t xml:space="preserve">The Department has documented procedure for receipt, labelling , Processing and reporting of X-ray </t>
  </si>
  <si>
    <t>The Department has documented procedure for taking X-ray in emergency conditions</t>
  </si>
  <si>
    <t>The Department has documented procedure for quality control system to verify the quality of results</t>
  </si>
  <si>
    <t>The Department has documented system for repeat X-ray.</t>
  </si>
  <si>
    <t xml:space="preserve">The Department has documented procedure for storage, retaining and retrieval of department records, and reports of results. </t>
  </si>
  <si>
    <t>The Department has documented procedure preventive and break down maintenance</t>
  </si>
  <si>
    <t>The Department has documented procedure for purchase of External  services and supplies</t>
  </si>
  <si>
    <t>The Department has documented procedure for inventory management</t>
  </si>
  <si>
    <t>The Department has documented procedure for radiation safety of staff , patients and visitors</t>
  </si>
  <si>
    <t xml:space="preserve">Work Instructions are displayed for radiation safety </t>
  </si>
  <si>
    <t>Factor chart, radiation safety, development for x-ray films</t>
  </si>
  <si>
    <t xml:space="preserve">Corrective and preventive action are taken </t>
  </si>
  <si>
    <t>Quality objectives for Radiology are defined</t>
  </si>
  <si>
    <t xml:space="preserve">X-ray done per 1000 OPD patient </t>
  </si>
  <si>
    <t xml:space="preserve">X-ray done per 1000 IPD patient </t>
  </si>
  <si>
    <t>Ultrasound done per 1000 OPD patient</t>
  </si>
  <si>
    <t>No. of dental X-ray per 1000 dental OPD</t>
  </si>
  <si>
    <t>Proportion of BPL Patients underwent x-ray &amp; USG</t>
  </si>
  <si>
    <t xml:space="preserve">Downtime for  critical equipment </t>
  </si>
  <si>
    <t xml:space="preserve">Turn around time for X-Ray film development </t>
  </si>
  <si>
    <t xml:space="preserve">Proportion of wastage of films </t>
  </si>
  <si>
    <t>Proportion of X-ray rejected/repeated</t>
  </si>
  <si>
    <t>Proportion of scans for which F form is filled out of pregnant women scanned</t>
  </si>
  <si>
    <t xml:space="preserve">No of events of over limit of radiation exposure </t>
  </si>
  <si>
    <t>Average waiting time at radiology</t>
  </si>
  <si>
    <t>Average waiting time at USG</t>
  </si>
  <si>
    <t>Incidences of X- ray films stock-out</t>
  </si>
  <si>
    <t xml:space="preserve">Radiology Score Card </t>
  </si>
  <si>
    <t>Radiology Score</t>
  </si>
  <si>
    <t xml:space="preserve">National Quality Assurance Standards for CHC </t>
  </si>
  <si>
    <t>Checklist for Pharmacy &amp; Stores</t>
  </si>
  <si>
    <t xml:space="preserve">Compliance </t>
  </si>
  <si>
    <t xml:space="preserve">Dispensary services are available during OPD hours </t>
  </si>
  <si>
    <t xml:space="preserve">Facility ensure access to drug store after OPD hours
</t>
  </si>
  <si>
    <t>Availability of Drugs under NVBDCP</t>
  </si>
  <si>
    <t>Chloroquine, Primaquine, ACT (Artemisinin Combination Therapy)</t>
  </si>
  <si>
    <t>Availability of Drugs under RNTCP</t>
  </si>
  <si>
    <t xml:space="preserve">CAT 1, CAT II CAT IV &amp; Paediateric </t>
  </si>
  <si>
    <t xml:space="preserve">Availability of Drugs under NLEP </t>
  </si>
  <si>
    <t xml:space="preserve">Rifampicin, Clofazimine, Dapsone </t>
  </si>
  <si>
    <t xml:space="preserve">Availability of ARV Drugs under NACP </t>
  </si>
  <si>
    <t xml:space="preserve">Zidovudine, Stavudine, Lamivudine, Nevirapine in combination as per NACO </t>
  </si>
  <si>
    <t xml:space="preserve">Availability of Drugs for Paediatric HIV management </t>
  </si>
  <si>
    <t xml:space="preserve">Paediatric Dosages FDC 6, FDC 10, Efavirenz, Cotrimoxazole </t>
  </si>
  <si>
    <t>Standard A5</t>
  </si>
  <si>
    <t>Facility provides support services and Administrative services</t>
  </si>
  <si>
    <t>ME A5.6</t>
  </si>
  <si>
    <t>The facility provides pharmacy and store services</t>
  </si>
  <si>
    <t>Dispensing of Medicines and consumables for OPD Patients</t>
  </si>
  <si>
    <t xml:space="preserve">Functional dispensary </t>
  </si>
  <si>
    <t>Storage of drugs</t>
  </si>
  <si>
    <t>Storage of consumables</t>
  </si>
  <si>
    <t>Storage of equipments</t>
  </si>
  <si>
    <t>Storage of Stationaries.</t>
  </si>
  <si>
    <t>Cold chain management services</t>
  </si>
  <si>
    <t>Storage of Linen</t>
  </si>
  <si>
    <t xml:space="preserve">Availability  departmental  signages </t>
  </si>
  <si>
    <t xml:space="preserve">(Numbering, main department and internal sectional signage </t>
  </si>
  <si>
    <t>List of available drugs  displayed at Pharmacy</t>
  </si>
  <si>
    <t>Status of availability of drugs  is updated weekly</t>
  </si>
  <si>
    <t>Timings for dispensing counter of pharmacy   are displayed</t>
  </si>
  <si>
    <t>Availability of separate Queue for Male and female patients at dispensing counter</t>
  </si>
  <si>
    <t xml:space="preserve">Access to facility is provided without any physical barrier and is friendly to people with disabilities </t>
  </si>
  <si>
    <t>Pharmacy has easy access for moment of goods</t>
  </si>
  <si>
    <t>Check for availability of ramp and goods trolley/ cart</t>
  </si>
  <si>
    <t>Method of Administration /taking of  the medicines is informed to patient/ their relatives by pharmacist as per  doctors prescription in OPD Pharmacy</t>
  </si>
  <si>
    <t>Free drugs and consumables for JSSK beneficiaries</t>
  </si>
  <si>
    <t>Pharmacy supplies generic drugs list to all hospital departments as per their internal demand</t>
  </si>
  <si>
    <t>Check that  patient  has not incurred expenditure on purchasing drugs or consumables from outside.</t>
  </si>
  <si>
    <t xml:space="preserve">Free drugs  for BPL &amp; other entitled patients </t>
  </si>
  <si>
    <t>As per state guideline e. g: geriateric patient</t>
  </si>
  <si>
    <t>Local purchase of stock out drugs/ Reimbursement of expenditure to the beneficiaries</t>
  </si>
  <si>
    <t>The hospital has allocated space for Pharmacy in OPD</t>
  </si>
  <si>
    <t xml:space="preserve">Minimum space required is 250sq F or                          5% of average OPD X 0.8 sq m.                     </t>
  </si>
  <si>
    <t xml:space="preserve">Dispensary  has adequate waiting space  as per load </t>
  </si>
  <si>
    <t>Pharmacy has  patients sitting  arrangement as per requirement</t>
  </si>
  <si>
    <t>Dedicated area for keeping medical gases</t>
  </si>
  <si>
    <t>Dedicated area for keeping inflammables</t>
  </si>
  <si>
    <t>Storage of sprit etc.</t>
  </si>
  <si>
    <t>Demarcated are of keeping near expiry drugs</t>
  </si>
  <si>
    <t>Demarcated area for keeping instruments and consumables</t>
  </si>
  <si>
    <t>Dedicated area for cold chain management</t>
  </si>
  <si>
    <t>Availability of adequate circulation area for easy moment of staff , drugs and carts</t>
  </si>
  <si>
    <t>Adeqauate no. of drug dispensing counter as per load</t>
  </si>
  <si>
    <t>Unidirectional flow of goods in the Pharmacy .</t>
  </si>
  <si>
    <t>Receipt and Inspection area at one side and issue area on the other side</t>
  </si>
  <si>
    <t xml:space="preserve">Check for fixtures and furniture like cupboards, cabinets, and heavy equipments , hanging objects are properly fastened and secured </t>
  </si>
  <si>
    <t>Pharmacy does not have temporary connections and loosely hanging wires</t>
  </si>
  <si>
    <t>Stabilizer is provided for cold chain room</t>
  </si>
  <si>
    <t>Windows of drug store have grills and wire meshwork</t>
  </si>
  <si>
    <t>Floors of the Pharmacy department are non slippery, acid resistant &amp; even surface</t>
  </si>
  <si>
    <t>Pharmacy has plan for  safe storage and handling of potentially flammable materials.</t>
  </si>
  <si>
    <t>Pharmacy has installed fire Extinguisher  for A,B, C class of fire</t>
  </si>
  <si>
    <t>Check the expiry date on fire extinguishers is displayed on each extinguisher as well as due date for next refilling is clearly mentioned</t>
  </si>
  <si>
    <t>Check staff competencies for operating fire extinguisher and what to do in case of fire</t>
  </si>
  <si>
    <t>Availability of Pharmacist</t>
  </si>
  <si>
    <t>Inventory management</t>
  </si>
  <si>
    <t xml:space="preserve"> Cold chain management  of ILR and deep freezer</t>
  </si>
  <si>
    <t xml:space="preserve">Rational use of drugs </t>
  </si>
  <si>
    <t xml:space="preserve">Prescription Audit </t>
  </si>
  <si>
    <t>Staff is skilled for estimation of the requirement and proper storage of the drugs</t>
  </si>
  <si>
    <t>Staff is skilled for maintaining pharmacy records and bin  cards</t>
  </si>
  <si>
    <t>Analgesics/ Antipyretics/Anti inflammatory</t>
  </si>
  <si>
    <t>As per State EDL</t>
  </si>
  <si>
    <t>Antibiotics</t>
  </si>
  <si>
    <t>Anti Diarrhoeal</t>
  </si>
  <si>
    <t>Dressing material</t>
  </si>
  <si>
    <t>IV fluids and plasma expenders</t>
  </si>
  <si>
    <t>Eye and ENT drops</t>
  </si>
  <si>
    <t>Anti allergic</t>
  </si>
  <si>
    <t>Drugs acting on Digestive system</t>
  </si>
  <si>
    <t>Drugs acting on cardio vascular system</t>
  </si>
  <si>
    <t>Drugs acting on central/Peripheral Nervous system</t>
  </si>
  <si>
    <t>Drugs acting on respiratory system</t>
  </si>
  <si>
    <t>Drugs acting on uro genital system</t>
  </si>
  <si>
    <t>Drugs used on Obstetrics and Gynaecology</t>
  </si>
  <si>
    <t>Hormonal Preparation</t>
  </si>
  <si>
    <t>Other drugs and materials</t>
  </si>
  <si>
    <t>Vaccine &amp; Sera</t>
  </si>
  <si>
    <t>Surgical accessories for Eye</t>
  </si>
  <si>
    <t>Vitamins and nutritional supplement</t>
  </si>
  <si>
    <t xml:space="preserve">Availability of Consumables </t>
  </si>
  <si>
    <t>As per Sate EDL</t>
  </si>
  <si>
    <t xml:space="preserve">Availability of Equipment for maintenance of Cold chain </t>
  </si>
  <si>
    <t>ILR, Deep Freezers, Insulated carrier boxes with ice packs,</t>
  </si>
  <si>
    <t xml:space="preserve">Department have patient furniture and fixtures as per load and service provision </t>
  </si>
  <si>
    <t>Storage furniture for drug store</t>
  </si>
  <si>
    <t>Racks ,Cupboards, Sectional Drawer cabinet/ Shelves, Work table</t>
  </si>
  <si>
    <t xml:space="preserve">All the measuring equipment/ instruments  are calibrated </t>
  </si>
  <si>
    <t xml:space="preserve">Calibration of thermometers at cold chain room </t>
  </si>
  <si>
    <t xml:space="preserve">Operating instructions for ILR/ Deep Freezers are available at cold chain room </t>
  </si>
  <si>
    <t xml:space="preserve">Drug store has process to consolidate and calculate the consumption of all drugs and consumables </t>
  </si>
  <si>
    <t>Forecasting  of drugs and consumables  is done scientifically  which is realistic &amp; is based on consumption pattern and disease load</t>
  </si>
  <si>
    <t>Staff is trained for forecasting  the requirement using scientific system</t>
  </si>
  <si>
    <t>ME D2.2</t>
  </si>
  <si>
    <t>The facility has establish procedure for procurement of drugs</t>
  </si>
  <si>
    <t xml:space="preserve">The facility has a established procedure for local purchase of drugs in emergency conditions </t>
  </si>
  <si>
    <t>The facility has a system for placing requisition to district drug store</t>
  </si>
  <si>
    <t>There is specified place to store medicines in Pharmacy and drug store</t>
  </si>
  <si>
    <t>All the shelves/racks containing medicines  are labelled in  pharmacy and drug store</t>
  </si>
  <si>
    <t>Stock is arranged neatly in alphabetic order with name facing the front.</t>
  </si>
  <si>
    <t xml:space="preserve">Product of similar name and different strength are stored separately </t>
  </si>
  <si>
    <t>Heavy items are stored at lower shelves/racks</t>
  </si>
  <si>
    <t>Sound alike and look alike medicines are stored separately in patient care area and pharmacy</t>
  </si>
  <si>
    <t xml:space="preserve">There is separate shelf /rack for storage near expiry drugs </t>
  </si>
  <si>
    <t xml:space="preserve">Drug store and pharmacy has system of inventory Management </t>
  </si>
  <si>
    <t>Drugs and consumables are stored away from water and sources of  heat,
direct sunlight etc.</t>
  </si>
  <si>
    <t>Medications that are considered light-sensitive will be stored in closed drawers.</t>
  </si>
  <si>
    <t>Drugs are not stored on floor and adjacent to wall</t>
  </si>
  <si>
    <t>Pallets are provided if required to store at floor</t>
  </si>
  <si>
    <t>The Dispensing counter has system to check the expiry of drugs</t>
  </si>
  <si>
    <t>Drug store has system to check the expiry of drugs</t>
  </si>
  <si>
    <t>Drug store has system to inform the patient care areas about near expiry and system of call back of Expired drugs</t>
  </si>
  <si>
    <t xml:space="preserve">There is a system of  periodic random quality testing of drugs </t>
  </si>
  <si>
    <t xml:space="preserve">Physical verification of inventory is done periodically </t>
  </si>
  <si>
    <t>Facility uses bin card system</t>
  </si>
  <si>
    <t xml:space="preserve">First expiry first out system is established for drugs </t>
  </si>
  <si>
    <t xml:space="preserve">Stores has defined minimum stock for each category of drug as per there consumption pattern </t>
  </si>
  <si>
    <t xml:space="preserve">Reorder level is defined for each category of drugs </t>
  </si>
  <si>
    <t xml:space="preserve">Drug store has  inventory management software </t>
  </si>
  <si>
    <t>Drugs are categorized in Vital, Essential and Desirable (VED)</t>
  </si>
  <si>
    <t xml:space="preserve">Hospital has system of collection of medicines from store in case of emergency </t>
  </si>
  <si>
    <t xml:space="preserve">Check that vaccines are kept in sequence </t>
  </si>
  <si>
    <t>(Top to bottom) : Hep B, DPT, DT, TT, BCG, Measles, OPV</t>
  </si>
  <si>
    <t>Work instruction for storage of vaccines are displayed at point of use</t>
  </si>
  <si>
    <t>ILR and deep freezer have functional  temperature monitoring devices</t>
  </si>
  <si>
    <t xml:space="preserve">There is a system in place to maintain temperature chart of ILR  </t>
  </si>
  <si>
    <t xml:space="preserve">There is a system in place to maintain temperature chart of  deep freezers </t>
  </si>
  <si>
    <t>Check that thermometer in ILR is in hanging position</t>
  </si>
  <si>
    <t>ILR and deep freezer have functional alarm system</t>
  </si>
  <si>
    <t xml:space="preserve">the staff is aware of hold over time of cold storage equipments </t>
  </si>
  <si>
    <t xml:space="preserve">Narcotic medicines are kept in double lock </t>
  </si>
  <si>
    <t>As per Narcotic act, Narcotic medicines are kept in 2 Keys with 2 locks kept by 2 different persons</t>
  </si>
  <si>
    <t>Empty ampoules/strips are returned along with narcotic administration detail sheet</t>
  </si>
  <si>
    <t>Hospital has a system to discard the expired narcotic drugs</t>
  </si>
  <si>
    <t>Discarded narcotic drugs are documented with  witness.</t>
  </si>
  <si>
    <t>The facility maintains the list of narcotic and psychotropic drugs available at facility</t>
  </si>
  <si>
    <t xml:space="preserve">The facility has established Program for maintenance and upkeep of the faciity to provide safe, secure and comfortable environment to staff, patients and visitors. </t>
  </si>
  <si>
    <t>Actions for removing junk condemned articles are periodically taken</t>
  </si>
  <si>
    <t>At least 6 month interval</t>
  </si>
  <si>
    <t>Adequate Illumination inside drug store</t>
  </si>
  <si>
    <t>Temperature control and ventilation in pharmacy is maintained</t>
  </si>
  <si>
    <t>Security arrangement at pharmacy is robust</t>
  </si>
  <si>
    <t xml:space="preserve">Availability of power back up in the Pharmacy </t>
  </si>
  <si>
    <t>Availability of power back up for the  cold chain  maintenance</t>
  </si>
  <si>
    <t>License for storing spirit</t>
  </si>
  <si>
    <t xml:space="preserve">Staff is aware of their roles and responsibilities 
</t>
  </si>
  <si>
    <t>There is a  procedure to ensure that staff is available on duty as per duty roster</t>
  </si>
  <si>
    <t>Check for system for recording time of reporting and relieving (Attendance register/ Biometrics etc)</t>
  </si>
  <si>
    <t xml:space="preserve">Pharmacist adhere to their respective dress code </t>
  </si>
  <si>
    <t>The facility has essential drug list as per State guideline</t>
  </si>
  <si>
    <t xml:space="preserve">Drugs are purchased by generic name only </t>
  </si>
  <si>
    <t xml:space="preserve">The facility  has enabling order from state for writing drugs in generic name only </t>
  </si>
  <si>
    <t xml:space="preserve">The facility provide list of drugs available to different departments as per essential drug list </t>
  </si>
  <si>
    <t>There is system of conducting periodic prescription audit to ensure that only generic and rational drugs are prescribed</t>
  </si>
  <si>
    <t>Pharmacy has list of high risk drugs.</t>
  </si>
  <si>
    <t>Bin cards, indent forms etc</t>
  </si>
  <si>
    <t xml:space="preserve">Pharmacy  records are labeled and indexed </t>
  </si>
  <si>
    <t>Records are maintained for  Pharmacy</t>
  </si>
  <si>
    <t xml:space="preserve">Pharmacy has adequate facility for storage of records </t>
  </si>
  <si>
    <t>Contingency/Buffer stock for Disaster and mass casualties.</t>
  </si>
  <si>
    <t xml:space="preserve">There is Provision of Periodic Medical Checkups and immunization of staff </t>
  </si>
  <si>
    <t>Hepatitis B, Tetanus Toxid etc</t>
  </si>
  <si>
    <t>Periodic medical checkups of the staff are conducted</t>
  </si>
  <si>
    <t xml:space="preserve">Check for Pharmacist are aware of Hospital Antibiotic Policy </t>
  </si>
  <si>
    <t xml:space="preserve">Availability of colour coded bins and liner for disposal of expired drugs </t>
  </si>
  <si>
    <t>Disposal of expired drugs as per state guidelines</t>
  </si>
  <si>
    <t>Physical verification of the inventory by Pharmacist at periodic intervals</t>
  </si>
  <si>
    <t>Department has documented procedure for indent the drugs and items from district drug  warehouse</t>
  </si>
  <si>
    <t>Department has documented procedure for local purchase of drugs/ generic drug stores</t>
  </si>
  <si>
    <t xml:space="preserve">Department has documented procedure for  reception of drugs and items </t>
  </si>
  <si>
    <t>Department has documented procedure for storage of drugs</t>
  </si>
  <si>
    <t>Department has documented procedure for disposal of expired drugs</t>
  </si>
  <si>
    <t>Department has documented procedure for dispensing of medicines at Pharmacy</t>
  </si>
  <si>
    <t>Department has documented procedure of supply the drugs to patient care area</t>
  </si>
  <si>
    <t>Department has documented procedure for issue of the drugs in emergency condition</t>
  </si>
  <si>
    <t>Department has documented procedure for maintenance of temperature of ILR/Deep freezer /refrigerators</t>
  </si>
  <si>
    <t>Department has documented procedure for maintaining near expiry drugs at store and pharmacy</t>
  </si>
  <si>
    <t>Department has documented procedure for rational use of drugs and prescription audit</t>
  </si>
  <si>
    <t>Department has documented procedure for storage of narcotic and psychotropic drugs</t>
  </si>
  <si>
    <t xml:space="preserve">Department has documented   system for  periodic random check and quality  testing of drugs </t>
  </si>
  <si>
    <t xml:space="preserve">Check staff is a aware of relevant part of SOPs </t>
  </si>
  <si>
    <t>Work instruction for storing drugs, Cold chain management</t>
  </si>
  <si>
    <t>Pharmacy department co ordinates the prescription audit</t>
  </si>
  <si>
    <t>Storage and compilation of records of prescription audit</t>
  </si>
  <si>
    <t>ME 5.4</t>
  </si>
  <si>
    <t xml:space="preserve">Corrective and preventive  actions taken </t>
  </si>
  <si>
    <t>Quality objectives for Pharmacy are defined</t>
  </si>
  <si>
    <t xml:space="preserve">Percentage of drugs available against essential drug list </t>
  </si>
  <si>
    <t>Expenditure on drugs procured through local purchase for BPL patient</t>
  </si>
  <si>
    <t>Number of stock out situations for Vital  category of drugs/consumables.</t>
  </si>
  <si>
    <t>Turn Around time for dispensing medicine at Dispensary</t>
  </si>
  <si>
    <t>Percentage of drugs expired during the months</t>
  </si>
  <si>
    <t xml:space="preserve">Proportion of prescription found prescribing non generic drugs </t>
  </si>
  <si>
    <t xml:space="preserve">No of advere drug reaction per thosuand patients </t>
  </si>
  <si>
    <t>Antibiotic rate</t>
  </si>
  <si>
    <t>No. of antibiotic prescribed /No. of patient admitted or consulted</t>
  </si>
  <si>
    <t>Percentage of irrational use of drugs/overprescription</t>
  </si>
  <si>
    <t xml:space="preserve">Waiting time for Pharmacy Counter </t>
  </si>
  <si>
    <t xml:space="preserve">Pharmacy Card </t>
  </si>
  <si>
    <t>Pharmacy Score</t>
  </si>
  <si>
    <t>Checklist for Blood Storage Centres</t>
  </si>
  <si>
    <t xml:space="preserve">Assessment  Method </t>
  </si>
  <si>
    <t xml:space="preserve">The Services are available for the time period as mandated </t>
  </si>
  <si>
    <t>Blood storage services are available 24X7</t>
  </si>
  <si>
    <t>Lab Technician in charge is available after working hour</t>
  </si>
  <si>
    <t>ME A1.11.</t>
  </si>
  <si>
    <t>The facility provides Blood storage &amp; transfusion services</t>
  </si>
  <si>
    <t xml:space="preserve">Blood storage has facility for storage of  whole blood  </t>
  </si>
  <si>
    <t>Blood storage has facility for storage of blood components mainly platelets.</t>
  </si>
  <si>
    <t>Blood storage has emergency stock of blood  as per MoHFW Guideline</t>
  </si>
  <si>
    <t>A, B, O (+)-5units; AB + 2 units and 1 unit each of A,B, &amp; O Negative {may be modified as per usage)</t>
  </si>
  <si>
    <t>Availability of  Blood Grouping, compatability testing and cross matching services</t>
  </si>
  <si>
    <t>Facility provides services as mandated in National Health Programs/ state scheme</t>
  </si>
  <si>
    <t>Facility to arrange for platelets from parent blood bank for management of Dengue cases.</t>
  </si>
  <si>
    <t>Availability of Departmental signages</t>
  </si>
  <si>
    <t>Blood storage has displayed  information regarding number of blood units available</t>
  </si>
  <si>
    <t>ME B1.4.</t>
  </si>
  <si>
    <t>Applicable user charges of blood are displayed at the entrance</t>
  </si>
  <si>
    <t>ME B1.5.</t>
  </si>
  <si>
    <t>IEC material is available in Blood Storage to provide information and to promote blood donation</t>
  </si>
  <si>
    <t>Facility ensures that there are no financial barrier to access and that there is financial protection given from cost of Hospital services.</t>
  </si>
  <si>
    <t>ME B5.1.</t>
  </si>
  <si>
    <t>Free blood for Pregnant women, Mothers and New-Borns and infants.</t>
  </si>
  <si>
    <t>Check that  parents &amp; attendant's have not spent money on purchasing bloods from outside.</t>
  </si>
  <si>
    <t>ME B5.4.</t>
  </si>
  <si>
    <t xml:space="preserve">Free blood  is provided to BPL patients </t>
  </si>
  <si>
    <t>Area of Concern C: Inputs</t>
  </si>
  <si>
    <t xml:space="preserve">Blood storage has adequate space as per requirement </t>
  </si>
  <si>
    <t>Space required is more than 10sq meters</t>
  </si>
  <si>
    <t>Dedicated area for Whole blood and components</t>
  </si>
  <si>
    <t>Dedicated space for keeping records</t>
  </si>
  <si>
    <t xml:space="preserve">Availability of functional  Intercom and telephone services </t>
  </si>
  <si>
    <t xml:space="preserve">Check for fixtures and furniture like cupboards, cabinets, and heavy equipment ,hanging objects are properly fastened and secured </t>
  </si>
  <si>
    <t>Blood storage does not have temporary connection and loosely hanging wires</t>
  </si>
  <si>
    <t>Adequate electrical socket provided for safe and smooth operations of testing equipment</t>
  </si>
  <si>
    <t>Blood storage has plan for  safe storage and handling of potentially flammable materials.</t>
  </si>
  <si>
    <t>At least one Fire Extinguisher  ABC Type is available in vicinity of blood storage.</t>
  </si>
  <si>
    <t>Standard C3.</t>
  </si>
  <si>
    <t>ME C3.1.</t>
  </si>
  <si>
    <t xml:space="preserve">The facility has adequate specialists doctors as per service provision </t>
  </si>
  <si>
    <t xml:space="preserve">Availability of designated Blood storage officer. </t>
  </si>
  <si>
    <t>MBBS doctor with 3 days recognized training on blood storage</t>
  </si>
  <si>
    <t xml:space="preserve">Availability of Trained Technician for Blood storage </t>
  </si>
  <si>
    <t>DMLT with one day recognized training on blood storage.</t>
  </si>
  <si>
    <t xml:space="preserve">Blood storage management </t>
  </si>
  <si>
    <t>Staff is skilled in operating the equipment</t>
  </si>
  <si>
    <t xml:space="preserve">Availability of Laboratory materials </t>
  </si>
  <si>
    <t xml:space="preserve"> Pauster pipette, glass tubes, gloves, tooth picks Glass slides, Glass marker/paper stickers</t>
  </si>
  <si>
    <t>Availability of Reagents /Kits and other consumables for testing.</t>
  </si>
  <si>
    <t>Standard Grouping Sera Anti A, Anti B &amp; Anti D, Antihuman Globulin.</t>
  </si>
  <si>
    <t>Availability of laboratory  equipment &amp; instruments for laboratory</t>
  </si>
  <si>
    <t>Microscope, RH viewer.</t>
  </si>
  <si>
    <t xml:space="preserve">Check for availability of storage equipment for blood products </t>
  </si>
  <si>
    <t xml:space="preserve">Blood bags refrigerator with thermo graph and alarm device, Insulated carrier boxes with ice packs, Blood bag weighting machine, deep freezer,  </t>
  </si>
  <si>
    <t>Agency/ ies identified for maintenance for equipments</t>
  </si>
  <si>
    <t>There is system of timely corrective  break down maintenance of the equipments</t>
  </si>
  <si>
    <t>There has system to label Defective/Out of order equipments and stored appropriately until it has been repaired</t>
  </si>
  <si>
    <t>Periodic cleaning, inspection and  maintenance of the equipments is done by the operator</t>
  </si>
  <si>
    <t xml:space="preserve">All the measuring equipments/ instrument  are calibrated </t>
  </si>
  <si>
    <t>Blood storage has system to update correction factor after calibration wherever required</t>
  </si>
  <si>
    <t>Check for records</t>
  </si>
  <si>
    <t>Each lot of reagents has to be checked against earlier tested in use reagent lot or with suitable reference material before being placed in service and result should be recorded.</t>
  </si>
  <si>
    <t>Up to date instructions for operation and maintenance of equipments are readily available with staff.</t>
  </si>
  <si>
    <t>ME D2.1.</t>
  </si>
  <si>
    <t>Expiry dates' of the blood bags are maintained</t>
  </si>
  <si>
    <t>No expired blood  is found  in storage</t>
  </si>
  <si>
    <t xml:space="preserve">Records for expiry and near expiry blood  are maintained </t>
  </si>
  <si>
    <t>Department maintained stock and expenditure register of reagents</t>
  </si>
  <si>
    <t>There is no stock out of reagents</t>
  </si>
  <si>
    <t>Temperature of refrigerators used for storing lab reagents are kept as per storage requirement  and records are maintained</t>
  </si>
  <si>
    <t xml:space="preserve">Check for temperature charts are maintained and updated periodically  for refrigerators used storing lab reagents </t>
  </si>
  <si>
    <t xml:space="preserve">there is no seepage , Cracks, chipping of plaster </t>
  </si>
  <si>
    <t xml:space="preserve">Floors, walls, roof, sinks,are Clean </t>
  </si>
  <si>
    <t>No condemned/Junk material in blood storage</t>
  </si>
  <si>
    <t>Adequate illumination  at blood storage</t>
  </si>
  <si>
    <t>Illumination level of Blood storage is as per recommendation/ sufficient to carry out Blood storage  activities</t>
  </si>
  <si>
    <t>Standard D4.</t>
  </si>
  <si>
    <t>Availability of power back up for blood storage</t>
  </si>
  <si>
    <t>Blood storage has obtained approval from the State/UT licensing Authority.</t>
  </si>
  <si>
    <t>Facility has obtained consent from Parent blood bank.</t>
  </si>
  <si>
    <t>Parent Blood Bank has valid license under Rule 122(G) Drug and cosmetic act</t>
  </si>
  <si>
    <t>ME  D9.2.</t>
  </si>
  <si>
    <t xml:space="preserve">Doctor, technician and support staff adhere to their respective dress code </t>
  </si>
  <si>
    <t>There is procedure for referral of cases for which requested blood group is not available</t>
  </si>
  <si>
    <t>Facility has functional referral linkages to parent  blood bank</t>
  </si>
  <si>
    <t>Format for requisition form, blood transfusion reaction form, referral slip</t>
  </si>
  <si>
    <t xml:space="preserve">Blood storage records are labelled and indexed </t>
  </si>
  <si>
    <t xml:space="preserve">Records are maintained for Blood storage </t>
  </si>
  <si>
    <t>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</si>
  <si>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Blood storage has facility to store records  for 5 year </t>
  </si>
  <si>
    <t>Blood storage has system of coping with extra demand of blood in case of disaster</t>
  </si>
  <si>
    <t>The facility has defined and established procedures for Blood storage Management and Transfusion.</t>
  </si>
  <si>
    <t>ME 12.1</t>
  </si>
  <si>
    <t>There is established procedure for Transport of blood from parent blood bank.</t>
  </si>
  <si>
    <t>Blood storage has standardized procedure for transporting blood from parent blood bank.</t>
  </si>
  <si>
    <t>Cold chain is maintained at all levels i.e. from parent blood bank to blood storage to the issue of blood.</t>
  </si>
  <si>
    <t>During transportation blood is properly packed in cold boxes surrounded by ice packs. Ice should not come in contact with blood bags.</t>
  </si>
  <si>
    <t>ME 12.2</t>
  </si>
  <si>
    <t xml:space="preserve">There is established procedure for storage of blood </t>
  </si>
  <si>
    <t>Blood storage has standardized procedure for receipt of blood from parent blood bank.</t>
  </si>
  <si>
    <t>all the blood/component units are checked for haemolysis, turbidity, or change in colour on receipt from parent blood bank</t>
  </si>
  <si>
    <t xml:space="preserve">Check for refrigerators or freezers for blood storage are not used for storing other items </t>
  </si>
  <si>
    <t xml:space="preserve">Lab reagents etc. </t>
  </si>
  <si>
    <t xml:space="preserve">Check for refrigerators used for blood storage are kept at recommended temperature </t>
  </si>
  <si>
    <t xml:space="preserve">Storage temperature is monitored atleast twice a day. </t>
  </si>
  <si>
    <t xml:space="preserve">Alarm system has been provided with refrigerator </t>
  </si>
  <si>
    <t>Shelf life of blood and components is adhered as per NACO protocols</t>
  </si>
  <si>
    <t>Blood storage has system to trace of unit of blood /component from source to final destination</t>
  </si>
  <si>
    <t>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</si>
  <si>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</si>
  <si>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</si>
  <si>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</si>
  <si>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</si>
  <si>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</si>
  <si>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</si>
  <si>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Testing of recipient blood includes Determination ABO type, Rh (D) type, detection of unexpected antibodies etc.</t>
  </si>
  <si>
    <t>Blood storage has system to testing and cross matching the unit before issuing</t>
  </si>
  <si>
    <t>Testing of  blood includes Determination ABO type, Rh (D) type, detection of unexpected antibodies etc.</t>
  </si>
  <si>
    <t>Blood storage has system to confirm that information on transfusion requisition form and recipients blood sample label  is same</t>
  </si>
  <si>
    <t>Blood storage has system to retain recipient and donor blood sample for 7 days at specified temperature (2-8 c) after each transfusion</t>
  </si>
  <si>
    <t>Blood storage has system to issue the blood along with cross matching report</t>
  </si>
  <si>
    <t>Blood storage has procedure to issue the blood in case of its emergency requirement</t>
  </si>
  <si>
    <t>Transfusion reaction form is provided when blood is issued</t>
  </si>
  <si>
    <t>Blood storage has system of detection, reporting and evaluations of transfusion errors</t>
  </si>
  <si>
    <t>.ME F1.5.</t>
  </si>
  <si>
    <t xml:space="preserve">Ask to Open the tap. Ask Staff  water supply is regular </t>
  </si>
  <si>
    <t xml:space="preserve">Facility ensures adequate personal protection equipments as per requirements </t>
  </si>
  <si>
    <t>All personal use gloves while drawing sample, examining and disposable of the samples</t>
  </si>
  <si>
    <t xml:space="preserve"> </t>
  </si>
  <si>
    <t xml:space="preserve">Facility has standard Procedures for processing of equipments and instruments </t>
  </si>
  <si>
    <t xml:space="preserve">Facility ensures standard practices and materials for disinfection and sterilization of instruments and equipments </t>
  </si>
  <si>
    <t>Disposal of discarded blood bags as per guideline</t>
  </si>
  <si>
    <t>Internal Quality assurance program is in place</t>
  </si>
  <si>
    <t>Blood storage has documented procedure for Transport of Blood/components from parent blood bank.</t>
  </si>
  <si>
    <t>Blood storage has documented procedure for receipt and storage of blood/components</t>
  </si>
  <si>
    <t>Blood storage has documented procedure for issue of blood for transfusion</t>
  </si>
  <si>
    <t>Blood storage has documented procedure for issue of blood in case of urgent requirement</t>
  </si>
  <si>
    <t>Blood storage has documented procedure to address the transfusion reactions</t>
  </si>
  <si>
    <t>Blood storage has documents procedure for calibration and maintenance of equipment</t>
  </si>
  <si>
    <t>Blood storage has documented procedure for HAI and disposal of BMW</t>
  </si>
  <si>
    <t>Blood storage has documented system for storage, retaining and retrieval of  records, and reports of results.</t>
  </si>
  <si>
    <t>Blood storage has documented system for internal and external Quality control of Equipments, reagent and tests</t>
  </si>
  <si>
    <t xml:space="preserve">work instruction for screening of blood, storage of blood, maintaining blood and component in event of power failure </t>
  </si>
  <si>
    <t>Standard G5.</t>
  </si>
  <si>
    <t>ME G5.1.</t>
  </si>
  <si>
    <t>ME G5.3.</t>
  </si>
  <si>
    <t>ME G5.4.</t>
  </si>
  <si>
    <t>ME G5.5.</t>
  </si>
  <si>
    <t>Quality objectives for Blood storage are defined</t>
  </si>
  <si>
    <t xml:space="preserve">No. of Blood unit issued per thousand population </t>
  </si>
  <si>
    <t xml:space="preserve">No. of Unit issued X1000/ Population of serving area </t>
  </si>
  <si>
    <t>Proportions of requests refused  by parent blood bank.</t>
  </si>
  <si>
    <t>number of units received/Total number of requistion made to parent blood bank.</t>
  </si>
  <si>
    <t>No of blood units issued free of cost</t>
  </si>
  <si>
    <t xml:space="preserve">JSSK, Thalassemia , BPL </t>
  </si>
  <si>
    <t xml:space="preserve">Downtime of critical equipments </t>
  </si>
  <si>
    <t xml:space="preserve">Time period for which equipment was out of order/Total no of working hours for equipments </t>
  </si>
  <si>
    <t>% of Blood Units discarded</t>
  </si>
  <si>
    <t>No of unit discarded *100/ Total no of unit received.</t>
  </si>
  <si>
    <t xml:space="preserve">Blood transfusion reaction rate </t>
  </si>
  <si>
    <t xml:space="preserve">No of Blood Transfusion reactions 1000/ No of patient blood issued </t>
  </si>
  <si>
    <t>Propotion of Adverse events identified and reported</t>
  </si>
  <si>
    <t>Chemical splash, Needle stick injuries. Major blood transfusion reaction, wrong cross matching, wrong blood issue</t>
  </si>
  <si>
    <t xml:space="preserve">Cross matched/ Transfused Ratio </t>
  </si>
  <si>
    <t xml:space="preserve">No of unit are cross matched on request/ No of unit actually transfused </t>
  </si>
  <si>
    <t>% of single unit transfusion</t>
  </si>
  <si>
    <t xml:space="preserve">% of single use transfusionX 100/ Total no of units transfused </t>
  </si>
  <si>
    <t>Time gap between issuing and requisition of blood in routine conditions</t>
  </si>
  <si>
    <t>Time gap between issuing and requisition of blood in emergency conditions</t>
  </si>
  <si>
    <t xml:space="preserve">No of refusal cases </t>
  </si>
  <si>
    <t xml:space="preserve">No of requisition refused/ referred due to non availability of blood group or any other reason </t>
  </si>
  <si>
    <t xml:space="preserve">Blood storage Unit Score Card </t>
  </si>
  <si>
    <t>Blood storage Score</t>
  </si>
  <si>
    <t xml:space="preserve">Checklist for Auxillary Services </t>
  </si>
  <si>
    <t>Reference no</t>
  </si>
  <si>
    <t xml:space="preserve">Facility provides support services </t>
  </si>
  <si>
    <t>ME A5.1</t>
  </si>
  <si>
    <t>The facility provides dietary services</t>
  </si>
  <si>
    <t>Availability of functional Kitchen services</t>
  </si>
  <si>
    <t>Arrangement of Kitchen services inhouse or outsourced</t>
  </si>
  <si>
    <t>ME A5.2</t>
  </si>
  <si>
    <t xml:space="preserve">The facility provides laundry services </t>
  </si>
  <si>
    <t>Availability of functional laundry services</t>
  </si>
  <si>
    <t>Arrangement of laundry services inhouse or outsourced</t>
  </si>
  <si>
    <t>ME A5.3</t>
  </si>
  <si>
    <t>Availability of functional security services 24 X7</t>
  </si>
  <si>
    <t>In-house or outsourced, At least one guard per shift</t>
  </si>
  <si>
    <t>ME A5.4.</t>
  </si>
  <si>
    <t xml:space="preserve">The facility provides housekeeping services </t>
  </si>
  <si>
    <t>Availability of Housekeeping  services 24X7</t>
  </si>
  <si>
    <t>In-house or outsourced, At least 3 in morning shift &amp; 2 each in morning &amp; evening shift</t>
  </si>
  <si>
    <t>Availability of waste disposal services</t>
  </si>
  <si>
    <t>Arrangement for disposal of Bio medical and general waste Inhouse or outsouced</t>
  </si>
  <si>
    <t>ME A5.5</t>
  </si>
  <si>
    <t xml:space="preserve">The facility ensures maintenance services </t>
  </si>
  <si>
    <t xml:space="preserve">Availability of maintenance  services </t>
  </si>
  <si>
    <t>Includes Physical infrastructure maintenance and equipment maintenance</t>
  </si>
  <si>
    <t>ME A5.7</t>
  </si>
  <si>
    <t>The facility has services for medical records</t>
  </si>
  <si>
    <t>Availability of dedicated space for storing Medical records</t>
  </si>
  <si>
    <t>Medical records are provided  to patient/ Next to kin on request as per state guideline</t>
  </si>
  <si>
    <t>The facility has a  system to maintain Confidentiality of patient records</t>
  </si>
  <si>
    <t>Patient records are not shared except the patient until it is authorized by law</t>
  </si>
  <si>
    <t>Availability of free diet</t>
  </si>
  <si>
    <t>Free diet is provided to BPL patients and JSSK beneficiaries</t>
  </si>
  <si>
    <t>The kitchen has adequate space as per requirement</t>
  </si>
  <si>
    <t>The Laundry  Department has adequate space as per requirement</t>
  </si>
  <si>
    <t>Minimum space requirement 10sq ft/bed</t>
  </si>
  <si>
    <t>The Medical record Department has adequate space as per requirement</t>
  </si>
  <si>
    <t>Minimum space requirement is 2.5 to 3,5 sq ft per bed</t>
  </si>
  <si>
    <t>Check if Kitchen has demarcated area for various activities</t>
  </si>
  <si>
    <t xml:space="preserve"> Layout as per functional flow that is receipt, storage, preparation &amp; Cooking   area ,Service area, dish washing area, Garbage collection area and administrative area.Minimum space requirement 10sq ft/bed</t>
  </si>
  <si>
    <t>Check laundry department has demarcated and dedicated area for its various activities</t>
  </si>
  <si>
    <t>Layout as per functional flow that is  from dirty end (receipt) to clean end (Issue). That is receipt, sorting, sluicing, washing, drying, ironing and issue</t>
  </si>
  <si>
    <t>All support services department are connected with intercom  &amp; have telephone as well</t>
  </si>
  <si>
    <t>Support services departments do not have temporary connections and loose hanging wires</t>
  </si>
  <si>
    <t>Equipment in wet areas like Laundry and Kitchen are equipped with ground fault protection and designed for wet conditions</t>
  </si>
  <si>
    <t xml:space="preserve">Floors of the Support services are non slippery and even </t>
  </si>
  <si>
    <t>Surface of Kitchen flor is not chipped</t>
  </si>
  <si>
    <t>Dietary Department has plan for  safe storage and handling of potentially flammable materials.</t>
  </si>
  <si>
    <t>Dietary Department</t>
  </si>
  <si>
    <t>Support services has installed fire Extinguisher for A, B, C type of fire</t>
  </si>
  <si>
    <t>dietary department and Medical record department</t>
  </si>
  <si>
    <t>Check the expiry date on fire extinguishers are displayed on each extinguisher as well as due date for next refilling is clearly mentioned</t>
  </si>
  <si>
    <t>Availability of washer man</t>
  </si>
  <si>
    <t>Availability of Cook</t>
  </si>
  <si>
    <t>Availability of Data Entry operator trained in medical records management.</t>
  </si>
  <si>
    <t>Infection Control Management</t>
  </si>
  <si>
    <t>Cleaning Practices</t>
  </si>
  <si>
    <t>Training on Medical record Management</t>
  </si>
  <si>
    <t>MRD Staff is skilled for indexing and storage of Medical records</t>
  </si>
  <si>
    <t>Laundry staff is skilled for segregating and processing of soiled and infectious linen</t>
  </si>
  <si>
    <t>Availability of consumables in dietary department</t>
  </si>
  <si>
    <t>Cap, gowns, gloves, Detergent for cleaning of utensil and Soap for hand washing</t>
  </si>
  <si>
    <t>Availability of consumables in laundry department</t>
  </si>
  <si>
    <t>Detergent and disinfectant, starch, Blue, bleach,  Heavy utility gloves, apron.</t>
  </si>
  <si>
    <t>Availability of Equipment &amp; utensils for Dietary department</t>
  </si>
  <si>
    <t xml:space="preserve">Refrigerator, LPG, food trolley and cooking utensils </t>
  </si>
  <si>
    <t>Availability of Equipment for Laundry</t>
  </si>
  <si>
    <t>Washing machine, drier, Iron, Separate trolley for clean and dirty linen</t>
  </si>
  <si>
    <t>Availability of Equipment for Medical record department</t>
  </si>
  <si>
    <t>Computer with scanner</t>
  </si>
  <si>
    <t>Availability of furniture and fixtures for Dietary department</t>
  </si>
  <si>
    <t>Exhaust fan, Storage containers, Work bench/slab, Utensil stand</t>
  </si>
  <si>
    <t>Availability of furniture and fixtures for Laundry department</t>
  </si>
  <si>
    <t>Stand/ Hanger for drying of linen, Iron table, Cupboard</t>
  </si>
  <si>
    <t>Availability of furniture and fixtures for Medical record department</t>
  </si>
  <si>
    <t>Racks and cupboard, table, Sectional Drawer cabinet/ Shelves,</t>
  </si>
  <si>
    <t xml:space="preserve">All equipment are covered under AMC including preventive maintenance </t>
  </si>
  <si>
    <t xml:space="preserve">Check that there is no seepage , Cracks, chipping of plaster </t>
  </si>
  <si>
    <t>Dietary department, laundry and medical record department</t>
  </si>
  <si>
    <t xml:space="preserve">Floors, walls, roof, rooftops, sinks patient care and circulation  areas are Clean </t>
  </si>
  <si>
    <t>No condemned/Junk material is  found in any of the department</t>
  </si>
  <si>
    <t>No stray animal/rodent/birds/pests</t>
  </si>
  <si>
    <t>Kitchen is rodent &amp; pet proof</t>
  </si>
  <si>
    <t>Temperature control and ventilation in dietary department</t>
  </si>
  <si>
    <t>Fans/Coolers/Exhaust/Vents/heaters as per environment condition and requirement</t>
  </si>
  <si>
    <t>Temperature control and ventilation in Laundry</t>
  </si>
  <si>
    <t>Temperature control and ventilation in Medical record Department</t>
  </si>
  <si>
    <t>Check female staff  feels secure at work place</t>
  </si>
  <si>
    <t>Dietary and laundry department</t>
  </si>
  <si>
    <t>Availability of power back up</t>
  </si>
  <si>
    <t>For Laundry, Diet and MRD department</t>
  </si>
  <si>
    <t>StandardD5</t>
  </si>
  <si>
    <t>The facility ensures avaialblity of Diet as per neutritional requirement of the patients and clean Linen to all admitted patients.</t>
  </si>
  <si>
    <t>The facility has defined diet schedule &amp; menu  for the patients.</t>
  </si>
  <si>
    <t>The facility has Special diet schedule for patients suffering from Heart Disease, Hypertension, Diabetes, Pregnant Women, diarrhoea and renal patients</t>
  </si>
  <si>
    <t>Normal diet, Liquid diet, Semi-solid diet, diabetic diet, Low salt, Low fat diet</t>
  </si>
  <si>
    <t>Dietary department has system to calculate the number of diets to be prepared</t>
  </si>
  <si>
    <t>Dietary department has procedure for procurement  of perishable and non perishable items</t>
  </si>
  <si>
    <t>Time interval for procurement of Perishable and non perishable items is fixed</t>
  </si>
  <si>
    <t>Perishable items  are stored at cold temeperature</t>
  </si>
  <si>
    <t>Like milk, cheese, butter, egg, vegetables, and fruits</t>
  </si>
  <si>
    <t>Non perishable items are kept in racks/ storage container, in ventilated and rodent proof room</t>
  </si>
  <si>
    <t xml:space="preserve">All the food items are stored above floor level. </t>
  </si>
  <si>
    <t>Food is prepared by trained staff, ensuring  standard practices</t>
  </si>
  <si>
    <t xml:space="preserve">Distribution of the food is done in covered trolleys </t>
  </si>
  <si>
    <t>Dietary department has system to check the quality of food provided to patient</t>
  </si>
  <si>
    <t>There is designated person preferably nurse in Ward to check the Quality of food</t>
  </si>
  <si>
    <t>Dietary department has procedure to collect and dispose of kitchen garbage at defined interval and place</t>
  </si>
  <si>
    <t>Department maintain stock and expenditure register in Kitchen</t>
  </si>
  <si>
    <t xml:space="preserve">The facility has sufficient set of linen available per bed </t>
  </si>
  <si>
    <t xml:space="preserve">at least 5 sets for each functional bed </t>
  </si>
  <si>
    <t>There is a system for Periodic physical verification of linen inventory</t>
  </si>
  <si>
    <t>To check the theft and pilferage</t>
  </si>
  <si>
    <t xml:space="preserve">Separate trolley/Heavy duty bags are used for collection and  distribution of clean and dirty linen </t>
  </si>
  <si>
    <t xml:space="preserve">Infectious linen are transported into separate containers / bags </t>
  </si>
  <si>
    <t>There is a system of sorting of different category of linen before putting in to washing machine</t>
  </si>
  <si>
    <t>Soiled, infected fouled type of linen</t>
  </si>
  <si>
    <t>The linen department has procedure for sluicing of soiled &amp;infected linen</t>
  </si>
  <si>
    <t>Linen department has procedure to keep record of daily load received from each department</t>
  </si>
  <si>
    <t xml:space="preserve">Hospital has a designated person  to check quality of washed linen </t>
  </si>
  <si>
    <t>There is a system for verifying the quantity of linen received</t>
  </si>
  <si>
    <t>There is procedure for condemnation of linen</t>
  </si>
  <si>
    <t xml:space="preserve">There is system to check pilferage of linen from ward </t>
  </si>
  <si>
    <t>Security guards keep vigil</t>
  </si>
  <si>
    <t xml:space="preserve">The staff is aware of their roles and responsibilities 
</t>
  </si>
  <si>
    <t xml:space="preserve">Staff is  adhere to their respective dress code </t>
  </si>
  <si>
    <t>Standard D10</t>
  </si>
  <si>
    <t>Facility has established procedure for monitoring the quality of outsourced services and adheres to contractual obligations</t>
  </si>
  <si>
    <t>ME D10.1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</si>
  <si>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</si>
  <si>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</si>
  <si>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</si>
  <si>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 xml:space="preserve">Diet Registers are maintained at Kitchen </t>
  </si>
  <si>
    <t xml:space="preserve">Laundry registers are maintained at laundry </t>
  </si>
  <si>
    <t>Hospital has procedure for collection, Compilation and maintenance of patient's records after discharge</t>
  </si>
  <si>
    <t xml:space="preserve">Thre is a system to check completion of records </t>
  </si>
  <si>
    <t>Checking the records as per checklist for completion</t>
  </si>
  <si>
    <t>There is a system for indexing/ICD coding the records</t>
  </si>
  <si>
    <t>As per ICD coding / indexing name, disease, diagnosis, physician and surgical procedure carried out</t>
  </si>
  <si>
    <t>Medical record department has system to generate statistics for clinical  and administrative use</t>
  </si>
  <si>
    <t xml:space="preserve">Submitting the reports to required health authorities (Birth death notification, notification of communicable diseases etc), </t>
  </si>
  <si>
    <t>There is a  system for safe storage of records</t>
  </si>
  <si>
    <t xml:space="preserve">Medical record department has procedure for retention/Preservation of records </t>
  </si>
  <si>
    <t>Retention is as per state guideline</t>
  </si>
  <si>
    <t>Medical record department has procedure for destruction  of old records</t>
  </si>
  <si>
    <t>Medical record department has system for retrieval of records</t>
  </si>
  <si>
    <t xml:space="preserve">Medical record department has procedure for production of records in Courts of law when summoned </t>
  </si>
  <si>
    <t>In case of MLC</t>
  </si>
  <si>
    <t>Medical records are issued to authorized personnel only</t>
  </si>
  <si>
    <t>To patient/next kin to patient</t>
  </si>
  <si>
    <t>The Staff is aware of disaster plan</t>
  </si>
  <si>
    <t>Kitchen and Laundry</t>
  </si>
  <si>
    <t>Periodic medical checkups of the staff with food handlers undergoing investigations, as required</t>
  </si>
  <si>
    <t>Availability of the hand washing Facility in kitchen</t>
  </si>
  <si>
    <t>Preferably in preparation and cooking area</t>
  </si>
  <si>
    <t>Availability of Running Water (Hot and cold)</t>
  </si>
  <si>
    <t>Availability of soap with soap dish/ liquid antiseptic with dispenser</t>
  </si>
  <si>
    <t xml:space="preserve">Display of Hand washing the Instructions at Point of Use </t>
  </si>
  <si>
    <t>Clean gloves are available for distribution of food</t>
  </si>
  <si>
    <t>Availability of apron</t>
  </si>
  <si>
    <t>Availability of caps</t>
  </si>
  <si>
    <t>Availability of Heavy duty gloves for laundry</t>
  </si>
  <si>
    <t>Availability of gum boots for laundry</t>
  </si>
  <si>
    <t xml:space="preserve">Staff  adheres to standard personal protection practices </t>
  </si>
  <si>
    <t xml:space="preserve">No reuse of disposable gloves,  caps and aprons. </t>
  </si>
  <si>
    <t xml:space="preserve">Facility ensures standard practices and materials for decontamination and cleaning of instruments and  procedure areas </t>
  </si>
  <si>
    <t xml:space="preserve">Cleaning and decontamination of food preparation surfaces like cutting board </t>
  </si>
  <si>
    <t xml:space="preserve">Ask the cleanliness and ask staff how frequent they clean it </t>
  </si>
  <si>
    <t xml:space="preserve">Cleaning of utensils and food trolleys </t>
  </si>
  <si>
    <t xml:space="preserve">Check the cleanliness and how frequent they clean it </t>
  </si>
  <si>
    <t>Decontamination of heavily soiled linen</t>
  </si>
  <si>
    <t>Cleaning of washing equipment</t>
  </si>
  <si>
    <t xml:space="preserve">Floors are clean </t>
  </si>
  <si>
    <t xml:space="preserve">No stray animals in the facility/ Patient Care areas </t>
  </si>
  <si>
    <t xml:space="preserve">Facility has established internal quality assurance program in relevant departments </t>
  </si>
  <si>
    <t xml:space="preserve">Kitchen is has system of regular external inspection by Municipal/ FDA authorities </t>
  </si>
  <si>
    <t>Food sample of each meal are preserved in refrigrators for 24 hours</t>
  </si>
  <si>
    <t xml:space="preserve">The staff is designated for filling and monitoring of these checklists </t>
  </si>
  <si>
    <t>Standard operating procedure for Dietary department has been prepared and approved</t>
  </si>
  <si>
    <t>Standard operating procedure for Laundry Department has been prepared and approved</t>
  </si>
  <si>
    <t>Standard operating procedure for Medical record Department has been prepared and approved</t>
  </si>
  <si>
    <t>Record Department has documented procedure for receiving, compiling,  and maintaining records</t>
  </si>
  <si>
    <t>Record Department has documented procedure for issuing of the records</t>
  </si>
  <si>
    <t>Record Department has documented procedure for retention of records</t>
  </si>
  <si>
    <t xml:space="preserve">Record department has documented procedure for pest and rodent control </t>
  </si>
  <si>
    <t xml:space="preserve">Diet department has documented procedure for diet schedule </t>
  </si>
  <si>
    <t>Diet department has documented procedure for calculation of diet required in wards</t>
  </si>
  <si>
    <t xml:space="preserve">Diet department has documented procedure for procurement of food items </t>
  </si>
  <si>
    <t>Diet department has documented procedure for preparation and distribution of food</t>
  </si>
  <si>
    <t>Diet department has documented procedure to check the quality of food provided to the patient</t>
  </si>
  <si>
    <t xml:space="preserve">Diet department has documented procedure for cleaning of kitchen and utensils </t>
  </si>
  <si>
    <t xml:space="preserve">Diet department has documented procedure for checkups of kitchen workers at defined intervals </t>
  </si>
  <si>
    <t>Linen department has documented procedure for collection, sorting and cleaning of linen</t>
  </si>
  <si>
    <t>Linen department has documented procedure for sluicing of the blood/ body fluid stained linen</t>
  </si>
  <si>
    <t>Linen department has documented procedure for distribution of linen in all patient care area</t>
  </si>
  <si>
    <t>Linen department has documented procedure for condemnation of linen</t>
  </si>
  <si>
    <t>Linen department has documented procedure corrective and preventive maintenance of laundry equipments</t>
  </si>
  <si>
    <t>Security department has documented procedure for duty hours</t>
  </si>
  <si>
    <t xml:space="preserve">Security department has documented procedure for control of incoming and outgoing items  </t>
  </si>
  <si>
    <t>Security department has documented procedure for visiting hours in patient care area</t>
  </si>
  <si>
    <t>Security department has documented procedure for fire safety in hospital</t>
  </si>
  <si>
    <t>Security department has documented procedure for electrical safety</t>
  </si>
  <si>
    <t xml:space="preserve">Security department has documented procedure for training and drills of security staff </t>
  </si>
  <si>
    <t xml:space="preserve">Check if staff is a aware of relevant part of SOPs </t>
  </si>
  <si>
    <t>Work instructios are displayed in Dietary Department</t>
  </si>
  <si>
    <t>Work instructions are displayed in Laundry Department</t>
  </si>
  <si>
    <t>Work instructions are  displayed in Medical Record Department</t>
  </si>
  <si>
    <t>Work instructions are displayed for hospital cleaniness</t>
  </si>
  <si>
    <t>Storage and compilation of records medical  audit</t>
  </si>
  <si>
    <t>Storage and compilation of records of death audit</t>
  </si>
  <si>
    <t xml:space="preserve">Non Compliances  are enumerated and recorded </t>
  </si>
  <si>
    <t>Standards G6</t>
  </si>
  <si>
    <t xml:space="preserve">No of cases for which medical audit done </t>
  </si>
  <si>
    <t xml:space="preserve">No of cases for which death audit has done </t>
  </si>
  <si>
    <t xml:space="preserve">Linen Index </t>
  </si>
  <si>
    <t>No. of bed sheet washed in a month/Patient bed days in month</t>
  </si>
  <si>
    <t>Diet Index</t>
  </si>
  <si>
    <t>No. of meals provided in the month/no. of times meal served in a day * bed days</t>
  </si>
  <si>
    <t xml:space="preserve">Proportion of maternal deaths audited </t>
  </si>
  <si>
    <t xml:space="preserve">Proportion of newborn deaths audited </t>
  </si>
  <si>
    <t>Cycle time for laundry services</t>
  </si>
  <si>
    <t>Time elapsed between collection of used linen and receiving clean linen</t>
  </si>
  <si>
    <t>Proportion of special diets</t>
  </si>
  <si>
    <t>No. of special diets (Liquid, Semi-solid, Diabetic, Low salt, low fat diet or other diet) in the month*100/tital no. of diets provided in the month</t>
  </si>
  <si>
    <t xml:space="preserve">Medical Audit Score </t>
  </si>
  <si>
    <t xml:space="preserve">Death Audit Score </t>
  </si>
  <si>
    <t>Waiting time for getting handicap certificate</t>
  </si>
  <si>
    <t>Waiting time for getting death certificate</t>
  </si>
  <si>
    <t>Patient feedback on cleanliness of linen</t>
  </si>
  <si>
    <t xml:space="preserve">Patient feedback on quality of food </t>
  </si>
  <si>
    <t xml:space="preserve">Auxiliary Services Card </t>
  </si>
  <si>
    <t>Auxiliary Services  Score</t>
  </si>
  <si>
    <t xml:space="preserve">Checklist for General Administration </t>
  </si>
  <si>
    <t xml:space="preserve">Reference No. </t>
  </si>
  <si>
    <t>Availability of functional A&amp; E department</t>
  </si>
  <si>
    <t>Availability of functional disaster management team</t>
  </si>
  <si>
    <t>The facility provides Blood bank &amp; transfusion services</t>
  </si>
  <si>
    <t>Availability of functional  Blood storage</t>
  </si>
  <si>
    <t>ME A 2.1.</t>
  </si>
  <si>
    <t>Avaiability of dedicated Female ward</t>
  </si>
  <si>
    <t>ME A2.3.</t>
  </si>
  <si>
    <t xml:space="preserve">The facility provides Newborn health  Services </t>
  </si>
  <si>
    <t>Availability of  functional NBSU</t>
  </si>
  <si>
    <t xml:space="preserve">Availability of X-Ray Unit </t>
  </si>
  <si>
    <t>Availability of in-house services. Partial Compliance if it is outsourced</t>
  </si>
  <si>
    <t xml:space="preserve">Availability of Ultrasound services </t>
  </si>
  <si>
    <t xml:space="preserve">Availability of In-house lab </t>
  </si>
  <si>
    <t>If lab is outsourced than give partial compliance</t>
  </si>
  <si>
    <t>ME A 3.3</t>
  </si>
  <si>
    <t xml:space="preserve">Availability of ECG Services </t>
  </si>
  <si>
    <t>The laboratory has facility to carry out sputum microscopy</t>
  </si>
  <si>
    <t>CHC functions as DOTS centre.</t>
  </si>
  <si>
    <t>Facility for Diagnosis and treatment of Leprosy.</t>
  </si>
  <si>
    <t>Facility for management of reactions</t>
  </si>
  <si>
    <t>Councelling and advise on prevention of disabilities</t>
  </si>
  <si>
    <t>Availablity of separate MDT regimens in separate blister packs for MB-Adult, MB-child, PB-adult and PB child.</t>
  </si>
  <si>
    <t xml:space="preserve">Availability of Functional ICTC </t>
  </si>
  <si>
    <t xml:space="preserve">Availability of link ART centre </t>
  </si>
  <si>
    <t xml:space="preserve">The facility provides services under National Programme for control of Blindness as per guidelines </t>
  </si>
  <si>
    <t>Availability of Refraction room</t>
  </si>
  <si>
    <t>Availability  or Eye OT, if Eye surgeon posted; else linkage with higher facilities.</t>
  </si>
  <si>
    <t>ME A4.7.</t>
  </si>
  <si>
    <t>Availability of geriatric Clinic</t>
  </si>
  <si>
    <t>ME A4.8.</t>
  </si>
  <si>
    <t xml:space="preserve">Facility for early detection and referral of suspected cases, , </t>
  </si>
  <si>
    <t>Sreeening for cervical, breast and oral cancer</t>
  </si>
  <si>
    <t>Education about self examination of breast and oral self examination.</t>
  </si>
  <si>
    <t xml:space="preserve">ME A4.9 </t>
  </si>
  <si>
    <t xml:space="preserve">The facility Provides services under Integrated Disease Surveillance Programme as per Guidelines </t>
  </si>
  <si>
    <t>CHC functions as peripheral surveillance unit</t>
  </si>
  <si>
    <t>CHC collate, analyse and report informationn to District Surveillance unit on epidemic prone disease.</t>
  </si>
  <si>
    <t>check for IDSP reporting format and 
Annexure 7A, 7B and 7C.</t>
  </si>
  <si>
    <t>ME A5.1.</t>
  </si>
  <si>
    <t>Availability of dietary service (in-house/oursourced)</t>
  </si>
  <si>
    <t>ME A5.2.</t>
  </si>
  <si>
    <t>Availability of laundry services (in-house/outsourced)</t>
  </si>
  <si>
    <t>Availability of security  services (in-house/outsourced)</t>
  </si>
  <si>
    <t>Availability of Housekeeping  services (in-house/outsourced)</t>
  </si>
  <si>
    <t>ME A5.5.</t>
  </si>
  <si>
    <t>Availability of maintenance services</t>
  </si>
  <si>
    <t>ME A5.6.</t>
  </si>
  <si>
    <t>The facility provides pharmacy services</t>
  </si>
  <si>
    <t>Availability of  drug storage and dispensing services</t>
  </si>
  <si>
    <t>Availability of Medical record services</t>
  </si>
  <si>
    <t>Facility provides Support and Administrative services</t>
  </si>
  <si>
    <t>Availability of dietary service</t>
  </si>
  <si>
    <t>In house or outsourced</t>
  </si>
  <si>
    <t>Availability of laundry services</t>
  </si>
  <si>
    <t>Availability of security  services</t>
  </si>
  <si>
    <t>Availability of Housekeeping  services</t>
  </si>
  <si>
    <t>Facility provides pharmacy and store services.</t>
  </si>
  <si>
    <t>Avaialbility of General stores</t>
  </si>
  <si>
    <t>For storing consumables, Stationaries, and equipments</t>
  </si>
  <si>
    <t>The facility has services of medical records</t>
  </si>
  <si>
    <t>ME A5.8</t>
  </si>
  <si>
    <t>The facility provides administrative services for the Block</t>
  </si>
  <si>
    <t>Proper monitoring and effective supervision overall aspects of Health services of the Block or designated administrative area</t>
  </si>
  <si>
    <t>Supervisory visits to the attached PHCs and SCs.</t>
  </si>
  <si>
    <t>Building effective Public relations and ensuring active people's participation for getting the Health Programs/functions achieved effectively.</t>
  </si>
  <si>
    <t>To make evaluation of the impact from time to time.</t>
  </si>
  <si>
    <t>ME A 6.1.</t>
  </si>
  <si>
    <t>Treatment/referral facilities available for health problems of local community.</t>
  </si>
  <si>
    <t>Kala Azar, Arsenic poisioning, Snake bite, KFD, Leptospirosis &amp; Flurosis</t>
  </si>
  <si>
    <t>ME A 6.2.</t>
  </si>
  <si>
    <t xml:space="preserve">There is process for consulting community/ or their representatives when planning or revising scope of services of the facility </t>
  </si>
  <si>
    <t>Community representative are Consulted while revising or expanding the scope of service</t>
  </si>
  <si>
    <t>User charges if any are decided in consultation with user groups /RKS</t>
  </si>
  <si>
    <t xml:space="preserve">Name of the facility prominently displayed at front of CHC building </t>
  </si>
  <si>
    <t xml:space="preserve">﻿CHC lay out with location and name of the departments are displayed at the entrance.   
</t>
  </si>
  <si>
    <t xml:space="preserve">CHC has established directional signage </t>
  </si>
  <si>
    <t xml:space="preserve">List of departments are displayed </t>
  </si>
  <si>
    <t>All signage are in uniform colour scheme</t>
  </si>
  <si>
    <t>Signages are user friendly and pictorial</t>
  </si>
  <si>
    <t>Services which are not available are also mentioned with name of facilities, where such failicites are available</t>
  </si>
  <si>
    <t>Availability of administrative services like handicap certificate, death certificate services are displayed.</t>
  </si>
  <si>
    <t>Processing time for issuing certificates &amp; availability of medical records are displayed</t>
  </si>
  <si>
    <t>Mandatory information under RTI is displayed</t>
  </si>
  <si>
    <t>ME B1.3.</t>
  </si>
  <si>
    <t>Citizen charter is established in the facility</t>
  </si>
  <si>
    <t xml:space="preserve">Citizen charter includes the Services available at the facility </t>
  </si>
  <si>
    <t xml:space="preserve">Citizen Charter includes the Timings of different services available </t>
  </si>
  <si>
    <t xml:space="preserve">Citizen Charter includes Rights of Patients </t>
  </si>
  <si>
    <t xml:space="preserve">Citizen Charter includes Responsibilities of Patients and Visitors </t>
  </si>
  <si>
    <t xml:space="preserve">Citizen Charters includes Beds available </t>
  </si>
  <si>
    <t xml:space="preserve">Citizen Charter includes the Standards and Quality of services Provided </t>
  </si>
  <si>
    <t>Citizen Charters Includes Complaints and Grievances redressal  Mechanism</t>
  </si>
  <si>
    <t>Citizen Charter includes Services that are  available on payment, if any.</t>
  </si>
  <si>
    <t xml:space="preserve">Citizen Charter includes the Cycle time for Critical Processes </t>
  </si>
  <si>
    <t>Facility prepares a comprehensive list of user charges and their display at strategic point in the CHC</t>
  </si>
  <si>
    <t>ME B1.7.</t>
  </si>
  <si>
    <t>A dedicated facilitation counter/rogi sahayata kendra available</t>
  </si>
  <si>
    <t>Services are delivered in a manner that is sensitive to gender, religious and cultural needs, and there are no barrier on account of physical access, social, economic, cultural or social status.</t>
  </si>
  <si>
    <t>CHC has defined policy for non discrimination according to gender</t>
  </si>
  <si>
    <t>ME B2.2</t>
  </si>
  <si>
    <t xml:space="preserve">Religious and cultural preferences of patients and attendants are taken into consideration while delivering services  </t>
  </si>
  <si>
    <t>Availability of complaint box and display of process for grievance  redresaal and personnel  to be  contacted.</t>
  </si>
  <si>
    <t xml:space="preserve">Staff is respectful to patients religious and cultural beliefs </t>
  </si>
  <si>
    <t>The facility has defined policy  to ensure the religious and cultural preferences of the patient</t>
  </si>
  <si>
    <t>Approach road to facility is accessible  without congestion  or encroachment</t>
  </si>
  <si>
    <t xml:space="preserve">There are no open manholes/Potholes at access road and internal pathways </t>
  </si>
  <si>
    <t>Internal Pathways and corridors of the facility are without any obstruction / Protruding Objects</t>
  </si>
  <si>
    <t>CHC has defined policy to provide barrier free services to patient</t>
  </si>
  <si>
    <t xml:space="preserve">Ramps shall have a slope of conducive for use </t>
  </si>
  <si>
    <t xml:space="preserve">Ramps are provide with slip resistance surface </t>
  </si>
  <si>
    <t xml:space="preserve">Ramps shall have adequate width </t>
  </si>
  <si>
    <t xml:space="preserve">at least 120 cm </t>
  </si>
  <si>
    <t xml:space="preserve">Warning blocks have been provide at beginning and end of the ramp and Stairs </t>
  </si>
  <si>
    <t xml:space="preserve">To aid people with visual impairment </t>
  </si>
  <si>
    <t xml:space="preserve">Hand rails are provided with stairs </t>
  </si>
  <si>
    <t>The facility  has defined policy for providing disable friendly services</t>
  </si>
  <si>
    <t xml:space="preserve">Parking area is earmarked for People with disabilities </t>
  </si>
  <si>
    <t>ME B2.4</t>
  </si>
  <si>
    <t xml:space="preserve">There is no discrimination on basis of social and economic status of the patients </t>
  </si>
  <si>
    <t>CHC has defined policy for ensuring non discrimination  on basis of social and economic status of the patient</t>
  </si>
  <si>
    <t>ME B2.5</t>
  </si>
  <si>
    <t xml:space="preserve">There is affirmative actions to ensure that vulnerable sections can access services   </t>
  </si>
  <si>
    <t xml:space="preserve">There are arrangement and Linkages for care of terminally ill patients </t>
  </si>
  <si>
    <t xml:space="preserve">Linkage for Palliative Care , Hospice </t>
  </si>
  <si>
    <t>There are Linkages for care , Counselling and Protection of  Victims of Violence  including domestic violence</t>
  </si>
  <si>
    <t xml:space="preserve">Linkages with NGOS, Police Mediation Cell </t>
  </si>
  <si>
    <t>There are arrangements of for adequate care and post discharge support of Orphan patients including homeless children</t>
  </si>
  <si>
    <t>Linkages with NGOS , Orphan , old age home, Children home</t>
  </si>
  <si>
    <t>CHC has defined policy for maintenance of privacy of patients</t>
  </si>
  <si>
    <t>CHC has defined policy for maintenance of patient records and clinical information</t>
  </si>
  <si>
    <t>CHC defines and communicate policy regarding decent communication and courteous behaviour towards the patient and visitors</t>
  </si>
  <si>
    <t>CHC defines the policy for privacy and confidentiality of the patient and condition related with social stigma and vulnerable groups</t>
  </si>
  <si>
    <t>Facility has defined and established procedures for informing patient about the medical conditions and involving them in treatment planning, and facilitates informed decision making.</t>
  </si>
  <si>
    <t>CHC define policy for taking consent.</t>
  </si>
  <si>
    <t>ME B4.3</t>
  </si>
  <si>
    <t>The staff is aware of patients rights responsibilities</t>
  </si>
  <si>
    <t>The staff is regularly sensitised about rights and responsibilities of the patient</t>
  </si>
  <si>
    <t>Availability of complaint box at administrative office and display of process for grievance Redressal and whom to contact are displayed</t>
  </si>
  <si>
    <t>CHC defines policy for grievance redressal mechanism</t>
  </si>
  <si>
    <t>There is defined frequency of collecting complaints from complaint box</t>
  </si>
  <si>
    <t>Records of patient complaints &amp; suggestion are maintained</t>
  </si>
  <si>
    <t>There is system of periodic review of patient complaints</t>
  </si>
  <si>
    <t>There is evidence of action taken on complaints</t>
  </si>
  <si>
    <t>Action taken is informed to the complainant</t>
  </si>
  <si>
    <t>CHC establish policy for providing free services to benficieries of Central and state schemes</t>
  </si>
  <si>
    <t>CHC has established policy for providing all drugs in the EDL  free of cost as per state directives</t>
  </si>
  <si>
    <t>CHC has established policy for providing all diagnostics   free of cost as per state directives</t>
  </si>
  <si>
    <t>Methods for verification of documents of patient is user friendly</t>
  </si>
  <si>
    <t>CHC has established policy to provide free treatment to BPL patients</t>
  </si>
  <si>
    <t xml:space="preserve">CHC has establish policy for timely reimbursement and payment to beneficiaries </t>
  </si>
  <si>
    <t xml:space="preserve">Availability of dedicated RSBY help desk </t>
  </si>
  <si>
    <t xml:space="preserve">Finger print verification is done through a finger print scanner </t>
  </si>
  <si>
    <t>All tests and drugs are covered under RSBY</t>
  </si>
  <si>
    <t xml:space="preserve">Services and entitlements available under RSBY are prominently displayed </t>
  </si>
  <si>
    <t xml:space="preserve">Manual process is in place in case smart card is not working </t>
  </si>
  <si>
    <t xml:space="preserve">Availability of residential quarters for clinical and support staff </t>
  </si>
  <si>
    <t>CHC has adequate space as per bed strength</t>
  </si>
  <si>
    <t>80 to 85 sqm per bed .</t>
  </si>
  <si>
    <t xml:space="preserve">Availability of public toilet for visitors </t>
  </si>
  <si>
    <t>Adequate number of Staff toilets available in proximity to duty area</t>
  </si>
  <si>
    <t>Adequate number of Staff change room are available in proximity to duty area</t>
  </si>
  <si>
    <t>Canteen for staff and visitors</t>
  </si>
  <si>
    <t>Availability of Staff amenities at nursing station and duty room</t>
  </si>
  <si>
    <t>CHC has independent entry to emergency and  OPD.</t>
  </si>
  <si>
    <t xml:space="preserve">Corridors are wide enough to accommodate daily traffic. 
</t>
  </si>
  <si>
    <t>The general traffic should not pass through the indoor/ critical patient care area</t>
  </si>
  <si>
    <t xml:space="preserve">Ambulatory services are located in outermost zone </t>
  </si>
  <si>
    <t>OPD, Emergency and Administrative offices are situated in near the entry/ exit of the CHC with direct access from approach road</t>
  </si>
  <si>
    <t xml:space="preserve">Clinical support Services are located in proximity to outer zone </t>
  </si>
  <si>
    <t xml:space="preserve">Lab , Radiology and Pharmacy </t>
  </si>
  <si>
    <t xml:space="preserve">Indoor area are located in inner zone of the CHC </t>
  </si>
  <si>
    <t xml:space="preserve">Wards and Nursing Units are located in inner most area </t>
  </si>
  <si>
    <t>Facility maintains open area as per floor area ratio mandated by authorities</t>
  </si>
  <si>
    <t>CHC has 24X7 functional telephone connection and intercom facility for internal communication</t>
  </si>
  <si>
    <t>There is designated person to answer the telephone enquiries</t>
  </si>
  <si>
    <t>CHC has broadband internet connectivity</t>
  </si>
  <si>
    <t>There is established system for managing postal communication</t>
  </si>
  <si>
    <t>Records are maintained for received and dispatched communication</t>
  </si>
  <si>
    <t>There is established system for internal movement  of documents and communication</t>
  </si>
  <si>
    <t>System for communicating circulars, notices and orders etc.</t>
  </si>
  <si>
    <t>There is assigned person for managing internal and external movement of documents and communications</t>
  </si>
  <si>
    <t>General notices and information are displayed at notice boards at relevant points</t>
  </si>
  <si>
    <t xml:space="preserve">There is system of removal of old notices and updating the notice board </t>
  </si>
  <si>
    <t>Availability of OPD counter as per load</t>
  </si>
  <si>
    <t xml:space="preserve">The facility and departments are planned to ensure structure follows the function/processes (Structure commensurate with the function of the CHC) </t>
  </si>
  <si>
    <t xml:space="preserve">There is no cris-cross between General and Patient Traffic </t>
  </si>
  <si>
    <t>ME C2.1.</t>
  </si>
  <si>
    <t>The facility has been surveyed by Structural engineer for seismic vulnerability in high risk zone</t>
  </si>
  <si>
    <t xml:space="preserve">Ask for records of survey </t>
  </si>
  <si>
    <t>Structural Components been made earthquake proof</t>
  </si>
  <si>
    <t>Check for records of in correction has been done to strengthen structural components like columns, beams, slabs, walls etc.</t>
  </si>
  <si>
    <t xml:space="preserve">Facility has  mechanism for periodical check / test of all electrical installation  by competent electrical Engineer </t>
  </si>
  <si>
    <t xml:space="preserve">Facility has system for power audit of unit at defined intervals </t>
  </si>
  <si>
    <t>Danger sign is displayed at High voltage electrical installation</t>
  </si>
  <si>
    <t>All electrical panels are covered and has restricted  access</t>
  </si>
  <si>
    <t xml:space="preserve">Personal protective equipments are available with electrician </t>
  </si>
  <si>
    <t>ME C2.3.</t>
  </si>
  <si>
    <t>Windows  have grills and wire meshwork</t>
  </si>
  <si>
    <t>Building including walls, roofs, floor, windows , balconies and terraces are maintained</t>
  </si>
  <si>
    <t>Terrace, roof, balconies and stair case have protective railing</t>
  </si>
  <si>
    <t xml:space="preserve">CHC  premises has intact boundary wall </t>
  </si>
  <si>
    <t>CHC has functional gate with provision of animal catcher</t>
  </si>
  <si>
    <t>Access to roof and terraces is restricted</t>
  </si>
  <si>
    <t>Fire exits  provide egress to exterior of the building in open  space</t>
  </si>
  <si>
    <t xml:space="preserve">Check the fire exits are free from obstruction </t>
  </si>
  <si>
    <t xml:space="preserve">Facility has conducted fire safety audit by competent authority </t>
  </si>
  <si>
    <t>Facility has defined, displayed  and implemented evacuation plan in case of fire</t>
  </si>
  <si>
    <t>No smoking sign displayed inside and outside the working area</t>
  </si>
  <si>
    <t>Facility has installed fire extinguisher that are capilbility of fighting A, B &amp; C type of fire</t>
  </si>
  <si>
    <t>There is system to track the expiry dates and periodic refilling of the extinguishers</t>
  </si>
  <si>
    <t>Periodic Training is provided for using fire extinguishers</t>
  </si>
  <si>
    <t xml:space="preserve">Periodic mock drills for diaster management are conducted </t>
  </si>
  <si>
    <t>Availability of General Surgeon</t>
  </si>
  <si>
    <t>Availability of Obstetric &amp; Gynae Specialist</t>
  </si>
  <si>
    <t>Availability of General Medicine specialist</t>
  </si>
  <si>
    <t>Availability of Paediatrician</t>
  </si>
  <si>
    <t>Availability of Anaesthetics</t>
  </si>
  <si>
    <t>Availability of General Duty Doctors as per load</t>
  </si>
  <si>
    <t>Availability of Dentist</t>
  </si>
  <si>
    <t xml:space="preserve">Availability of nursing staff </t>
  </si>
  <si>
    <t>Registration Clerk</t>
  </si>
  <si>
    <t>Statistical Assistant/Data entry operator</t>
  </si>
  <si>
    <t>Account Assistant</t>
  </si>
  <si>
    <t>Administrative assistant.</t>
  </si>
  <si>
    <t>The facility conduct training need assessment periodically for all cadre of staff</t>
  </si>
  <si>
    <t>The facility has program for continuous medical education for doctors and nursing staff</t>
  </si>
  <si>
    <t>The facility prepares training calendar as per training need assessment</t>
  </si>
  <si>
    <t>Training feed back is taken and records are maintained for training</t>
  </si>
  <si>
    <t>Details and Records of training provided are  available with unit</t>
  </si>
  <si>
    <t>Training on Disaster Management</t>
  </si>
  <si>
    <t>Training on Cardio Pulmonary resuscitation</t>
  </si>
  <si>
    <t>Training on staff Safety</t>
  </si>
  <si>
    <t>Training on Measuring CHC Performance Indicators</t>
  </si>
  <si>
    <t>Training on facility level Quality Assurance</t>
  </si>
  <si>
    <t>CHC has policy for regular  competence testing as per job description.</t>
  </si>
  <si>
    <t>CHC has policy to ensure drugs at all point of use as per state EDL</t>
  </si>
  <si>
    <t>Availability of equipment for Facility management</t>
  </si>
  <si>
    <t>Equipments for horticulture, electrical repair, plumbing material etc</t>
  </si>
  <si>
    <t>Availability of equipment for processing of Bio medical waste</t>
  </si>
  <si>
    <t>Autoclave and mutilator</t>
  </si>
  <si>
    <t xml:space="preserve">Availability of computer for HMIS and MCTS reporting </t>
  </si>
  <si>
    <t>Availability of fixture for administrative office</t>
  </si>
  <si>
    <t>Availability of furniture for administrative office</t>
  </si>
  <si>
    <t xml:space="preserve">Facility has contract agency for maintenance for equipments </t>
  </si>
  <si>
    <t>Contact details of  the agencies responsible for maintenance are communicated to the staff</t>
  </si>
  <si>
    <t>Asset list of all equipments are maintained</t>
  </si>
  <si>
    <t>There is system to maintain records of down time of equipments</t>
  </si>
  <si>
    <t>Indexing of all equipments is done</t>
  </si>
  <si>
    <t>All equipments are covered under AMC including preventive maintenance for computers and other IT equipments</t>
  </si>
  <si>
    <t>There is system of timely corrective  break down maintenance of the  for computers and other IT equipments</t>
  </si>
  <si>
    <t>Facility has contracted agency for calibration of equipments.</t>
  </si>
  <si>
    <t xml:space="preserve">Records of the calibrated equipments are maintained </t>
  </si>
  <si>
    <t xml:space="preserve">CHC has system to ensure that short expiry drugs are not procured </t>
  </si>
  <si>
    <t>CHC has process for proper disposal and prevention of unintended use of expired drugs</t>
  </si>
  <si>
    <t>CHC implements scientific inventory management system according to their needs</t>
  </si>
  <si>
    <t>ABC, VED, FSN,FIFO</t>
  </si>
  <si>
    <t>CHC has policy that there is no stock out of the drugs and consumables at patient care area</t>
  </si>
  <si>
    <t>CHC has a policy for ensuring proper management and restriction of unintended use of narcotic substance and psychotropic drugs as per prevalent law</t>
  </si>
  <si>
    <t>ME D3.1.</t>
  </si>
  <si>
    <t xml:space="preserve">Exterior of the  facility building is maintained with landscaping in open areas. </t>
  </si>
  <si>
    <t>Boundary Walls of building is plastered and whitewashed.</t>
  </si>
  <si>
    <t>No unwanted/outdated posters on CHC boundary and building walls</t>
  </si>
  <si>
    <t xml:space="preserve">CHC Buildings are in uniform colour scheme </t>
  </si>
  <si>
    <t>CHC has system to whitewash the building periodically</t>
  </si>
  <si>
    <t xml:space="preserve">Availability of parking space as per requirement </t>
  </si>
  <si>
    <t xml:space="preserve">Dedicated parking space for ambulances </t>
  </si>
  <si>
    <t xml:space="preserve">No water logging in side the premises of the CHC </t>
  </si>
  <si>
    <t xml:space="preserve">There is no abandoned /dilapidated building in the premises </t>
  </si>
  <si>
    <t>Proper landscaping and maintenance of trees, garden</t>
  </si>
  <si>
    <t>no encroachment in and around the CHC</t>
  </si>
  <si>
    <t xml:space="preserve">CHC has rain water harvesting facility </t>
  </si>
  <si>
    <t xml:space="preserve">CHC has Herbal garden </t>
  </si>
  <si>
    <t xml:space="preserve">Hospital  infrastructure is adequately maintained </t>
  </si>
  <si>
    <t>CHC  has system for periodic  maintenance of infrastructure at defined interval</t>
  </si>
  <si>
    <t xml:space="preserve">There is no clogged/over flowing drain in facility </t>
  </si>
  <si>
    <t xml:space="preserve">CHC sewage is linked with municipal drainage system or it has functional septic tanks </t>
  </si>
  <si>
    <t>Facility has a closed drainage system</t>
  </si>
  <si>
    <t xml:space="preserve">Intramural roads are in good condition without potholes/ditches </t>
  </si>
  <si>
    <t>Facility has a annual maintenance plan for its infrastructure</t>
  </si>
  <si>
    <t xml:space="preserve">General waste from CHC is removed daily by municipal/outsourced agency </t>
  </si>
  <si>
    <t xml:space="preserve">Every department has a Schedule of cleaning </t>
  </si>
  <si>
    <t>Every department has schedule for inspection of cleaning work</t>
  </si>
  <si>
    <t xml:space="preserve">CHC has condemnation policy in place </t>
  </si>
  <si>
    <t xml:space="preserve">Periodic removal of junk material done </t>
  </si>
  <si>
    <t xml:space="preserve">CHC has designated covered place to keep junk/condemned material </t>
  </si>
  <si>
    <t xml:space="preserve">No junk/condemned articles in open spaces </t>
  </si>
  <si>
    <t>Pest control measures are evident at facility</t>
  </si>
  <si>
    <t xml:space="preserve">Anti Termite treatment of the wooden furniture </t>
  </si>
  <si>
    <t>Adequate illumination in open areas in night</t>
  </si>
  <si>
    <t>Adequate illumination in circulation area</t>
  </si>
  <si>
    <t>Stairs, corridor and waiting area</t>
  </si>
  <si>
    <t>Adequate illumination in  toilets</t>
  </si>
  <si>
    <t>CHC periodically measure illumination at different area of the CHCs</t>
  </si>
  <si>
    <t>Adequate illumination at approach roads to CHC</t>
  </si>
  <si>
    <t>There is restriction on entry of vendors and hawkers inside the premise of the  CHC</t>
  </si>
  <si>
    <t xml:space="preserve">CHC has visitor policy in place </t>
  </si>
  <si>
    <t>CHC has policy for restriction of media person in side the CHC</t>
  </si>
  <si>
    <t>CHC implement visitor pass for indoor areas</t>
  </si>
  <si>
    <t>CHC has in-house/outsourced security system in place</t>
  </si>
  <si>
    <t>Duty roaster is available for security staff</t>
  </si>
  <si>
    <t xml:space="preserve">Training  and Drills of security staff is done </t>
  </si>
  <si>
    <t>Security staff is aware of patient right, visitor policy and disaster Management</t>
  </si>
  <si>
    <t xml:space="preserve">There is system for supervision of security staff </t>
  </si>
  <si>
    <t>Facility has a security plan for deputation of guard at different location</t>
  </si>
  <si>
    <t>Responsibility and timing of opening and closing different department is fixed and documented</t>
  </si>
  <si>
    <t xml:space="preserve">There is a established procedure for safe custody of keys </t>
  </si>
  <si>
    <t>There is procedure for handing over the keys at the time of shift change</t>
  </si>
  <si>
    <t>CHC has system to manage violence /mass casualty</t>
  </si>
  <si>
    <t xml:space="preserve">No female staff is posted alone at night </t>
  </si>
  <si>
    <t xml:space="preserve">Where ever there are male employees/patients female staff are posted in pairs </t>
  </si>
  <si>
    <t xml:space="preserve">Timing of the shift is arranged keeping in mind the safety of female staff </t>
  </si>
  <si>
    <t xml:space="preserve">Committee against sexual harassment is constituted at the facility </t>
  </si>
  <si>
    <t>Staff has been provided awareness training on Gender issues</t>
  </si>
  <si>
    <t xml:space="preserve">CHC has adequate water storage facility as per requirements </t>
  </si>
  <si>
    <t xml:space="preserve">450-500 Litres per bed per day </t>
  </si>
  <si>
    <t xml:space="preserve">CHC has adequate water supply from municipal /under ground source </t>
  </si>
  <si>
    <t>All water tanks are kept tightly closed</t>
  </si>
  <si>
    <t>Periodic cleaning of water tanks carried out</t>
  </si>
  <si>
    <t>Records of cleaning is maintained</t>
  </si>
  <si>
    <t>The facility periodically tests the quality of water from the source (municipal supply, bore well etc) for bacterial and chemical content</t>
  </si>
  <si>
    <t>Chlorination of water is done as per requirement</t>
  </si>
  <si>
    <t>RO/ Filters are available for potable drinking water</t>
  </si>
  <si>
    <t>The facility ensures that the distribution pipelines are not running in close vicinity of the sewage system.</t>
  </si>
  <si>
    <t>Availability of noiseless generators for power back up</t>
  </si>
  <si>
    <t>Estimation of power consumption by CHCs is done</t>
  </si>
  <si>
    <t xml:space="preserve">Generator has adequate capacity to provide 24x7 power backup at least to critical areas </t>
  </si>
  <si>
    <t xml:space="preserve">CHC has adequate power supply connection </t>
  </si>
  <si>
    <t>3Kw to 5Kw per bed</t>
  </si>
  <si>
    <t xml:space="preserve">Use of energy efficient bulbs for light </t>
  </si>
  <si>
    <t>There is provision of different types of diets as per nutritional requirements of patients</t>
  </si>
  <si>
    <t>Normal diet, Diabetic diet, liquid diet, Low salt/low fat diet</t>
  </si>
  <si>
    <t xml:space="preserve">Clean linen is provided to all the occupied beds </t>
  </si>
  <si>
    <t>Standard D6</t>
  </si>
  <si>
    <t xml:space="preserve">The facility has defined and established procedures for promoting public participation in management of CHC transparency and accountability.  </t>
  </si>
  <si>
    <t>ME D6.1.</t>
  </si>
  <si>
    <t xml:space="preserve">The facility has established procedures for management of activities of Rogi Kalyan Samitis </t>
  </si>
  <si>
    <t xml:space="preserve">RKS or eqvivalent body is registered under societies registration act </t>
  </si>
  <si>
    <t xml:space="preserve">Availability of Income tax exemption certificate for donations </t>
  </si>
  <si>
    <t>RKS meeting are held at prescribed interval</t>
  </si>
  <si>
    <t>Minutes of meeting are recorded</t>
  </si>
  <si>
    <t>Participation of community representatives/NGO is ensured</t>
  </si>
  <si>
    <t xml:space="preserve">RKS reviews the patient complaint/ feedback and action taken </t>
  </si>
  <si>
    <t>RKS generates its own resources from donation/leasing of space</t>
  </si>
  <si>
    <t>ME D6.2.</t>
  </si>
  <si>
    <t>The facility has established procedures for community based monitoring of its services</t>
  </si>
  <si>
    <t>Community based monitoring/social audits are done at periodic intervals</t>
  </si>
  <si>
    <t>Facility communicate updated information on Quality of services</t>
  </si>
  <si>
    <t>Facility conducts public hearing at regular intervals</t>
  </si>
  <si>
    <t>Standard D7</t>
  </si>
  <si>
    <t xml:space="preserve">CHC has defined and established procedures for Financial Management  </t>
  </si>
  <si>
    <t>ME D7.1.</t>
  </si>
  <si>
    <t xml:space="preserve">The facility ensures the proper utilization of fund provided to it </t>
  </si>
  <si>
    <t xml:space="preserve">There is system to track and ensure that funds are received on time </t>
  </si>
  <si>
    <t>Funds/Grants provided are utilized in specific time limit</t>
  </si>
  <si>
    <t>There is no backlog in payment to beneficiaries as per their entitlement under different schemes</t>
  </si>
  <si>
    <t>E.g.; Payment for JSY and Family planning</t>
  </si>
  <si>
    <t>Payment to ASHA done on time</t>
  </si>
  <si>
    <t>Salaries and compensation are provided to contractual staff on time</t>
  </si>
  <si>
    <t>Facility provides utilization certificate for funds on time</t>
  </si>
  <si>
    <t>ME D7.2.</t>
  </si>
  <si>
    <t xml:space="preserve">The facility ensures proper planning and requisition of resources based on its need </t>
  </si>
  <si>
    <t xml:space="preserve">Facility prioritize the resource required </t>
  </si>
  <si>
    <t>Requirement for funds are communicated to state on time</t>
  </si>
  <si>
    <t xml:space="preserve">The facility has requisite licences and certificates for operation of CHC and different activities </t>
  </si>
  <si>
    <t xml:space="preserve">Availability of valid No objection Certificate from fire safety authority </t>
  </si>
  <si>
    <t xml:space="preserve">Availability of authorization for handling Bio Medical waste from pollution control board </t>
  </si>
  <si>
    <t>Availability of certificate of inspection of electrical installation</t>
  </si>
  <si>
    <t>Availability of licence for operating lift</t>
  </si>
  <si>
    <t>ME D8.2.</t>
  </si>
  <si>
    <t xml:space="preserve">Updated copies of relevant laws, regulations and government orders are available at the facility </t>
  </si>
  <si>
    <t>Availability of copy of Bio medical waste management and handling rule 1998</t>
  </si>
  <si>
    <t>Registration of Ultrasound machine under PCPNDT act.</t>
  </si>
  <si>
    <t>Drug and cosmetic Act 2005</t>
  </si>
  <si>
    <t>Safety code for Medical diagnostic X ray equipment and installation</t>
  </si>
  <si>
    <t>AERB safety code no. AERB/SC/MED-2(Rev 1)</t>
  </si>
  <si>
    <t>Narcotics and Psychotropic substances act 1985</t>
  </si>
  <si>
    <t>Code of Medical ethics 2002</t>
  </si>
  <si>
    <t>Nursing Council Act</t>
  </si>
  <si>
    <t>Medical Termination of Pregnancy 1971</t>
  </si>
  <si>
    <t>Person with disability Act 1995</t>
  </si>
  <si>
    <t>Pre conception pre natal diagnostic test 1996</t>
  </si>
  <si>
    <t>Right to information act 2005</t>
  </si>
  <si>
    <t>Indian Tobacco control Act 2003</t>
  </si>
  <si>
    <t>Job description of Specialist Doctor is defined and communicated</t>
  </si>
  <si>
    <t>Regular + contractual</t>
  </si>
  <si>
    <t>Job description of General duty Doctor is defined and communicated</t>
  </si>
  <si>
    <t>Job description of nursing staff  is defined and communicated</t>
  </si>
  <si>
    <t>Job description of paramedic staff is defined and communicated</t>
  </si>
  <si>
    <t>Regular + contractual. Lab technician, X ray technician, OT technician, etc.</t>
  </si>
  <si>
    <t>Job description of counsellor  is defined and communicated</t>
  </si>
  <si>
    <t>Job description of  ward boy is defined and communicated</t>
  </si>
  <si>
    <t>Job description of security staff is defined and communicated</t>
  </si>
  <si>
    <t>Job description of  cleaning staff is defined and communicated</t>
  </si>
  <si>
    <t>Job description of Administrative staff is defined and communicated</t>
  </si>
  <si>
    <t>Regular + Contractual MS, CHC Manager, supervisor, Matron, Ward Master. Pharmacist etc.</t>
  </si>
  <si>
    <t>Duty roster of doctors is prepared, updated and communicated</t>
  </si>
  <si>
    <t>Duty roster of Nurses is prepared, updated and communicated</t>
  </si>
  <si>
    <t>Duty roster of Paramedics is prepared, updated and communicated</t>
  </si>
  <si>
    <t>Duty roster of Cleaning staff is prepared, updated and communicated</t>
  </si>
  <si>
    <t>Duty roster of security staff is prepared, updated and communicated</t>
  </si>
  <si>
    <t xml:space="preserve">There is provision of Rotatory   posting of staff </t>
  </si>
  <si>
    <t>Facility has  established line of reporting for clinical and administrative staff</t>
  </si>
  <si>
    <t>Facility has policy for dress code for different cadre of CHC.</t>
  </si>
  <si>
    <t xml:space="preserve">I Cards  have been provided to staff </t>
  </si>
  <si>
    <t xml:space="preserve">Name plate  have been provided to staff </t>
  </si>
  <si>
    <t>ME D10.1.</t>
  </si>
  <si>
    <t xml:space="preserve">Selection of outsourced agencies done through competitive tendering system </t>
  </si>
  <si>
    <t>Eligibility criteria is explicitly defined as per term of reference</t>
  </si>
  <si>
    <t>There is system to make payment as per  adequacy and quality of services provided by the vendor</t>
  </si>
  <si>
    <t>Check for  that Contract document has provision for  dedication of payment if quality of services is not good</t>
  </si>
  <si>
    <t>Payment to the outsourced services are made on time</t>
  </si>
  <si>
    <t>ME D10.2.</t>
  </si>
  <si>
    <t>There is a system of periodic review of quality of out sourced services</t>
  </si>
  <si>
    <t>Facility has defined criteria for assessment of quality of outsourced services</t>
  </si>
  <si>
    <t xml:space="preserve">Actions are taken against non compliance / deviation from contractual obligations </t>
  </si>
  <si>
    <t>Records of blacklisted vendors are available with facility</t>
  </si>
  <si>
    <t>Facility ensures that there is process for admission of patients after routine working hours</t>
  </si>
  <si>
    <t xml:space="preserve">Facility updates daily availability of vacant patient beds </t>
  </si>
  <si>
    <t>Facility has established procedure for accommodating high patient load due to situation like disaster/ mass casualty or disease outbreak</t>
  </si>
  <si>
    <t xml:space="preserve">Facility has established policy for co ordination and handover during interdepartmental transfer </t>
  </si>
  <si>
    <t xml:space="preserve">There is a policy  for consultation of  the patient to other specialists with in the CHC </t>
  </si>
  <si>
    <t xml:space="preserve">There is policy for referral of patient for which services can not be provided at the facility  </t>
  </si>
  <si>
    <t>Facility maintains list of higher centres where patient can be managed.</t>
  </si>
  <si>
    <t xml:space="preserve">Facility ensures the referral patient to public healthcare facilities </t>
  </si>
  <si>
    <t>Facility defines and communicate referral criteria</t>
  </si>
  <si>
    <t>There is system to check that patient are not unduly referred for the services those can be available at the facility</t>
  </si>
  <si>
    <t>There is policy for identification of patient  before any clinical procedure</t>
  </si>
  <si>
    <t xml:space="preserve">There is a policy  for  ensuring  accuracy of verbal/telephonic orders  </t>
  </si>
  <si>
    <t>CHC has policy for patient hand over during shift change</t>
  </si>
  <si>
    <t>CHC has policy for maintaining nursing records</t>
  </si>
  <si>
    <t>There is policy for periodic monitoring of patient</t>
  </si>
  <si>
    <t>CHC identify and communicate the category of patient considered as vulnerable</t>
  </si>
  <si>
    <t>CHC identify and communicate the category of patient considered as high risk</t>
  </si>
  <si>
    <t>Facility has policy and enabling order for prescribing drugs by generic name only</t>
  </si>
  <si>
    <t>Facility provides adequate copies of STG to respective department</t>
  </si>
  <si>
    <t>Facility maintains a list of updated version of STG</t>
  </si>
  <si>
    <t xml:space="preserve">Facility provides training on use of STG </t>
  </si>
  <si>
    <t>Facility has policy for reporting of adverse drug reaction</t>
  </si>
  <si>
    <t>Dedicatd space for storage of records.</t>
  </si>
  <si>
    <t>CHC has a policy for storing records in safe and secure manner.</t>
  </si>
  <si>
    <t>Records are stored in a manner that they could be retrieved easily.</t>
  </si>
  <si>
    <t>CHC has policy for retention period for different kinds of records</t>
  </si>
  <si>
    <t>CHC has policy for safe disposal of records</t>
  </si>
  <si>
    <t xml:space="preserve">CHC has prepared disaster plan </t>
  </si>
  <si>
    <t xml:space="preserve">Disaster management Committee has been constituted </t>
  </si>
  <si>
    <t xml:space="preserve">Facility has a standard procedure for decent communicate of death to relatives </t>
  </si>
  <si>
    <t xml:space="preserve">Facility has established has established policy for end of life care </t>
  </si>
  <si>
    <t xml:space="preserve">Facility has established produce for reporting and follow up of AEFI </t>
  </si>
  <si>
    <t xml:space="preserve">Staff is trained for detecting , managing and reporting of AEFIs </t>
  </si>
  <si>
    <t>Facility has infection control program and procedures in place for prevention and measurement of CHC associated infection</t>
  </si>
  <si>
    <t>ME F1.1.</t>
  </si>
  <si>
    <t xml:space="preserve">Facility has functional infection control committee </t>
  </si>
  <si>
    <t xml:space="preserve">Infection control committee is constituted at the facility </t>
  </si>
  <si>
    <t>ICC is approved by appropriate authority</t>
  </si>
  <si>
    <t>Roles and responsibilities of ICC are defined and communicated to its members</t>
  </si>
  <si>
    <t xml:space="preserve">ICC meet at periodic time interval </t>
  </si>
  <si>
    <t>Records of Infection control activities are maintained</t>
  </si>
  <si>
    <t>ME F1.2.</t>
  </si>
  <si>
    <t xml:space="preserve">Facility has linkage with microbiology lab for culture surveillance </t>
  </si>
  <si>
    <t xml:space="preserve">There is defined  format for requisition and reporting of culture surveillance </t>
  </si>
  <si>
    <t>Reports of culture surveillance are collated  and analyzed</t>
  </si>
  <si>
    <t>Feedback is given to the respective departments</t>
  </si>
  <si>
    <t>Samples are taken for culture  to detect HAI in suspected cases.</t>
  </si>
  <si>
    <t>There is a defined criteria and format for reporting HAI based on clinical observation</t>
  </si>
  <si>
    <t>Reports are collated and analyzed</t>
  </si>
  <si>
    <t xml:space="preserve">Records of immunization available </t>
  </si>
  <si>
    <t xml:space="preserve">Records of Medical Checkups are available </t>
  </si>
  <si>
    <t>Facility has established procedures for regular monitoring of infection control practices</t>
  </si>
  <si>
    <t>There is designated person for Co coordinating  infection control activities</t>
  </si>
  <si>
    <t>Infection control nurse</t>
  </si>
  <si>
    <t>There is defined format/checklist for monitoring of hand washing and infection control practices</t>
  </si>
  <si>
    <t>ME F1.6.</t>
  </si>
  <si>
    <t xml:space="preserve">Facility has antibiotic policy in place </t>
  </si>
  <si>
    <t xml:space="preserve">There is system for reporting Anti Microbial Resistance with in the facility </t>
  </si>
  <si>
    <t xml:space="preserve">Antibiotic policy includes plan for identifying, transferring , discharging and readmitting patients with specific antimicrobial resistant pathogen </t>
  </si>
  <si>
    <t>The Policy Includes Rational Use of Antibiotics</t>
  </si>
  <si>
    <t>Standard treatment guidelines are followed while developing Antibiotic Policy</t>
  </si>
  <si>
    <t xml:space="preserve">Facility Measures the Antibiotic Consumption Rates </t>
  </si>
  <si>
    <t>Facility ensures uninterrupted and adequate supply of antiseptic soap and alcohol hand rub in all departments</t>
  </si>
  <si>
    <t xml:space="preserve">Check for the records that training have been provided </t>
  </si>
  <si>
    <t>Facility ensures uninterrupted and adequate supply of antiseptics</t>
  </si>
  <si>
    <t>Availability of Heavy duty gloves for cleaning staff</t>
  </si>
  <si>
    <t>Availability of gum boots for cleaning staff</t>
  </si>
  <si>
    <t>Availability of masks  for cleaning staff</t>
  </si>
  <si>
    <t>Availability of apron for cleaning staff</t>
  </si>
  <si>
    <t>The facility ensures adequate and regular supply of personal protective equipments</t>
  </si>
  <si>
    <t>There is policy for judicious use of personal protective equipments specially sterile gloves</t>
  </si>
  <si>
    <t>The facility ensure adequate supply of disinfectant at the point of use</t>
  </si>
  <si>
    <t>Disinfectant like hypochlorite, bleaching powder etc.</t>
  </si>
  <si>
    <t>Staff is trained for preparation of disinfectant solution</t>
  </si>
  <si>
    <t xml:space="preserve">Facility ensure the availability of good quality disinfectant and cleaning material </t>
  </si>
  <si>
    <t xml:space="preserve">CHC  has policy for identification and segregation of infectious patient </t>
  </si>
  <si>
    <t>Facility ensures adequate and regular supply of colour coded liners</t>
  </si>
  <si>
    <t>There is established procedure for daily monitoring of proper segregation of Bio medical waste by a designated person</t>
  </si>
  <si>
    <t>Facility ensures supply of puncture proof containers and needle cutters</t>
  </si>
  <si>
    <t>Facility ensures availability of post exposure prophylaxis drugs</t>
  </si>
  <si>
    <t>There is system for reporting of needle stick injuries</t>
  </si>
  <si>
    <t xml:space="preserve">Facility has secured designated place for storage of Bio Medical waste before disposal </t>
  </si>
  <si>
    <t>BMW is stored in lock and key and unauthorized entry is prohibited</t>
  </si>
  <si>
    <t>Log book /Record of waste generated is maintained</t>
  </si>
  <si>
    <t>No signs of burning within the premises.</t>
  </si>
  <si>
    <t>Check that infectious liquid waste is not directly drained in to municipal sewerage system</t>
  </si>
  <si>
    <t xml:space="preserve">Disinfection &amp; mutilation of solid plastic waste before disposal </t>
  </si>
  <si>
    <t>Display of Bio Hazard sign at the point of use</t>
  </si>
  <si>
    <t>Infectious Waste is not stored for more than 48 hours</t>
  </si>
  <si>
    <t>Disposal of anatomical waste as per BMW rule</t>
  </si>
  <si>
    <t>Preferably by CTWF/in-house deep burial pits/In house incinerator</t>
  </si>
  <si>
    <t>Disposal of solid infectious waste as per BMW rule</t>
  </si>
  <si>
    <t>Preferably by CTWF/in-house incinerator</t>
  </si>
  <si>
    <t>Disposal of sharp waste as per BMW rule</t>
  </si>
  <si>
    <t>Preferably by CTWF/disinfection followed by mutilation/shredding</t>
  </si>
  <si>
    <t>Disposal of infectious plastic waste as per BMW rule</t>
  </si>
  <si>
    <t>Preferably by CTWF/Disposal as general plastic waste after decontamination and mutilation</t>
  </si>
  <si>
    <t>Annual report to the pollution control board is submitted</t>
  </si>
  <si>
    <t xml:space="preserve">Biomedical waste transported in authorized vehicle </t>
  </si>
  <si>
    <t>Quality Assurance Team for CHCs is Constituted</t>
  </si>
  <si>
    <t>Check for Office order by designated authority</t>
  </si>
  <si>
    <t>There is designated person for co coordinating overall quality assurance program at the facility</t>
  </si>
  <si>
    <t>CHC Manager</t>
  </si>
  <si>
    <t xml:space="preserve">Team members are aware for of their respective responsibilities </t>
  </si>
  <si>
    <t>ME G1.2.</t>
  </si>
  <si>
    <t>The facility reviews quality of its services at periodic intervals</t>
  </si>
  <si>
    <t>Quality team meets monthly and review the quality activities</t>
  </si>
  <si>
    <t xml:space="preserve">Minutes of meeting are recorded </t>
  </si>
  <si>
    <t xml:space="preserve">   </t>
  </si>
  <si>
    <t xml:space="preserve">Results for internal /External assessment are discussed in the meeting </t>
  </si>
  <si>
    <t xml:space="preserve">Check the meeting records </t>
  </si>
  <si>
    <t>CHC performance and indicators are reviewed in meeting</t>
  </si>
  <si>
    <t xml:space="preserve">Progress on time bound action plan is reviewed </t>
  </si>
  <si>
    <t xml:space="preserve">Follow up actions from  previous meetings are reviewed  </t>
  </si>
  <si>
    <t>Resource requirement and support from higher level are discussed</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</si>
  <si>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</si>
  <si>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</si>
  <si>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CHC staff</t>
  </si>
  <si>
    <t xml:space="preserve">Check how resolution are communicated to staff </t>
  </si>
  <si>
    <t>Quality team report regularly to DQAC about Key Performance Indicators</t>
  </si>
  <si>
    <t>Quality Team report regularly to DQAC about internal assessment results and action taken</t>
  </si>
  <si>
    <t>ME G2.1.</t>
  </si>
  <si>
    <t xml:space="preserve">There is person designated to co ordinate satisfaction survey </t>
  </si>
  <si>
    <t xml:space="preserve">Patient feedback form are available in local language </t>
  </si>
  <si>
    <t>Adequate sample size is taken to conduct patient satisfaction</t>
  </si>
  <si>
    <t>There is procedure to conduct employee satisfaction survey at periodic intervals</t>
  </si>
  <si>
    <t>ME G2.2.</t>
  </si>
  <si>
    <t xml:space="preserve">Facility analyses the patient feed back and do root cause analysis </t>
  </si>
  <si>
    <t>There is a procedure for compilation of patient  feedback forms</t>
  </si>
  <si>
    <t xml:space="preserve">Patient feedback is analyzed on monthly basis </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</si>
  <si>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</si>
  <si>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</si>
  <si>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</si>
  <si>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</si>
  <si>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</si>
  <si>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ME G2.3.</t>
  </si>
  <si>
    <t>Facility prepares the action plans for the areas, contributing to low satisfaction of patients.</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</si>
  <si>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</si>
  <si>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</si>
  <si>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</si>
  <si>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Daily round schedule is defined and practiced</t>
  </si>
  <si>
    <t>External Quality assurance is done on defined interval</t>
  </si>
  <si>
    <t xml:space="preserve">There is system for reviewing departmental checklist and taking appropriate action </t>
  </si>
  <si>
    <t>At departmental /CHC Level</t>
  </si>
  <si>
    <t xml:space="preserve">CHC has documented Quality system manual </t>
  </si>
  <si>
    <t xml:space="preserve">CHC has Records of distribution of Standard operating procedure </t>
  </si>
  <si>
    <t>CHC has system for periodic review of the standard procedures as and when required</t>
  </si>
  <si>
    <t>CHC has documented system for Internal audits at defined intervals</t>
  </si>
  <si>
    <t>CHC has documented procedure for control of documents and records</t>
  </si>
  <si>
    <t xml:space="preserve">CHC  has documented  procedure for defining Quality objectives </t>
  </si>
  <si>
    <t xml:space="preserve">CHC has documented procedure for action planning </t>
  </si>
  <si>
    <t>CHC has documented procedure for training and CMEs  of CHC staff at defined intervals</t>
  </si>
  <si>
    <t xml:space="preserve">CHC has documented procedure for monthly  review meeting </t>
  </si>
  <si>
    <t xml:space="preserve">Check Staff is  trained for relevant part of SOPs </t>
  </si>
  <si>
    <t>Check for the training records</t>
  </si>
  <si>
    <t>Periodic internal assessment  plan is prepared &amp; followed</t>
  </si>
  <si>
    <t>Internal Assessors are identified</t>
  </si>
  <si>
    <t>Training of internal assessors is done</t>
  </si>
  <si>
    <t>There is process of communicating about the assessment to concerned departments</t>
  </si>
  <si>
    <t>Records of internal assessment are maintained</t>
  </si>
  <si>
    <t xml:space="preserve">Person is designed for co coordinating internal assessment </t>
  </si>
  <si>
    <t>ME G5.2.</t>
  </si>
  <si>
    <t>There is established committee for reviewing maternal death</t>
  </si>
  <si>
    <t>There is established committee for reviewing new born death</t>
  </si>
  <si>
    <t>There is established committee for medical and death audit</t>
  </si>
  <si>
    <t>Drug and therapeutic committee for Prescription audits</t>
  </si>
  <si>
    <t>Medical audits are conducted at periodic interval</t>
  </si>
  <si>
    <t>Death audits are conducted at periodic interval</t>
  </si>
  <si>
    <t>Maternal and death audits are conducted as per guideline</t>
  </si>
  <si>
    <t>Prescription audits are conducted at periodic interval</t>
  </si>
  <si>
    <t>There is predefined criteria and format for medical audit</t>
  </si>
  <si>
    <t>There is predefined criteria and format for prescription audit</t>
  </si>
  <si>
    <t>There is predefined criteria and format for death audit</t>
  </si>
  <si>
    <t>Training has been provided for conducting medical and death audits</t>
  </si>
  <si>
    <t xml:space="preserve">Departmental Action plan is reviewed periodically  </t>
  </si>
  <si>
    <t>There is system to ensure that corrective and preventive action are taken timely</t>
  </si>
  <si>
    <t>ME G6.1.</t>
  </si>
  <si>
    <t xml:space="preserve">The facility defines its quality policy </t>
  </si>
  <si>
    <t>Quality policy are defined and displayed in local language</t>
  </si>
  <si>
    <t>Quality policy is in local language</t>
  </si>
  <si>
    <t>Quality objective are reviewed at periodic intervals</t>
  </si>
  <si>
    <t>Specific, Measurable, Achievable, Repeatable, and time bound</t>
  </si>
  <si>
    <t xml:space="preserve">Check if top management  is aware of quality policy and objectives </t>
  </si>
  <si>
    <t>ME G6.4.</t>
  </si>
  <si>
    <t>Top management review progress on Quality objectives  periodically</t>
  </si>
  <si>
    <t>standard G7</t>
  </si>
  <si>
    <t>The facility seeks continual improvement by practicing Quality tool and method.</t>
  </si>
  <si>
    <t>The faclity uses methods for quality improvement in services</t>
  </si>
  <si>
    <t xml:space="preserve">CHC maps critical processes and identify non value adding activities </t>
  </si>
  <si>
    <t>All clinical and support services process that are critical to quality ,e.g. OPD, IPD, OT, LR, NBSU, Diagnostics, Pharmacy, Blood storage, Admin, Kitchen, Laundry, Housekeeping etc.</t>
  </si>
  <si>
    <t>The facility identifies non value adding activities/waste/redundant activities.</t>
  </si>
  <si>
    <t>Analysis of the Process map is done. All non-value adding activities, waste and redundant activities are identified.</t>
  </si>
  <si>
    <t>The facility takes corrective action to improve the processes.</t>
  </si>
  <si>
    <t>The processes are reorganized and implemented after taking corrective actions.</t>
  </si>
  <si>
    <t xml:space="preserve">Facility implements Plan do check act (PDCA) approach to identify the critical processes </t>
  </si>
  <si>
    <t>The facility uses tools for quality improvement.</t>
  </si>
  <si>
    <t xml:space="preserve">5s, Prioritization, 7 Quality tools, Mistake proofing etc. </t>
  </si>
  <si>
    <t>Area of Concern -H  Outcome</t>
  </si>
  <si>
    <t>IPD per thousand population</t>
  </si>
  <si>
    <t xml:space="preserve">OPD consultation per Thousand Population </t>
  </si>
  <si>
    <t>Maternal mortality per 1000 deliveries</t>
  </si>
  <si>
    <t>Neonatal mortality per 1000 live births</t>
  </si>
  <si>
    <t>Nurse to bed ratio</t>
  </si>
  <si>
    <t>No. of meeting held under RKS</t>
  </si>
  <si>
    <t>Proportion of BPL patient in OPD &amp; Indoor admission</t>
  </si>
  <si>
    <t xml:space="preserve">Overall Referral Rate </t>
  </si>
  <si>
    <t>Overall discharge rate</t>
  </si>
  <si>
    <t>Proportion of obstetric cases out of total IPD</t>
  </si>
  <si>
    <t>Proportion of fund/ grant utilized</t>
  </si>
  <si>
    <t xml:space="preserve">Average Length of Stay </t>
  </si>
  <si>
    <t xml:space="preserve">Crude mortality rate </t>
  </si>
  <si>
    <t>CHC acquired infection rate</t>
  </si>
  <si>
    <t>Surgical Site, Device related CHC acquired infection rate</t>
  </si>
  <si>
    <t xml:space="preserve"> overall LAMA Rate </t>
  </si>
  <si>
    <t>Patient satisfaction Score IPD</t>
  </si>
  <si>
    <t>Patient satisfaction Score OPD</t>
  </si>
  <si>
    <t xml:space="preserve">Staff Satisfaction Score </t>
  </si>
  <si>
    <t>Turn over rate of contractual staff</t>
  </si>
  <si>
    <t xml:space="preserve">Administration Score Card </t>
  </si>
  <si>
    <t>Administration Score</t>
  </si>
  <si>
    <t>Total</t>
  </si>
  <si>
    <r>
      <t>HOSPITAL QUALITY SCORE CARD</t>
    </r>
    <r>
      <rPr>
        <b/>
        <sz val="36"/>
        <color rgb="FFFFFFFF"/>
        <rFont val="Calibri"/>
        <family val="2"/>
        <scheme val="minor"/>
      </rPr>
      <t xml:space="preserve"> </t>
    </r>
    <r>
      <rPr>
        <b/>
        <sz val="28"/>
        <color rgb="FFFFFFFF"/>
        <rFont val="Calibri"/>
        <family val="2"/>
        <scheme val="minor"/>
      </rPr>
      <t>DEPARTMENT WISE</t>
    </r>
  </si>
  <si>
    <t>Emergency</t>
  </si>
  <si>
    <t>NBSU</t>
  </si>
  <si>
    <t>Operation Theater</t>
  </si>
  <si>
    <t>Laboratory</t>
  </si>
  <si>
    <t>OPD</t>
  </si>
  <si>
    <t>Hospital  Score</t>
  </si>
  <si>
    <t>Radiology</t>
  </si>
  <si>
    <t>Labour Room</t>
  </si>
  <si>
    <t>Pharmacy &amp; Store</t>
  </si>
  <si>
    <t>IPD</t>
  </si>
  <si>
    <t xml:space="preserve">Auxiliary </t>
  </si>
  <si>
    <t>General/Admin</t>
  </si>
  <si>
    <t>Blood Storage Unit</t>
  </si>
  <si>
    <t>Service Provision</t>
  </si>
  <si>
    <t>Patient Rights</t>
  </si>
  <si>
    <t>Inputs</t>
  </si>
  <si>
    <t>Support Services</t>
  </si>
  <si>
    <t>HOSPITAL SCORE</t>
  </si>
  <si>
    <t>Clinical Services</t>
  </si>
  <si>
    <t>Quality Management</t>
  </si>
  <si>
    <t>Outcome</t>
  </si>
  <si>
    <t>Area of Concern &amp; Standards for CHC</t>
  </si>
  <si>
    <t>Standard wise Score</t>
  </si>
  <si>
    <t xml:space="preserve">Area of Concern - A: Service Provision </t>
  </si>
  <si>
    <t xml:space="preserve">The facility provides RMNCHA Services. </t>
  </si>
  <si>
    <t>The facility provides services as mandated in the National Health Programmes /State scheme(s).</t>
  </si>
  <si>
    <t>Facility provides support srvices and Administrative services.</t>
  </si>
  <si>
    <t>Area of Concern - B: Patients' Rights</t>
  </si>
  <si>
    <t xml:space="preserve">The facility provides information to care-seekers, attendants &amp; community about available services, and their modalities </t>
  </si>
  <si>
    <t>The facility maintains privacy, confidentiality &amp; dignity of patients, and has a system for guarding patient related information.</t>
  </si>
  <si>
    <t>Area of Concern - C: Inputs</t>
  </si>
  <si>
    <t xml:space="preserve">The facility ensures physical safety including fire safety of the infrastructure. </t>
  </si>
  <si>
    <t xml:space="preserve">The facility has adequate qualified and trained staff,  required for providing the assured services at the current case load </t>
  </si>
  <si>
    <t xml:space="preserve">Area of Concern - D: Support Services </t>
  </si>
  <si>
    <t>The facility has defined procedures for storage of drugs, inventory management and dispensing of drugs in pharmacy and patient care areas</t>
  </si>
  <si>
    <t xml:space="preserve">The facility has established Program for mainntenance and upkeeto of the faciity to provide safe, secure and comfortable environment to staff, patients and visitors. </t>
  </si>
  <si>
    <t>The facility ensures avaialblity of Diet as per nutritional requirement and clean Linen to all admitted patients.</t>
  </si>
  <si>
    <t xml:space="preserve">The facility has defined and established procedures for promoting public participation in management of hospital transparency and accountability.  </t>
  </si>
  <si>
    <t xml:space="preserve">Hospital has defined and established procedures for Financial Management  </t>
  </si>
  <si>
    <t xml:space="preserve">The facility is compliant with all statutory and regulatory requirement imposed by local, state or central government  </t>
  </si>
  <si>
    <t>The facility has established procedure for monitoring the quality of outsourced services and adheres to contractual obligations</t>
  </si>
  <si>
    <t xml:space="preserve">Area of Concern - E: Clinical Services </t>
  </si>
  <si>
    <t>The facility has defined and established procedures of Operation theatre.</t>
  </si>
  <si>
    <t>The facility has established procedures for abortion and family planning as per government guidelines and law</t>
  </si>
  <si>
    <t xml:space="preserve">The facility provides Adolescent Reproductive and Sexual Health services as per guidelines  </t>
  </si>
  <si>
    <t>National Health Programmes</t>
  </si>
  <si>
    <t xml:space="preserve">The facility provides services as per National Health Programmes' Operational/ Clinical Guidelines </t>
  </si>
  <si>
    <t>Area of Concern - F: Infection Control</t>
  </si>
  <si>
    <t>The facility has Infection Control Programme, and there are procedures in place for prevention and measurement of Hospital Associated Infections</t>
  </si>
  <si>
    <t xml:space="preserve">The facility ensures availability of material for personal protection, and facility staff follow standard precaution for personal protection. </t>
  </si>
  <si>
    <t xml:space="preserve">Physical layout and environmental control of the patient care areas ensure infection prevention </t>
  </si>
  <si>
    <t xml:space="preserve">The facility has defined and established procedures for segregation, collection, treatment and disposal of Bio-medical and hazardous Waste. </t>
  </si>
  <si>
    <t>Area of Concern - G: Quality Management</t>
  </si>
  <si>
    <t>Area of Concern - H: Outcomes</t>
  </si>
  <si>
    <t>The facility measures Efficiency Indicators and ensure to reach State/National Benchmarks</t>
  </si>
  <si>
    <t>The facility measures Clinical Care &amp; Safety Indicators and tries to reach State/National benchmarks</t>
  </si>
  <si>
    <t xml:space="preserve">The facility measures Service Quality Indicators and endeavours to reach State/National benchmarks </t>
  </si>
  <si>
    <r>
      <rPr>
        <sz val="7"/>
        <rFont val="Times New Roman"/>
        <family val="1"/>
      </rPr>
      <t xml:space="preserve"> </t>
    </r>
    <r>
      <rPr>
        <sz val="11"/>
        <rFont val="Calibri"/>
        <family val="2"/>
        <scheme val="minor"/>
      </rPr>
      <t>Fragile items are not stored at the edges of the shelves.</t>
    </r>
  </si>
  <si>
    <r>
      <t>Temp. of ILR: Min +2</t>
    </r>
    <r>
      <rPr>
        <vertAlign val="superscript"/>
        <sz val="11"/>
        <rFont val="Calibri"/>
        <family val="2"/>
        <scheme val="minor"/>
      </rPr>
      <t>O</t>
    </r>
    <r>
      <rPr>
        <sz val="11"/>
        <rFont val="Calibri"/>
        <family val="2"/>
        <scheme val="minor"/>
      </rPr>
      <t>C to 8</t>
    </r>
    <r>
      <rPr>
        <vertAlign val="superscript"/>
        <sz val="11"/>
        <rFont val="Calibri"/>
        <family val="2"/>
        <scheme val="minor"/>
      </rPr>
      <t>O</t>
    </r>
    <r>
      <rPr>
        <sz val="11"/>
        <rFont val="Calibri"/>
        <family val="2"/>
        <scheme val="minor"/>
      </rPr>
      <t>c in case of power failure min temp. +10</t>
    </r>
    <r>
      <rPr>
        <vertAlign val="superscript"/>
        <sz val="11"/>
        <rFont val="Calibri"/>
        <family val="2"/>
        <scheme val="minor"/>
      </rPr>
      <t>O</t>
    </r>
    <r>
      <rPr>
        <sz val="11"/>
        <rFont val="Calibri"/>
        <family val="2"/>
        <scheme val="minor"/>
      </rPr>
      <t>C . Daily temperature log are maintained</t>
    </r>
  </si>
  <si>
    <r>
      <t>Temp. of Deep freezer cabinet is maintained between -15</t>
    </r>
    <r>
      <rPr>
        <vertAlign val="superscript"/>
        <sz val="11"/>
        <rFont val="Calibri"/>
        <family val="2"/>
        <scheme val="minor"/>
      </rPr>
      <t>O</t>
    </r>
    <r>
      <rPr>
        <sz val="11"/>
        <rFont val="Calibri"/>
        <family val="2"/>
        <scheme val="minor"/>
      </rPr>
      <t>C to -25</t>
    </r>
    <r>
      <rPr>
        <vertAlign val="superscript"/>
        <sz val="11"/>
        <rFont val="Calibri"/>
        <family val="2"/>
        <scheme val="minor"/>
      </rPr>
      <t>O</t>
    </r>
    <r>
      <rPr>
        <sz val="11"/>
        <rFont val="Calibri"/>
        <family val="2"/>
        <scheme val="minor"/>
      </rPr>
      <t>C.Daily temperature log are maintained</t>
    </r>
  </si>
  <si>
    <r>
      <t>Check records that temperature is maintained at 4</t>
    </r>
    <r>
      <rPr>
        <vertAlign val="superscript"/>
        <sz val="11"/>
        <rFont val="Calibri"/>
        <family val="2"/>
        <scheme val="minor"/>
      </rPr>
      <t>O</t>
    </r>
    <r>
      <rPr>
        <sz val="11"/>
        <rFont val="Calibri"/>
        <family val="2"/>
        <scheme val="minor"/>
      </rPr>
      <t>C + 2</t>
    </r>
    <r>
      <rPr>
        <vertAlign val="superscript"/>
        <sz val="11"/>
        <rFont val="Calibri"/>
        <family val="2"/>
        <scheme val="minor"/>
      </rPr>
      <t>O</t>
    </r>
    <r>
      <rPr>
        <sz val="11"/>
        <rFont val="Calibri"/>
        <family val="2"/>
        <scheme val="minor"/>
      </rPr>
      <t>C</t>
    </r>
  </si>
  <si>
    <r>
      <t>Blood should be kept at 4</t>
    </r>
    <r>
      <rPr>
        <vertAlign val="superscript"/>
        <sz val="11"/>
        <rFont val="Calibri"/>
        <family val="2"/>
        <scheme val="minor"/>
      </rPr>
      <t>o</t>
    </r>
    <r>
      <rPr>
        <sz val="11"/>
        <rFont val="Calibri"/>
        <family val="2"/>
        <scheme val="minor"/>
      </rPr>
      <t>C to 6oC except if it is used for component preparation it will be stored at 22</t>
    </r>
    <r>
      <rPr>
        <vertAlign val="superscript"/>
        <sz val="11"/>
        <rFont val="Calibri"/>
        <family val="2"/>
        <scheme val="minor"/>
      </rPr>
      <t>o</t>
    </r>
    <r>
      <rPr>
        <sz val="11"/>
        <rFont val="Calibri"/>
        <family val="2"/>
        <scheme val="minor"/>
      </rPr>
      <t>C until platelet are separated</t>
    </r>
  </si>
  <si>
    <r>
      <t xml:space="preserve"> Availability of </t>
    </r>
    <r>
      <rPr>
        <sz val="10"/>
        <rFont val="Calibri"/>
        <family val="2"/>
        <scheme val="minor"/>
      </rPr>
      <t>AYUSH Doctor</t>
    </r>
  </si>
  <si>
    <t xml:space="preserve">Availability Lab Tech  </t>
  </si>
  <si>
    <t xml:space="preserve"> Availability Pharmacist  </t>
  </si>
  <si>
    <t xml:space="preserve"> Availability Radiographer  </t>
  </si>
  <si>
    <t xml:space="preserve"> Availability ECG Tech  </t>
  </si>
  <si>
    <t xml:space="preserve"> Availability Optha. Technician/Referactionist</t>
  </si>
  <si>
    <t xml:space="preserve"> Availability O.T. technician  </t>
  </si>
  <si>
    <t xml:space="preserve"> Counsellor  </t>
  </si>
  <si>
    <t xml:space="preserve"> Dental Technician  </t>
  </si>
  <si>
    <t xml:space="preserve"> Rehabilitation worker</t>
  </si>
  <si>
    <r>
      <t xml:space="preserve">Quality Objectives are </t>
    </r>
    <r>
      <rPr>
        <sz val="11"/>
        <rFont val="Calibri"/>
        <family val="2"/>
        <scheme val="minor"/>
      </rPr>
      <t>SMART</t>
    </r>
  </si>
  <si>
    <r>
      <t>The blood is ordered for the patient according to the MSBOS (</t>
    </r>
    <r>
      <rPr>
        <i/>
        <sz val="11"/>
        <rFont val="Arial Narrow"/>
        <family val="2"/>
      </rPr>
      <t>Maximum Surgical Blood Order Schedule</t>
    </r>
    <r>
      <rPr>
        <sz val="11"/>
        <rFont val="Arial Narrow"/>
        <family val="2"/>
      </rPr>
      <t>)</t>
    </r>
  </si>
  <si>
    <r>
      <t>Temperature inside main NBSU should be maintained at (22-26</t>
    </r>
    <r>
      <rPr>
        <vertAlign val="superscript"/>
        <sz val="11"/>
        <rFont val="Calibri"/>
        <family val="2"/>
        <scheme val="minor"/>
      </rPr>
      <t>O</t>
    </r>
    <r>
      <rPr>
        <sz val="11"/>
        <rFont val="Calibri"/>
        <family val="2"/>
        <scheme val="minor"/>
      </rPr>
      <t>C), round O clock preferably by thermostatic control. Relative humidity of 30-60% should be maintained</t>
    </r>
  </si>
</sst>
</file>

<file path=xl/styles.xml><?xml version="1.0" encoding="utf-8"?>
<styleSheet xmlns="http://schemas.openxmlformats.org/spreadsheetml/2006/main">
  <numFmts count="1">
    <numFmt numFmtId="43" formatCode="_(* #,##0.00_);_(* \(#,##0.00\);_(* &quot;-&quot;??_);_(@_)"/>
  </numFmts>
  <fonts count="41">
    <font>
      <sz val="11"/>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name val="Calibri"/>
      <family val="2"/>
      <scheme val="minor"/>
    </font>
    <font>
      <b/>
      <sz val="14"/>
      <name val="Calibri"/>
      <family val="2"/>
      <scheme val="minor"/>
    </font>
    <font>
      <sz val="12"/>
      <name val="Calibri"/>
      <family val="2"/>
      <scheme val="minor"/>
    </font>
    <font>
      <sz val="16"/>
      <color theme="1"/>
      <name val="Calibri"/>
      <family val="2"/>
      <scheme val="minor"/>
    </font>
    <font>
      <b/>
      <sz val="36"/>
      <name val="Calibri"/>
      <family val="2"/>
      <scheme val="minor"/>
    </font>
    <font>
      <b/>
      <sz val="12"/>
      <color theme="1"/>
      <name val="Calibri"/>
      <family val="2"/>
      <scheme val="minor"/>
    </font>
    <font>
      <b/>
      <sz val="14"/>
      <color theme="0"/>
      <name val="Calibri"/>
      <family val="2"/>
      <scheme val="minor"/>
    </font>
    <font>
      <b/>
      <sz val="14"/>
      <color theme="1"/>
      <name val="Calibri"/>
      <family val="2"/>
      <scheme val="minor"/>
    </font>
    <font>
      <sz val="11"/>
      <color theme="1"/>
      <name val="Calibri"/>
      <family val="2"/>
      <scheme val="minor"/>
    </font>
    <font>
      <sz val="11"/>
      <name val="Calibri"/>
      <family val="2"/>
    </font>
    <font>
      <b/>
      <sz val="28"/>
      <color rgb="FFFFFFFF"/>
      <name val="Calibri"/>
      <family val="2"/>
      <scheme val="minor"/>
    </font>
    <font>
      <b/>
      <sz val="36"/>
      <color rgb="FFFFFFFF"/>
      <name val="Calibri"/>
      <family val="2"/>
      <scheme val="minor"/>
    </font>
    <font>
      <sz val="14"/>
      <color rgb="FF000000"/>
      <name val="Calibri"/>
      <family val="2"/>
      <scheme val="minor"/>
    </font>
    <font>
      <b/>
      <sz val="14"/>
      <color rgb="FF000000"/>
      <name val="Calibri"/>
      <family val="2"/>
      <scheme val="minor"/>
    </font>
    <font>
      <b/>
      <sz val="20"/>
      <color rgb="FF000000"/>
      <name val="Calibri"/>
      <family val="2"/>
      <scheme val="minor"/>
    </font>
    <font>
      <sz val="14"/>
      <color theme="1"/>
      <name val="Calibri"/>
      <family val="2"/>
      <scheme val="minor"/>
    </font>
    <font>
      <sz val="28"/>
      <color rgb="FF0070C0"/>
      <name val="Calibri"/>
      <family val="2"/>
      <scheme val="minor"/>
    </font>
    <font>
      <b/>
      <sz val="28"/>
      <color theme="1"/>
      <name val="Calibri"/>
      <family val="2"/>
      <scheme val="minor"/>
    </font>
    <font>
      <sz val="48"/>
      <color theme="1"/>
      <name val="Calibri"/>
      <family val="2"/>
      <scheme val="minor"/>
    </font>
    <font>
      <sz val="16"/>
      <name val="Calibri"/>
      <family val="2"/>
      <scheme val="minor"/>
    </font>
    <font>
      <b/>
      <sz val="26"/>
      <name val="Calibri"/>
      <family val="2"/>
      <scheme val="minor"/>
    </font>
    <font>
      <b/>
      <sz val="20"/>
      <name val="Calibri"/>
      <family val="2"/>
      <scheme val="minor"/>
    </font>
    <font>
      <b/>
      <sz val="16"/>
      <name val="Calibri"/>
      <family val="2"/>
      <scheme val="minor"/>
    </font>
    <font>
      <b/>
      <sz val="24"/>
      <name val="Calibri"/>
      <family val="2"/>
      <scheme val="minor"/>
    </font>
    <font>
      <sz val="20"/>
      <name val="Calibri"/>
      <family val="2"/>
      <scheme val="minor"/>
    </font>
    <font>
      <sz val="7"/>
      <name val="Times New Roman"/>
      <family val="1"/>
    </font>
    <font>
      <vertAlign val="superscript"/>
      <sz val="11"/>
      <name val="Calibri"/>
      <family val="2"/>
      <scheme val="minor"/>
    </font>
    <font>
      <sz val="11.5"/>
      <name val="Calibri"/>
      <family val="2"/>
      <scheme val="minor"/>
    </font>
    <font>
      <sz val="11"/>
      <name val="Times New Roman"/>
      <family val="1"/>
    </font>
    <font>
      <sz val="10"/>
      <name val="Calibri"/>
      <family val="2"/>
      <scheme val="minor"/>
    </font>
    <font>
      <sz val="11"/>
      <name val="Arial Narrow"/>
      <family val="2"/>
    </font>
    <font>
      <i/>
      <sz val="11"/>
      <name val="Arial Narrow"/>
      <family val="2"/>
    </font>
    <font>
      <b/>
      <sz val="18"/>
      <name val="Calibri"/>
      <family val="2"/>
      <scheme val="minor"/>
    </font>
    <font>
      <sz val="11"/>
      <color theme="0"/>
      <name val="Calibri"/>
      <family val="2"/>
      <scheme val="minor"/>
    </font>
    <font>
      <b/>
      <sz val="11"/>
      <color theme="0"/>
      <name val="Calibri"/>
      <family val="2"/>
      <scheme val="minor"/>
    </font>
    <font>
      <sz val="16"/>
      <color theme="0"/>
      <name val="Calibri"/>
      <family val="2"/>
      <scheme val="minor"/>
    </font>
    <font>
      <b/>
      <sz val="12"/>
      <color theme="0"/>
      <name val="Calibri"/>
      <family val="2"/>
      <scheme val="minor"/>
    </font>
  </fonts>
  <fills count="15">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9"/>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FC000"/>
        <bgColor indexed="64"/>
      </patternFill>
    </fill>
    <fill>
      <patternFill patternType="solid">
        <fgColor rgb="FF33CCCC"/>
        <bgColor indexed="64"/>
      </patternFill>
    </fill>
    <fill>
      <patternFill patternType="solid">
        <fgColor theme="5" tint="0.39997558519241921"/>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right/>
      <top/>
      <bottom style="medium">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medium">
        <color rgb="FF000000"/>
      </left>
      <right/>
      <top/>
      <bottom/>
      <diagonal/>
    </border>
    <border>
      <left/>
      <right style="thin">
        <color auto="1"/>
      </right>
      <top/>
      <bottom/>
      <diagonal/>
    </border>
    <border>
      <left style="medium">
        <color rgb="FF000000"/>
      </left>
      <right style="thin">
        <color auto="1"/>
      </right>
      <top style="medium">
        <color rgb="FF000000"/>
      </top>
      <bottom/>
      <diagonal/>
    </border>
    <border>
      <left style="medium">
        <color rgb="FF000000"/>
      </left>
      <right/>
      <top/>
      <bottom style="medium">
        <color rgb="FF000000"/>
      </bottom>
      <diagonal/>
    </border>
    <border>
      <left/>
      <right/>
      <top style="thin">
        <color auto="1"/>
      </top>
      <bottom/>
      <diagonal/>
    </border>
    <border>
      <left style="thin">
        <color auto="1"/>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style="thin">
        <color auto="1"/>
      </bottom>
      <diagonal/>
    </border>
    <border>
      <left/>
      <right style="medium">
        <color indexed="64"/>
      </right>
      <top/>
      <bottom style="thin">
        <color auto="1"/>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532">
    <xf numFmtId="0" fontId="0" fillId="0" borderId="0" xfId="0"/>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4" fillId="2" borderId="1" xfId="0" applyFont="1" applyFill="1" applyBorder="1" applyAlignment="1">
      <alignment horizontal="left" vertical="top" wrapText="1"/>
    </xf>
    <xf numFmtId="0" fontId="2" fillId="0" borderId="3" xfId="0" applyFont="1" applyFill="1" applyBorder="1" applyAlignment="1">
      <alignment horizontal="center" vertical="top" wrapText="1"/>
    </xf>
    <xf numFmtId="0" fontId="6"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0" borderId="2" xfId="0" applyFont="1" applyBorder="1" applyAlignment="1">
      <alignment horizontal="left" vertical="top" wrapText="1"/>
    </xf>
    <xf numFmtId="0" fontId="6" fillId="6" borderId="2" xfId="0" applyFont="1" applyFill="1" applyBorder="1" applyAlignment="1">
      <alignment horizontal="left" vertical="top" wrapText="1"/>
    </xf>
    <xf numFmtId="0" fontId="6" fillId="0" borderId="6" xfId="0" applyFont="1" applyBorder="1" applyAlignment="1">
      <alignment horizontal="left" vertical="top" wrapText="1"/>
    </xf>
    <xf numFmtId="0" fontId="6" fillId="0" borderId="2"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6" borderId="6" xfId="0" applyFont="1" applyFill="1" applyBorder="1" applyAlignment="1">
      <alignment horizontal="left" vertical="top" wrapText="1"/>
    </xf>
    <xf numFmtId="0" fontId="3"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3" fillId="0" borderId="1" xfId="0" applyFont="1" applyBorder="1" applyAlignment="1">
      <alignment horizontal="left" vertical="top"/>
    </xf>
    <xf numFmtId="0" fontId="6" fillId="0" borderId="8" xfId="0" applyFont="1" applyFill="1" applyBorder="1" applyAlignment="1">
      <alignment horizontal="left" vertical="top" wrapText="1"/>
    </xf>
    <xf numFmtId="0" fontId="6" fillId="0" borderId="1" xfId="0" applyFont="1" applyBorder="1" applyAlignment="1">
      <alignment vertical="top" wrapText="1"/>
    </xf>
    <xf numFmtId="0" fontId="3" fillId="0" borderId="1" xfId="0" applyFont="1" applyBorder="1" applyAlignment="1">
      <alignment vertical="top" wrapText="1"/>
    </xf>
    <xf numFmtId="0" fontId="3"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horizontal="left" vertical="top"/>
    </xf>
    <xf numFmtId="0" fontId="2" fillId="0" borderId="7" xfId="0" applyFont="1" applyBorder="1" applyAlignment="1">
      <alignment horizontal="center" vertical="top"/>
    </xf>
    <xf numFmtId="0" fontId="3" fillId="0" borderId="6" xfId="0" applyFont="1" applyBorder="1" applyAlignment="1">
      <alignment vertical="top" wrapText="1"/>
    </xf>
    <xf numFmtId="0" fontId="3" fillId="0" borderId="2" xfId="0" applyFont="1" applyBorder="1" applyAlignment="1">
      <alignment vertical="top" wrapText="1"/>
    </xf>
    <xf numFmtId="0" fontId="3" fillId="0" borderId="2" xfId="0" applyFont="1" applyFill="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lignment wrapText="1"/>
    </xf>
    <xf numFmtId="0" fontId="3" fillId="0" borderId="2" xfId="0" applyFont="1" applyFill="1" applyBorder="1" applyAlignment="1">
      <alignment horizontal="left" vertical="top" wrapText="1"/>
    </xf>
    <xf numFmtId="0" fontId="3" fillId="0" borderId="2" xfId="0" applyFont="1" applyBorder="1" applyAlignment="1">
      <alignment horizontal="left" vertical="top"/>
    </xf>
    <xf numFmtId="0" fontId="3" fillId="0" borderId="9" xfId="0" applyFont="1" applyFill="1" applyBorder="1" applyAlignment="1">
      <alignment vertical="top" wrapText="1"/>
    </xf>
    <xf numFmtId="0" fontId="3" fillId="6" borderId="2" xfId="0" applyFont="1" applyFill="1" applyBorder="1" applyAlignment="1">
      <alignment vertical="top" wrapText="1"/>
    </xf>
    <xf numFmtId="0" fontId="3" fillId="0" borderId="7" xfId="0" applyFont="1" applyBorder="1" applyAlignment="1">
      <alignment vertical="top" wrapText="1"/>
    </xf>
    <xf numFmtId="0" fontId="3" fillId="0" borderId="2" xfId="0" applyFont="1" applyBorder="1" applyAlignment="1">
      <alignment vertical="top"/>
    </xf>
    <xf numFmtId="0" fontId="3" fillId="0" borderId="9" xfId="0" applyFont="1" applyFill="1" applyBorder="1" applyAlignment="1">
      <alignment horizontal="left" vertical="top" wrapText="1"/>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6" fillId="0" borderId="6" xfId="0" applyFont="1" applyBorder="1" applyAlignment="1">
      <alignment vertical="top" wrapText="1"/>
    </xf>
    <xf numFmtId="0" fontId="3" fillId="0" borderId="7" xfId="0" applyFont="1" applyBorder="1" applyAlignment="1">
      <alignment horizontal="left" vertical="top" wrapText="1"/>
    </xf>
    <xf numFmtId="0" fontId="3" fillId="0" borderId="0" xfId="0" applyFont="1" applyFill="1" applyAlignment="1">
      <alignment vertical="top" wrapText="1"/>
    </xf>
    <xf numFmtId="0" fontId="3" fillId="6" borderId="2" xfId="0" applyFont="1" applyFill="1" applyBorder="1" applyAlignment="1">
      <alignment horizontal="left" vertical="top" wrapText="1"/>
    </xf>
    <xf numFmtId="0" fontId="3" fillId="0" borderId="0" xfId="0" applyFont="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6" fillId="0" borderId="2" xfId="0" applyFont="1" applyBorder="1" applyAlignment="1">
      <alignment vertical="top" wrapText="1"/>
    </xf>
    <xf numFmtId="0" fontId="8" fillId="5" borderId="2" xfId="0" applyFont="1" applyFill="1" applyBorder="1" applyAlignment="1">
      <alignment horizontal="center" vertical="center" wrapText="1"/>
    </xf>
    <xf numFmtId="0" fontId="2" fillId="6" borderId="1" xfId="0" applyFont="1" applyFill="1" applyBorder="1" applyAlignment="1">
      <alignment horizontal="center" vertical="top" wrapText="1"/>
    </xf>
    <xf numFmtId="0" fontId="3" fillId="0" borderId="1" xfId="0" applyFont="1" applyBorder="1" applyAlignment="1" applyProtection="1">
      <alignment horizontal="center" vertical="top" wrapText="1"/>
      <protection locked="0"/>
    </xf>
    <xf numFmtId="0" fontId="3" fillId="0" borderId="1" xfId="0" applyFont="1" applyBorder="1" applyAlignment="1" applyProtection="1">
      <alignment horizontal="center" vertical="top"/>
      <protection locked="0"/>
    </xf>
    <xf numFmtId="0" fontId="3" fillId="0" borderId="1" xfId="0" applyFont="1" applyBorder="1" applyAlignment="1">
      <alignment horizontal="center" vertical="top"/>
    </xf>
    <xf numFmtId="0" fontId="3" fillId="6" borderId="1" xfId="0" applyFont="1" applyFill="1" applyBorder="1" applyAlignment="1">
      <alignment horizontal="center" vertical="top"/>
    </xf>
    <xf numFmtId="0" fontId="3" fillId="0" borderId="1" xfId="0" applyFont="1" applyFill="1" applyBorder="1" applyAlignment="1">
      <alignment horizontal="center" vertical="top"/>
    </xf>
    <xf numFmtId="0" fontId="2" fillId="0" borderId="12" xfId="0" applyFont="1" applyBorder="1" applyAlignment="1">
      <alignment horizontal="center" vertical="top" wrapText="1"/>
    </xf>
    <xf numFmtId="0" fontId="3" fillId="0" borderId="11" xfId="0" applyFont="1" applyBorder="1" applyAlignment="1">
      <alignment vertical="top"/>
    </xf>
    <xf numFmtId="0" fontId="3" fillId="0" borderId="11" xfId="0" applyFont="1" applyBorder="1" applyAlignment="1">
      <alignment horizontal="left" vertical="top"/>
    </xf>
    <xf numFmtId="0" fontId="3" fillId="0" borderId="11" xfId="0" applyFont="1" applyBorder="1"/>
    <xf numFmtId="0" fontId="3" fillId="0" borderId="13" xfId="0" applyFont="1" applyBorder="1" applyAlignment="1">
      <alignment horizontal="left" vertical="top"/>
    </xf>
    <xf numFmtId="0" fontId="3" fillId="6" borderId="11" xfId="0" applyFont="1" applyFill="1" applyBorder="1" applyAlignment="1">
      <alignment horizontal="left" vertical="top"/>
    </xf>
    <xf numFmtId="0" fontId="3" fillId="0" borderId="12" xfId="0" applyFont="1" applyBorder="1" applyAlignment="1">
      <alignment vertical="top"/>
    </xf>
    <xf numFmtId="0" fontId="3" fillId="0" borderId="11" xfId="0" applyFont="1" applyBorder="1" applyAlignment="1">
      <alignment vertical="top" wrapText="1"/>
    </xf>
    <xf numFmtId="0" fontId="6" fillId="0" borderId="11" xfId="0" applyFont="1" applyBorder="1" applyAlignment="1">
      <alignment horizontal="left" vertical="top" wrapText="1"/>
    </xf>
    <xf numFmtId="0" fontId="3" fillId="0" borderId="13" xfId="0" applyFont="1" applyBorder="1" applyAlignment="1">
      <alignment vertical="top"/>
    </xf>
    <xf numFmtId="0" fontId="2" fillId="0" borderId="3" xfId="0" applyFont="1" applyBorder="1" applyAlignment="1">
      <alignment horizontal="center" vertical="top"/>
    </xf>
    <xf numFmtId="0" fontId="3" fillId="0" borderId="6" xfId="0" applyFont="1" applyBorder="1" applyAlignment="1">
      <alignment horizontal="left" vertical="top"/>
    </xf>
    <xf numFmtId="0" fontId="3" fillId="0" borderId="4" xfId="0" applyFont="1" applyBorder="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applyFont="1" applyFill="1" applyBorder="1" applyAlignment="1">
      <alignment vertical="top" wrapText="1"/>
    </xf>
    <xf numFmtId="0" fontId="3" fillId="0" borderId="5" xfId="0" applyFont="1" applyBorder="1" applyAlignment="1">
      <alignment horizontal="left" vertical="top"/>
    </xf>
    <xf numFmtId="0" fontId="3" fillId="0" borderId="1" xfId="0" applyFont="1" applyBorder="1" applyAlignment="1">
      <alignment vertical="top"/>
    </xf>
    <xf numFmtId="0" fontId="3" fillId="0" borderId="3" xfId="0" applyFont="1" applyBorder="1" applyAlignment="1">
      <alignment vertical="top"/>
    </xf>
    <xf numFmtId="0" fontId="3" fillId="0" borderId="4" xfId="0" applyFont="1" applyBorder="1" applyAlignment="1">
      <alignment horizontal="left" vertical="top"/>
    </xf>
    <xf numFmtId="0" fontId="3" fillId="0" borderId="3"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6" borderId="1" xfId="0" applyFont="1" applyFill="1" applyBorder="1" applyAlignment="1">
      <alignment horizontal="center" vertical="top" wrapText="1"/>
    </xf>
    <xf numFmtId="0" fontId="3" fillId="0" borderId="1" xfId="0" applyFont="1" applyBorder="1" applyAlignment="1">
      <alignment wrapText="1"/>
    </xf>
    <xf numFmtId="0" fontId="3" fillId="0" borderId="1" xfId="0" applyFont="1" applyFill="1" applyBorder="1" applyAlignment="1">
      <alignment horizontal="center" vertical="top" wrapText="1"/>
    </xf>
    <xf numFmtId="0" fontId="6" fillId="6" borderId="1" xfId="0" applyFont="1" applyFill="1" applyBorder="1" applyAlignment="1">
      <alignment vertical="top" wrapText="1"/>
    </xf>
    <xf numFmtId="0" fontId="3" fillId="0" borderId="0" xfId="0" applyFont="1" applyAlignment="1">
      <alignment horizontal="center" vertical="top" wrapText="1"/>
    </xf>
    <xf numFmtId="0" fontId="6" fillId="0" borderId="7" xfId="0" applyFont="1" applyBorder="1" applyAlignment="1">
      <alignment horizontal="left"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8" xfId="0" applyFont="1" applyFill="1" applyBorder="1" applyAlignment="1">
      <alignment horizontal="left" vertical="top" wrapText="1"/>
    </xf>
    <xf numFmtId="0" fontId="6" fillId="0" borderId="1" xfId="0" applyFont="1" applyFill="1" applyBorder="1" applyAlignment="1">
      <alignment vertical="top" wrapText="1"/>
    </xf>
    <xf numFmtId="0" fontId="6" fillId="0" borderId="4" xfId="0" applyFont="1" applyBorder="1" applyAlignment="1">
      <alignment vertical="top" wrapText="1"/>
    </xf>
    <xf numFmtId="0" fontId="3" fillId="0" borderId="1" xfId="0" applyFont="1" applyFill="1" applyBorder="1" applyAlignment="1">
      <alignment wrapText="1"/>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8" fillId="5" borderId="1" xfId="0" applyFont="1" applyFill="1" applyBorder="1" applyAlignment="1">
      <alignment horizontal="center" vertical="center" wrapText="1"/>
    </xf>
    <xf numFmtId="0" fontId="3" fillId="0" borderId="0" xfId="0" applyFont="1" applyAlignment="1">
      <alignment vertical="top" wrapText="1"/>
    </xf>
    <xf numFmtId="0" fontId="2" fillId="0" borderId="3" xfId="0" applyFont="1" applyFill="1" applyBorder="1" applyAlignment="1">
      <alignment horizontal="left" vertical="top" wrapText="1"/>
    </xf>
    <xf numFmtId="0" fontId="2" fillId="0" borderId="3" xfId="0" applyFont="1" applyBorder="1" applyAlignment="1">
      <alignment horizontal="left" vertical="top"/>
    </xf>
    <xf numFmtId="0" fontId="2" fillId="0" borderId="8" xfId="0" applyFont="1" applyBorder="1" applyAlignment="1">
      <alignment horizontal="center" vertical="top" wrapText="1"/>
    </xf>
    <xf numFmtId="0" fontId="2" fillId="0" borderId="8" xfId="0" applyFont="1" applyBorder="1" applyAlignment="1">
      <alignment horizontal="center" vertical="center" wrapText="1"/>
    </xf>
    <xf numFmtId="0" fontId="3" fillId="0" borderId="4" xfId="0" applyFont="1" applyBorder="1" applyAlignment="1">
      <alignment vertical="top" wrapText="1"/>
    </xf>
    <xf numFmtId="0" fontId="6" fillId="6" borderId="1" xfId="0" applyFont="1" applyFill="1" applyBorder="1" applyAlignment="1">
      <alignment horizontal="left" vertical="center" wrapText="1"/>
    </xf>
    <xf numFmtId="0" fontId="3" fillId="6" borderId="1" xfId="0" applyFont="1" applyFill="1" applyBorder="1" applyAlignment="1">
      <alignment vertical="top" wrapText="1"/>
    </xf>
    <xf numFmtId="0" fontId="6" fillId="0" borderId="1" xfId="0" applyFont="1" applyBorder="1" applyAlignment="1">
      <alignment horizontal="left" vertical="center" wrapText="1"/>
    </xf>
    <xf numFmtId="0" fontId="3" fillId="6" borderId="1" xfId="0" applyFont="1" applyFill="1" applyBorder="1" applyAlignment="1">
      <alignment horizontal="left" vertical="top"/>
    </xf>
    <xf numFmtId="0" fontId="3" fillId="0" borderId="15" xfId="0" applyFont="1" applyBorder="1" applyAlignment="1">
      <alignmen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3" fillId="0" borderId="8" xfId="0" applyFont="1" applyFill="1" applyBorder="1" applyAlignment="1">
      <alignment vertical="top" wrapText="1"/>
    </xf>
    <xf numFmtId="0" fontId="3" fillId="0" borderId="3" xfId="0" applyFont="1" applyFill="1" applyBorder="1" applyAlignment="1">
      <alignment vertical="top" wrapText="1"/>
    </xf>
    <xf numFmtId="0" fontId="3" fillId="0" borderId="1" xfId="0" applyFont="1" applyFill="1" applyBorder="1" applyAlignment="1">
      <alignment vertical="top"/>
    </xf>
    <xf numFmtId="0" fontId="4" fillId="6" borderId="1" xfId="0" applyFont="1" applyFill="1" applyBorder="1" applyAlignment="1">
      <alignment horizontal="center" vertical="top" wrapText="1"/>
    </xf>
    <xf numFmtId="0" fontId="3" fillId="0" borderId="0" xfId="0" applyFont="1" applyAlignment="1">
      <alignment vertical="top"/>
    </xf>
    <xf numFmtId="0" fontId="3" fillId="6" borderId="1" xfId="0" applyFont="1" applyFill="1" applyBorder="1" applyAlignment="1">
      <alignment vertical="top"/>
    </xf>
    <xf numFmtId="0" fontId="13" fillId="6" borderId="1" xfId="0" applyFont="1" applyFill="1" applyBorder="1" applyAlignment="1">
      <alignment horizontal="left" vertical="top" wrapText="1"/>
    </xf>
    <xf numFmtId="0" fontId="3" fillId="0" borderId="1" xfId="0" applyFont="1" applyBorder="1"/>
    <xf numFmtId="9" fontId="3" fillId="0" borderId="1" xfId="2" applyFont="1" applyBorder="1" applyAlignment="1">
      <alignment vertical="top" wrapText="1"/>
    </xf>
    <xf numFmtId="0" fontId="3" fillId="0" borderId="8" xfId="0" applyFont="1" applyBorder="1" applyAlignment="1">
      <alignment horizontal="left" vertical="top" wrapText="1"/>
    </xf>
    <xf numFmtId="0" fontId="3" fillId="0" borderId="3" xfId="0" applyFont="1" applyBorder="1"/>
    <xf numFmtId="0" fontId="3" fillId="0" borderId="1" xfId="0" quotePrefix="1" applyFont="1" applyBorder="1" applyAlignment="1">
      <alignment vertical="top" wrapText="1"/>
    </xf>
    <xf numFmtId="0" fontId="3" fillId="0" borderId="16" xfId="0" applyFont="1" applyFill="1" applyBorder="1" applyAlignment="1">
      <alignment vertical="top" wrapText="1"/>
    </xf>
    <xf numFmtId="0" fontId="8" fillId="5" borderId="1" xfId="0" applyFont="1" applyFill="1" applyBorder="1" applyAlignment="1">
      <alignment horizontal="center" vertical="top" wrapText="1"/>
    </xf>
    <xf numFmtId="0" fontId="3" fillId="0" borderId="4" xfId="0" applyFont="1" applyBorder="1" applyAlignment="1">
      <alignment horizontal="center" vertical="top"/>
    </xf>
    <xf numFmtId="0" fontId="8" fillId="5" borderId="1" xfId="0" applyFont="1" applyFill="1" applyBorder="1" applyAlignment="1">
      <alignment horizontal="left" vertical="top" wrapText="1"/>
    </xf>
    <xf numFmtId="0" fontId="4" fillId="6" borderId="0" xfId="0" applyFont="1" applyFill="1" applyBorder="1" applyAlignment="1">
      <alignment horizontal="center" vertical="top" wrapText="1"/>
    </xf>
    <xf numFmtId="0" fontId="3" fillId="0" borderId="0" xfId="0" applyFont="1"/>
    <xf numFmtId="0" fontId="6" fillId="6" borderId="0" xfId="0" applyFont="1" applyFill="1" applyBorder="1" applyAlignment="1">
      <alignment horizontal="left" vertical="top" wrapText="1"/>
    </xf>
    <xf numFmtId="0" fontId="2"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0" fontId="5" fillId="0" borderId="1" xfId="0" applyFont="1" applyBorder="1" applyAlignment="1">
      <alignment horizontal="center" vertical="top" wrapText="1"/>
    </xf>
    <xf numFmtId="0" fontId="11" fillId="0" borderId="1" xfId="0" applyFont="1" applyBorder="1" applyAlignment="1">
      <alignment horizontal="center" vertical="center"/>
    </xf>
    <xf numFmtId="0" fontId="2" fillId="0" borderId="1" xfId="0" applyFont="1" applyBorder="1" applyAlignment="1">
      <alignment horizontal="left" vertical="top" wrapText="1"/>
    </xf>
    <xf numFmtId="0" fontId="4" fillId="0" borderId="1" xfId="0" applyFont="1" applyBorder="1" applyAlignment="1">
      <alignment horizontal="center" vertical="center" wrapText="1"/>
    </xf>
    <xf numFmtId="0" fontId="3" fillId="0" borderId="1" xfId="0" applyFont="1" applyBorder="1" applyAlignment="1">
      <alignment horizontal="center"/>
    </xf>
    <xf numFmtId="0" fontId="3" fillId="6" borderId="0" xfId="0" applyFont="1" applyFill="1" applyAlignment="1">
      <alignment horizontal="left" vertical="top" wrapText="1"/>
    </xf>
    <xf numFmtId="0" fontId="3" fillId="9" borderId="22" xfId="0" applyFont="1" applyFill="1" applyBorder="1" applyAlignment="1">
      <alignment vertical="top" wrapText="1"/>
    </xf>
    <xf numFmtId="0" fontId="3" fillId="9" borderId="6" xfId="0" applyFont="1" applyFill="1" applyBorder="1" applyAlignment="1">
      <alignment vertical="top" wrapText="1"/>
    </xf>
    <xf numFmtId="0" fontId="2" fillId="0" borderId="1" xfId="0" applyFont="1" applyFill="1" applyBorder="1" applyAlignment="1">
      <alignment horizontal="center" vertical="top" wrapText="1"/>
    </xf>
    <xf numFmtId="0" fontId="4" fillId="0" borderId="11" xfId="0" applyFont="1" applyBorder="1" applyAlignment="1">
      <alignment horizontal="left" vertical="top" wrapText="1"/>
    </xf>
    <xf numFmtId="0" fontId="5" fillId="4" borderId="11" xfId="0" applyFont="1" applyFill="1" applyBorder="1" applyAlignment="1">
      <alignment vertical="top"/>
    </xf>
    <xf numFmtId="0" fontId="3" fillId="4" borderId="11" xfId="0" applyFont="1" applyFill="1" applyBorder="1" applyAlignment="1">
      <alignment vertical="top"/>
    </xf>
    <xf numFmtId="0" fontId="3" fillId="0" borderId="11" xfId="0" applyFont="1" applyFill="1" applyBorder="1" applyAlignment="1">
      <alignment horizontal="left" vertical="top"/>
    </xf>
    <xf numFmtId="0" fontId="3" fillId="0" borderId="12" xfId="0" applyFont="1" applyBorder="1" applyAlignment="1">
      <alignment horizontal="left" vertical="top"/>
    </xf>
    <xf numFmtId="0" fontId="13" fillId="0" borderId="11" xfId="0" applyFont="1" applyBorder="1" applyAlignment="1">
      <alignment vertical="top" wrapText="1"/>
    </xf>
    <xf numFmtId="0" fontId="3" fillId="9" borderId="2" xfId="0" applyFont="1" applyFill="1" applyBorder="1" applyAlignment="1">
      <alignment vertical="top" wrapText="1"/>
    </xf>
    <xf numFmtId="0" fontId="4" fillId="6" borderId="1" xfId="0" applyFont="1" applyFill="1" applyBorder="1" applyAlignment="1">
      <alignment horizontal="center" vertical="center" wrapText="1"/>
    </xf>
    <xf numFmtId="0" fontId="6" fillId="0" borderId="7" xfId="0" applyFont="1" applyFill="1" applyBorder="1" applyAlignment="1">
      <alignment horizontal="left" vertical="top" wrapText="1"/>
    </xf>
    <xf numFmtId="0" fontId="3" fillId="0" borderId="0" xfId="0" applyFont="1" applyBorder="1" applyAlignment="1">
      <alignment horizontal="left" vertical="top"/>
    </xf>
    <xf numFmtId="0" fontId="2" fillId="2" borderId="1" xfId="0" applyFont="1" applyFill="1" applyBorder="1" applyAlignment="1">
      <alignment horizontal="left" vertical="top" wrapText="1"/>
    </xf>
    <xf numFmtId="0" fontId="3" fillId="0" borderId="1" xfId="0" applyNumberFormat="1" applyFont="1" applyFill="1" applyBorder="1" applyAlignment="1" applyProtection="1">
      <alignment vertical="top" wrapText="1"/>
    </xf>
    <xf numFmtId="0" fontId="6" fillId="0" borderId="5" xfId="0" applyFont="1" applyBorder="1" applyAlignment="1">
      <alignment horizontal="left" vertical="top" wrapText="1"/>
    </xf>
    <xf numFmtId="0" fontId="3" fillId="2" borderId="0" xfId="0" applyFont="1" applyFill="1" applyAlignment="1">
      <alignment horizontal="left" vertical="top" wrapText="1"/>
    </xf>
    <xf numFmtId="0" fontId="3" fillId="0" borderId="0" xfId="0" applyFont="1" applyAlignment="1">
      <alignment horizontal="center" vertical="top"/>
    </xf>
    <xf numFmtId="0" fontId="0" fillId="0" borderId="0" xfId="0" applyAlignment="1">
      <alignment wrapText="1"/>
    </xf>
    <xf numFmtId="0" fontId="11" fillId="11" borderId="1" xfId="0" applyFont="1" applyFill="1" applyBorder="1" applyAlignment="1">
      <alignment horizontal="center" vertical="center"/>
    </xf>
    <xf numFmtId="0" fontId="11" fillId="11" borderId="1" xfId="0" applyFont="1" applyFill="1" applyBorder="1" applyAlignment="1">
      <alignment horizontal="center" vertical="center" wrapText="1"/>
    </xf>
    <xf numFmtId="0" fontId="16" fillId="11" borderId="1" xfId="0" applyNumberFormat="1" applyFont="1" applyFill="1" applyBorder="1" applyAlignment="1">
      <alignment horizontal="center" vertical="center"/>
    </xf>
    <xf numFmtId="0" fontId="16" fillId="11" borderId="1"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6"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xf>
    <xf numFmtId="0" fontId="11" fillId="0" borderId="1" xfId="0" applyNumberFormat="1" applyFont="1" applyBorder="1" applyAlignment="1">
      <alignment horizontal="center" vertical="center" wrapText="1"/>
    </xf>
    <xf numFmtId="0" fontId="16"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9" fontId="0" fillId="0" borderId="0" xfId="2" applyFont="1"/>
    <xf numFmtId="0" fontId="0" fillId="6" borderId="3" xfId="0" applyFill="1" applyBorder="1" applyAlignment="1">
      <alignment horizontal="center"/>
    </xf>
    <xf numFmtId="9" fontId="20" fillId="6" borderId="4" xfId="2" applyNumberFormat="1" applyFont="1" applyFill="1" applyBorder="1" applyAlignment="1">
      <alignment horizontal="center"/>
    </xf>
    <xf numFmtId="9" fontId="20" fillId="6" borderId="4" xfId="0" applyNumberFormat="1" applyFon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xf>
    <xf numFmtId="0" fontId="1" fillId="5" borderId="1" xfId="0" applyFont="1" applyFill="1" applyBorder="1" applyAlignment="1">
      <alignment horizontal="left" vertical="top"/>
    </xf>
    <xf numFmtId="9" fontId="0" fillId="0" borderId="1" xfId="2" applyFont="1" applyBorder="1" applyAlignment="1">
      <alignment horizontal="center" wrapText="1"/>
    </xf>
    <xf numFmtId="0" fontId="4" fillId="5" borderId="1" xfId="0" applyFont="1" applyFill="1" applyBorder="1" applyAlignment="1">
      <alignment horizontal="left" vertical="top"/>
    </xf>
    <xf numFmtId="9" fontId="0" fillId="0" borderId="1" xfId="2" applyFont="1" applyBorder="1" applyAlignment="1">
      <alignment horizontal="center"/>
    </xf>
    <xf numFmtId="0" fontId="1" fillId="5" borderId="1" xfId="0" applyFont="1" applyFill="1" applyBorder="1" applyAlignment="1">
      <alignment horizontal="left"/>
    </xf>
    <xf numFmtId="0" fontId="0" fillId="0" borderId="1" xfId="0" applyBorder="1" applyAlignment="1">
      <alignment horizontal="left" wrapText="1"/>
    </xf>
    <xf numFmtId="0" fontId="3" fillId="0" borderId="3" xfId="0" applyFont="1" applyBorder="1" applyAlignment="1">
      <alignment horizontal="center" vertical="top"/>
    </xf>
    <xf numFmtId="0" fontId="3" fillId="0" borderId="0" xfId="0" applyFont="1" applyBorder="1" applyAlignment="1">
      <alignment horizontal="center" vertical="top"/>
    </xf>
    <xf numFmtId="0" fontId="3" fillId="0" borderId="0" xfId="0" applyFont="1" applyFill="1" applyBorder="1" applyAlignment="1">
      <alignment wrapText="1"/>
    </xf>
    <xf numFmtId="0" fontId="3" fillId="6" borderId="0" xfId="0" applyFont="1" applyFill="1" applyAlignment="1">
      <alignment horizontal="left" vertical="top"/>
    </xf>
    <xf numFmtId="0" fontId="4" fillId="6" borderId="0" xfId="0" applyFont="1" applyFill="1" applyBorder="1" applyAlignment="1">
      <alignment horizontal="left" vertical="center" wrapText="1"/>
    </xf>
    <xf numFmtId="0" fontId="23" fillId="0" borderId="0" xfId="0" applyFont="1" applyBorder="1" applyAlignment="1">
      <alignment horizontal="left" vertical="top" wrapText="1"/>
    </xf>
    <xf numFmtId="0" fontId="2" fillId="0" borderId="0" xfId="0" applyFont="1" applyAlignment="1">
      <alignment horizontal="left" vertical="center" wrapText="1"/>
    </xf>
    <xf numFmtId="0" fontId="25" fillId="7" borderId="1" xfId="0" applyFont="1" applyFill="1" applyBorder="1" applyAlignment="1">
      <alignment horizontal="center"/>
    </xf>
    <xf numFmtId="0" fontId="2" fillId="0" borderId="1" xfId="0" applyFont="1" applyBorder="1" applyAlignment="1">
      <alignment horizontal="center" vertical="top" wrapText="1"/>
    </xf>
    <xf numFmtId="0" fontId="4" fillId="2" borderId="4" xfId="0" applyFont="1" applyFill="1" applyBorder="1" applyAlignment="1">
      <alignment vertical="top" wrapText="1"/>
    </xf>
    <xf numFmtId="0" fontId="6" fillId="0" borderId="0" xfId="0" applyFont="1" applyAlignment="1">
      <alignment vertical="top" wrapText="1"/>
    </xf>
    <xf numFmtId="0" fontId="4" fillId="2" borderId="4" xfId="0" applyFont="1" applyFill="1" applyBorder="1" applyAlignment="1">
      <alignment horizontal="lef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27" fillId="0" borderId="2" xfId="0" applyFont="1" applyBorder="1" applyAlignment="1">
      <alignment vertical="top" wrapText="1"/>
    </xf>
    <xf numFmtId="0" fontId="23" fillId="0" borderId="1" xfId="0" applyFont="1" applyBorder="1" applyAlignment="1">
      <alignment horizontal="left" vertical="top" wrapText="1"/>
    </xf>
    <xf numFmtId="0" fontId="25" fillId="7" borderId="1" xfId="0" applyFont="1" applyFill="1" applyBorder="1" applyAlignment="1"/>
    <xf numFmtId="0" fontId="6" fillId="0" borderId="0" xfId="0" applyFont="1" applyAlignment="1">
      <alignment wrapText="1"/>
    </xf>
    <xf numFmtId="0" fontId="3" fillId="0" borderId="4" xfId="0" applyFont="1" applyFill="1" applyBorder="1" applyAlignment="1">
      <alignment vertical="top" wrapText="1"/>
    </xf>
    <xf numFmtId="0" fontId="3" fillId="0"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Fill="1" applyBorder="1" applyAlignment="1">
      <alignment horizontal="center"/>
    </xf>
    <xf numFmtId="0" fontId="3" fillId="2" borderId="1" xfId="0" applyFont="1" applyFill="1" applyBorder="1" applyAlignment="1">
      <alignment wrapText="1"/>
    </xf>
    <xf numFmtId="0" fontId="4" fillId="2" borderId="1" xfId="0" applyFont="1" applyFill="1" applyBorder="1" applyAlignment="1">
      <alignment wrapText="1"/>
    </xf>
    <xf numFmtId="0" fontId="4" fillId="2" borderId="1" xfId="0" applyFont="1" applyFill="1" applyBorder="1" applyAlignment="1">
      <alignment horizontal="center" wrapText="1"/>
    </xf>
    <xf numFmtId="0" fontId="31" fillId="6" borderId="1" xfId="0" applyFont="1" applyFill="1" applyBorder="1" applyAlignment="1">
      <alignment vertical="top" wrapText="1"/>
    </xf>
    <xf numFmtId="0" fontId="5" fillId="2" borderId="1" xfId="0" applyFont="1" applyFill="1" applyBorder="1" applyAlignment="1">
      <alignment horizontal="left" vertical="top" wrapText="1"/>
    </xf>
    <xf numFmtId="0" fontId="25" fillId="7" borderId="1" xfId="0" applyFont="1" applyFill="1" applyBorder="1" applyAlignment="1">
      <alignment vertical="top"/>
    </xf>
    <xf numFmtId="0" fontId="2" fillId="6"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1" xfId="0" applyFont="1" applyBorder="1" applyAlignment="1">
      <alignment horizontal="left" vertical="top"/>
    </xf>
    <xf numFmtId="0" fontId="3" fillId="2" borderId="2" xfId="0" applyFont="1" applyFill="1" applyBorder="1" applyAlignment="1">
      <alignment horizontal="left" vertical="top" wrapText="1"/>
    </xf>
    <xf numFmtId="0" fontId="3" fillId="4" borderId="1" xfId="0" applyFont="1" applyFill="1" applyBorder="1" applyAlignment="1">
      <alignment vertical="top"/>
    </xf>
    <xf numFmtId="0" fontId="5" fillId="4" borderId="2" xfId="0" applyFont="1" applyFill="1" applyBorder="1" applyAlignment="1">
      <alignment vertical="top"/>
    </xf>
    <xf numFmtId="0" fontId="5" fillId="4" borderId="1" xfId="0" applyFont="1" applyFill="1" applyBorder="1" applyAlignment="1">
      <alignment horizontal="center" vertical="top"/>
    </xf>
    <xf numFmtId="0" fontId="5" fillId="4" borderId="1" xfId="0" applyFont="1" applyFill="1" applyBorder="1" applyAlignment="1">
      <alignment vertical="top"/>
    </xf>
    <xf numFmtId="0" fontId="13" fillId="0" borderId="2" xfId="0" applyFont="1" applyBorder="1" applyAlignment="1">
      <alignment horizontal="left" vertical="top" wrapText="1"/>
    </xf>
    <xf numFmtId="0" fontId="3" fillId="4" borderId="1" xfId="0" applyFont="1" applyFill="1" applyBorder="1" applyAlignment="1">
      <alignment horizontal="center" vertical="top"/>
    </xf>
    <xf numFmtId="0" fontId="3" fillId="0" borderId="2" xfId="0" applyFont="1" applyFill="1" applyBorder="1" applyAlignment="1">
      <alignment horizontal="left" vertical="top"/>
    </xf>
    <xf numFmtId="0" fontId="3" fillId="4" borderId="0" xfId="0" applyFont="1" applyFill="1" applyAlignment="1">
      <alignment vertical="top"/>
    </xf>
    <xf numFmtId="0" fontId="3" fillId="2" borderId="0" xfId="0" applyFont="1" applyFill="1" applyBorder="1" applyAlignment="1">
      <alignment horizontal="left" vertical="top" wrapText="1"/>
    </xf>
    <xf numFmtId="0" fontId="13" fillId="0" borderId="2" xfId="0" applyFont="1" applyBorder="1" applyAlignment="1">
      <alignment vertical="top" wrapText="1"/>
    </xf>
    <xf numFmtId="0" fontId="3" fillId="0" borderId="0" xfId="0" applyFont="1" applyBorder="1" applyAlignment="1">
      <alignment horizontal="center"/>
    </xf>
    <xf numFmtId="0" fontId="3" fillId="6" borderId="0" xfId="0" applyFont="1" applyFill="1" applyBorder="1" applyAlignment="1">
      <alignment horizontal="left" vertical="top" wrapText="1"/>
    </xf>
    <xf numFmtId="0" fontId="25" fillId="7" borderId="1" xfId="0" applyFont="1" applyFill="1" applyBorder="1" applyAlignment="1">
      <alignment horizontal="center" vertical="top"/>
    </xf>
    <xf numFmtId="0" fontId="4" fillId="0" borderId="1" xfId="0" applyFont="1" applyBorder="1" applyAlignment="1">
      <alignment horizontal="center" vertical="top"/>
    </xf>
    <xf numFmtId="0" fontId="3" fillId="0" borderId="11" xfId="0" applyFont="1" applyFill="1" applyBorder="1" applyAlignment="1">
      <alignment vertical="top" wrapText="1"/>
    </xf>
    <xf numFmtId="0" fontId="6" fillId="0" borderId="6" xfId="0" applyFont="1" applyFill="1" applyBorder="1" applyAlignment="1">
      <alignment horizontal="left" vertical="top" wrapText="1"/>
    </xf>
    <xf numFmtId="0" fontId="3" fillId="0" borderId="4" xfId="0" applyFont="1" applyFill="1" applyBorder="1" applyAlignment="1">
      <alignment horizontal="center" vertical="top"/>
    </xf>
    <xf numFmtId="0" fontId="4" fillId="2"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3" fillId="0" borderId="3" xfId="0" applyFont="1" applyFill="1" applyBorder="1" applyAlignment="1">
      <alignment horizontal="center" vertical="top"/>
    </xf>
    <xf numFmtId="0" fontId="3" fillId="0" borderId="3" xfId="0" applyFont="1" applyFill="1" applyBorder="1" applyAlignment="1">
      <alignment horizontal="left" vertical="top"/>
    </xf>
    <xf numFmtId="0" fontId="3" fillId="0" borderId="0" xfId="0" applyFont="1" applyFill="1" applyAlignment="1">
      <alignment horizontal="left" vertical="top"/>
    </xf>
    <xf numFmtId="0" fontId="4" fillId="10" borderId="1" xfId="0" applyFont="1" applyFill="1" applyBorder="1" applyAlignment="1">
      <alignment horizontal="left" vertical="top" wrapText="1"/>
    </xf>
    <xf numFmtId="0" fontId="3" fillId="0" borderId="4" xfId="0" applyFont="1" applyFill="1" applyBorder="1" applyAlignment="1">
      <alignment horizontal="left" vertical="top"/>
    </xf>
    <xf numFmtId="0" fontId="4" fillId="0" borderId="1" xfId="0" applyFont="1" applyFill="1" applyBorder="1" applyAlignment="1">
      <alignment horizontal="center" vertical="top" wrapText="1"/>
    </xf>
    <xf numFmtId="0" fontId="32" fillId="0" borderId="0" xfId="0" applyFont="1" applyAlignment="1">
      <alignment vertical="top" wrapText="1"/>
    </xf>
    <xf numFmtId="0" fontId="6" fillId="0" borderId="0" xfId="0" applyFont="1" applyAlignment="1">
      <alignment vertical="center" wrapText="1"/>
    </xf>
    <xf numFmtId="0" fontId="3" fillId="0" borderId="0" xfId="0" applyFont="1" applyBorder="1" applyAlignment="1">
      <alignment vertical="top" wrapText="1"/>
    </xf>
    <xf numFmtId="0" fontId="3" fillId="0" borderId="11" xfId="0" applyFont="1" applyBorder="1" applyAlignment="1">
      <alignment horizontal="left" vertical="top" wrapText="1"/>
    </xf>
    <xf numFmtId="0" fontId="3" fillId="0" borderId="11" xfId="0" applyFont="1" applyBorder="1" applyAlignment="1">
      <alignment horizontal="center" vertical="top"/>
    </xf>
    <xf numFmtId="0" fontId="3" fillId="0" borderId="5" xfId="0" applyFont="1" applyBorder="1" applyAlignment="1">
      <alignment horizontal="center" vertical="top"/>
    </xf>
    <xf numFmtId="0" fontId="4" fillId="2" borderId="5" xfId="0" applyFont="1" applyFill="1" applyBorder="1" applyAlignment="1">
      <alignment horizontal="left" vertical="top" wrapText="1"/>
    </xf>
    <xf numFmtId="0" fontId="25" fillId="7" borderId="11" xfId="0" applyFont="1" applyFill="1" applyBorder="1" applyAlignment="1">
      <alignment horizontal="center" vertical="top"/>
    </xf>
    <xf numFmtId="0" fontId="5" fillId="0" borderId="1" xfId="0" applyFont="1" applyBorder="1" applyAlignment="1">
      <alignment horizontal="center" vertical="center"/>
    </xf>
    <xf numFmtId="0" fontId="23" fillId="2" borderId="0" xfId="0" applyFont="1" applyFill="1" applyAlignment="1">
      <alignment horizontal="left" vertical="top" wrapText="1"/>
    </xf>
    <xf numFmtId="0" fontId="5" fillId="2" borderId="17" xfId="0" applyFont="1" applyFill="1" applyBorder="1" applyAlignment="1">
      <alignment horizontal="left" vertical="top" wrapText="1"/>
    </xf>
    <xf numFmtId="0" fontId="2" fillId="2" borderId="18" xfId="0" applyFont="1" applyFill="1" applyBorder="1" applyAlignment="1">
      <alignment horizontal="left" vertical="top" wrapText="1"/>
    </xf>
    <xf numFmtId="0" fontId="2" fillId="2" borderId="19"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20" xfId="0" applyFont="1" applyFill="1" applyBorder="1" applyAlignment="1">
      <alignment horizontal="left" vertical="top" wrapText="1"/>
    </xf>
    <xf numFmtId="0" fontId="23" fillId="2" borderId="1" xfId="0" applyFont="1" applyFill="1" applyBorder="1" applyAlignment="1">
      <alignment horizontal="left" vertical="top" wrapText="1"/>
    </xf>
    <xf numFmtId="0" fontId="5" fillId="2" borderId="1" xfId="0" applyFont="1" applyFill="1" applyBorder="1" applyAlignment="1">
      <alignment vertical="top" wrapText="1"/>
    </xf>
    <xf numFmtId="0" fontId="4" fillId="2" borderId="3"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horizontal="center" vertical="top" wrapText="1"/>
    </xf>
    <xf numFmtId="0" fontId="4" fillId="2" borderId="0" xfId="0" applyFont="1" applyFill="1" applyBorder="1" applyAlignment="1">
      <alignment vertical="top" wrapText="1"/>
    </xf>
    <xf numFmtId="0" fontId="2" fillId="2" borderId="11" xfId="0" applyFont="1" applyFill="1" applyBorder="1" applyAlignment="1">
      <alignment vertical="top" wrapText="1"/>
    </xf>
    <xf numFmtId="0" fontId="5" fillId="6" borderId="2" xfId="0" applyFont="1" applyFill="1" applyBorder="1" applyAlignment="1">
      <alignment horizontal="center" vertical="center" wrapText="1"/>
    </xf>
    <xf numFmtId="43" fontId="3" fillId="0" borderId="1" xfId="1" applyFont="1" applyBorder="1" applyAlignment="1">
      <alignment vertical="top" wrapText="1"/>
    </xf>
    <xf numFmtId="0" fontId="34" fillId="0" borderId="1" xfId="0" applyFont="1" applyBorder="1" applyAlignment="1">
      <alignment horizontal="lef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3" fillId="0" borderId="1" xfId="0" applyFont="1" applyBorder="1" applyAlignment="1">
      <alignment horizontal="left" vertical="top" wrapText="1"/>
    </xf>
    <xf numFmtId="0" fontId="3" fillId="9" borderId="1" xfId="0" applyFont="1" applyFill="1" applyBorder="1" applyAlignment="1">
      <alignment vertical="top" wrapText="1"/>
    </xf>
    <xf numFmtId="0" fontId="2" fillId="0" borderId="3" xfId="0" applyFont="1" applyBorder="1" applyAlignment="1">
      <alignment horizontal="left" vertical="top" wrapText="1"/>
    </xf>
    <xf numFmtId="0" fontId="26" fillId="4" borderId="1" xfId="0" applyFont="1" applyFill="1" applyBorder="1" applyAlignment="1">
      <alignment vertical="top"/>
    </xf>
    <xf numFmtId="0" fontId="3" fillId="0" borderId="0" xfId="0" applyFont="1" applyAlignment="1">
      <alignment horizontal="left" vertical="center" wrapText="1"/>
    </xf>
    <xf numFmtId="0" fontId="3" fillId="0" borderId="8"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3" fillId="0" borderId="11" xfId="0" applyFont="1" applyFill="1" applyBorder="1" applyAlignment="1">
      <alignment vertical="top"/>
    </xf>
    <xf numFmtId="0" fontId="4" fillId="0" borderId="2" xfId="0" applyFont="1" applyFill="1" applyBorder="1" applyAlignment="1">
      <alignment horizontal="center" vertical="center" wrapText="1"/>
    </xf>
    <xf numFmtId="0" fontId="11" fillId="0" borderId="1" xfId="0" applyFont="1" applyBorder="1" applyAlignment="1">
      <alignment vertical="top"/>
    </xf>
    <xf numFmtId="0" fontId="2" fillId="0" borderId="1" xfId="0" applyFont="1" applyBorder="1" applyAlignment="1">
      <alignment horizontal="left" vertical="center" wrapText="1"/>
    </xf>
    <xf numFmtId="0" fontId="4" fillId="0" borderId="1" xfId="0" applyFont="1" applyBorder="1" applyAlignment="1">
      <alignment horizontal="left"/>
    </xf>
    <xf numFmtId="0" fontId="23" fillId="2" borderId="0" xfId="0" applyFont="1" applyFill="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6" fillId="0" borderId="1" xfId="0" applyFont="1" applyBorder="1" applyAlignment="1">
      <alignment horizontal="left" wrapText="1"/>
    </xf>
    <xf numFmtId="0" fontId="3" fillId="0" borderId="1" xfId="0" applyFont="1" applyBorder="1" applyAlignment="1">
      <alignment horizontal="left"/>
    </xf>
    <xf numFmtId="0" fontId="4" fillId="2" borderId="1" xfId="0" applyFont="1" applyFill="1" applyBorder="1" applyAlignment="1">
      <alignment horizontal="left" vertical="center" wrapText="1"/>
    </xf>
    <xf numFmtId="0" fontId="6" fillId="0" borderId="1" xfId="0" applyFont="1" applyFill="1" applyBorder="1" applyAlignment="1">
      <alignment horizontal="left" wrapText="1"/>
    </xf>
    <xf numFmtId="0" fontId="6" fillId="0" borderId="1" xfId="0" applyFont="1" applyFill="1" applyBorder="1" applyAlignment="1">
      <alignment horizontal="center" vertical="center" wrapText="1"/>
    </xf>
    <xf numFmtId="0" fontId="6" fillId="0" borderId="1" xfId="0" applyFont="1" applyBorder="1" applyAlignment="1">
      <alignment wrapText="1"/>
    </xf>
    <xf numFmtId="0" fontId="6"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6" fillId="0" borderId="4" xfId="0" applyFont="1" applyBorder="1" applyAlignment="1">
      <alignment horizontal="left" vertical="top" wrapText="1"/>
    </xf>
    <xf numFmtId="0" fontId="2" fillId="2" borderId="0" xfId="0" applyFont="1" applyFill="1" applyAlignment="1">
      <alignment horizontal="left" vertical="center" wrapText="1"/>
    </xf>
    <xf numFmtId="0" fontId="6" fillId="2" borderId="1"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6" fillId="2" borderId="0" xfId="0" applyFont="1" applyFill="1" applyAlignment="1">
      <alignment horizontal="left" vertical="center" wrapText="1"/>
    </xf>
    <xf numFmtId="0" fontId="4"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0" xfId="0" applyFont="1" applyFill="1" applyBorder="1" applyAlignment="1">
      <alignment vertical="center" wrapText="1"/>
    </xf>
    <xf numFmtId="0" fontId="6" fillId="0" borderId="0" xfId="0" applyFont="1" applyFill="1" applyBorder="1" applyAlignment="1">
      <alignment horizontal="left" vertical="top" wrapText="1"/>
    </xf>
    <xf numFmtId="0" fontId="3" fillId="2" borderId="0" xfId="0" applyFont="1" applyFill="1" applyAlignment="1">
      <alignment horizontal="left" vertical="center" wrapText="1"/>
    </xf>
    <xf numFmtId="0" fontId="5" fillId="4" borderId="5" xfId="0" applyFont="1" applyFill="1" applyBorder="1" applyAlignment="1">
      <alignment vertical="top"/>
    </xf>
    <xf numFmtId="0" fontId="3" fillId="0" borderId="11" xfId="0" applyFont="1" applyBorder="1"/>
    <xf numFmtId="0" fontId="3" fillId="0" borderId="11" xfId="0" applyFont="1" applyBorder="1" applyAlignment="1">
      <alignment vertical="top"/>
    </xf>
    <xf numFmtId="0" fontId="3" fillId="0" borderId="11" xfId="0" applyFont="1" applyBorder="1" applyAlignment="1">
      <alignment vertical="top" wrapText="1"/>
    </xf>
    <xf numFmtId="0" fontId="37" fillId="0" borderId="0" xfId="0" applyFont="1"/>
    <xf numFmtId="0" fontId="37" fillId="0" borderId="0" xfId="0" applyFont="1" applyAlignment="1">
      <alignment horizontal="left" vertical="top"/>
    </xf>
    <xf numFmtId="0" fontId="37" fillId="0" borderId="0" xfId="0" applyFont="1" applyBorder="1" applyAlignment="1">
      <alignment horizontal="center" vertical="top"/>
    </xf>
    <xf numFmtId="0" fontId="37" fillId="0" borderId="0" xfId="0" applyFont="1" applyBorder="1" applyAlignment="1">
      <alignment horizontal="left" vertical="top"/>
    </xf>
    <xf numFmtId="0" fontId="37" fillId="0" borderId="0" xfId="0" applyFont="1" applyFill="1" applyBorder="1" applyAlignment="1">
      <alignment horizontal="left" vertical="top"/>
    </xf>
    <xf numFmtId="0" fontId="37" fillId="0" borderId="0" xfId="0" applyFont="1" applyFill="1" applyBorder="1" applyAlignment="1">
      <alignment horizontal="center" vertical="top"/>
    </xf>
    <xf numFmtId="0" fontId="37" fillId="6" borderId="0" xfId="0" applyFont="1" applyFill="1" applyBorder="1" applyAlignment="1">
      <alignment horizontal="left" vertical="top"/>
    </xf>
    <xf numFmtId="0" fontId="37" fillId="0" borderId="0" xfId="0" applyFont="1" applyFill="1" applyBorder="1"/>
    <xf numFmtId="0" fontId="37" fillId="0" borderId="0" xfId="0" applyFont="1" applyFill="1" applyBorder="1" applyAlignment="1">
      <alignment horizontal="center"/>
    </xf>
    <xf numFmtId="0" fontId="37" fillId="0" borderId="0" xfId="0" applyFont="1" applyBorder="1"/>
    <xf numFmtId="0" fontId="25" fillId="7" borderId="26" xfId="0" applyFont="1" applyFill="1" applyBorder="1" applyAlignment="1" applyProtection="1">
      <alignment vertical="top"/>
      <protection locked="0"/>
    </xf>
    <xf numFmtId="0" fontId="2" fillId="0" borderId="27" xfId="0" applyFont="1" applyBorder="1" applyAlignment="1">
      <alignment horizontal="center" vertical="top" wrapText="1"/>
    </xf>
    <xf numFmtId="0" fontId="2" fillId="0" borderId="28" xfId="0" applyFont="1" applyBorder="1" applyAlignment="1">
      <alignment horizontal="center" vertical="top"/>
    </xf>
    <xf numFmtId="0" fontId="3" fillId="2" borderId="29" xfId="0" applyFont="1" applyFill="1" applyBorder="1" applyAlignment="1">
      <alignment horizontal="left" vertical="top" wrapText="1"/>
    </xf>
    <xf numFmtId="0" fontId="4" fillId="2" borderId="31" xfId="0" applyFont="1" applyFill="1" applyBorder="1" applyAlignment="1">
      <alignment horizontal="left" vertical="top" wrapText="1"/>
    </xf>
    <xf numFmtId="0" fontId="4" fillId="2" borderId="29" xfId="0" applyFont="1" applyFill="1" applyBorder="1" applyAlignment="1">
      <alignment horizontal="left" vertical="top" wrapText="1"/>
    </xf>
    <xf numFmtId="0" fontId="3" fillId="0" borderId="26" xfId="0" applyFont="1" applyBorder="1" applyAlignment="1" applyProtection="1">
      <alignment horizontal="left" vertical="top"/>
      <protection locked="0"/>
    </xf>
    <xf numFmtId="0" fontId="3" fillId="0" borderId="26" xfId="0" applyFont="1" applyBorder="1" applyAlignment="1">
      <alignment horizontal="left" vertical="top"/>
    </xf>
    <xf numFmtId="0" fontId="4" fillId="2" borderId="31" xfId="0" applyFont="1" applyFill="1" applyBorder="1" applyAlignment="1">
      <alignment vertical="top" wrapText="1"/>
    </xf>
    <xf numFmtId="0" fontId="3" fillId="0" borderId="32" xfId="0" applyFont="1" applyBorder="1" applyAlignment="1">
      <alignment horizontal="left" vertical="top"/>
    </xf>
    <xf numFmtId="0" fontId="4" fillId="3" borderId="29" xfId="0" applyFont="1" applyFill="1" applyBorder="1" applyAlignment="1">
      <alignment horizontal="left" vertical="top" wrapText="1"/>
    </xf>
    <xf numFmtId="0" fontId="3" fillId="0" borderId="30" xfId="0" applyFont="1" applyBorder="1" applyAlignment="1" applyProtection="1">
      <alignment vertical="top"/>
      <protection locked="0"/>
    </xf>
    <xf numFmtId="0" fontId="3" fillId="0" borderId="30" xfId="0" applyFont="1" applyBorder="1" applyAlignment="1">
      <alignment horizontal="left" vertical="top"/>
    </xf>
    <xf numFmtId="0" fontId="4" fillId="2" borderId="27" xfId="0" applyFont="1" applyFill="1" applyBorder="1" applyAlignment="1">
      <alignment horizontal="left" vertical="top" wrapText="1"/>
    </xf>
    <xf numFmtId="0" fontId="3" fillId="0" borderId="28" xfId="0" applyFont="1" applyBorder="1" applyAlignment="1">
      <alignment horizontal="left" vertical="top"/>
    </xf>
    <xf numFmtId="0" fontId="3" fillId="0" borderId="0" xfId="0" applyFont="1" applyFill="1" applyBorder="1" applyAlignment="1">
      <alignment vertical="top" wrapText="1"/>
    </xf>
    <xf numFmtId="0" fontId="3" fillId="2" borderId="29" xfId="0" applyFont="1" applyFill="1" applyBorder="1" applyAlignment="1">
      <alignment vertical="top" wrapText="1"/>
    </xf>
    <xf numFmtId="0" fontId="4" fillId="2" borderId="29" xfId="0" applyFont="1" applyFill="1" applyBorder="1" applyAlignment="1">
      <alignment vertical="top" wrapText="1"/>
    </xf>
    <xf numFmtId="0" fontId="3" fillId="0" borderId="26" xfId="0" applyFont="1" applyBorder="1" applyAlignment="1">
      <alignment vertical="top"/>
    </xf>
    <xf numFmtId="0" fontId="3" fillId="0" borderId="30" xfId="0" applyFont="1" applyBorder="1" applyAlignment="1">
      <alignment vertical="top"/>
    </xf>
    <xf numFmtId="0" fontId="4" fillId="2" borderId="29" xfId="0" applyFont="1" applyFill="1" applyBorder="1" applyAlignment="1">
      <alignment horizontal="center" vertical="top" wrapText="1"/>
    </xf>
    <xf numFmtId="0" fontId="4" fillId="2" borderId="27" xfId="0" applyFont="1" applyFill="1" applyBorder="1" applyAlignment="1">
      <alignment vertical="top" wrapText="1"/>
    </xf>
    <xf numFmtId="0" fontId="3" fillId="0" borderId="28" xfId="0" applyFont="1" applyBorder="1" applyAlignment="1">
      <alignment vertical="top"/>
    </xf>
    <xf numFmtId="0" fontId="3" fillId="0" borderId="33" xfId="0" applyFont="1" applyBorder="1" applyAlignment="1">
      <alignment vertical="top"/>
    </xf>
    <xf numFmtId="0" fontId="3" fillId="0" borderId="34" xfId="0" applyFont="1" applyBorder="1" applyAlignment="1">
      <alignment horizontal="left" vertical="top" wrapText="1"/>
    </xf>
    <xf numFmtId="0" fontId="3" fillId="0" borderId="35" xfId="0" applyFont="1" applyBorder="1" applyAlignment="1">
      <alignment horizontal="left" vertical="top"/>
    </xf>
    <xf numFmtId="0" fontId="27" fillId="2" borderId="25" xfId="0" applyFont="1" applyFill="1" applyBorder="1" applyAlignment="1">
      <alignment vertical="top" wrapText="1"/>
    </xf>
    <xf numFmtId="0" fontId="28" fillId="2" borderId="25" xfId="0" applyFont="1" applyFill="1" applyBorder="1" applyAlignment="1">
      <alignment vertical="top" wrapText="1"/>
    </xf>
    <xf numFmtId="0" fontId="3" fillId="0" borderId="36" xfId="0" applyFont="1" applyBorder="1" applyAlignment="1">
      <alignment horizontal="left" vertical="top" wrapText="1"/>
    </xf>
    <xf numFmtId="0" fontId="3" fillId="0" borderId="37" xfId="0" applyFont="1" applyBorder="1" applyAlignment="1">
      <alignment horizontal="left" vertical="top"/>
    </xf>
    <xf numFmtId="0" fontId="3" fillId="0" borderId="38" xfId="0" applyFont="1" applyBorder="1" applyAlignment="1">
      <alignment horizontal="center" vertical="top"/>
    </xf>
    <xf numFmtId="0" fontId="3" fillId="0" borderId="15" xfId="0" applyFont="1" applyBorder="1" applyAlignment="1">
      <alignment horizontal="left" vertical="top"/>
    </xf>
    <xf numFmtId="0" fontId="37" fillId="0" borderId="0" xfId="0" applyFont="1" applyAlignment="1">
      <alignment vertical="top"/>
    </xf>
    <xf numFmtId="0" fontId="37" fillId="0" borderId="0" xfId="0" applyFont="1" applyAlignment="1">
      <alignment horizontal="left" vertical="top" wrapText="1"/>
    </xf>
    <xf numFmtId="0" fontId="37" fillId="0" borderId="0" xfId="0" applyFont="1" applyAlignment="1">
      <alignment horizontal="center" vertical="top" wrapText="1"/>
    </xf>
    <xf numFmtId="0" fontId="37" fillId="0" borderId="0" xfId="0" applyFont="1" applyAlignment="1">
      <alignment vertical="top" wrapText="1"/>
    </xf>
    <xf numFmtId="0" fontId="37" fillId="6" borderId="0" xfId="0" applyFont="1" applyFill="1" applyAlignment="1">
      <alignment horizontal="left" vertical="top" wrapText="1"/>
    </xf>
    <xf numFmtId="0" fontId="25" fillId="7" borderId="26" xfId="0" applyFont="1" applyFill="1" applyBorder="1" applyAlignment="1">
      <alignment horizontal="center" vertical="top" wrapText="1"/>
    </xf>
    <xf numFmtId="0" fontId="4" fillId="0" borderId="29" xfId="0" applyFont="1" applyBorder="1" applyAlignment="1">
      <alignment horizontal="left" vertical="top" wrapText="1"/>
    </xf>
    <xf numFmtId="0" fontId="4" fillId="0" borderId="26" xfId="0" applyFont="1" applyBorder="1" applyAlignment="1">
      <alignment horizontal="center" vertical="top" wrapText="1"/>
    </xf>
    <xf numFmtId="0" fontId="3" fillId="2" borderId="34" xfId="0" applyFont="1" applyFill="1" applyBorder="1" applyAlignment="1">
      <alignment horizontal="left" vertical="top" wrapText="1"/>
    </xf>
    <xf numFmtId="0" fontId="3" fillId="0" borderId="26" xfId="0" applyFont="1" applyBorder="1" applyAlignment="1">
      <alignment horizontal="left" vertical="top" wrapText="1"/>
    </xf>
    <xf numFmtId="0" fontId="3" fillId="6" borderId="26" xfId="0" applyFont="1" applyFill="1" applyBorder="1" applyAlignment="1">
      <alignment horizontal="left" vertical="top" wrapText="1"/>
    </xf>
    <xf numFmtId="0" fontId="3" fillId="0" borderId="26" xfId="0" applyFont="1" applyBorder="1" applyAlignment="1">
      <alignment vertical="top" wrapText="1"/>
    </xf>
    <xf numFmtId="0" fontId="3" fillId="0" borderId="0" xfId="0" applyFont="1" applyBorder="1" applyAlignment="1">
      <alignment horizontal="center" vertical="top" wrapText="1"/>
    </xf>
    <xf numFmtId="0" fontId="6" fillId="0" borderId="0" xfId="0" applyFont="1" applyBorder="1" applyAlignment="1">
      <alignment vertical="top" wrapText="1"/>
    </xf>
    <xf numFmtId="0" fontId="3" fillId="0" borderId="28" xfId="0" applyFont="1" applyBorder="1" applyAlignment="1">
      <alignment horizontal="left" vertical="top" wrapText="1"/>
    </xf>
    <xf numFmtId="0" fontId="4" fillId="2" borderId="34" xfId="0" applyFont="1" applyFill="1" applyBorder="1" applyAlignment="1">
      <alignment horizontal="left" vertical="top" wrapText="1"/>
    </xf>
    <xf numFmtId="0" fontId="3" fillId="0" borderId="30" xfId="0" applyFont="1" applyBorder="1" applyAlignment="1">
      <alignment wrapText="1"/>
    </xf>
    <xf numFmtId="0" fontId="3" fillId="0" borderId="0" xfId="0" applyFont="1" applyFill="1" applyBorder="1" applyAlignment="1">
      <alignment horizontal="center" vertical="top" wrapText="1"/>
    </xf>
    <xf numFmtId="0" fontId="3" fillId="0" borderId="35" xfId="0" applyFont="1" applyBorder="1" applyAlignment="1">
      <alignment vertical="top" wrapText="1"/>
    </xf>
    <xf numFmtId="0" fontId="3" fillId="0" borderId="26" xfId="0" applyFont="1" applyFill="1" applyBorder="1" applyAlignment="1">
      <alignment vertical="top" wrapText="1"/>
    </xf>
    <xf numFmtId="0" fontId="5" fillId="2" borderId="29" xfId="0" applyFont="1" applyFill="1" applyBorder="1" applyAlignment="1">
      <alignment horizontal="left" vertical="top" wrapText="1"/>
    </xf>
    <xf numFmtId="0" fontId="3" fillId="0" borderId="34" xfId="0" applyFont="1" applyBorder="1" applyAlignment="1">
      <alignment vertical="top" wrapText="1"/>
    </xf>
    <xf numFmtId="0" fontId="3" fillId="0" borderId="37" xfId="0" applyFont="1" applyBorder="1" applyAlignment="1">
      <alignment horizontal="left" vertical="top" wrapText="1"/>
    </xf>
    <xf numFmtId="0" fontId="3" fillId="0" borderId="37" xfId="0" applyFont="1" applyBorder="1" applyAlignment="1">
      <alignment horizontal="center" vertical="top" wrapText="1"/>
    </xf>
    <xf numFmtId="0" fontId="3" fillId="0" borderId="37" xfId="0" applyFont="1" applyBorder="1" applyAlignment="1">
      <alignment vertical="top" wrapText="1"/>
    </xf>
    <xf numFmtId="0" fontId="37" fillId="6" borderId="0" xfId="0" applyFont="1" applyFill="1" applyBorder="1" applyAlignment="1">
      <alignment vertical="top"/>
    </xf>
    <xf numFmtId="0" fontId="37" fillId="0" borderId="0" xfId="0" applyFont="1" applyAlignment="1">
      <alignment horizontal="center" vertical="top"/>
    </xf>
    <xf numFmtId="0" fontId="37" fillId="6" borderId="0" xfId="0" applyFont="1" applyFill="1" applyAlignment="1">
      <alignment horizontal="left" vertical="top"/>
    </xf>
    <xf numFmtId="0" fontId="38" fillId="6" borderId="0" xfId="0" applyFont="1" applyFill="1" applyBorder="1" applyAlignment="1">
      <alignment horizontal="left" vertical="center" wrapText="1"/>
    </xf>
    <xf numFmtId="0" fontId="39" fillId="0" borderId="0" xfId="0" applyFont="1" applyBorder="1" applyAlignment="1">
      <alignment horizontal="left" vertical="top" wrapText="1"/>
    </xf>
    <xf numFmtId="0" fontId="38" fillId="6" borderId="0" xfId="0" applyFont="1" applyFill="1" applyBorder="1" applyAlignment="1">
      <alignment horizontal="center" vertical="top" wrapText="1"/>
    </xf>
    <xf numFmtId="0" fontId="40" fillId="0" borderId="0" xfId="0" applyFont="1" applyAlignment="1">
      <alignment horizontal="left" vertical="center" wrapText="1"/>
    </xf>
    <xf numFmtId="0" fontId="40" fillId="6" borderId="0" xfId="0" applyFont="1" applyFill="1" applyAlignment="1">
      <alignment horizontal="left" vertical="center" wrapText="1"/>
    </xf>
    <xf numFmtId="0" fontId="37" fillId="6" borderId="0" xfId="0" applyFont="1" applyFill="1" applyAlignment="1">
      <alignment horizontal="center" vertical="top"/>
    </xf>
    <xf numFmtId="0" fontId="37" fillId="6" borderId="0" xfId="0" applyFont="1" applyFill="1" applyBorder="1"/>
    <xf numFmtId="0" fontId="37" fillId="0" borderId="1" xfId="0" applyFont="1" applyFill="1" applyBorder="1"/>
    <xf numFmtId="0" fontId="37" fillId="0" borderId="0" xfId="0" applyFont="1" applyFill="1"/>
    <xf numFmtId="0" fontId="37" fillId="6" borderId="0" xfId="0" applyFont="1" applyFill="1" applyAlignment="1">
      <alignment horizontal="left"/>
    </xf>
    <xf numFmtId="0" fontId="37" fillId="6" borderId="0" xfId="0" applyFont="1" applyFill="1" applyAlignment="1"/>
    <xf numFmtId="0" fontId="4" fillId="0" borderId="0" xfId="0" applyFont="1" applyFill="1" applyBorder="1" applyAlignment="1">
      <alignment horizontal="left" vertical="top" wrapText="1"/>
    </xf>
    <xf numFmtId="0" fontId="38" fillId="0" borderId="0" xfId="0" applyFont="1" applyFill="1" applyBorder="1" applyAlignment="1">
      <alignment horizontal="left" vertical="top" wrapText="1"/>
    </xf>
    <xf numFmtId="0" fontId="39" fillId="0" borderId="0" xfId="0" applyFont="1" applyFill="1" applyBorder="1" applyAlignment="1">
      <alignment horizontal="left" vertical="top" wrapText="1"/>
    </xf>
    <xf numFmtId="0" fontId="38" fillId="0" borderId="0" xfId="0" applyFont="1" applyFill="1" applyBorder="1" applyAlignment="1">
      <alignment horizontal="center" vertical="top" wrapText="1"/>
    </xf>
    <xf numFmtId="0" fontId="37" fillId="0" borderId="0" xfId="0" applyFont="1" applyFill="1" applyAlignment="1">
      <alignment horizontal="center" vertical="top"/>
    </xf>
    <xf numFmtId="0" fontId="37" fillId="0" borderId="0" xfId="0" applyFont="1" applyFill="1" applyAlignment="1">
      <alignment horizontal="left" vertical="top"/>
    </xf>
    <xf numFmtId="0" fontId="37" fillId="0" borderId="0" xfId="0" applyFont="1" applyFill="1" applyAlignment="1">
      <alignment horizontal="left" vertical="top" wrapText="1"/>
    </xf>
    <xf numFmtId="0" fontId="6" fillId="0" borderId="0" xfId="0" applyFont="1" applyBorder="1" applyAlignment="1">
      <alignment wrapText="1"/>
    </xf>
    <xf numFmtId="0" fontId="37" fillId="0" borderId="0" xfId="0" applyFont="1" applyAlignment="1">
      <alignment wrapText="1"/>
    </xf>
    <xf numFmtId="0" fontId="37" fillId="0" borderId="0" xfId="0" applyFont="1" applyAlignment="1">
      <alignment horizontal="center"/>
    </xf>
    <xf numFmtId="0" fontId="38" fillId="0" borderId="0" xfId="0" applyFont="1" applyFill="1" applyBorder="1" applyAlignment="1">
      <alignment horizontal="center" vertical="center" wrapText="1"/>
    </xf>
    <xf numFmtId="0" fontId="37" fillId="0" borderId="0" xfId="0" applyFont="1" applyFill="1" applyBorder="1" applyAlignment="1">
      <alignment horizontal="left" vertical="top" wrapText="1"/>
    </xf>
    <xf numFmtId="0" fontId="37" fillId="0" borderId="0" xfId="0" applyFont="1" applyFill="1" applyBorder="1" applyAlignment="1">
      <alignment wrapText="1"/>
    </xf>
    <xf numFmtId="0" fontId="9" fillId="5" borderId="2"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11" xfId="0" applyFont="1" applyFill="1" applyBorder="1" applyAlignment="1">
      <alignment horizontal="left" vertical="top" wrapText="1"/>
    </xf>
    <xf numFmtId="0" fontId="9" fillId="5" borderId="1" xfId="0" applyFont="1" applyFill="1" applyBorder="1" applyAlignment="1">
      <alignment horizontal="left" vertical="top"/>
    </xf>
    <xf numFmtId="0" fontId="10" fillId="4" borderId="2" xfId="0" applyFont="1" applyFill="1" applyBorder="1" applyAlignment="1">
      <alignment horizontal="center" vertical="top"/>
    </xf>
    <xf numFmtId="0" fontId="10" fillId="4" borderId="5" xfId="0" applyFont="1" applyFill="1" applyBorder="1" applyAlignment="1">
      <alignment horizontal="center" vertical="top"/>
    </xf>
    <xf numFmtId="0" fontId="10" fillId="4" borderId="11" xfId="0" applyFont="1" applyFill="1" applyBorder="1" applyAlignment="1">
      <alignment horizontal="center" vertical="top"/>
    </xf>
    <xf numFmtId="0" fontId="2" fillId="5" borderId="2"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1" xfId="0" applyFont="1" applyFill="1" applyBorder="1" applyAlignment="1">
      <alignment horizontal="left" vertical="top" wrapText="1"/>
    </xf>
    <xf numFmtId="0" fontId="11" fillId="0" borderId="2" xfId="0" applyFont="1" applyBorder="1" applyAlignment="1">
      <alignment horizontal="center" vertical="top"/>
    </xf>
    <xf numFmtId="0" fontId="11" fillId="0" borderId="5" xfId="0" applyFont="1" applyBorder="1" applyAlignment="1">
      <alignment horizontal="center" vertical="top"/>
    </xf>
    <xf numFmtId="0" fontId="11" fillId="0" borderId="11" xfId="0" applyFont="1" applyBorder="1" applyAlignment="1">
      <alignment horizontal="center" vertical="top"/>
    </xf>
    <xf numFmtId="0" fontId="9" fillId="5" borderId="2" xfId="0" applyFont="1" applyFill="1" applyBorder="1" applyAlignment="1">
      <alignment horizontal="left" vertical="top"/>
    </xf>
    <xf numFmtId="0" fontId="9" fillId="5" borderId="5" xfId="0" applyFont="1" applyFill="1" applyBorder="1" applyAlignment="1">
      <alignment horizontal="left" vertical="top"/>
    </xf>
    <xf numFmtId="0" fontId="9" fillId="5" borderId="11" xfId="0" applyFont="1" applyFill="1" applyBorder="1" applyAlignment="1">
      <alignment horizontal="left" vertical="top"/>
    </xf>
    <xf numFmtId="0" fontId="9" fillId="5" borderId="1" xfId="0" applyFont="1" applyFill="1" applyBorder="1" applyAlignment="1">
      <alignment horizontal="left"/>
    </xf>
    <xf numFmtId="0" fontId="2" fillId="5" borderId="2"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5" borderId="5"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0" fillId="0" borderId="0" xfId="0" applyBorder="1" applyAlignment="1">
      <alignment wrapText="1"/>
    </xf>
    <xf numFmtId="0" fontId="11" fillId="0" borderId="1" xfId="0" applyFont="1" applyBorder="1" applyAlignment="1">
      <alignment horizontal="center" vertical="top"/>
    </xf>
    <xf numFmtId="0" fontId="14" fillId="7" borderId="1" xfId="0" applyFont="1" applyFill="1" applyBorder="1" applyAlignment="1">
      <alignment horizontal="center" wrapText="1"/>
    </xf>
    <xf numFmtId="0" fontId="17" fillId="12" borderId="1" xfId="0" applyFont="1" applyFill="1" applyBorder="1" applyAlignment="1">
      <alignment horizontal="center" vertical="center"/>
    </xf>
    <xf numFmtId="0" fontId="18" fillId="5" borderId="1" xfId="0" applyNumberFormat="1" applyFont="1" applyFill="1" applyBorder="1" applyAlignment="1">
      <alignment horizontal="center" vertical="center"/>
    </xf>
    <xf numFmtId="0" fontId="7" fillId="13" borderId="1" xfId="0" applyFont="1" applyFill="1" applyBorder="1" applyAlignment="1">
      <alignment horizontal="center" vertical="center" wrapText="1"/>
    </xf>
    <xf numFmtId="0" fontId="7" fillId="13" borderId="1" xfId="0" applyFont="1" applyFill="1" applyBorder="1" applyAlignment="1">
      <alignment horizontal="center" vertical="center"/>
    </xf>
    <xf numFmtId="0" fontId="21" fillId="14" borderId="7" xfId="0" applyFont="1" applyFill="1" applyBorder="1" applyAlignment="1">
      <alignment horizontal="center"/>
    </xf>
    <xf numFmtId="0" fontId="21" fillId="14" borderId="21" xfId="0" applyFont="1" applyFill="1" applyBorder="1" applyAlignment="1">
      <alignment horizontal="center"/>
    </xf>
    <xf numFmtId="0" fontId="21" fillId="14" borderId="12" xfId="0" applyFont="1" applyFill="1" applyBorder="1" applyAlignment="1">
      <alignment horizontal="center"/>
    </xf>
    <xf numFmtId="9" fontId="22" fillId="14" borderId="6" xfId="0" applyNumberFormat="1" applyFont="1" applyFill="1" applyBorder="1" applyAlignment="1">
      <alignment horizontal="center"/>
    </xf>
    <xf numFmtId="0" fontId="22" fillId="14" borderId="14" xfId="0" applyFont="1" applyFill="1" applyBorder="1" applyAlignment="1">
      <alignment horizontal="center"/>
    </xf>
    <xf numFmtId="0" fontId="22" fillId="14" borderId="13" xfId="0" applyFont="1" applyFill="1" applyBorder="1" applyAlignment="1">
      <alignment horizontal="center"/>
    </xf>
    <xf numFmtId="0" fontId="2" fillId="5" borderId="1" xfId="0" applyFont="1" applyFill="1" applyBorder="1" applyAlignment="1">
      <alignment horizontal="left" vertical="top"/>
    </xf>
    <xf numFmtId="0" fontId="5" fillId="5" borderId="2" xfId="0" applyFont="1" applyFill="1" applyBorder="1" applyAlignment="1">
      <alignment horizontal="center" vertical="top" wrapText="1"/>
    </xf>
    <xf numFmtId="0" fontId="3" fillId="0" borderId="5" xfId="0" applyFont="1" applyBorder="1" applyAlignment="1">
      <alignment vertical="top"/>
    </xf>
    <xf numFmtId="0" fontId="3" fillId="0" borderId="30" xfId="0" applyFont="1" applyBorder="1" applyAlignment="1">
      <alignment vertical="top"/>
    </xf>
    <xf numFmtId="0" fontId="24" fillId="0" borderId="23" xfId="0" applyFont="1" applyBorder="1" applyAlignment="1">
      <alignment horizontal="center" vertical="top"/>
    </xf>
    <xf numFmtId="0" fontId="24" fillId="0" borderId="16" xfId="0" applyFont="1" applyBorder="1" applyAlignment="1">
      <alignment horizontal="center" vertical="top"/>
    </xf>
    <xf numFmtId="0" fontId="24" fillId="0" borderId="24" xfId="0" applyFont="1" applyBorder="1" applyAlignment="1">
      <alignment horizontal="center" vertical="top"/>
    </xf>
    <xf numFmtId="0" fontId="25" fillId="0" borderId="25" xfId="0" applyFont="1" applyBorder="1" applyAlignment="1">
      <alignment horizontal="center" vertical="top"/>
    </xf>
    <xf numFmtId="0" fontId="25" fillId="0" borderId="5" xfId="0" applyFont="1" applyBorder="1" applyAlignment="1">
      <alignment horizontal="center" vertical="top"/>
    </xf>
    <xf numFmtId="0" fontId="25" fillId="0" borderId="11" xfId="0" applyFont="1" applyBorder="1" applyAlignment="1">
      <alignment horizontal="center" vertical="top"/>
    </xf>
    <xf numFmtId="0" fontId="26" fillId="4" borderId="2" xfId="0" applyFont="1" applyFill="1" applyBorder="1" applyAlignment="1">
      <alignment horizontal="center" vertical="top"/>
    </xf>
    <xf numFmtId="0" fontId="26" fillId="4" borderId="5" xfId="0" applyFont="1" applyFill="1" applyBorder="1" applyAlignment="1">
      <alignment horizontal="center" vertical="top"/>
    </xf>
    <xf numFmtId="0" fontId="26" fillId="4" borderId="30" xfId="0" applyFont="1" applyFill="1" applyBorder="1" applyAlignment="1">
      <alignment horizontal="center" vertical="top"/>
    </xf>
    <xf numFmtId="0" fontId="5" fillId="5" borderId="5" xfId="0" applyFont="1" applyFill="1" applyBorder="1" applyAlignment="1">
      <alignment horizontal="center" vertical="top" wrapText="1"/>
    </xf>
    <xf numFmtId="0" fontId="5" fillId="5" borderId="30" xfId="0" applyFont="1" applyFill="1" applyBorder="1" applyAlignment="1">
      <alignment horizontal="center" vertical="top" wrapText="1"/>
    </xf>
    <xf numFmtId="0" fontId="3" fillId="0" borderId="5" xfId="0" applyFont="1" applyBorder="1"/>
    <xf numFmtId="0" fontId="3" fillId="0" borderId="30" xfId="0" applyFont="1" applyBorder="1"/>
    <xf numFmtId="0" fontId="5" fillId="5" borderId="2"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25" fillId="0" borderId="5" xfId="0" applyFont="1" applyBorder="1" applyAlignment="1">
      <alignment horizontal="center" vertical="top" wrapText="1"/>
    </xf>
    <xf numFmtId="0" fontId="3" fillId="0" borderId="11" xfId="0" applyFont="1" applyBorder="1"/>
    <xf numFmtId="0" fontId="36" fillId="4" borderId="2" xfId="0" applyFont="1" applyFill="1" applyBorder="1" applyAlignment="1">
      <alignment horizontal="center" vertical="top"/>
    </xf>
    <xf numFmtId="0" fontId="8" fillId="2" borderId="25"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11" xfId="0" applyFont="1" applyFill="1" applyBorder="1" applyAlignment="1">
      <alignment horizontal="center" vertical="top" wrapText="1"/>
    </xf>
    <xf numFmtId="0" fontId="3" fillId="0" borderId="5" xfId="0" applyFont="1" applyBorder="1" applyAlignment="1">
      <alignment wrapText="1"/>
    </xf>
    <xf numFmtId="0" fontId="3" fillId="0" borderId="30" xfId="0" applyFont="1" applyBorder="1" applyAlignment="1">
      <alignment wrapText="1"/>
    </xf>
    <xf numFmtId="0" fontId="24" fillId="0" borderId="39" xfId="0" applyFont="1" applyBorder="1" applyAlignment="1">
      <alignment horizontal="center" vertical="top" wrapText="1"/>
    </xf>
    <xf numFmtId="0" fontId="24" fillId="0" borderId="40" xfId="0" applyFont="1" applyBorder="1" applyAlignment="1">
      <alignment horizontal="center" vertical="top" wrapText="1"/>
    </xf>
    <xf numFmtId="0" fontId="24" fillId="0" borderId="41" xfId="0" applyFont="1" applyBorder="1" applyAlignment="1">
      <alignment horizontal="center" vertical="top" wrapText="1"/>
    </xf>
    <xf numFmtId="0" fontId="25" fillId="0" borderId="25" xfId="0" applyFont="1" applyBorder="1" applyAlignment="1">
      <alignment horizontal="center" vertical="top" wrapText="1"/>
    </xf>
    <xf numFmtId="0" fontId="5" fillId="4" borderId="5" xfId="0" applyFont="1" applyFill="1" applyBorder="1" applyAlignment="1">
      <alignment horizontal="center" vertical="top" wrapText="1"/>
    </xf>
    <xf numFmtId="0" fontId="5" fillId="4" borderId="30" xfId="0" applyFont="1" applyFill="1" applyBorder="1" applyAlignment="1">
      <alignment horizontal="center" vertical="top" wrapText="1"/>
    </xf>
    <xf numFmtId="0" fontId="3" fillId="0" borderId="5" xfId="0" applyFont="1" applyBorder="1" applyAlignment="1">
      <alignment vertical="top" wrapText="1"/>
    </xf>
    <xf numFmtId="0" fontId="3" fillId="0" borderId="30" xfId="0" applyFont="1" applyBorder="1" applyAlignment="1">
      <alignment vertical="top" wrapText="1"/>
    </xf>
    <xf numFmtId="0" fontId="5" fillId="4" borderId="2"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4" borderId="26" xfId="0" applyFont="1" applyFill="1" applyBorder="1" applyAlignment="1">
      <alignment horizontal="center" vertical="top" wrapText="1"/>
    </xf>
    <xf numFmtId="0" fontId="5" fillId="4" borderId="42" xfId="0" applyFont="1" applyFill="1" applyBorder="1" applyAlignment="1">
      <alignment horizontal="center" vertical="top" wrapText="1"/>
    </xf>
    <xf numFmtId="0" fontId="5" fillId="4" borderId="14" xfId="0" applyFont="1" applyFill="1" applyBorder="1" applyAlignment="1">
      <alignment horizontal="center" vertical="top" wrapText="1"/>
    </xf>
    <xf numFmtId="0" fontId="5" fillId="4" borderId="43" xfId="0" applyFont="1" applyFill="1" applyBorder="1" applyAlignment="1">
      <alignment horizontal="center" vertical="top" wrapText="1"/>
    </xf>
    <xf numFmtId="0" fontId="5" fillId="4" borderId="25" xfId="0" applyFont="1" applyFill="1" applyBorder="1" applyAlignment="1">
      <alignment horizontal="center" vertical="top" wrapText="1"/>
    </xf>
    <xf numFmtId="0" fontId="5" fillId="5" borderId="1" xfId="0" applyFont="1" applyFill="1" applyBorder="1" applyAlignment="1">
      <alignment horizontal="center" vertical="top" wrapText="1"/>
    </xf>
    <xf numFmtId="0" fontId="2" fillId="8" borderId="2" xfId="0" applyFont="1" applyFill="1" applyBorder="1" applyAlignment="1">
      <alignment horizontal="center" vertical="top" wrapText="1"/>
    </xf>
    <xf numFmtId="0" fontId="2" fillId="8" borderId="5" xfId="0" applyFont="1" applyFill="1" applyBorder="1" applyAlignment="1">
      <alignment horizontal="center" vertical="top" wrapText="1"/>
    </xf>
    <xf numFmtId="0" fontId="2" fillId="8" borderId="30" xfId="0" applyFont="1" applyFill="1" applyBorder="1" applyAlignment="1">
      <alignment horizontal="center" vertical="top" wrapText="1"/>
    </xf>
    <xf numFmtId="0" fontId="5" fillId="8" borderId="2" xfId="0" applyFont="1" applyFill="1" applyBorder="1" applyAlignment="1">
      <alignment horizontal="center" vertical="top" wrapText="1"/>
    </xf>
    <xf numFmtId="0" fontId="5" fillId="8" borderId="5" xfId="0" applyFont="1" applyFill="1" applyBorder="1" applyAlignment="1">
      <alignment horizontal="center" vertical="top" wrapText="1"/>
    </xf>
    <xf numFmtId="0" fontId="5" fillId="8" borderId="30" xfId="0" applyFont="1" applyFill="1" applyBorder="1" applyAlignment="1">
      <alignment horizontal="center" vertical="top" wrapText="1"/>
    </xf>
    <xf numFmtId="0" fontId="3" fillId="0" borderId="11" xfId="0" applyFont="1" applyBorder="1" applyAlignment="1">
      <alignment wrapText="1"/>
    </xf>
    <xf numFmtId="0" fontId="8" fillId="2" borderId="2" xfId="0" applyFont="1" applyFill="1" applyBorder="1" applyAlignment="1">
      <alignment horizontal="center" vertical="top" wrapText="1"/>
    </xf>
    <xf numFmtId="0" fontId="28" fillId="6" borderId="2" xfId="0" applyFont="1" applyFill="1" applyBorder="1" applyAlignment="1">
      <alignment horizontal="center" vertical="top" wrapText="1"/>
    </xf>
    <xf numFmtId="0" fontId="5" fillId="5" borderId="11" xfId="0" applyFont="1" applyFill="1" applyBorder="1" applyAlignment="1">
      <alignment horizontal="center" vertical="top" wrapText="1"/>
    </xf>
    <xf numFmtId="0" fontId="4" fillId="5" borderId="2" xfId="0" applyFont="1" applyFill="1" applyBorder="1" applyAlignment="1">
      <alignment horizontal="center" vertical="center" wrapText="1"/>
    </xf>
    <xf numFmtId="0" fontId="24" fillId="0" borderId="2" xfId="0" applyFont="1" applyBorder="1" applyAlignment="1">
      <alignment horizontal="center" vertical="top"/>
    </xf>
    <xf numFmtId="0" fontId="25" fillId="0" borderId="2" xfId="0" applyFont="1" applyBorder="1" applyAlignment="1">
      <alignment horizontal="center" vertical="top"/>
    </xf>
    <xf numFmtId="0" fontId="5" fillId="5" borderId="1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28" fillId="6" borderId="11" xfId="0" applyFont="1" applyFill="1" applyBorder="1" applyAlignment="1">
      <alignment horizontal="center" vertical="top" wrapText="1"/>
    </xf>
    <xf numFmtId="0" fontId="26" fillId="4" borderId="11" xfId="0" applyFont="1" applyFill="1" applyBorder="1" applyAlignment="1">
      <alignment horizontal="center" vertical="top"/>
    </xf>
    <xf numFmtId="0" fontId="5" fillId="5" borderId="6"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4" borderId="14" xfId="0" applyFont="1" applyFill="1" applyBorder="1" applyAlignment="1">
      <alignment horizontal="center" vertical="top"/>
    </xf>
    <xf numFmtId="0" fontId="24" fillId="0" borderId="1" xfId="0" applyFont="1" applyBorder="1" applyAlignment="1">
      <alignment horizontal="center"/>
    </xf>
    <xf numFmtId="0" fontId="25" fillId="0" borderId="2" xfId="0" applyFont="1" applyBorder="1" applyAlignment="1">
      <alignment horizontal="center"/>
    </xf>
    <xf numFmtId="0" fontId="25" fillId="0" borderId="5" xfId="0" applyFont="1" applyBorder="1" applyAlignment="1">
      <alignment horizontal="center"/>
    </xf>
    <xf numFmtId="0" fontId="25" fillId="0" borderId="11" xfId="0" applyFont="1" applyBorder="1" applyAlignment="1">
      <alignment horizontal="center"/>
    </xf>
    <xf numFmtId="0" fontId="26" fillId="4" borderId="5" xfId="0" applyFont="1" applyFill="1" applyBorder="1" applyAlignment="1">
      <alignment horizontal="center"/>
    </xf>
    <xf numFmtId="0" fontId="5" fillId="5" borderId="2" xfId="0" applyFont="1" applyFill="1" applyBorder="1" applyAlignment="1">
      <alignment horizontal="center" wrapText="1"/>
    </xf>
    <xf numFmtId="0" fontId="5" fillId="5" borderId="5" xfId="0" applyFont="1" applyFill="1" applyBorder="1" applyAlignment="1">
      <alignment horizontal="center" wrapText="1"/>
    </xf>
    <xf numFmtId="0" fontId="5" fillId="5" borderId="11" xfId="0" applyFont="1" applyFill="1" applyBorder="1" applyAlignment="1">
      <alignment horizontal="center" wrapText="1"/>
    </xf>
    <xf numFmtId="0" fontId="5" fillId="5" borderId="1" xfId="0" applyFont="1" applyFill="1" applyBorder="1" applyAlignment="1">
      <alignment horizontal="center" vertical="center" wrapText="1"/>
    </xf>
    <xf numFmtId="0" fontId="3" fillId="0" borderId="1" xfId="0" applyFont="1" applyBorder="1"/>
    <xf numFmtId="0" fontId="5" fillId="4" borderId="1" xfId="0" applyFont="1" applyFill="1" applyBorder="1" applyAlignment="1">
      <alignment horizontal="center" vertical="top"/>
    </xf>
    <xf numFmtId="0" fontId="5" fillId="4" borderId="2" xfId="0" applyFont="1" applyFill="1" applyBorder="1" applyAlignment="1">
      <alignment horizontal="center" vertical="top"/>
    </xf>
    <xf numFmtId="0" fontId="2" fillId="5" borderId="2" xfId="0" applyFont="1" applyFill="1" applyBorder="1" applyAlignment="1">
      <alignment horizontal="center" vertical="top" wrapText="1"/>
    </xf>
    <xf numFmtId="0" fontId="24" fillId="0" borderId="5" xfId="0" applyFont="1" applyBorder="1" applyAlignment="1">
      <alignment horizontal="center" vertical="top"/>
    </xf>
    <xf numFmtId="0" fontId="24" fillId="0" borderId="11" xfId="0" applyFont="1" applyBorder="1" applyAlignment="1">
      <alignment horizontal="center" vertical="top"/>
    </xf>
    <xf numFmtId="0" fontId="5" fillId="4" borderId="5" xfId="0" applyFont="1" applyFill="1" applyBorder="1" applyAlignment="1">
      <alignment horizontal="center" vertical="top"/>
    </xf>
    <xf numFmtId="0" fontId="2" fillId="5" borderId="2" xfId="0" applyFont="1" applyFill="1" applyBorder="1" applyAlignment="1">
      <alignment horizontal="center" vertical="center" wrapText="1"/>
    </xf>
    <xf numFmtId="0" fontId="5" fillId="5" borderId="2" xfId="0" applyFont="1" applyFill="1" applyBorder="1" applyAlignment="1">
      <alignment wrapText="1"/>
    </xf>
    <xf numFmtId="0" fontId="3" fillId="0" borderId="5" xfId="0" applyFont="1" applyBorder="1" applyAlignment="1"/>
    <xf numFmtId="0" fontId="3" fillId="0" borderId="11" xfId="0" applyFont="1" applyBorder="1" applyAlignment="1"/>
    <xf numFmtId="0" fontId="24" fillId="0" borderId="1" xfId="0" applyFont="1" applyBorder="1" applyAlignment="1">
      <alignment horizontal="center" vertical="top"/>
    </xf>
    <xf numFmtId="0" fontId="5" fillId="5" borderId="6" xfId="0" applyFont="1" applyFill="1" applyBorder="1" applyAlignment="1">
      <alignment horizontal="center" vertical="top" wrapText="1"/>
    </xf>
    <xf numFmtId="0" fontId="5" fillId="5" borderId="14" xfId="0" applyFont="1" applyFill="1" applyBorder="1" applyAlignment="1">
      <alignment horizontal="center" vertical="top" wrapText="1"/>
    </xf>
    <xf numFmtId="0" fontId="5" fillId="5" borderId="13" xfId="0" applyFont="1" applyFill="1" applyBorder="1" applyAlignment="1">
      <alignment horizontal="center" vertical="top" wrapText="1"/>
    </xf>
    <xf numFmtId="0" fontId="5" fillId="5" borderId="7" xfId="0" applyFont="1" applyFill="1" applyBorder="1" applyAlignment="1">
      <alignment horizontal="center" vertical="center" wrapText="1"/>
    </xf>
    <xf numFmtId="0" fontId="3" fillId="0" borderId="21" xfId="0" applyFont="1" applyBorder="1"/>
    <xf numFmtId="0" fontId="3" fillId="0" borderId="12" xfId="0" applyFont="1" applyBorder="1"/>
    <xf numFmtId="0" fontId="26" fillId="4" borderId="2" xfId="0" applyFont="1" applyFill="1" applyBorder="1" applyAlignment="1">
      <alignment horizontal="center" vertical="center"/>
    </xf>
    <xf numFmtId="0" fontId="3" fillId="5" borderId="5" xfId="0" applyFont="1" applyFill="1" applyBorder="1"/>
    <xf numFmtId="0" fontId="3" fillId="5" borderId="11" xfId="0" applyFont="1" applyFill="1" applyBorder="1"/>
    <xf numFmtId="0" fontId="3" fillId="0" borderId="11" xfId="0" applyFont="1" applyBorder="1" applyAlignment="1">
      <alignment vertical="top"/>
    </xf>
    <xf numFmtId="0" fontId="25" fillId="4" borderId="2" xfId="0" applyFont="1" applyFill="1" applyBorder="1" applyAlignment="1">
      <alignment horizontal="center" vertical="top" wrapText="1"/>
    </xf>
    <xf numFmtId="0" fontId="5" fillId="4" borderId="11" xfId="0" applyFont="1" applyFill="1" applyBorder="1" applyAlignment="1">
      <alignment horizontal="center" vertical="top"/>
    </xf>
    <xf numFmtId="0" fontId="5" fillId="5" borderId="2" xfId="0" applyFont="1" applyFill="1" applyBorder="1" applyAlignment="1">
      <alignment horizontal="center" vertical="top"/>
    </xf>
    <xf numFmtId="0" fontId="2" fillId="5" borderId="5" xfId="0" applyFont="1" applyFill="1" applyBorder="1" applyAlignment="1">
      <alignment horizontal="center" vertical="top" wrapText="1"/>
    </xf>
    <xf numFmtId="0" fontId="2" fillId="5" borderId="11" xfId="0" applyFont="1" applyFill="1" applyBorder="1" applyAlignment="1">
      <alignment horizontal="center" vertical="top" wrapText="1"/>
    </xf>
    <xf numFmtId="0" fontId="3" fillId="5" borderId="5" xfId="0" applyFont="1" applyFill="1" applyBorder="1" applyAlignment="1">
      <alignment horizontal="center" vertical="top" wrapText="1"/>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K104"/>
  <sheetViews>
    <sheetView tabSelected="1" workbookViewId="0">
      <selection activeCell="G7" sqref="G7"/>
    </sheetView>
  </sheetViews>
  <sheetFormatPr defaultRowHeight="14.5"/>
  <cols>
    <col min="1" max="1" width="13.26953125" customWidth="1"/>
    <col min="2" max="2" width="18.54296875" customWidth="1"/>
    <col min="3" max="3" width="18.453125" customWidth="1"/>
    <col min="4" max="4" width="19.1796875" customWidth="1"/>
    <col min="5" max="5" width="18.453125" customWidth="1"/>
    <col min="7" max="7" width="16.81640625" customWidth="1"/>
  </cols>
  <sheetData>
    <row r="2" spans="2:10" ht="36">
      <c r="B2" s="419" t="s">
        <v>4883</v>
      </c>
      <c r="C2" s="419"/>
      <c r="D2" s="419"/>
      <c r="E2" s="419"/>
      <c r="F2" s="153"/>
    </row>
    <row r="3" spans="2:10" ht="37">
      <c r="B3" s="154" t="s">
        <v>4884</v>
      </c>
      <c r="C3" s="154" t="s">
        <v>4885</v>
      </c>
      <c r="D3" s="155" t="s">
        <v>4886</v>
      </c>
      <c r="E3" s="155" t="s">
        <v>4887</v>
      </c>
      <c r="F3" s="417"/>
    </row>
    <row r="4" spans="2:10" ht="18.5">
      <c r="B4" s="156">
        <f>Emergency!C421</f>
        <v>100</v>
      </c>
      <c r="C4" s="156">
        <f>NBSU!C381</f>
        <v>50</v>
      </c>
      <c r="D4" s="157">
        <f>OT!C429</f>
        <v>50</v>
      </c>
      <c r="E4" s="157">
        <f>Lab!C309</f>
        <v>50</v>
      </c>
      <c r="F4" s="417"/>
    </row>
    <row r="5" spans="2:10" ht="18.5">
      <c r="B5" s="154" t="s">
        <v>4888</v>
      </c>
      <c r="C5" s="420" t="s">
        <v>4889</v>
      </c>
      <c r="D5" s="420"/>
      <c r="E5" s="158" t="s">
        <v>4890</v>
      </c>
      <c r="F5" s="153"/>
    </row>
    <row r="6" spans="2:10" ht="18.5">
      <c r="B6" s="156">
        <f>OPD!C501</f>
        <v>100</v>
      </c>
      <c r="C6" s="421">
        <f>(Emergency!B447+OPD!B527+'Labour Room'!B482+IPD!B466+NBSU!B406+OT!B455+Lab!B337+Radio!B259+Pharmacy!B273+BSU!B245+'Aux Ser'!B251+'Gen Admin'!B619)*100/(Emergency!C447+OPD!C527+'Labour Room'!C482+IPD!C466+NBSU!C406+OT!C455+Lab!C337+Radio!C259+Pharmacy!C273+BSU!C245+'Aux Ser'!C251+'Gen Admin'!C619)</f>
        <v>60.630026809651476</v>
      </c>
      <c r="D6" s="421"/>
      <c r="E6" s="159">
        <f>Radio!C232</f>
        <v>50</v>
      </c>
      <c r="F6" s="153"/>
    </row>
    <row r="7" spans="2:10" ht="37">
      <c r="B7" s="160" t="s">
        <v>4891</v>
      </c>
      <c r="C7" s="421"/>
      <c r="D7" s="421"/>
      <c r="E7" s="161" t="s">
        <v>4892</v>
      </c>
      <c r="F7" s="417"/>
    </row>
    <row r="8" spans="2:10" ht="18.5">
      <c r="B8" s="156">
        <f>'Labour Room'!C456</f>
        <v>50</v>
      </c>
      <c r="C8" s="421"/>
      <c r="D8" s="421"/>
      <c r="E8" s="159">
        <f>Pharmacy!C252</f>
        <v>50</v>
      </c>
      <c r="F8" s="417"/>
    </row>
    <row r="9" spans="2:10" ht="37">
      <c r="B9" s="154" t="s">
        <v>4893</v>
      </c>
      <c r="C9" s="130" t="s">
        <v>4894</v>
      </c>
      <c r="D9" s="130" t="s">
        <v>4895</v>
      </c>
      <c r="E9" s="161" t="s">
        <v>4896</v>
      </c>
      <c r="F9" s="417"/>
    </row>
    <row r="10" spans="2:10" ht="18.5">
      <c r="B10" s="156">
        <f>IPD!C441</f>
        <v>50</v>
      </c>
      <c r="C10" s="162">
        <f>'Aux Ser'!C224</f>
        <v>50</v>
      </c>
      <c r="D10" s="162">
        <f>'Gen Admin'!C591</f>
        <v>50</v>
      </c>
      <c r="E10" s="163">
        <f>BSU!C220</f>
        <v>50</v>
      </c>
      <c r="F10" s="417"/>
    </row>
    <row r="12" spans="2:10">
      <c r="J12" s="164"/>
    </row>
    <row r="14" spans="2:10" ht="21">
      <c r="B14" s="422" t="str">
        <f>UPPER("Hospital Quality Score Card ")</f>
        <v xml:space="preserve">HOSPITAL QUALITY SCORE CARD </v>
      </c>
      <c r="C14" s="423"/>
      <c r="D14" s="423"/>
      <c r="E14" s="423"/>
    </row>
    <row r="15" spans="2:10" ht="21">
      <c r="B15" s="422" t="str">
        <f>UPPER(" Area of Concern wise")</f>
        <v xml:space="preserve"> AREA OF CONCERN WISE</v>
      </c>
      <c r="C15" s="423"/>
      <c r="D15" s="423"/>
      <c r="E15" s="423"/>
    </row>
    <row r="16" spans="2:10">
      <c r="B16" s="165" t="s">
        <v>4897</v>
      </c>
      <c r="C16" s="165" t="s">
        <v>4898</v>
      </c>
      <c r="D16" s="165" t="s">
        <v>4899</v>
      </c>
      <c r="E16" s="165" t="s">
        <v>4900</v>
      </c>
    </row>
    <row r="17" spans="1:11" ht="36">
      <c r="B17" s="166">
        <f>(Emergency!B439+OPD!B519+'Labour Room'!B474+IPD!B458+NBSU!B398+OT!B447+Lab!B329+Radio!B251+Pharmacy!B265+BSU!B237+'Aux Ser'!B243+'Gen Admin'!B611)/(Emergency!C439+OPD!C519+'Labour Room'!C474+IPD!C458+NBSU!C398+OT!C447+Lab!C329+Radio!C251+Pharmacy!C265+BSU!C237+'Aux Ser'!C243+'Gen Admin'!C611)</f>
        <v>0.65816326530612246</v>
      </c>
      <c r="C17" s="167">
        <f>(Emergency!B440+OPD!B520+'Labour Room'!B475+IPD!B459+NBSU!B399+OT!B448+Lab!B330+Radio!B252+Pharmacy!B266+BSU!B238+'Aux Ser'!B244+'Gen Admin'!B612)/(Emergency!C440+OPD!C520+'Labour Room'!C475+IPD!C459+NBSU!C399+OT!C448+Lab!C330+Radio!C252+Pharmacy!C266+BSU!C238+'Aux Ser'!C244+'Gen Admin'!C612)</f>
        <v>0.60952380952380958</v>
      </c>
      <c r="D17" s="167">
        <f>(Emergency!B441+OPD!B521+'Labour Room'!B476+IPD!B460+NBSU!B400+OT!B449+Lab!B331+Radio!B253+Pharmacy!B267+BSU!B239+'Aux Ser'!B245+'Gen Admin'!B613)/(Emergency!C441+OPD!C521+'Labour Room'!C476+IPD!C460+NBSU!C400+OT!C449+Lab!C331+Radio!C253+Pharmacy!C267+BSU!C239+'Aux Ser'!C245+'Gen Admin'!C613)</f>
        <v>0.60373134328358213</v>
      </c>
      <c r="E17" s="167">
        <f>(Emergency!B442+OPD!B522+'Labour Room'!B477+IPD!B461+NBSU!B401+OT!B450+Lab!B332+Radio!B254+Pharmacy!B268+BSU!B240+'Aux Ser'!B246+'Gen Admin'!B614)/(Emergency!C442+OPD!C522+'Labour Room'!C477+IPD!C461+NBSU!C401+OT!C450+Lab!C332+Radio!C254+Pharmacy!C268+BSU!C240+'Aux Ser'!C246+'Gen Admin'!C614)</f>
        <v>0.56370967741935485</v>
      </c>
    </row>
    <row r="18" spans="1:11" ht="36">
      <c r="B18" s="424" t="s">
        <v>4901</v>
      </c>
      <c r="C18" s="425"/>
      <c r="D18" s="425"/>
      <c r="E18" s="426"/>
    </row>
    <row r="19" spans="1:11" ht="61.5">
      <c r="B19" s="427">
        <f>(Emergency!B447+OPD!B527+'Labour Room'!B482+IPD!B466+NBSU!B406+OT!B455+Lab!B337+Radio!B259+Pharmacy!B273+BSU!B245+'Aux Ser'!B251+'Gen Admin'!B619)/(Emergency!C447+OPD!C527+'Labour Room'!C482+IPD!C466+NBSU!C406+OT!C455+Lab!C337+Radio!C259+Pharmacy!C273+BSU!C245+'Aux Ser'!C251+'Gen Admin'!C619)</f>
        <v>0.60630026809651472</v>
      </c>
      <c r="C19" s="428"/>
      <c r="D19" s="428"/>
      <c r="E19" s="429"/>
    </row>
    <row r="20" spans="1:11">
      <c r="B20" s="165" t="s">
        <v>4902</v>
      </c>
      <c r="C20" s="165" t="s">
        <v>452</v>
      </c>
      <c r="D20" s="165" t="s">
        <v>4903</v>
      </c>
      <c r="E20" s="165" t="s">
        <v>4904</v>
      </c>
    </row>
    <row r="21" spans="1:11" ht="36">
      <c r="B21" s="167">
        <f>(Emergency!B443+OPD!B523+'Labour Room'!B478+IPD!B462+NBSU!B402+OT!B451+Lab!B333+Radio!B255+Pharmacy!B269+BSU!B241+'Aux Ser'!B247+'Gen Admin'!B615)/(Emergency!C443+OPD!C523+'Labour Room'!C478+IPD!C462+NBSU!C402+OT!C451+Lab!C333+Radio!C255+Pharmacy!C269+BSU!C241+'Aux Ser'!C247+'Gen Admin'!C615)</f>
        <v>0.66286863270777485</v>
      </c>
      <c r="C21" s="167">
        <f>(Emergency!B444+OPD!B524+'Labour Room'!B479+IPD!B463+NBSU!B403+OT!B452+Lab!B334+Radio!B256+Pharmacy!B270+BSU!B242+'Aux Ser'!B248+'Gen Admin'!B616)/(Emergency!C444+OPD!C524+'Labour Room'!C479+IPD!C463+NBSU!C403+OT!C452+Lab!C334+Radio!C256+Pharmacy!C270+BSU!C242+'Aux Ser'!C248+'Gen Admin'!C616)</f>
        <v>0.59392789373814037</v>
      </c>
      <c r="D21" s="167">
        <f>(Emergency!B445+OPD!B525+'Labour Room'!B480+IPD!B464+NBSU!B404+OT!B453+Lab!B335+Radio!B257+Pharmacy!B271+BSU!B243+'Aux Ser'!B249+'Gen Admin'!B617)/(Emergency!C445+OPD!C525+'Labour Room'!C480+IPD!C464+NBSU!C404+OT!C453+Lab!C335+Radio!C257+Pharmacy!C271+BSU!C243+'Aux Ser'!C249+'Gen Admin'!C617)</f>
        <v>0.56521739130434778</v>
      </c>
      <c r="E21" s="167">
        <f>(Emergency!B446+OPD!B526+'Labour Room'!B481+IPD!B465+NBSU!B405+OT!B454+Lab!B336+Radio!B258+Pharmacy!B272+BSU!B244+'Aux Ser'!B250+'Gen Admin'!B618)/(Emergency!C446+OPD!C526+'Labour Room'!C481+IPD!C465+NBSU!C405+OT!C454+Lab!C336+Radio!C258+Pharmacy!C272+BSU!C244+'Aux Ser'!C250+'Gen Admin'!C618)</f>
        <v>0.6071428571428571</v>
      </c>
    </row>
    <row r="29" spans="1:11" ht="29">
      <c r="A29" s="404" t="s">
        <v>4905</v>
      </c>
      <c r="B29" s="405"/>
      <c r="C29" s="405"/>
      <c r="D29" s="405"/>
      <c r="E29" s="405"/>
      <c r="F29" s="406"/>
      <c r="G29" s="168" t="s">
        <v>4906</v>
      </c>
      <c r="H29" s="169"/>
      <c r="I29" s="169"/>
      <c r="J29" s="169"/>
      <c r="K29" s="169"/>
    </row>
    <row r="30" spans="1:11" ht="18.5">
      <c r="A30" s="398" t="s">
        <v>4907</v>
      </c>
      <c r="B30" s="399"/>
      <c r="C30" s="399"/>
      <c r="D30" s="399"/>
      <c r="E30" s="399"/>
      <c r="F30" s="399"/>
      <c r="G30" s="400"/>
      <c r="H30" s="169"/>
      <c r="I30" s="169"/>
      <c r="J30" s="169"/>
      <c r="K30" s="169"/>
    </row>
    <row r="31" spans="1:11" ht="15.5">
      <c r="A31" s="170" t="s">
        <v>973</v>
      </c>
      <c r="B31" s="397" t="s">
        <v>1759</v>
      </c>
      <c r="C31" s="397"/>
      <c r="D31" s="397"/>
      <c r="E31" s="397"/>
      <c r="F31" s="397"/>
      <c r="G31" s="171">
        <f>(Emergency!H5+OPD!H5+'Labour Room'!H5+IPD!H5+NBSU!H5+OT!H5+Pharmacy!H5+BSU!H5+'Gen Admin'!H5)/(Emergency!I5+OPD!I5+'Labour Room'!I5+IPD!I5+NBSU!I5+OT!I5+Pharmacy!I5+BSU!I5+'Gen Admin'!I5)</f>
        <v>0.76249999999999996</v>
      </c>
      <c r="H31" s="169"/>
      <c r="I31" s="169"/>
      <c r="J31" s="169"/>
      <c r="K31" s="169"/>
    </row>
    <row r="32" spans="1:11" ht="15.5">
      <c r="A32" s="172" t="s">
        <v>1009</v>
      </c>
      <c r="B32" s="430" t="s">
        <v>4908</v>
      </c>
      <c r="C32" s="430"/>
      <c r="D32" s="430"/>
      <c r="E32" s="430"/>
      <c r="F32" s="430"/>
      <c r="G32" s="171">
        <f>(OPD!H19+'Labour Room'!H8+IPD!H8+NBSU!H8+OT!H10+'Gen Admin'!H9)/(OPD!I19+'Labour Room'!I8+IPD!I8+NBSU!I8+OT!I10+'Gen Admin'!I9)</f>
        <v>0.65625</v>
      </c>
      <c r="H32" s="169"/>
      <c r="I32" s="169"/>
      <c r="J32" s="169"/>
      <c r="K32" s="169"/>
    </row>
    <row r="33" spans="1:11" ht="15.5">
      <c r="A33" s="170" t="s">
        <v>1042</v>
      </c>
      <c r="B33" s="397" t="s">
        <v>1779</v>
      </c>
      <c r="C33" s="397"/>
      <c r="D33" s="397"/>
      <c r="E33" s="397"/>
      <c r="F33" s="397"/>
      <c r="G33" s="171">
        <f>(Emergency!H14+OPD!H35+'Labour Room'!H20+NBSU!H17+Lab!H5+Radio!H5+BSU!H10+'Gen Admin'!H12)/(Emergency!I14+OPD!I35+'Labour Room'!I20+NBSU!I17+Lab!I5+Radio!I5+BSU!I10+'Gen Admin'!I12)</f>
        <v>0.61538461538461542</v>
      </c>
      <c r="H33" s="169"/>
      <c r="I33" s="169"/>
      <c r="J33" s="169"/>
      <c r="K33" s="169"/>
    </row>
    <row r="34" spans="1:11" ht="15.5">
      <c r="A34" s="172" t="s">
        <v>1045</v>
      </c>
      <c r="B34" s="401" t="s">
        <v>4909</v>
      </c>
      <c r="C34" s="402"/>
      <c r="D34" s="402"/>
      <c r="E34" s="402"/>
      <c r="F34" s="403"/>
      <c r="G34" s="173">
        <f>(OPD!H37+IPD!H16+Lab!H14+Pharmacy!H8+BSU!H12+'Gen Admin'!H17)/(OPD!I37+IPD!I16+Lab!I14+Pharmacy!I8+BSU!I12+'Gen Admin'!I17)</f>
        <v>0.67021276595744683</v>
      </c>
      <c r="H34" s="169"/>
      <c r="I34" s="169"/>
      <c r="J34" s="169"/>
      <c r="K34" s="169"/>
    </row>
    <row r="35" spans="1:11" ht="15.5">
      <c r="A35" s="174" t="s">
        <v>3643</v>
      </c>
      <c r="B35" s="410" t="s">
        <v>4910</v>
      </c>
      <c r="C35" s="410"/>
      <c r="D35" s="410"/>
      <c r="E35" s="410"/>
      <c r="F35" s="410"/>
      <c r="G35" s="171">
        <f>(Emergency!H20+Pharmacy!H14+'Aux Ser'!H5+'Gen Admin'!H42)/(Emergency!I20+Pharmacy!I14+'Aux Ser'!I5+'Gen Admin'!I42)</f>
        <v>0.5357142857142857</v>
      </c>
      <c r="H35" s="169"/>
      <c r="I35" s="169"/>
      <c r="J35" s="169"/>
      <c r="K35" s="169"/>
    </row>
    <row r="36" spans="1:11" ht="15.5">
      <c r="A36" s="170" t="s">
        <v>1086</v>
      </c>
      <c r="B36" s="397" t="s">
        <v>242</v>
      </c>
      <c r="C36" s="397"/>
      <c r="D36" s="397"/>
      <c r="E36" s="397"/>
      <c r="F36" s="397"/>
      <c r="G36" s="171">
        <f>(Emergency!H23+OPD!H54+IPD!H21+Lab!H20+'Gen Admin'!H55)/('Gen Admin'!I55+Lab!I20+IPD!I21+OPD!I54+Emergency!I23)</f>
        <v>0.6428571428571429</v>
      </c>
      <c r="H36" s="169"/>
      <c r="I36" s="169"/>
      <c r="J36" s="169"/>
      <c r="K36" s="169"/>
    </row>
    <row r="37" spans="1:11" ht="18.5">
      <c r="A37" s="398" t="s">
        <v>4911</v>
      </c>
      <c r="B37" s="399"/>
      <c r="C37" s="399"/>
      <c r="D37" s="399"/>
      <c r="E37" s="399"/>
      <c r="F37" s="399"/>
      <c r="G37" s="400"/>
      <c r="H37" s="169"/>
      <c r="I37" s="169"/>
      <c r="J37" s="169"/>
      <c r="K37" s="169"/>
    </row>
    <row r="38" spans="1:11" ht="15.5">
      <c r="A38" s="172" t="s">
        <v>1090</v>
      </c>
      <c r="B38" s="411" t="s">
        <v>4912</v>
      </c>
      <c r="C38" s="412"/>
      <c r="D38" s="412"/>
      <c r="E38" s="412"/>
      <c r="F38" s="413"/>
      <c r="G38" s="171">
        <f>(Emergency!H26+OPD!H57+'Labour Room'!H24+IPD!H24+NBSU!H21+OT!H17+Lab!H23+Radio!H10+Pharmacy!H23+BSU!H15+'Aux Ser'!H14+'Gen Admin'!H60)/(Emergency!I26+OPD!I57+'Labour Room'!I24+IPD!I24+NBSU!I21+OT!I17+Lab!I23+Radio!I10+Pharmacy!I23+BSU!I15+'Aux Ser'!I14+'Gen Admin'!I60)</f>
        <v>0.60606060606060608</v>
      </c>
      <c r="H38" s="169"/>
      <c r="I38" s="169"/>
      <c r="J38" s="169"/>
      <c r="K38" s="169"/>
    </row>
    <row r="39" spans="1:11" ht="15.5">
      <c r="A39" s="172" t="s">
        <v>1115</v>
      </c>
      <c r="B39" s="411" t="s">
        <v>2885</v>
      </c>
      <c r="C39" s="412"/>
      <c r="D39" s="412"/>
      <c r="E39" s="412"/>
      <c r="F39" s="413"/>
      <c r="G39" s="171">
        <f>(Emergency!H35+OPD!H71+'Labour Room'!H35+IPD!H33+OT!H22+Lab!H30+Radio!H18+Pharmacy!H29+'Gen Admin'!H84)/(Emergency!I35+OPD!I71+'Labour Room'!I35+IPD!I33+OT!I22+Lab!I30+Radio!I18+Pharmacy!I29+'Gen Admin'!I84)</f>
        <v>0.63934426229508201</v>
      </c>
      <c r="H39" s="169"/>
      <c r="I39" s="169"/>
      <c r="J39" s="169"/>
      <c r="K39" s="169"/>
    </row>
    <row r="40" spans="1:11" ht="15.5">
      <c r="A40" s="172" t="s">
        <v>1127</v>
      </c>
      <c r="B40" s="411" t="s">
        <v>4913</v>
      </c>
      <c r="C40" s="412"/>
      <c r="D40" s="412"/>
      <c r="E40" s="412"/>
      <c r="F40" s="413"/>
      <c r="G40" s="171">
        <f>(Emergency!H45+OPD!H80+'Labour Room'!H41+IPD!H44+NBSU!H31+OT!H26+Lab!H33+Radio!H21+Pharmacy!H32+BSU!H21+'Aux Ser'!H16+'Gen Admin'!H105)/(Emergency!I45+OPD!I80+'Labour Room'!I41+IPD!I44+NBSU!I31+OT!I26+Lab!I33+Radio!I21+Pharmacy!I32+BSU!I21+'Aux Ser'!I16+'Gen Admin'!I105)</f>
        <v>0.61956521739130432</v>
      </c>
      <c r="H40" s="169"/>
      <c r="I40" s="169"/>
      <c r="J40" s="169"/>
      <c r="K40" s="169"/>
    </row>
    <row r="41" spans="1:11" ht="15.5">
      <c r="A41" s="170" t="s">
        <v>1140</v>
      </c>
      <c r="B41" s="414" t="s">
        <v>258</v>
      </c>
      <c r="C41" s="415"/>
      <c r="D41" s="415"/>
      <c r="E41" s="415"/>
      <c r="F41" s="416"/>
      <c r="G41" s="171">
        <f>(Emergency!H51+OPD!H87+'Labour Room'!H47+IPD!H53+NBSU!H35+OT!H33+Lab!H37+Radio!H26+Pharmacy!H34+'Gen Admin'!H110)/(Emergency!I51+OPD!I87+'Labour Room'!I47+IPD!I53+NBSU!I35+OT!I33+Lab!I37+Radio!I26+Pharmacy!I34+'Gen Admin'!I110)</f>
        <v>0.65</v>
      </c>
      <c r="H41" s="169"/>
      <c r="I41" s="169"/>
      <c r="J41" s="169"/>
      <c r="K41" s="169"/>
    </row>
    <row r="42" spans="1:11" ht="15.5">
      <c r="A42" s="170" t="s">
        <v>1155</v>
      </c>
      <c r="B42" s="414" t="s">
        <v>264</v>
      </c>
      <c r="C42" s="415"/>
      <c r="D42" s="415"/>
      <c r="E42" s="415"/>
      <c r="F42" s="416"/>
      <c r="G42" s="171">
        <f>(Emergency!H57+OPD!H95+'Labour Room'!H50+IPD!H57+NBSU!H40+OT!H38+Lab!H40+Radio!H28+Pharmacy!H36+BSU!H23+'Aux Ser'!H18+'Gen Admin'!H122)/('Gen Admin'!I122+'Aux Ser'!I18+BSU!I23+Pharmacy!I36+Radio!I28+Lab!I40+OT!I38+NBSU!I40+IPD!I57+'Labour Room'!I50+OPD!I95+Emergency!I57)</f>
        <v>0.55797101449275366</v>
      </c>
      <c r="H42" s="169"/>
      <c r="I42" s="169"/>
      <c r="J42" s="169"/>
      <c r="K42" s="169"/>
    </row>
    <row r="43" spans="1:11" ht="18.5">
      <c r="A43" s="398" t="s">
        <v>4914</v>
      </c>
      <c r="B43" s="399"/>
      <c r="C43" s="399"/>
      <c r="D43" s="399"/>
      <c r="E43" s="399"/>
      <c r="F43" s="399"/>
      <c r="G43" s="400"/>
      <c r="H43" s="169"/>
      <c r="I43" s="169"/>
      <c r="J43" s="169"/>
      <c r="K43" s="169"/>
    </row>
    <row r="44" spans="1:11" ht="15.5">
      <c r="A44" s="170" t="s">
        <v>1171</v>
      </c>
      <c r="B44" s="394" t="s">
        <v>269</v>
      </c>
      <c r="C44" s="395"/>
      <c r="D44" s="395"/>
      <c r="E44" s="395"/>
      <c r="F44" s="396"/>
      <c r="G44" s="171">
        <f>(Emergency!H62+OPD!H102+'Labour Room'!H56+IPD!H71+NBSU!H52+OT!H45+Lab!H47+Radio!H34+Pharmacy!H43+BSU!H28+'Aux Ser'!H22+'Gen Admin'!H135)/('Gen Admin'!I135+'Aux Ser'!I22+BSU!I28+Pharmacy!I43+Radio!I34+Lab!I47+OT!I45+NBSU!I52+IPD!I71+'Labour Room'!I56+OPD!I102+Emergency!I62)</f>
        <v>0.62841530054644812</v>
      </c>
      <c r="H44" s="169"/>
      <c r="I44" s="169"/>
      <c r="J44" s="169"/>
      <c r="K44" s="169"/>
    </row>
    <row r="45" spans="1:11" ht="15.5">
      <c r="A45" s="170" t="s">
        <v>1205</v>
      </c>
      <c r="B45" s="397" t="s">
        <v>4915</v>
      </c>
      <c r="C45" s="397"/>
      <c r="D45" s="397"/>
      <c r="E45" s="397"/>
      <c r="F45" s="397"/>
      <c r="G45" s="171">
        <f>(Emergency!H88+OPD!H125+'Labour Room'!H79+IPD!H93+NBSU!H61+OT!H63+Lab!H58+Radio!H46+Pharmacy!H56+BSU!H33+'Aux Ser'!H29+'Gen Admin'!H161)/('Gen Admin'!I161+'Aux Ser'!I29+BSU!I33+Pharmacy!I56+Radio!I46+Lab!I58+OT!I63+NBSU!I61+IPD!I93+'Labour Room'!I79+OPD!I125+Emergency!I88)</f>
        <v>0.57199999999999995</v>
      </c>
      <c r="H45" s="169"/>
      <c r="I45" s="169"/>
      <c r="J45" s="169"/>
      <c r="K45" s="169"/>
    </row>
    <row r="46" spans="1:11" ht="15.5">
      <c r="A46" s="170" t="s">
        <v>59</v>
      </c>
      <c r="B46" s="394" t="s">
        <v>4916</v>
      </c>
      <c r="C46" s="395"/>
      <c r="D46" s="395"/>
      <c r="E46" s="395"/>
      <c r="F46" s="396"/>
      <c r="G46" s="171">
        <f>(Emergency!H97+OPD!H136+'Labour Room'!H90+IPD!H103+NBSU!H72+OT!H74+Lab!H69+Radio!H57+Pharmacy!H66+BSU!H42+'Aux Ser'!H39+'Gen Admin'!H184)/('Gen Admin'!I184+'Aux Ser'!I39+BSU!I42+Pharmacy!I66+Radio!I57+Lab!I69+OT!I74+NBSU!I72+IPD!I103+'Labour Room'!I90+OPD!I136+Emergency!I97)</f>
        <v>0.60526315789473684</v>
      </c>
      <c r="H46" s="169"/>
      <c r="I46" s="169"/>
      <c r="J46" s="169"/>
      <c r="K46" s="169"/>
    </row>
    <row r="47" spans="1:11" ht="15.5">
      <c r="A47" s="170" t="s">
        <v>1242</v>
      </c>
      <c r="B47" s="397" t="s">
        <v>1871</v>
      </c>
      <c r="C47" s="397"/>
      <c r="D47" s="397"/>
      <c r="E47" s="397"/>
      <c r="F47" s="397"/>
      <c r="G47" s="171">
        <f>(Emergency!H112+OPD!H155+'Labour Room'!H106+IPD!H114+NBSU!H83+OT!H94+Lab!H78+Radio!H63+Pharmacy!H74+BSU!H48+'Aux Ser'!H48+'Gen Admin'!H218)/('Gen Admin'!I218+'Aux Ser'!I48+BSU!I48+Pharmacy!I74+Radio!I63+Lab!I78+OT!I94+NBSU!I83+IPD!I114+'Labour Room'!I106+OPD!I155+Emergency!I112)</f>
        <v>0.6029411764705882</v>
      </c>
      <c r="H47" s="169"/>
      <c r="I47" s="169"/>
      <c r="J47" s="169"/>
      <c r="K47" s="169"/>
    </row>
    <row r="48" spans="1:11" ht="15.5">
      <c r="A48" s="170" t="s">
        <v>1254</v>
      </c>
      <c r="B48" s="397" t="s">
        <v>296</v>
      </c>
      <c r="C48" s="397"/>
      <c r="D48" s="397"/>
      <c r="E48" s="397"/>
      <c r="F48" s="397"/>
      <c r="G48" s="171">
        <f>(Emergency!H129+OPD!H161+'Labour Room'!H121+IPD!H126+NBSU!H94+OT!H110+Lab!H82+Radio!H67+Pharmacy!H95+BSU!H51+'Aux Ser'!H51+'Gen Admin'!H220)/('Gen Admin'!I220+'Aux Ser'!I51+BSU!I51+Pharmacy!I95+Radio!I67+Lab!I82+OT!I110+NBSU!I94+IPD!I126+'Labour Room'!I121+OPD!I161+Emergency!I129)</f>
        <v>0.59722222222222221</v>
      </c>
      <c r="H48" s="169"/>
      <c r="I48" s="169"/>
      <c r="J48" s="169"/>
      <c r="K48" s="169"/>
    </row>
    <row r="49" spans="1:11" ht="18.5">
      <c r="A49" s="398" t="s">
        <v>4917</v>
      </c>
      <c r="B49" s="399"/>
      <c r="C49" s="399"/>
      <c r="D49" s="399"/>
      <c r="E49" s="399"/>
      <c r="F49" s="399"/>
      <c r="G49" s="400"/>
      <c r="H49" s="169"/>
      <c r="I49" s="169"/>
      <c r="J49" s="169"/>
      <c r="K49" s="169"/>
    </row>
    <row r="50" spans="1:11" ht="15.5">
      <c r="A50" s="170" t="s">
        <v>1275</v>
      </c>
      <c r="B50" s="394" t="s">
        <v>305</v>
      </c>
      <c r="C50" s="395"/>
      <c r="D50" s="395"/>
      <c r="E50" s="395"/>
      <c r="F50" s="396"/>
      <c r="G50" s="171">
        <f>(Emergency!H143+OPD!H172+'Labour Room'!H140+IPD!H139+NBSU!H101+OT!H132+Lab!H93+Radio!H77+Pharmacy!H100+BSU!H55+'Aux Ser'!H60+'Gen Admin'!H227)/('Gen Admin'!I227+'Aux Ser'!I60+BSU!I55+Pharmacy!I100+Radio!I77+Lab!I93+OT!I132+NBSU!I101+IPD!I139+'Labour Room'!I140+OPD!I172+Emergency!I143)</f>
        <v>0.55223880597014929</v>
      </c>
      <c r="H50" s="169"/>
      <c r="I50" s="169"/>
      <c r="J50" s="169"/>
      <c r="K50" s="169"/>
    </row>
    <row r="51" spans="1:11" ht="15.5">
      <c r="A51" s="170" t="s">
        <v>1279</v>
      </c>
      <c r="B51" s="394" t="s">
        <v>4918</v>
      </c>
      <c r="C51" s="395"/>
      <c r="D51" s="395"/>
      <c r="E51" s="395"/>
      <c r="F51" s="396"/>
      <c r="G51" s="171">
        <f>(Emergency!H149+OPD!H175+'Labour Room'!H145+IPD!H143+NBSU!H106+OT!H141+Lab!H104+Radio!H85+Pharmacy!H103+BSU!H66+'Gen Admin'!H237)/('Gen Admin'!I237+BSU!I66+Pharmacy!I103+Radio!I85+Lab!I104+OT!I141+NBSU!I106+IPD!I143+'Labour Room'!I145+OPD!I175+Emergency!I149)</f>
        <v>0.58076923076923082</v>
      </c>
      <c r="H51" s="169"/>
      <c r="I51" s="169"/>
      <c r="J51" s="169"/>
      <c r="K51" s="169"/>
    </row>
    <row r="52" spans="1:11" ht="15.5">
      <c r="A52" s="170" t="s">
        <v>1298</v>
      </c>
      <c r="B52" s="394" t="s">
        <v>4919</v>
      </c>
      <c r="C52" s="395"/>
      <c r="D52" s="395"/>
      <c r="E52" s="395"/>
      <c r="F52" s="396"/>
      <c r="G52" s="171">
        <f>(Emergency!H160+OPD!H187+'Labour Room'!H157+IPD!H153+NBSU!H116+OT!H154+Lab!H113+Radio!H92+Pharmacy!H143+BSU!H77+'Aux Ser'!H64+'Gen Admin'!H243)/('Gen Admin'!I243+'Aux Ser'!I64+BSU!I77+Pharmacy!I143+Radio!I92+Lab!I113+OT!I154+NBSU!I116+IPD!I153+'Labour Room'!I157+OPD!I187+Emergency!I160)</f>
        <v>0.57692307692307687</v>
      </c>
      <c r="H52" s="169"/>
      <c r="I52" s="169"/>
      <c r="J52" s="169"/>
      <c r="K52" s="169"/>
    </row>
    <row r="53" spans="1:11" ht="15.5">
      <c r="A53" s="170" t="s">
        <v>100</v>
      </c>
      <c r="B53" s="394" t="s">
        <v>326</v>
      </c>
      <c r="C53" s="395"/>
      <c r="D53" s="395"/>
      <c r="E53" s="395"/>
      <c r="F53" s="396"/>
      <c r="G53" s="171">
        <f>(Emergency!H175+OPD!H206+'Labour Room'!H176+IPD!H172+NBSU!H135+OT!H173+Lab!H124+Radio!H110+Pharmacy!H154+BSU!H84+'Aux Ser'!H76+'Gen Admin'!H294)/('Gen Admin'!I294+'Aux Ser'!I76+BSU!I84+Pharmacy!I154+Radio!I110+Lab!I124+OT!I173+NBSU!I135+IPD!I172+'Labour Room'!I176+OPD!I206+Emergency!I175)</f>
        <v>0.56862745098039214</v>
      </c>
      <c r="H53" s="169"/>
      <c r="I53" s="169"/>
      <c r="J53" s="169"/>
      <c r="K53" s="169"/>
    </row>
    <row r="54" spans="1:11" ht="15.5">
      <c r="A54" s="170" t="s">
        <v>1325</v>
      </c>
      <c r="B54" s="394" t="s">
        <v>4920</v>
      </c>
      <c r="C54" s="395"/>
      <c r="D54" s="395"/>
      <c r="E54" s="395"/>
      <c r="F54" s="396"/>
      <c r="G54" s="171">
        <f>(Emergency!H181+OPD!H209+'Labour Room'!H183+IPD!H176+NBSU!H141+OT!H180+'Aux Ser'!H79+'Gen Admin'!H308)/('Gen Admin'!I308+'Aux Ser'!I79+OT!I180+NBSU!I141+IPD!I176+'Labour Room'!I183+OPD!I209+Emergency!I181)</f>
        <v>0.53</v>
      </c>
      <c r="H54" s="169"/>
      <c r="I54" s="169"/>
      <c r="J54" s="169"/>
      <c r="K54" s="169"/>
    </row>
    <row r="55" spans="1:11" ht="15.5">
      <c r="A55" s="170" t="s">
        <v>4578</v>
      </c>
      <c r="B55" s="394" t="s">
        <v>4921</v>
      </c>
      <c r="C55" s="395"/>
      <c r="D55" s="395"/>
      <c r="E55" s="395"/>
      <c r="F55" s="396"/>
      <c r="G55" s="171">
        <f>('Gen Admin'!H311)/('Gen Admin'!I311)</f>
        <v>0.5</v>
      </c>
      <c r="H55" s="169"/>
      <c r="I55" s="169"/>
      <c r="J55" s="169"/>
      <c r="K55" s="169"/>
    </row>
    <row r="56" spans="1:11" ht="15.5">
      <c r="A56" s="170" t="s">
        <v>4594</v>
      </c>
      <c r="B56" s="397" t="s">
        <v>4922</v>
      </c>
      <c r="C56" s="397"/>
      <c r="D56" s="397"/>
      <c r="E56" s="397"/>
      <c r="F56" s="397"/>
      <c r="G56" s="171">
        <f>('Gen Admin'!H322)/('Gen Admin'!I322)</f>
        <v>0.5</v>
      </c>
      <c r="H56" s="169"/>
      <c r="I56" s="169"/>
      <c r="J56" s="169"/>
      <c r="K56" s="169"/>
    </row>
    <row r="57" spans="1:11" ht="15.5">
      <c r="A57" s="170" t="s">
        <v>3325</v>
      </c>
      <c r="B57" s="394" t="s">
        <v>4923</v>
      </c>
      <c r="C57" s="395"/>
      <c r="D57" s="395"/>
      <c r="E57" s="395"/>
      <c r="F57" s="396"/>
      <c r="G57" s="171">
        <f>(Emergency!H184+Lab!H127+Radio!H113+Pharmacy!H157+BSU!H88+'Gen Admin'!H331)/('Gen Admin'!I331+BSU!I88+Pharmacy!I157+Radio!I113+Lab!I127+Emergency!I184)</f>
        <v>0.53333333333333333</v>
      </c>
      <c r="H57" s="169"/>
      <c r="I57" s="169"/>
      <c r="J57" s="169"/>
      <c r="K57" s="169"/>
    </row>
    <row r="58" spans="1:11" ht="15.5">
      <c r="A58" s="170" t="s">
        <v>1327</v>
      </c>
      <c r="B58" s="394" t="s">
        <v>1966</v>
      </c>
      <c r="C58" s="395"/>
      <c r="D58" s="395"/>
      <c r="E58" s="395"/>
      <c r="F58" s="396"/>
      <c r="G58" s="171">
        <f>(Emergency!H187+OPD!H211+'Labour Room'!H189+IPD!H186+NBSU!H147+OT!H185+Lab!H129+Radio!H121+Pharmacy!H159+BSU!H92+'Aux Ser'!H102+'Gen Admin'!H348)/('Gen Admin'!I348+'Aux Ser'!I102+BSU!I92+Pharmacy!I159+Radio!I121+Lab!I129+OT!I185+NBSU!I147+IPD!I186+'Labour Room'!I189+OPD!I211+Emergency!I187)</f>
        <v>0.56034482758620685</v>
      </c>
      <c r="H58" s="169"/>
      <c r="I58" s="169"/>
      <c r="J58" s="169"/>
      <c r="K58" s="169"/>
    </row>
    <row r="59" spans="1:11" ht="15.5">
      <c r="A59" s="170" t="s">
        <v>4138</v>
      </c>
      <c r="B59" s="394" t="s">
        <v>4924</v>
      </c>
      <c r="C59" s="395"/>
      <c r="D59" s="395"/>
      <c r="E59" s="395"/>
      <c r="F59" s="396"/>
      <c r="G59" s="171">
        <f>('Aux Ser'!H106+'Gen Admin'!H368)/('Gen Admin'!I368+'Aux Ser'!I106)</f>
        <v>0.5</v>
      </c>
      <c r="H59" s="169"/>
      <c r="I59" s="169"/>
      <c r="J59" s="169"/>
      <c r="K59" s="169"/>
    </row>
    <row r="60" spans="1:11" ht="18.5">
      <c r="A60" s="398" t="s">
        <v>4925</v>
      </c>
      <c r="B60" s="399"/>
      <c r="C60" s="399"/>
      <c r="D60" s="399"/>
      <c r="E60" s="399"/>
      <c r="F60" s="399"/>
      <c r="G60" s="400"/>
      <c r="H60" s="169"/>
      <c r="I60" s="169"/>
      <c r="J60" s="169"/>
      <c r="K60" s="169"/>
    </row>
    <row r="61" spans="1:11" ht="15.5">
      <c r="A61" s="170" t="s">
        <v>1332</v>
      </c>
      <c r="B61" s="394" t="s">
        <v>1333</v>
      </c>
      <c r="C61" s="395"/>
      <c r="D61" s="395"/>
      <c r="E61" s="395"/>
      <c r="F61" s="396"/>
      <c r="G61" s="171">
        <f>(Emergency!H192+OPD!H217+'Labour Room'!H195+IPD!H192+NBSU!H152+Lab!H134+Radio!H126+'Gen Admin'!H377)/('Gen Admin'!I377+Radio!I126+Lab!I134+NBSU!I152+IPD!I192+'Labour Room'!I195+OPD!I217+Emergency!I192)</f>
        <v>0.74468085106382975</v>
      </c>
      <c r="H61" s="169"/>
      <c r="I61" s="169"/>
      <c r="J61" s="169"/>
      <c r="K61" s="169"/>
    </row>
    <row r="62" spans="1:11" ht="15.5">
      <c r="A62" s="170" t="s">
        <v>1974</v>
      </c>
      <c r="B62" s="407" t="s">
        <v>345</v>
      </c>
      <c r="C62" s="408"/>
      <c r="D62" s="408"/>
      <c r="E62" s="408"/>
      <c r="F62" s="409"/>
      <c r="G62" s="171">
        <f>(Emergency!H204+'Labour Room'!H202+IPD!H199+NBSU!H158)/(NBSU!I158+IPD!I199+'Labour Room'!I202+Emergency!I204)</f>
        <v>0.6</v>
      </c>
      <c r="H62" s="169"/>
      <c r="I62" s="169"/>
      <c r="J62" s="169"/>
      <c r="K62" s="169"/>
    </row>
    <row r="63" spans="1:11" ht="15.5">
      <c r="A63" s="170" t="s">
        <v>1351</v>
      </c>
      <c r="B63" s="394" t="s">
        <v>1990</v>
      </c>
      <c r="C63" s="395"/>
      <c r="D63" s="395"/>
      <c r="E63" s="395"/>
      <c r="F63" s="396"/>
      <c r="G63" s="171">
        <f>(Emergency!H209+OPD!H230+'Labour Room'!H209+IPD!H208+NBSU!H161+OT!H191+Lab!H137+Radio!H129+BSU!H98+'Gen Admin'!H381)/('Gen Admin'!I381+BSU!I98+Radio!I129+Lab!I137+OT!I191+NBSU!I161+IPD!I208+'Labour Room'!I209+OPD!I230+Emergency!I209)</f>
        <v>0.64</v>
      </c>
      <c r="H63" s="169"/>
      <c r="I63" s="169"/>
      <c r="J63" s="169"/>
      <c r="K63" s="169"/>
    </row>
    <row r="64" spans="1:11" ht="15.5">
      <c r="A64" s="170" t="s">
        <v>1999</v>
      </c>
      <c r="B64" s="397" t="s">
        <v>351</v>
      </c>
      <c r="C64" s="397"/>
      <c r="D64" s="397"/>
      <c r="E64" s="397"/>
      <c r="F64" s="397"/>
      <c r="G64" s="171">
        <f>(Emergency!H219+'Labour Room'!H218+IPD!H217+NBSU!H168+OT!H194+'Gen Admin'!H389)/('Gen Admin'!I389+OT!I194+NBSU!I168+IPD!I217+'Labour Room'!I218+Emergency!I219)</f>
        <v>0.59756097560975607</v>
      </c>
      <c r="H64" s="169"/>
      <c r="I64" s="169"/>
      <c r="J64" s="169"/>
      <c r="K64" s="169"/>
    </row>
    <row r="65" spans="1:11" ht="15.5">
      <c r="A65" s="170" t="s">
        <v>1359</v>
      </c>
      <c r="B65" s="397" t="s">
        <v>2012</v>
      </c>
      <c r="C65" s="397"/>
      <c r="D65" s="397"/>
      <c r="E65" s="397"/>
      <c r="F65" s="397"/>
      <c r="G65" s="171">
        <f>(Emergency!H228+OPD!H236+'Labour Room'!H226+IPD!H227+OT!H200+Radio!H131+'Gen Admin'!H395)/('Gen Admin'!I395+Radio!I131+OT!I200+IPD!I227+'Labour Room'!I226+OPD!I236+Emergency!I228)</f>
        <v>0.625</v>
      </c>
      <c r="H65" s="169"/>
      <c r="I65" s="169"/>
      <c r="J65" s="169"/>
      <c r="K65" s="169"/>
    </row>
    <row r="66" spans="1:11" ht="15.5">
      <c r="A66" s="170" t="s">
        <v>1362</v>
      </c>
      <c r="B66" s="394" t="s">
        <v>2017</v>
      </c>
      <c r="C66" s="395"/>
      <c r="D66" s="395"/>
      <c r="E66" s="395"/>
      <c r="F66" s="396"/>
      <c r="G66" s="171">
        <f>(Emergency!H231+OPD!H238+'Labour Room'!H229+IPD!H230+NBSU!H176+OT!H203+Pharmacy!H165+'Gen Admin'!H398)/('Gen Admin'!I398+Pharmacy!I165+OT!I203+NBSU!I176+IPD!I230+'Labour Room'!I229+OPD!I238+Emergency!I231)</f>
        <v>0.63636363636363635</v>
      </c>
      <c r="H66" s="169"/>
      <c r="I66" s="169"/>
      <c r="J66" s="169"/>
      <c r="K66" s="169"/>
    </row>
    <row r="67" spans="1:11" ht="15.5">
      <c r="A67" s="170" t="s">
        <v>1370</v>
      </c>
      <c r="B67" s="397" t="s">
        <v>2023</v>
      </c>
      <c r="C67" s="397"/>
      <c r="D67" s="397"/>
      <c r="E67" s="397"/>
      <c r="F67" s="397"/>
      <c r="G67" s="171">
        <f>(Emergency!H236+OPD!H244+'Labour Room'!H234+IPD!H235+NBSU!H181+OT!H207+Pharmacy!H171+'Gen Admin'!H403)/('Gen Admin'!I403+Pharmacy!I171+OT!I207+NBSU!I181+IPD!I235+'Labour Room'!I234+OPD!I244+Emergency!I236)</f>
        <v>0.63709677419354838</v>
      </c>
      <c r="H67" s="169"/>
      <c r="I67" s="169"/>
      <c r="J67" s="169"/>
      <c r="K67" s="169"/>
    </row>
    <row r="68" spans="1:11" ht="15.5">
      <c r="A68" s="170" t="s">
        <v>1374</v>
      </c>
      <c r="B68" s="394" t="s">
        <v>2030</v>
      </c>
      <c r="C68" s="395"/>
      <c r="D68" s="395"/>
      <c r="E68" s="395"/>
      <c r="F68" s="396"/>
      <c r="G68" s="171">
        <f>(Emergency!H248+OPD!H251+'Labour Room'!H245+IPD!H247+NBSU!H194+OT!H218+Lab!H140+Radio!H133+Pharmacy!H173+BSU!H101+'Aux Ser'!H109+'Gen Admin'!H405)/('Gen Admin'!I405+'Aux Ser'!I109+BSU!I101+Pharmacy!I173+Radio!I133+Lab!I140+OT!I218+NBSU!I194+IPD!I247+'Labour Room'!I245+OPD!I251+Emergency!I248)</f>
        <v>0.59493670886075944</v>
      </c>
      <c r="H68" s="169"/>
      <c r="I68" s="169"/>
      <c r="J68" s="169"/>
      <c r="K68" s="169"/>
    </row>
    <row r="69" spans="1:11" ht="15.5">
      <c r="A69" s="170" t="s">
        <v>2457</v>
      </c>
      <c r="B69" s="397" t="s">
        <v>377</v>
      </c>
      <c r="C69" s="397"/>
      <c r="D69" s="397"/>
      <c r="E69" s="397"/>
      <c r="F69" s="397"/>
      <c r="G69" s="171">
        <f>(Emergency!H257+IPD!H256+NBSU!H203)/(NBSU!I203+IPD!I256+Emergency!I257)</f>
        <v>0.6333333333333333</v>
      </c>
      <c r="H69" s="169"/>
      <c r="I69" s="169"/>
      <c r="J69" s="169"/>
      <c r="K69" s="169"/>
    </row>
    <row r="70" spans="1:11" ht="15.5">
      <c r="A70" s="170" t="s">
        <v>1388</v>
      </c>
      <c r="B70" s="394" t="s">
        <v>382</v>
      </c>
      <c r="C70" s="395"/>
      <c r="D70" s="395"/>
      <c r="E70" s="395"/>
      <c r="F70" s="396"/>
      <c r="G70" s="171">
        <f>(Emergency!H266+OPD!H259+'Labour Room'!H253+IPD!H267+NBSU!H216+Lab!H146+Radio!H137+Pharmacy!H178+BSU!H106+'Aux Ser'!H122+'Gen Admin'!H411)/('Gen Admin'!I411+'Aux Ser'!I122+BSU!I106+Pharmacy!I178+Radio!I137+Lab!I146+NBSU!I216+IPD!I267+'Labour Room'!I253+OPD!I259+Emergency!I266)</f>
        <v>0.75</v>
      </c>
      <c r="H70" s="169"/>
      <c r="I70" s="169"/>
      <c r="J70" s="169"/>
      <c r="K70" s="169"/>
    </row>
    <row r="71" spans="1:11" ht="15.5">
      <c r="A71" s="170" t="s">
        <v>1391</v>
      </c>
      <c r="B71" s="397" t="s">
        <v>388</v>
      </c>
      <c r="C71" s="397"/>
      <c r="D71" s="397"/>
      <c r="E71" s="397"/>
      <c r="F71" s="397"/>
      <c r="G71" s="171">
        <f>(Emergency!H292+OPD!H262+'Labour Room'!H256+IPD!H270+Lab!H150+Radio!H141)/(Radio!I141+Lab!I150+IPD!I270+'Labour Room'!I256+OPD!I262+Emergency!I292)</f>
        <v>0.55882352941176472</v>
      </c>
      <c r="H71" s="169"/>
      <c r="I71" s="169"/>
      <c r="J71" s="169"/>
      <c r="K71" s="169"/>
    </row>
    <row r="72" spans="1:11" ht="15.5">
      <c r="A72" s="170" t="s">
        <v>2044</v>
      </c>
      <c r="B72" s="394" t="s">
        <v>3048</v>
      </c>
      <c r="C72" s="395"/>
      <c r="D72" s="395"/>
      <c r="E72" s="395"/>
      <c r="F72" s="396"/>
      <c r="G72" s="171">
        <f>('Labour Room'!H259+IPD!H273+NBSU!H226+OT!H227+BSU!H108)/(BSU!I108+OT!I227+NBSU!I226+IPD!I273+'Labour Room'!I259)</f>
        <v>0.5</v>
      </c>
      <c r="H72" s="169"/>
      <c r="I72" s="169"/>
      <c r="J72" s="169"/>
      <c r="K72" s="169"/>
    </row>
    <row r="73" spans="1:11" ht="15.5">
      <c r="A73" s="170" t="s">
        <v>2477</v>
      </c>
      <c r="B73" s="397" t="s">
        <v>2478</v>
      </c>
      <c r="C73" s="397"/>
      <c r="D73" s="397"/>
      <c r="E73" s="397"/>
      <c r="F73" s="397"/>
      <c r="G73" s="171">
        <f>(IPD!H281+OT!H235)/(OT!I235+IPD!I281)</f>
        <v>0.5</v>
      </c>
      <c r="H73" s="169"/>
      <c r="I73" s="169"/>
      <c r="J73" s="169"/>
      <c r="K73" s="169"/>
    </row>
    <row r="74" spans="1:11" ht="15.5">
      <c r="A74" s="170" t="s">
        <v>3073</v>
      </c>
      <c r="B74" s="397" t="s">
        <v>4926</v>
      </c>
      <c r="C74" s="397"/>
      <c r="D74" s="397"/>
      <c r="E74" s="397"/>
      <c r="F74" s="397"/>
      <c r="G74" s="171">
        <f>(Emergency!H295+OT!H246)/(OT!I246+Emergency!I295)</f>
        <v>0.5714285714285714</v>
      </c>
      <c r="H74" s="169"/>
      <c r="I74" s="169"/>
      <c r="J74" s="169"/>
      <c r="K74" s="169"/>
    </row>
    <row r="75" spans="1:11" ht="15.5">
      <c r="A75" s="170" t="s">
        <v>2482</v>
      </c>
      <c r="B75" s="397" t="s">
        <v>393</v>
      </c>
      <c r="C75" s="397"/>
      <c r="D75" s="397"/>
      <c r="E75" s="397"/>
      <c r="F75" s="397"/>
      <c r="G75" s="171">
        <f>(Emergency!H298+IPD!H283+NBSU!H233+'Gen Admin'!H414)/('Gen Admin'!I414+NBSU!I233+IPD!I283+Emergency!I298)</f>
        <v>0.67307692307692313</v>
      </c>
      <c r="H75" s="169"/>
      <c r="I75" s="169"/>
      <c r="J75" s="169"/>
      <c r="K75" s="169"/>
    </row>
    <row r="76" spans="1:11" ht="18.5">
      <c r="A76" s="404" t="s">
        <v>1396</v>
      </c>
      <c r="B76" s="405"/>
      <c r="C76" s="405"/>
      <c r="D76" s="405"/>
      <c r="E76" s="405"/>
      <c r="F76" s="406"/>
      <c r="G76" s="175"/>
      <c r="H76" s="169"/>
      <c r="I76" s="169"/>
      <c r="J76" s="169"/>
      <c r="K76" s="169"/>
    </row>
    <row r="77" spans="1:11" ht="15.5">
      <c r="A77" s="170" t="s">
        <v>1397</v>
      </c>
      <c r="B77" s="397" t="s">
        <v>2056</v>
      </c>
      <c r="C77" s="397"/>
      <c r="D77" s="397"/>
      <c r="E77" s="397"/>
      <c r="F77" s="397"/>
      <c r="G77" s="171">
        <f>(OPD!H266+'Labour Room'!H266+IPD!H292)/(IPD!I292+'Labour Room'!I266+OPD!I266)</f>
        <v>0.890625</v>
      </c>
      <c r="H77" s="169"/>
      <c r="I77" s="169"/>
      <c r="J77" s="169"/>
      <c r="K77" s="169"/>
    </row>
    <row r="78" spans="1:11" ht="15.5">
      <c r="A78" s="170" t="s">
        <v>2059</v>
      </c>
      <c r="B78" s="397" t="s">
        <v>2060</v>
      </c>
      <c r="C78" s="397"/>
      <c r="D78" s="397"/>
      <c r="E78" s="397"/>
      <c r="F78" s="397"/>
      <c r="G78" s="171">
        <f>('Labour Room'!H269+OT!H259)/(OT!I259+'Labour Room'!I269)</f>
        <v>0.5</v>
      </c>
      <c r="H78" s="169"/>
      <c r="I78" s="169"/>
      <c r="J78" s="169"/>
      <c r="K78" s="169"/>
    </row>
    <row r="79" spans="1:11" ht="15.5">
      <c r="A79" s="170" t="s">
        <v>2110</v>
      </c>
      <c r="B79" s="397" t="s">
        <v>2111</v>
      </c>
      <c r="C79" s="397"/>
      <c r="D79" s="397"/>
      <c r="E79" s="397"/>
      <c r="F79" s="397"/>
      <c r="G79" s="171">
        <f>('Labour Room'!H292+IPD!H298+OT!H273)/(OT!I273+IPD!I298+'Labour Room'!I292)</f>
        <v>0.5</v>
      </c>
      <c r="H79" s="169"/>
      <c r="I79" s="169"/>
      <c r="J79" s="169"/>
      <c r="K79" s="169"/>
    </row>
    <row r="80" spans="1:11" ht="15.5">
      <c r="A80" s="170" t="s">
        <v>1443</v>
      </c>
      <c r="B80" s="394" t="s">
        <v>1444</v>
      </c>
      <c r="C80" s="395"/>
      <c r="D80" s="395"/>
      <c r="E80" s="395"/>
      <c r="F80" s="396"/>
      <c r="G80" s="171">
        <f>(OPD!H292+IPD!H306+NBSU!H242+'Gen Admin'!H417)/('Gen Admin'!I417+NBSU!I242+IPD!I306+OPD!I292)</f>
        <v>0.7857142857142857</v>
      </c>
      <c r="H80" s="169"/>
      <c r="I80" s="169"/>
      <c r="J80" s="169"/>
      <c r="K80" s="169"/>
    </row>
    <row r="81" spans="1:11" ht="15.5">
      <c r="A81" s="170" t="s">
        <v>1481</v>
      </c>
      <c r="B81" s="394" t="s">
        <v>4927</v>
      </c>
      <c r="C81" s="395"/>
      <c r="D81" s="395"/>
      <c r="E81" s="395"/>
      <c r="F81" s="396"/>
      <c r="G81" s="171">
        <f>(OPD!H313+'Labour Room'!H299)/('Labour Room'!I299+OPD!I313)</f>
        <v>0.72916666666666663</v>
      </c>
      <c r="H81" s="169"/>
      <c r="I81" s="169"/>
      <c r="J81" s="169"/>
      <c r="K81" s="169"/>
    </row>
    <row r="82" spans="1:11" ht="15.5">
      <c r="A82" s="170" t="s">
        <v>1505</v>
      </c>
      <c r="B82" s="394" t="s">
        <v>4928</v>
      </c>
      <c r="C82" s="395"/>
      <c r="D82" s="395"/>
      <c r="E82" s="395"/>
      <c r="F82" s="396"/>
      <c r="G82" s="171">
        <f>(OPD!H325/OPD!I325)</f>
        <v>1</v>
      </c>
      <c r="H82" s="169"/>
      <c r="I82" s="169"/>
      <c r="J82" s="169"/>
      <c r="K82" s="169"/>
    </row>
    <row r="83" spans="1:11" ht="18.5">
      <c r="A83" s="418" t="s">
        <v>4929</v>
      </c>
      <c r="B83" s="418"/>
      <c r="C83" s="418"/>
      <c r="D83" s="418"/>
      <c r="E83" s="418"/>
      <c r="F83" s="418"/>
      <c r="G83" s="271"/>
      <c r="H83" s="169"/>
      <c r="I83" s="169"/>
      <c r="J83" s="169"/>
      <c r="K83" s="169"/>
    </row>
    <row r="84" spans="1:11" ht="15.5">
      <c r="A84" s="170" t="s">
        <v>1543</v>
      </c>
      <c r="B84" s="394" t="s">
        <v>4930</v>
      </c>
      <c r="C84" s="395"/>
      <c r="D84" s="395"/>
      <c r="E84" s="395"/>
      <c r="F84" s="396"/>
      <c r="G84" s="171">
        <f>(OPD!H342+IPD!H319+Lab!H165)/(Lab!I165+IPD!I319+OPD!I342)</f>
        <v>0.967741935483871</v>
      </c>
      <c r="H84" s="169"/>
      <c r="I84" s="169"/>
      <c r="J84" s="169"/>
      <c r="K84" s="169"/>
    </row>
    <row r="85" spans="1:11" ht="18.5">
      <c r="A85" s="398" t="s">
        <v>4931</v>
      </c>
      <c r="B85" s="399"/>
      <c r="C85" s="399"/>
      <c r="D85" s="399"/>
      <c r="E85" s="399"/>
      <c r="F85" s="399"/>
      <c r="G85" s="400"/>
      <c r="H85" s="169"/>
      <c r="I85" s="169"/>
      <c r="J85" s="169"/>
      <c r="K85" s="169"/>
    </row>
    <row r="86" spans="1:11" ht="15.5">
      <c r="A86" s="170" t="s">
        <v>1603</v>
      </c>
      <c r="B86" s="394" t="s">
        <v>4932</v>
      </c>
      <c r="C86" s="395"/>
      <c r="D86" s="395"/>
      <c r="E86" s="395"/>
      <c r="F86" s="396"/>
      <c r="G86" s="171">
        <f>(Emergency!H309+OPD!H373+'Labour Room'!H314+IPD!H322+NBSU!H246+OT!H278+Lab!H168+Radio!H155+Pharmacy!H183+BSU!H129+'Aux Ser'!H126+'Gen Admin'!H421)/(Emergency!I309+OPD!I373+'Labour Room'!I314+IPD!I322+NBSU!I246+OT!I278+Lab!I168+Radio!I155+Pharmacy!I183+BSU!I129+'Aux Ser'!I126+'Gen Admin'!I421)</f>
        <v>0.56451612903225812</v>
      </c>
      <c r="H86" s="169"/>
      <c r="I86" s="169"/>
      <c r="J86" s="169"/>
      <c r="K86" s="169"/>
    </row>
    <row r="87" spans="1:11" ht="15.5">
      <c r="A87" s="174" t="s">
        <v>1609</v>
      </c>
      <c r="B87" s="394" t="s">
        <v>2161</v>
      </c>
      <c r="C87" s="395"/>
      <c r="D87" s="395"/>
      <c r="E87" s="395"/>
      <c r="F87" s="396"/>
      <c r="G87" s="171">
        <f>(Emergency!H314+OPD!H378+'Labour Room'!H319+IPD!H328+NBSU!H251+OT!H285+Lab!H172+Radio!H158+BSU!H132+'Aux Ser'!H129+'Gen Admin'!H445)/('Gen Admin'!I445+'Aux Ser'!I129+BSU!I132+Radio!I158+Lab!I172+OT!I285+NBSU!I251+IPD!I328+'Labour Room'!I319+OPD!I378+Emergency!I314)</f>
        <v>0.58762886597938147</v>
      </c>
      <c r="H87" s="169"/>
      <c r="I87" s="169"/>
      <c r="J87" s="169"/>
      <c r="K87" s="169"/>
    </row>
    <row r="88" spans="1:11" ht="15.5">
      <c r="A88" s="174" t="s">
        <v>1617</v>
      </c>
      <c r="B88" s="401" t="s">
        <v>4933</v>
      </c>
      <c r="C88" s="402"/>
      <c r="D88" s="402"/>
      <c r="E88" s="402"/>
      <c r="F88" s="403"/>
      <c r="G88" s="171">
        <f>(Emergency!H324+OPD!H387+'Labour Room'!H333+IPD!H338+NBSU!H264+OT!H301+Lab!H183+BSU!H140+'Aux Ser'!H134+'Gen Admin'!H449)/('Gen Admin'!I449+'Aux Ser'!I134+BSU!I140+Lab!I183+OT!I301+NBSU!I264+IPD!I338+'Labour Room'!I333+OPD!I387+Emergency!I324)</f>
        <v>0.57272727272727275</v>
      </c>
      <c r="H88" s="169"/>
      <c r="I88" s="169"/>
      <c r="J88" s="169"/>
      <c r="K88" s="169"/>
    </row>
    <row r="89" spans="1:11" ht="15.5">
      <c r="A89" s="174" t="s">
        <v>1620</v>
      </c>
      <c r="B89" s="397" t="s">
        <v>2183</v>
      </c>
      <c r="C89" s="397"/>
      <c r="D89" s="397"/>
      <c r="E89" s="397"/>
      <c r="F89" s="397"/>
      <c r="G89" s="171">
        <f>(Emergency!H330+OPD!H391+'Labour Room'!H343+IPD!H343+NBSU!H272+OT!H311+Lab!H188+BSU!H143+'Aux Ser'!H141+'Gen Admin'!H456)/('Gen Admin'!I456+'Aux Ser'!I141+BSU!I143+Lab!I188+OT!I311+NBSU!I272+IPD!I343+'Labour Room'!I343+OPD!I391+Emergency!I330)</f>
        <v>0.59890109890109888</v>
      </c>
      <c r="H89" s="169"/>
      <c r="I89" s="169"/>
      <c r="J89" s="169"/>
      <c r="K89" s="169"/>
    </row>
    <row r="90" spans="1:11" ht="15.5">
      <c r="A90" s="174" t="s">
        <v>1628</v>
      </c>
      <c r="B90" s="397" t="s">
        <v>4934</v>
      </c>
      <c r="C90" s="397"/>
      <c r="D90" s="397"/>
      <c r="E90" s="397"/>
      <c r="F90" s="397"/>
      <c r="G90" s="171">
        <f>(Emergency!H341+OPD!H400+'Labour Room'!H358+IPD!H354+NBSU!H286+OT!H330+Lab!H195+Radio!H166+Pharmacy!H187+BSU!H149+'Gen Admin'!H459)/('Gen Admin'!I459+BSU!I149+Pharmacy!I187+Radio!I166+Lab!I195+OT!I330+NBSU!I286+IPD!I354+'Labour Room'!I358+OPD!I400+Emergency!I341)</f>
        <v>0.61494252873563215</v>
      </c>
      <c r="H90" s="169"/>
      <c r="I90" s="169"/>
      <c r="J90" s="169"/>
      <c r="K90" s="169"/>
    </row>
    <row r="91" spans="1:11" ht="15.5">
      <c r="A91" s="174" t="s">
        <v>1640</v>
      </c>
      <c r="B91" s="394" t="s">
        <v>4935</v>
      </c>
      <c r="C91" s="395"/>
      <c r="D91" s="395"/>
      <c r="E91" s="395"/>
      <c r="F91" s="396"/>
      <c r="G91" s="171">
        <f>(Emergency!H352+OPD!H411+'Labour Room'!H371+IPD!H363+NBSU!H298+OT!H349+Lab!H204+Radio!H171+Pharmacy!H189+BSU!H153+'Gen Admin'!H462)/('Gen Admin'!I462+BSU!I153+Pharmacy!I189+Radio!I171+Lab!I204+OT!I349+NBSU!I298+IPD!I363+'Labour Room'!I371+OPD!I411+Emergency!I352)</f>
        <v>0.59722222222222221</v>
      </c>
      <c r="H91" s="169"/>
      <c r="I91" s="169"/>
      <c r="J91" s="169"/>
      <c r="K91" s="169"/>
    </row>
    <row r="92" spans="1:11" ht="18.5">
      <c r="A92" s="398" t="s">
        <v>4936</v>
      </c>
      <c r="B92" s="399"/>
      <c r="C92" s="399"/>
      <c r="D92" s="399"/>
      <c r="E92" s="399"/>
      <c r="F92" s="399"/>
      <c r="G92" s="400"/>
      <c r="H92" s="169"/>
      <c r="I92" s="169"/>
      <c r="J92" s="169"/>
      <c r="K92" s="169"/>
    </row>
    <row r="93" spans="1:11" ht="15.5">
      <c r="A93" s="170" t="s">
        <v>1649</v>
      </c>
      <c r="B93" s="397" t="s">
        <v>1650</v>
      </c>
      <c r="C93" s="397"/>
      <c r="D93" s="397"/>
      <c r="E93" s="397"/>
      <c r="F93" s="397"/>
      <c r="G93" s="171">
        <f>(OPD!H426+'Labour Room'!H388+IPD!H379+OT!H366+Lab!H222+'Gen Admin'!H483)/('Gen Admin'!I483+Lab!I222+OT!I366+IPD!I379+'Labour Room'!I388+OPD!I426)</f>
        <v>0.52500000000000002</v>
      </c>
      <c r="H93" s="169"/>
      <c r="I93" s="169"/>
      <c r="J93" s="169"/>
      <c r="K93" s="169"/>
    </row>
    <row r="94" spans="1:11" ht="15.5">
      <c r="A94" s="170" t="s">
        <v>1655</v>
      </c>
      <c r="B94" s="397" t="s">
        <v>2554</v>
      </c>
      <c r="C94" s="397"/>
      <c r="D94" s="397"/>
      <c r="E94" s="397"/>
      <c r="F94" s="397"/>
      <c r="G94" s="171">
        <f>(OPD!H428+IPD!H381+Lab!H224+Radio!H179+BSU!H169+'Gen Admin'!H499)/('Gen Admin'!I499+BSU!I169+Radio!I179+Lab!I224+IPD!I381+OPD!I428)</f>
        <v>0.52777777777777779</v>
      </c>
      <c r="H94" s="169"/>
      <c r="I94" s="169"/>
      <c r="J94" s="169"/>
      <c r="K94" s="169"/>
    </row>
    <row r="95" spans="1:11" ht="15.5">
      <c r="A95" s="170" t="s">
        <v>1660</v>
      </c>
      <c r="B95" s="394" t="s">
        <v>2208</v>
      </c>
      <c r="C95" s="395"/>
      <c r="D95" s="395"/>
      <c r="E95" s="395"/>
      <c r="F95" s="396"/>
      <c r="G95" s="171">
        <f>(Emergency!H369+OPD!H430+'Labour Room'!H390+IPD!H383+NBSU!H314+OT!H368+Lab!H226+Radio!H181+Pharmacy!H194+BSU!H171+'Aux Ser'!H149+'Gen Admin'!H513)/('Gen Admin'!I513+'Aux Ser'!I149+BSU!I171+Pharmacy!I194+Radio!I181+Lab!I226+OT!I368+NBSU!I314+IPD!I383+'Labour Room'!I390+OPD!I430+Emergency!I369)</f>
        <v>0.59183673469387754</v>
      </c>
      <c r="H95" s="169"/>
      <c r="I95" s="169"/>
      <c r="J95" s="169"/>
      <c r="K95" s="169"/>
    </row>
    <row r="96" spans="1:11" ht="15.5">
      <c r="A96" s="170" t="s">
        <v>1666</v>
      </c>
      <c r="B96" s="394" t="s">
        <v>2558</v>
      </c>
      <c r="C96" s="395"/>
      <c r="D96" s="395"/>
      <c r="E96" s="395"/>
      <c r="F96" s="396"/>
      <c r="G96" s="171">
        <f>(Emergency!H375+OPD!H435+'Labour Room'!H394+IPD!H387+NBSU!H318+OT!H372+Lab!H239+Radio!H185+Pharmacy!H198+BSU!H176+'Aux Ser'!H154+'Gen Admin'!H517)/('Gen Admin'!I517+'Aux Ser'!I154+BSU!I176+Pharmacy!I198+Radio!I185+Lab!I239+OT!I372+NBSU!I318+IPD!I387+'Labour Room'!I394+OPD!I435+Emergency!I375)</f>
        <v>0.57242990654205606</v>
      </c>
      <c r="H96" s="169"/>
      <c r="I96" s="169"/>
      <c r="J96" s="169"/>
      <c r="K96" s="169"/>
    </row>
    <row r="97" spans="1:11" ht="15.5">
      <c r="A97" s="170" t="s">
        <v>1684</v>
      </c>
      <c r="B97" s="394" t="s">
        <v>1685</v>
      </c>
      <c r="C97" s="395"/>
      <c r="D97" s="395"/>
      <c r="E97" s="395"/>
      <c r="F97" s="396"/>
      <c r="G97" s="171">
        <f>(OPD!H451+'Labour Room'!H415+IPD!H403+NBSU!H340+OT!H387+Lab!H265+Radio!H201+Pharmacy!H216+BSU!H190+'Aux Ser'!H188+'Gen Admin'!H528)/('Gen Admin'!I528+'Aux Ser'!I188+BSU!I190+Pharmacy!I216+Radio!I201+Lab!I265+OT!I387+NBSU!I340+IPD!I403+'Labour Room'!I415+OPD!I451)</f>
        <v>0.54347826086956519</v>
      </c>
      <c r="H97" s="169"/>
      <c r="I97" s="169"/>
      <c r="J97" s="169"/>
      <c r="K97" s="169"/>
    </row>
    <row r="98" spans="1:11" ht="15.5">
      <c r="A98" s="170" t="s">
        <v>1702</v>
      </c>
      <c r="B98" s="397" t="s">
        <v>431</v>
      </c>
      <c r="C98" s="397"/>
      <c r="D98" s="397"/>
      <c r="E98" s="397"/>
      <c r="F98" s="397"/>
      <c r="G98" s="171">
        <f>(Emergency!H392+OPD!H458+'Labour Room'!H420+IPD!H411+NBSU!H346+OT!H392+Lab!H270+Radio!H206+Pharmacy!H223+BSU!H195+'Aux Ser'!H195+'Gen Admin'!H548)/('Gen Admin'!I548+'Aux Ser'!I195+BSU!I195+Pharmacy!I223+Radio!I206+Lab!I270+OT!I392+NBSU!I346+IPD!I411+'Labour Room'!I420+OPD!I458+Emergency!I392)</f>
        <v>0.57692307692307687</v>
      </c>
      <c r="H98" s="169"/>
      <c r="I98" s="169"/>
      <c r="J98" s="169"/>
      <c r="K98" s="169"/>
    </row>
    <row r="99" spans="1:11" ht="15.5">
      <c r="A99" s="170" t="s">
        <v>4847</v>
      </c>
      <c r="B99" s="397" t="s">
        <v>4848</v>
      </c>
      <c r="C99" s="397"/>
      <c r="D99" s="397"/>
      <c r="E99" s="397"/>
      <c r="F99" s="397"/>
      <c r="G99" s="171">
        <f>(OPD!H462+'Labour Room'!H424+IPD!H415+NBSU!H350+OT!H396+Lab!H274+Pharmacy!H227+'Aux Ser'!H198+'Gen Admin'!H555)/('Gen Admin'!I555+'Aux Ser'!I198+Pharmacy!I227+Lab!I274+OT!I396+NBSU!I350+IPD!I415+'Labour Room'!I424+OPD!I462)</f>
        <v>0.55882352941176472</v>
      </c>
      <c r="H99" s="169"/>
      <c r="I99" s="169"/>
      <c r="J99" s="169"/>
      <c r="K99" s="169"/>
    </row>
    <row r="100" spans="1:11" ht="18.5">
      <c r="A100" s="398" t="s">
        <v>4937</v>
      </c>
      <c r="B100" s="399"/>
      <c r="C100" s="399"/>
      <c r="D100" s="399"/>
      <c r="E100" s="399"/>
      <c r="F100" s="399"/>
      <c r="G100" s="400"/>
      <c r="H100" s="169"/>
      <c r="I100" s="169"/>
      <c r="J100" s="169"/>
      <c r="K100" s="169"/>
    </row>
    <row r="101" spans="1:11" ht="15.5">
      <c r="A101" s="170" t="s">
        <v>1719</v>
      </c>
      <c r="B101" s="394" t="s">
        <v>436</v>
      </c>
      <c r="C101" s="395"/>
      <c r="D101" s="395"/>
      <c r="E101" s="395"/>
      <c r="F101" s="396"/>
      <c r="G101" s="171">
        <f>(Emergency!H397+OPD!H470+'Labour Room'!H432+IPD!H423+NBSU!H358+OT!H404+Lab!H283+Radio!H211+Pharmacy!H235+BSU!H201+'Aux Ser'!H203+'Gen Admin'!H562)/('Gen Admin'!I562+'Aux Ser'!I203+BSU!I201+Pharmacy!I235+Radio!I211+Lab!I283+OT!I404+NBSU!I358+IPD!I423+'Labour Room'!I432+OPD!I470+Emergency!I397)</f>
        <v>0.65151515151515149</v>
      </c>
      <c r="H101" s="169"/>
      <c r="I101" s="169"/>
      <c r="J101" s="169"/>
      <c r="K101" s="169"/>
    </row>
    <row r="102" spans="1:11" ht="15.5">
      <c r="A102" s="170" t="s">
        <v>1733</v>
      </c>
      <c r="B102" s="394" t="s">
        <v>4938</v>
      </c>
      <c r="C102" s="395"/>
      <c r="D102" s="395"/>
      <c r="E102" s="395"/>
      <c r="F102" s="396"/>
      <c r="G102" s="171">
        <f>(Emergency!H407+OPD!H482+'Labour Room'!H439+IPD!H426+NBSU!H363+OT!H409+Lab!H292+Radio!H217+Pharmacy!H238+BSU!H205+'Aux Ser'!H208+'Gen Admin'!H571)/('Gen Admin'!I571+'Aux Ser'!I208+BSU!I205+Pharmacy!I238+Radio!I217+Lab!I292+OT!I409+NBSU!I363+IPD!I426+'Labour Room'!I439+OPD!I482+Emergency!I407)</f>
        <v>0.5625</v>
      </c>
      <c r="H102" s="169"/>
      <c r="I102" s="169"/>
      <c r="J102" s="169"/>
      <c r="K102" s="169"/>
    </row>
    <row r="103" spans="1:11" ht="15.5">
      <c r="A103" s="170" t="s">
        <v>1736</v>
      </c>
      <c r="B103" s="394" t="s">
        <v>4939</v>
      </c>
      <c r="C103" s="395"/>
      <c r="D103" s="395"/>
      <c r="E103" s="395"/>
      <c r="F103" s="396"/>
      <c r="G103" s="171">
        <f>(Emergency!H413+OPD!H484+'Labour Room'!H444+IPD!H431+NBSU!H370+OT!H415+Lab!H299+Radio!H222+Pharmacy!H242+BSU!H208+'Aux Ser'!H213+'Gen Admin'!H576)/('Gen Admin'!I576+'Aux Ser'!I213+BSU!I208+Pharmacy!I242+Radio!I222+Lab!I299+OT!I415+NBSU!I370+IPD!I431+'Labour Room'!I444+OPD!I484+Emergency!I413)</f>
        <v>0.56999999999999995</v>
      </c>
      <c r="H103" s="169"/>
      <c r="I103" s="169"/>
      <c r="J103" s="169"/>
      <c r="K103" s="169"/>
    </row>
    <row r="104" spans="1:11" ht="15.5">
      <c r="A104" s="170" t="s">
        <v>1745</v>
      </c>
      <c r="B104" s="394" t="s">
        <v>4940</v>
      </c>
      <c r="C104" s="395"/>
      <c r="D104" s="395"/>
      <c r="E104" s="395"/>
      <c r="F104" s="396"/>
      <c r="G104" s="171">
        <f>(Emergency!H416+OPD!H490+'Labour Room'!H451+IPD!H435+NBSU!H376+OT!H424+Lab!H304+Radio!H225+Pharmacy!H247+BSU!H213+'Aux Ser'!H216+'Gen Admin'!H582)/('Gen Admin'!I582+'Aux Ser'!I216+BSU!I213+Pharmacy!I247+Radio!I225+Lab!I304+OT!I424+NBSU!I376+IPD!I435+'Labour Room'!I451+OPD!I490+Emergency!I416)</f>
        <v>0.640625</v>
      </c>
      <c r="H104" s="169"/>
      <c r="I104" s="169"/>
      <c r="J104" s="169"/>
      <c r="K104" s="169"/>
    </row>
  </sheetData>
  <mergeCells count="86">
    <mergeCell ref="F9:F10"/>
    <mergeCell ref="A83:F83"/>
    <mergeCell ref="B2:E2"/>
    <mergeCell ref="F3:F4"/>
    <mergeCell ref="C5:D5"/>
    <mergeCell ref="C6:D8"/>
    <mergeCell ref="F7:F8"/>
    <mergeCell ref="B36:F36"/>
    <mergeCell ref="B14:E14"/>
    <mergeCell ref="B15:E15"/>
    <mergeCell ref="B18:E18"/>
    <mergeCell ref="B19:E19"/>
    <mergeCell ref="A29:F29"/>
    <mergeCell ref="A30:G30"/>
    <mergeCell ref="B31:F31"/>
    <mergeCell ref="B32:F32"/>
    <mergeCell ref="B33:F33"/>
    <mergeCell ref="B34:F34"/>
    <mergeCell ref="B35:F35"/>
    <mergeCell ref="B48:F48"/>
    <mergeCell ref="A37:G37"/>
    <mergeCell ref="B38:F38"/>
    <mergeCell ref="B39:F39"/>
    <mergeCell ref="B40:F40"/>
    <mergeCell ref="B41:F41"/>
    <mergeCell ref="B42:F42"/>
    <mergeCell ref="A43:G43"/>
    <mergeCell ref="B44:F44"/>
    <mergeCell ref="B45:F45"/>
    <mergeCell ref="B46:F46"/>
    <mergeCell ref="B47:F47"/>
    <mergeCell ref="A60:G60"/>
    <mergeCell ref="A49:G49"/>
    <mergeCell ref="B50:F50"/>
    <mergeCell ref="B51:F51"/>
    <mergeCell ref="B52:F52"/>
    <mergeCell ref="B53:F53"/>
    <mergeCell ref="B54:F54"/>
    <mergeCell ref="B55:F55"/>
    <mergeCell ref="B56:F56"/>
    <mergeCell ref="B57:F57"/>
    <mergeCell ref="B58:F58"/>
    <mergeCell ref="B59:F59"/>
    <mergeCell ref="B72:F72"/>
    <mergeCell ref="B61:F61"/>
    <mergeCell ref="B62:F62"/>
    <mergeCell ref="B63:F63"/>
    <mergeCell ref="B64:F64"/>
    <mergeCell ref="B65:F65"/>
    <mergeCell ref="B66:F66"/>
    <mergeCell ref="B67:F67"/>
    <mergeCell ref="B68:F68"/>
    <mergeCell ref="B69:F69"/>
    <mergeCell ref="B70:F70"/>
    <mergeCell ref="B71:F71"/>
    <mergeCell ref="B84:F84"/>
    <mergeCell ref="B73:F73"/>
    <mergeCell ref="B74:F74"/>
    <mergeCell ref="B75:F75"/>
    <mergeCell ref="A76:F76"/>
    <mergeCell ref="B77:F77"/>
    <mergeCell ref="B78:F78"/>
    <mergeCell ref="B79:F79"/>
    <mergeCell ref="B80:F80"/>
    <mergeCell ref="B81:F81"/>
    <mergeCell ref="B82:F82"/>
    <mergeCell ref="B96:F96"/>
    <mergeCell ref="A85:G85"/>
    <mergeCell ref="B86:F86"/>
    <mergeCell ref="B87:F87"/>
    <mergeCell ref="B88:F88"/>
    <mergeCell ref="B89:F89"/>
    <mergeCell ref="B90:F90"/>
    <mergeCell ref="B91:F91"/>
    <mergeCell ref="A92:G92"/>
    <mergeCell ref="B93:F93"/>
    <mergeCell ref="B94:F94"/>
    <mergeCell ref="B95:F95"/>
    <mergeCell ref="B103:F103"/>
    <mergeCell ref="B104:F104"/>
    <mergeCell ref="B97:F97"/>
    <mergeCell ref="B98:F98"/>
    <mergeCell ref="B99:F99"/>
    <mergeCell ref="A100:G100"/>
    <mergeCell ref="B101:F101"/>
    <mergeCell ref="B102:F102"/>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R275"/>
  <sheetViews>
    <sheetView workbookViewId="0">
      <selection activeCell="D249" sqref="D249"/>
    </sheetView>
  </sheetViews>
  <sheetFormatPr defaultRowHeight="14.5"/>
  <cols>
    <col min="1" max="1" width="12.1796875" customWidth="1"/>
    <col min="2" max="2" width="32.54296875" customWidth="1"/>
    <col min="3" max="3" width="31.453125" customWidth="1"/>
    <col min="4" max="4" width="12.7265625" customWidth="1"/>
    <col min="5" max="5" width="13" customWidth="1"/>
    <col min="6" max="6" width="15.7265625" customWidth="1"/>
    <col min="7" max="7" width="14.54296875" customWidth="1"/>
  </cols>
  <sheetData>
    <row r="1" spans="1:18" ht="33.5">
      <c r="A1" s="485" t="s">
        <v>3628</v>
      </c>
      <c r="B1" s="508"/>
      <c r="C1" s="508"/>
      <c r="D1" s="508"/>
      <c r="E1" s="508"/>
      <c r="F1" s="508"/>
      <c r="G1" s="509"/>
      <c r="H1" s="124"/>
      <c r="I1" s="124"/>
      <c r="J1" s="124"/>
      <c r="K1" s="300">
        <v>0</v>
      </c>
      <c r="L1" s="300">
        <v>1</v>
      </c>
      <c r="M1" s="300">
        <v>2</v>
      </c>
      <c r="N1" s="300"/>
      <c r="O1" s="124"/>
    </row>
    <row r="2" spans="1:18" ht="26">
      <c r="A2" s="486" t="s">
        <v>3629</v>
      </c>
      <c r="B2" s="438"/>
      <c r="C2" s="438"/>
      <c r="D2" s="438"/>
      <c r="E2" s="438"/>
      <c r="F2" s="439"/>
      <c r="G2" s="192">
        <v>9</v>
      </c>
      <c r="H2" s="309"/>
      <c r="I2" s="309"/>
      <c r="J2" s="309"/>
      <c r="K2" s="309"/>
      <c r="L2" s="309"/>
      <c r="M2" s="309"/>
      <c r="N2" s="309"/>
      <c r="O2" s="309"/>
      <c r="P2" s="309"/>
      <c r="Q2" s="309"/>
      <c r="R2" s="309"/>
    </row>
    <row r="3" spans="1:18" ht="31">
      <c r="A3" s="131" t="s">
        <v>1758</v>
      </c>
      <c r="B3" s="137" t="s">
        <v>225</v>
      </c>
      <c r="C3" s="76" t="s">
        <v>456</v>
      </c>
      <c r="D3" s="132" t="s">
        <v>3630</v>
      </c>
      <c r="E3" s="132" t="s">
        <v>819</v>
      </c>
      <c r="F3" s="132" t="s">
        <v>845</v>
      </c>
      <c r="G3" s="132" t="s">
        <v>968</v>
      </c>
      <c r="H3" s="309"/>
      <c r="I3" s="309"/>
      <c r="J3" s="309"/>
      <c r="K3" s="309"/>
      <c r="L3" s="309"/>
      <c r="M3" s="309"/>
      <c r="N3" s="309"/>
      <c r="O3" s="309"/>
      <c r="P3" s="309"/>
      <c r="Q3" s="309"/>
      <c r="R3" s="309"/>
    </row>
    <row r="4" spans="1:18" ht="21">
      <c r="A4" s="1"/>
      <c r="B4" s="522" t="s">
        <v>226</v>
      </c>
      <c r="C4" s="445"/>
      <c r="D4" s="445"/>
      <c r="E4" s="445"/>
      <c r="F4" s="445"/>
      <c r="G4" s="451"/>
      <c r="H4" s="309">
        <f>H5+H8+H14</f>
        <v>14</v>
      </c>
      <c r="I4" s="309">
        <f>I5+I8+I14</f>
        <v>28</v>
      </c>
      <c r="J4" s="309"/>
      <c r="K4" s="309"/>
      <c r="L4" s="309"/>
      <c r="M4" s="309"/>
      <c r="N4" s="309"/>
      <c r="O4" s="309"/>
      <c r="P4" s="309"/>
      <c r="Q4" s="309"/>
      <c r="R4" s="309"/>
    </row>
    <row r="5" spans="1:18">
      <c r="A5" s="1" t="s">
        <v>973</v>
      </c>
      <c r="B5" s="447" t="s">
        <v>227</v>
      </c>
      <c r="C5" s="445"/>
      <c r="D5" s="445"/>
      <c r="E5" s="445"/>
      <c r="F5" s="445"/>
      <c r="G5" s="451"/>
      <c r="H5" s="309">
        <f>SUM(D6:D7)</f>
        <v>2</v>
      </c>
      <c r="I5" s="309">
        <f>COUNT(D6:D7)*2</f>
        <v>4</v>
      </c>
      <c r="J5" s="309"/>
      <c r="K5" s="309"/>
      <c r="L5" s="309"/>
      <c r="M5" s="309"/>
      <c r="N5" s="309"/>
      <c r="O5" s="309"/>
      <c r="P5" s="309"/>
      <c r="Q5" s="309"/>
      <c r="R5" s="309"/>
    </row>
    <row r="6" spans="1:18" ht="31">
      <c r="A6" s="3" t="s">
        <v>1007</v>
      </c>
      <c r="B6" s="5" t="s">
        <v>233</v>
      </c>
      <c r="C6" s="14" t="s">
        <v>3631</v>
      </c>
      <c r="D6" s="51">
        <v>1</v>
      </c>
      <c r="E6" s="16" t="s">
        <v>835</v>
      </c>
      <c r="F6" s="147"/>
      <c r="G6" s="16"/>
      <c r="H6" s="309"/>
      <c r="I6" s="309"/>
      <c r="J6" s="309"/>
      <c r="K6" s="309"/>
      <c r="L6" s="309"/>
      <c r="M6" s="309"/>
      <c r="N6" s="309"/>
      <c r="O6" s="309"/>
      <c r="P6" s="309"/>
      <c r="Q6" s="309"/>
      <c r="R6" s="309"/>
    </row>
    <row r="7" spans="1:18" ht="43.5">
      <c r="A7" s="3"/>
      <c r="B7" s="5"/>
      <c r="C7" s="14" t="s">
        <v>3632</v>
      </c>
      <c r="D7" s="51">
        <v>1</v>
      </c>
      <c r="E7" s="16" t="s">
        <v>835</v>
      </c>
      <c r="F7" s="14"/>
      <c r="G7" s="16"/>
      <c r="H7" s="309"/>
      <c r="I7" s="309"/>
      <c r="J7" s="309"/>
      <c r="K7" s="309"/>
      <c r="L7" s="309"/>
      <c r="M7" s="309"/>
      <c r="N7" s="309"/>
      <c r="O7" s="309"/>
      <c r="P7" s="309"/>
      <c r="Q7" s="309"/>
      <c r="R7" s="309"/>
    </row>
    <row r="8" spans="1:18">
      <c r="A8" s="3" t="s">
        <v>1045</v>
      </c>
      <c r="B8" s="447" t="s">
        <v>1046</v>
      </c>
      <c r="C8" s="445"/>
      <c r="D8" s="445"/>
      <c r="E8" s="445"/>
      <c r="F8" s="445"/>
      <c r="G8" s="451"/>
      <c r="H8" s="309">
        <f>SUM(D9:D13)</f>
        <v>5</v>
      </c>
      <c r="I8" s="309">
        <f>COUNT(D9:D13)*2</f>
        <v>10</v>
      </c>
      <c r="J8" s="309"/>
      <c r="K8" s="309"/>
      <c r="L8" s="309"/>
      <c r="M8" s="309"/>
      <c r="N8" s="309"/>
      <c r="O8" s="309"/>
      <c r="P8" s="309"/>
      <c r="Q8" s="309"/>
      <c r="R8" s="309"/>
    </row>
    <row r="9" spans="1:18" ht="72.5">
      <c r="A9" s="3" t="s">
        <v>1047</v>
      </c>
      <c r="B9" s="5" t="s">
        <v>1048</v>
      </c>
      <c r="C9" s="14" t="s">
        <v>3633</v>
      </c>
      <c r="D9" s="51">
        <v>1</v>
      </c>
      <c r="E9" s="16" t="s">
        <v>822</v>
      </c>
      <c r="F9" s="14" t="s">
        <v>3634</v>
      </c>
      <c r="G9" s="16"/>
      <c r="H9" s="309"/>
      <c r="I9" s="309"/>
      <c r="J9" s="309"/>
      <c r="K9" s="309"/>
      <c r="L9" s="309"/>
      <c r="M9" s="309"/>
      <c r="N9" s="309"/>
      <c r="O9" s="309"/>
      <c r="P9" s="309"/>
      <c r="Q9" s="309"/>
      <c r="R9" s="309"/>
    </row>
    <row r="10" spans="1:18" ht="46.5">
      <c r="A10" s="3" t="s">
        <v>1051</v>
      </c>
      <c r="B10" s="5" t="s">
        <v>1052</v>
      </c>
      <c r="C10" s="14" t="s">
        <v>3635</v>
      </c>
      <c r="D10" s="51">
        <v>1</v>
      </c>
      <c r="E10" s="16" t="s">
        <v>822</v>
      </c>
      <c r="F10" s="79" t="s">
        <v>3636</v>
      </c>
      <c r="G10" s="16"/>
      <c r="H10" s="309"/>
      <c r="I10" s="309"/>
      <c r="J10" s="309"/>
      <c r="K10" s="309"/>
      <c r="L10" s="309"/>
      <c r="M10" s="309"/>
      <c r="N10" s="309"/>
      <c r="O10" s="309"/>
      <c r="P10" s="309"/>
      <c r="Q10" s="309"/>
      <c r="R10" s="309"/>
    </row>
    <row r="11" spans="1:18" ht="46.5">
      <c r="A11" s="3" t="s">
        <v>1054</v>
      </c>
      <c r="B11" s="5" t="s">
        <v>1055</v>
      </c>
      <c r="C11" s="19" t="s">
        <v>3637</v>
      </c>
      <c r="D11" s="133">
        <v>1</v>
      </c>
      <c r="E11" s="16" t="s">
        <v>822</v>
      </c>
      <c r="F11" s="79" t="s">
        <v>3638</v>
      </c>
      <c r="G11" s="16"/>
      <c r="H11" s="309"/>
      <c r="I11" s="309"/>
      <c r="J11" s="309"/>
      <c r="K11" s="309"/>
      <c r="L11" s="309"/>
      <c r="M11" s="309"/>
      <c r="N11" s="309"/>
      <c r="O11" s="309"/>
      <c r="P11" s="309"/>
      <c r="Q11" s="309"/>
      <c r="R11" s="309"/>
    </row>
    <row r="12" spans="1:18" ht="87">
      <c r="A12" s="3" t="s">
        <v>1058</v>
      </c>
      <c r="B12" s="5" t="s">
        <v>1059</v>
      </c>
      <c r="C12" s="14" t="s">
        <v>3639</v>
      </c>
      <c r="D12" s="51">
        <v>1</v>
      </c>
      <c r="E12" s="16" t="s">
        <v>822</v>
      </c>
      <c r="F12" s="14" t="s">
        <v>3640</v>
      </c>
      <c r="G12" s="16"/>
      <c r="H12" s="309"/>
      <c r="I12" s="309"/>
      <c r="J12" s="309"/>
      <c r="K12" s="309"/>
      <c r="L12" s="309"/>
      <c r="M12" s="309"/>
      <c r="N12" s="309"/>
      <c r="O12" s="309"/>
      <c r="P12" s="309"/>
      <c r="Q12" s="309"/>
      <c r="R12" s="309"/>
    </row>
    <row r="13" spans="1:18" ht="58">
      <c r="A13" s="3"/>
      <c r="B13" s="5"/>
      <c r="C13" s="14" t="s">
        <v>3641</v>
      </c>
      <c r="D13" s="51">
        <v>1</v>
      </c>
      <c r="E13" s="16" t="s">
        <v>822</v>
      </c>
      <c r="F13" s="14" t="s">
        <v>3642</v>
      </c>
      <c r="G13" s="16"/>
      <c r="H13" s="309"/>
      <c r="I13" s="309"/>
      <c r="J13" s="309"/>
      <c r="K13" s="309"/>
      <c r="L13" s="309"/>
      <c r="M13" s="309"/>
      <c r="N13" s="309"/>
      <c r="O13" s="309"/>
      <c r="P13" s="309"/>
      <c r="Q13" s="309"/>
      <c r="R13" s="309"/>
    </row>
    <row r="14" spans="1:18">
      <c r="A14" s="3" t="s">
        <v>3643</v>
      </c>
      <c r="B14" s="447" t="s">
        <v>3644</v>
      </c>
      <c r="C14" s="445"/>
      <c r="D14" s="445"/>
      <c r="E14" s="445"/>
      <c r="F14" s="445"/>
      <c r="G14" s="451"/>
      <c r="H14" s="309">
        <f>SUM(D15:D21)</f>
        <v>7</v>
      </c>
      <c r="I14" s="309">
        <f>COUNT(D15:D21)*2</f>
        <v>14</v>
      </c>
      <c r="J14" s="309"/>
      <c r="K14" s="309"/>
      <c r="L14" s="309"/>
      <c r="M14" s="309"/>
      <c r="N14" s="309"/>
      <c r="O14" s="309"/>
      <c r="P14" s="309"/>
      <c r="Q14" s="309"/>
      <c r="R14" s="309"/>
    </row>
    <row r="15" spans="1:18" ht="31">
      <c r="A15" s="3" t="s">
        <v>3645</v>
      </c>
      <c r="B15" s="6" t="s">
        <v>3646</v>
      </c>
      <c r="C15" s="101" t="s">
        <v>3647</v>
      </c>
      <c r="D15" s="133">
        <v>1</v>
      </c>
      <c r="E15" s="114" t="s">
        <v>822</v>
      </c>
      <c r="F15" s="79" t="s">
        <v>3648</v>
      </c>
      <c r="G15" s="16"/>
      <c r="H15" s="309"/>
      <c r="I15" s="309"/>
      <c r="J15" s="309"/>
      <c r="K15" s="309"/>
      <c r="L15" s="309"/>
      <c r="M15" s="309"/>
      <c r="N15" s="309"/>
      <c r="O15" s="309"/>
      <c r="P15" s="309"/>
      <c r="Q15" s="309"/>
      <c r="R15" s="309"/>
    </row>
    <row r="16" spans="1:18" ht="15.5">
      <c r="A16" s="3"/>
      <c r="B16" s="6"/>
      <c r="C16" s="71" t="s">
        <v>3649</v>
      </c>
      <c r="D16" s="133">
        <v>1</v>
      </c>
      <c r="E16" s="114" t="s">
        <v>822</v>
      </c>
      <c r="F16" s="79"/>
      <c r="G16" s="16"/>
      <c r="H16" s="309"/>
      <c r="I16" s="309"/>
      <c r="J16" s="309"/>
      <c r="K16" s="309"/>
      <c r="L16" s="309"/>
      <c r="M16" s="309"/>
      <c r="N16" s="309"/>
      <c r="O16" s="309"/>
      <c r="P16" s="309"/>
      <c r="Q16" s="309"/>
      <c r="R16" s="309"/>
    </row>
    <row r="17" spans="1:18" ht="15.5">
      <c r="A17" s="3"/>
      <c r="B17" s="6"/>
      <c r="C17" s="71" t="s">
        <v>3650</v>
      </c>
      <c r="D17" s="133">
        <v>1</v>
      </c>
      <c r="E17" s="114" t="s">
        <v>822</v>
      </c>
      <c r="F17" s="79"/>
      <c r="G17" s="16"/>
      <c r="H17" s="309"/>
      <c r="I17" s="309"/>
      <c r="J17" s="309"/>
      <c r="K17" s="309"/>
      <c r="L17" s="309"/>
      <c r="M17" s="309"/>
      <c r="N17" s="309"/>
      <c r="O17" s="309"/>
      <c r="P17" s="309"/>
      <c r="Q17" s="309"/>
      <c r="R17" s="309"/>
    </row>
    <row r="18" spans="1:18" ht="15.5">
      <c r="A18" s="3"/>
      <c r="B18" s="6"/>
      <c r="C18" s="71" t="s">
        <v>3651</v>
      </c>
      <c r="D18" s="133">
        <v>1</v>
      </c>
      <c r="E18" s="114" t="s">
        <v>822</v>
      </c>
      <c r="F18" s="79"/>
      <c r="G18" s="16"/>
      <c r="H18" s="309"/>
      <c r="I18" s="309"/>
      <c r="J18" s="309"/>
      <c r="K18" s="309"/>
      <c r="L18" s="309"/>
      <c r="M18" s="309"/>
      <c r="N18" s="309"/>
      <c r="O18" s="309"/>
      <c r="P18" s="309"/>
      <c r="Q18" s="309"/>
      <c r="R18" s="309"/>
    </row>
    <row r="19" spans="1:18" ht="15.5">
      <c r="A19" s="3"/>
      <c r="B19" s="6"/>
      <c r="C19" s="71" t="s">
        <v>3652</v>
      </c>
      <c r="D19" s="133">
        <v>1</v>
      </c>
      <c r="E19" s="114" t="s">
        <v>822</v>
      </c>
      <c r="F19" s="79"/>
      <c r="G19" s="16"/>
      <c r="H19" s="309"/>
      <c r="I19" s="309"/>
      <c r="J19" s="309"/>
      <c r="K19" s="309"/>
      <c r="L19" s="309"/>
      <c r="M19" s="309"/>
      <c r="N19" s="309"/>
      <c r="O19" s="309"/>
      <c r="P19" s="309"/>
      <c r="Q19" s="309"/>
      <c r="R19" s="309"/>
    </row>
    <row r="20" spans="1:18" ht="15.5">
      <c r="A20" s="3"/>
      <c r="B20" s="6"/>
      <c r="C20" s="101" t="s">
        <v>3653</v>
      </c>
      <c r="D20" s="133">
        <v>1</v>
      </c>
      <c r="E20" s="114" t="s">
        <v>822</v>
      </c>
      <c r="F20" s="114"/>
      <c r="G20" s="16"/>
      <c r="H20" s="309"/>
      <c r="I20" s="309"/>
      <c r="J20" s="309"/>
      <c r="K20" s="309"/>
      <c r="L20" s="309"/>
      <c r="M20" s="309"/>
      <c r="N20" s="309"/>
      <c r="O20" s="309"/>
      <c r="P20" s="309"/>
      <c r="Q20" s="309"/>
      <c r="R20" s="309"/>
    </row>
    <row r="21" spans="1:18" ht="15.5">
      <c r="A21" s="3"/>
      <c r="B21" s="6"/>
      <c r="C21" s="101" t="s">
        <v>3654</v>
      </c>
      <c r="D21" s="133">
        <v>1</v>
      </c>
      <c r="E21" s="114" t="s">
        <v>822</v>
      </c>
      <c r="F21" s="114"/>
      <c r="G21" s="16"/>
      <c r="H21" s="309"/>
      <c r="I21" s="309"/>
      <c r="J21" s="309"/>
      <c r="K21" s="309"/>
      <c r="L21" s="309"/>
      <c r="M21" s="309"/>
      <c r="N21" s="309"/>
      <c r="O21" s="309"/>
      <c r="P21" s="309"/>
      <c r="Q21" s="309"/>
      <c r="R21" s="309"/>
    </row>
    <row r="22" spans="1:18" ht="21">
      <c r="A22" s="1"/>
      <c r="B22" s="522" t="s">
        <v>244</v>
      </c>
      <c r="C22" s="445"/>
      <c r="D22" s="445"/>
      <c r="E22" s="445"/>
      <c r="F22" s="445"/>
      <c r="G22" s="451"/>
      <c r="H22" s="309">
        <f>H23+H29+H32+H34+H36</f>
        <v>14</v>
      </c>
      <c r="I22" s="309">
        <f>I23+I29+I32+I34+I36</f>
        <v>28</v>
      </c>
      <c r="J22" s="309"/>
      <c r="K22" s="309"/>
      <c r="L22" s="309"/>
      <c r="M22" s="309"/>
      <c r="N22" s="309"/>
      <c r="O22" s="309"/>
      <c r="P22" s="309"/>
      <c r="Q22" s="309"/>
      <c r="R22" s="309"/>
    </row>
    <row r="23" spans="1:18">
      <c r="A23" s="188" t="s">
        <v>1090</v>
      </c>
      <c r="B23" s="447" t="s">
        <v>245</v>
      </c>
      <c r="C23" s="445"/>
      <c r="D23" s="445"/>
      <c r="E23" s="445"/>
      <c r="F23" s="445"/>
      <c r="G23" s="451"/>
      <c r="H23" s="309">
        <f>SUM(D24:D28)</f>
        <v>5</v>
      </c>
      <c r="I23" s="309">
        <f>COUNT(D24:D28)*2</f>
        <v>10</v>
      </c>
      <c r="J23" s="309"/>
      <c r="K23" s="309"/>
      <c r="L23" s="309"/>
      <c r="M23" s="309"/>
      <c r="N23" s="309"/>
      <c r="O23" s="309"/>
      <c r="P23" s="309"/>
      <c r="Q23" s="309"/>
      <c r="R23" s="309"/>
    </row>
    <row r="24" spans="1:18" ht="58">
      <c r="A24" s="3" t="s">
        <v>1091</v>
      </c>
      <c r="B24" s="100" t="s">
        <v>246</v>
      </c>
      <c r="C24" s="27" t="s">
        <v>3655</v>
      </c>
      <c r="D24" s="51">
        <v>1</v>
      </c>
      <c r="E24" s="16" t="s">
        <v>823</v>
      </c>
      <c r="F24" s="14" t="s">
        <v>3656</v>
      </c>
      <c r="G24" s="16"/>
      <c r="H24" s="309"/>
      <c r="I24" s="309"/>
      <c r="J24" s="309"/>
      <c r="K24" s="309"/>
      <c r="L24" s="309"/>
      <c r="M24" s="309"/>
      <c r="N24" s="309"/>
      <c r="O24" s="309"/>
      <c r="P24" s="309"/>
      <c r="Q24" s="309"/>
      <c r="R24" s="309"/>
    </row>
    <row r="25" spans="1:18" ht="46.5">
      <c r="A25" s="3" t="s">
        <v>1095</v>
      </c>
      <c r="B25" s="100" t="s">
        <v>247</v>
      </c>
      <c r="C25" s="14" t="s">
        <v>3657</v>
      </c>
      <c r="D25" s="51">
        <v>1</v>
      </c>
      <c r="E25" s="16" t="s">
        <v>823</v>
      </c>
      <c r="F25" s="16"/>
      <c r="G25" s="16"/>
      <c r="H25" s="309"/>
      <c r="I25" s="309"/>
      <c r="J25" s="309"/>
      <c r="K25" s="309"/>
      <c r="L25" s="309"/>
      <c r="M25" s="309"/>
      <c r="N25" s="309"/>
      <c r="O25" s="309"/>
      <c r="P25" s="309"/>
      <c r="Q25" s="309"/>
      <c r="R25" s="309"/>
    </row>
    <row r="26" spans="1:18" ht="29">
      <c r="A26" s="3"/>
      <c r="B26" s="100"/>
      <c r="C26" s="14" t="s">
        <v>3658</v>
      </c>
      <c r="D26" s="51">
        <v>1</v>
      </c>
      <c r="E26" s="16" t="s">
        <v>823</v>
      </c>
      <c r="F26" s="16"/>
      <c r="G26" s="16"/>
      <c r="H26" s="309"/>
      <c r="I26" s="309"/>
      <c r="J26" s="309"/>
      <c r="K26" s="309"/>
      <c r="L26" s="309"/>
      <c r="M26" s="309"/>
      <c r="N26" s="309"/>
      <c r="O26" s="309"/>
      <c r="P26" s="309"/>
      <c r="Q26" s="309"/>
      <c r="R26" s="309"/>
    </row>
    <row r="27" spans="1:18" ht="29">
      <c r="A27" s="3"/>
      <c r="B27" s="100"/>
      <c r="C27" s="14" t="s">
        <v>3659</v>
      </c>
      <c r="D27" s="51">
        <v>1</v>
      </c>
      <c r="E27" s="16" t="s">
        <v>823</v>
      </c>
      <c r="F27" s="16"/>
      <c r="G27" s="16"/>
      <c r="H27" s="309"/>
      <c r="I27" s="309"/>
      <c r="J27" s="309"/>
      <c r="K27" s="309"/>
      <c r="L27" s="309"/>
      <c r="M27" s="309"/>
      <c r="N27" s="309"/>
      <c r="O27" s="309"/>
      <c r="P27" s="309"/>
      <c r="Q27" s="309"/>
      <c r="R27" s="309"/>
    </row>
    <row r="28" spans="1:18" ht="31">
      <c r="A28" s="3" t="s">
        <v>1110</v>
      </c>
      <c r="B28" s="100" t="s">
        <v>248</v>
      </c>
      <c r="C28" s="27" t="s">
        <v>479</v>
      </c>
      <c r="D28" s="51">
        <v>1</v>
      </c>
      <c r="E28" s="16" t="s">
        <v>823</v>
      </c>
      <c r="F28" s="16"/>
      <c r="G28" s="16"/>
      <c r="H28" s="309"/>
      <c r="I28" s="309"/>
      <c r="J28" s="309"/>
      <c r="K28" s="309"/>
      <c r="L28" s="309"/>
      <c r="M28" s="309"/>
      <c r="N28" s="309"/>
      <c r="O28" s="309"/>
      <c r="P28" s="309"/>
      <c r="Q28" s="309"/>
      <c r="R28" s="309"/>
    </row>
    <row r="29" spans="1:18">
      <c r="A29" s="3" t="s">
        <v>1115</v>
      </c>
      <c r="B29" s="447" t="s">
        <v>2885</v>
      </c>
      <c r="C29" s="445"/>
      <c r="D29" s="445"/>
      <c r="E29" s="445"/>
      <c r="F29" s="445"/>
      <c r="G29" s="451"/>
      <c r="H29" s="309">
        <f>SUM(D30:D31)</f>
        <v>2</v>
      </c>
      <c r="I29" s="309">
        <f>COUNT(D30:D31)*2</f>
        <v>4</v>
      </c>
      <c r="J29" s="309"/>
      <c r="K29" s="309"/>
      <c r="L29" s="309"/>
      <c r="M29" s="309"/>
      <c r="N29" s="309"/>
      <c r="O29" s="309"/>
      <c r="P29" s="309"/>
      <c r="Q29" s="309"/>
      <c r="R29" s="309"/>
    </row>
    <row r="30" spans="1:18" ht="43.5">
      <c r="A30" s="3" t="s">
        <v>1117</v>
      </c>
      <c r="B30" s="102" t="s">
        <v>251</v>
      </c>
      <c r="C30" s="19" t="s">
        <v>3660</v>
      </c>
      <c r="D30" s="51">
        <v>1</v>
      </c>
      <c r="E30" s="16" t="s">
        <v>823</v>
      </c>
      <c r="F30" s="16"/>
      <c r="G30" s="16"/>
      <c r="H30" s="309"/>
      <c r="I30" s="309"/>
      <c r="J30" s="309"/>
      <c r="K30" s="309"/>
      <c r="L30" s="309"/>
      <c r="M30" s="309"/>
      <c r="N30" s="309"/>
      <c r="O30" s="309"/>
      <c r="P30" s="309"/>
      <c r="Q30" s="309"/>
      <c r="R30" s="309"/>
    </row>
    <row r="31" spans="1:18" ht="58">
      <c r="A31" s="3" t="s">
        <v>1122</v>
      </c>
      <c r="B31" s="388" t="s">
        <v>3661</v>
      </c>
      <c r="C31" s="14" t="s">
        <v>3662</v>
      </c>
      <c r="D31" s="51">
        <v>1</v>
      </c>
      <c r="E31" s="16" t="s">
        <v>823</v>
      </c>
      <c r="F31" s="14" t="s">
        <v>3663</v>
      </c>
      <c r="G31" s="16"/>
      <c r="H31" s="309"/>
      <c r="I31" s="309"/>
      <c r="J31" s="309"/>
      <c r="K31" s="309"/>
      <c r="L31" s="309"/>
      <c r="M31" s="309"/>
      <c r="N31" s="309"/>
      <c r="O31" s="309"/>
      <c r="P31" s="309"/>
      <c r="Q31" s="309"/>
      <c r="R31" s="309"/>
    </row>
    <row r="32" spans="1:18">
      <c r="A32" s="3" t="s">
        <v>1127</v>
      </c>
      <c r="B32" s="447" t="s">
        <v>253</v>
      </c>
      <c r="C32" s="445"/>
      <c r="D32" s="445"/>
      <c r="E32" s="445"/>
      <c r="F32" s="445"/>
      <c r="G32" s="451"/>
      <c r="H32" s="309">
        <f>SUM(D33)</f>
        <v>1</v>
      </c>
      <c r="I32" s="309">
        <f>COUNT(D33)*2</f>
        <v>2</v>
      </c>
      <c r="J32" s="309"/>
      <c r="K32" s="309"/>
      <c r="L32" s="309"/>
      <c r="M32" s="309"/>
      <c r="N32" s="309"/>
      <c r="O32" s="309"/>
      <c r="P32" s="309"/>
      <c r="Q32" s="309"/>
      <c r="R32" s="309"/>
    </row>
    <row r="33" spans="1:18" ht="46.5">
      <c r="A33" s="3" t="s">
        <v>1134</v>
      </c>
      <c r="B33" s="102" t="s">
        <v>256</v>
      </c>
      <c r="C33" s="14" t="s">
        <v>493</v>
      </c>
      <c r="D33" s="51">
        <v>1</v>
      </c>
      <c r="E33" s="16" t="s">
        <v>832</v>
      </c>
      <c r="F33" s="16"/>
      <c r="G33" s="16"/>
      <c r="H33" s="309"/>
      <c r="I33" s="309"/>
      <c r="J33" s="309"/>
      <c r="K33" s="309"/>
      <c r="L33" s="309"/>
      <c r="M33" s="309"/>
      <c r="N33" s="309"/>
      <c r="O33" s="309"/>
      <c r="P33" s="309"/>
      <c r="Q33" s="309"/>
      <c r="R33" s="309"/>
    </row>
    <row r="34" spans="1:18" ht="15.5">
      <c r="A34" s="3" t="s">
        <v>1140</v>
      </c>
      <c r="B34" s="512" t="s">
        <v>258</v>
      </c>
      <c r="C34" s="513"/>
      <c r="D34" s="513"/>
      <c r="E34" s="513"/>
      <c r="F34" s="513"/>
      <c r="G34" s="514"/>
      <c r="H34" s="309">
        <f>SUM(D35)</f>
        <v>1</v>
      </c>
      <c r="I34" s="309">
        <f>COUNT(D35)*2</f>
        <v>2</v>
      </c>
      <c r="J34" s="309"/>
      <c r="K34" s="309"/>
      <c r="L34" s="309"/>
      <c r="M34" s="309"/>
      <c r="N34" s="309"/>
      <c r="O34" s="309"/>
      <c r="P34" s="309"/>
      <c r="Q34" s="309"/>
      <c r="R34" s="309"/>
    </row>
    <row r="35" spans="1:18" ht="72.5">
      <c r="A35" s="3" t="s">
        <v>1149</v>
      </c>
      <c r="B35" s="102" t="s">
        <v>262</v>
      </c>
      <c r="C35" s="19" t="s">
        <v>3664</v>
      </c>
      <c r="D35" s="51">
        <v>1</v>
      </c>
      <c r="E35" s="16" t="s">
        <v>838</v>
      </c>
      <c r="F35" s="16"/>
      <c r="G35" s="16"/>
      <c r="H35" s="309"/>
      <c r="I35" s="309"/>
      <c r="J35" s="309"/>
      <c r="K35" s="309"/>
      <c r="L35" s="309"/>
      <c r="M35" s="309"/>
      <c r="N35" s="309"/>
      <c r="O35" s="309"/>
      <c r="P35" s="309"/>
      <c r="Q35" s="309"/>
      <c r="R35" s="309"/>
    </row>
    <row r="36" spans="1:18">
      <c r="A36" s="3" t="s">
        <v>1155</v>
      </c>
      <c r="B36" s="447" t="s">
        <v>1156</v>
      </c>
      <c r="C36" s="445"/>
      <c r="D36" s="445"/>
      <c r="E36" s="445"/>
      <c r="F36" s="445"/>
      <c r="G36" s="451"/>
      <c r="H36" s="309">
        <f>SUM(D37:D41)</f>
        <v>5</v>
      </c>
      <c r="I36" s="309">
        <f>COUNT(D37:D41)*2</f>
        <v>10</v>
      </c>
      <c r="J36" s="309"/>
      <c r="K36" s="309"/>
      <c r="L36" s="309"/>
      <c r="M36" s="309"/>
      <c r="N36" s="309"/>
      <c r="O36" s="309"/>
      <c r="P36" s="309"/>
      <c r="Q36" s="309"/>
      <c r="R36" s="309"/>
    </row>
    <row r="37" spans="1:18" ht="62">
      <c r="A37" s="3" t="s">
        <v>41</v>
      </c>
      <c r="B37" s="102" t="s">
        <v>265</v>
      </c>
      <c r="C37" s="26" t="s">
        <v>3665</v>
      </c>
      <c r="D37" s="51">
        <v>1</v>
      </c>
      <c r="E37" s="16" t="s">
        <v>833</v>
      </c>
      <c r="F37" s="16"/>
      <c r="G37" s="16"/>
      <c r="H37" s="309"/>
      <c r="I37" s="309"/>
      <c r="J37" s="309"/>
      <c r="K37" s="309"/>
      <c r="L37" s="309"/>
      <c r="M37" s="309"/>
      <c r="N37" s="309"/>
      <c r="O37" s="309"/>
      <c r="P37" s="309"/>
      <c r="Q37" s="309"/>
      <c r="R37" s="309"/>
    </row>
    <row r="38" spans="1:18" ht="46.5">
      <c r="A38" s="3" t="s">
        <v>1159</v>
      </c>
      <c r="B38" s="102" t="s">
        <v>266</v>
      </c>
      <c r="C38" s="26" t="s">
        <v>3666</v>
      </c>
      <c r="D38" s="51">
        <v>1</v>
      </c>
      <c r="E38" s="16" t="s">
        <v>822</v>
      </c>
      <c r="F38" s="16"/>
      <c r="G38" s="16"/>
      <c r="H38" s="309"/>
      <c r="I38" s="309"/>
      <c r="J38" s="309"/>
      <c r="K38" s="309"/>
      <c r="L38" s="309"/>
      <c r="M38" s="309"/>
      <c r="N38" s="309"/>
      <c r="O38" s="309"/>
      <c r="P38" s="309"/>
      <c r="Q38" s="309"/>
      <c r="R38" s="309"/>
    </row>
    <row r="39" spans="1:18" ht="43.5">
      <c r="A39" s="3"/>
      <c r="B39" s="102"/>
      <c r="C39" s="14" t="s">
        <v>3667</v>
      </c>
      <c r="D39" s="51">
        <v>1</v>
      </c>
      <c r="E39" s="16" t="s">
        <v>833</v>
      </c>
      <c r="F39" s="16"/>
      <c r="G39" s="16"/>
      <c r="H39" s="309"/>
      <c r="I39" s="309"/>
      <c r="J39" s="309"/>
      <c r="K39" s="309"/>
      <c r="L39" s="309"/>
      <c r="M39" s="309"/>
      <c r="N39" s="309"/>
      <c r="O39" s="309"/>
      <c r="P39" s="309"/>
      <c r="Q39" s="309"/>
      <c r="R39" s="309"/>
    </row>
    <row r="40" spans="1:18" ht="62">
      <c r="A40" s="3" t="s">
        <v>1164</v>
      </c>
      <c r="B40" s="102" t="s">
        <v>2320</v>
      </c>
      <c r="C40" s="26" t="s">
        <v>3668</v>
      </c>
      <c r="D40" s="51">
        <v>1</v>
      </c>
      <c r="E40" s="16" t="s">
        <v>1167</v>
      </c>
      <c r="F40" s="14" t="s">
        <v>3669</v>
      </c>
      <c r="G40" s="16"/>
      <c r="H40" s="309"/>
      <c r="I40" s="309"/>
      <c r="J40" s="309"/>
      <c r="K40" s="309"/>
      <c r="L40" s="309"/>
      <c r="M40" s="309"/>
      <c r="N40" s="309"/>
      <c r="O40" s="309"/>
      <c r="P40" s="309"/>
      <c r="Q40" s="309"/>
      <c r="R40" s="309"/>
    </row>
    <row r="41" spans="1:18" ht="62">
      <c r="A41" s="3" t="s">
        <v>1168</v>
      </c>
      <c r="B41" s="102" t="s">
        <v>1169</v>
      </c>
      <c r="C41" s="25" t="s">
        <v>3670</v>
      </c>
      <c r="D41" s="51">
        <v>1</v>
      </c>
      <c r="E41" s="16" t="s">
        <v>1167</v>
      </c>
      <c r="F41" s="16"/>
      <c r="G41" s="16"/>
      <c r="H41" s="309"/>
      <c r="I41" s="309"/>
      <c r="J41" s="309"/>
      <c r="K41" s="309"/>
      <c r="L41" s="309"/>
      <c r="M41" s="309"/>
      <c r="N41" s="309"/>
      <c r="O41" s="309"/>
      <c r="P41" s="309"/>
      <c r="Q41" s="309"/>
      <c r="R41" s="309"/>
    </row>
    <row r="42" spans="1:18" ht="21">
      <c r="A42" s="1"/>
      <c r="B42" s="522" t="s">
        <v>268</v>
      </c>
      <c r="C42" s="445"/>
      <c r="D42" s="445"/>
      <c r="E42" s="445"/>
      <c r="F42" s="445"/>
      <c r="G42" s="451"/>
      <c r="H42" s="309">
        <f>H43+H56+H66+H74+H95</f>
        <v>51</v>
      </c>
      <c r="I42" s="309">
        <f>I43+I56+I66+I74+I95</f>
        <v>102</v>
      </c>
      <c r="J42" s="309"/>
      <c r="K42" s="309"/>
      <c r="L42" s="309"/>
      <c r="M42" s="309"/>
      <c r="N42" s="309"/>
      <c r="O42" s="309"/>
      <c r="P42" s="309"/>
      <c r="Q42" s="309"/>
      <c r="R42" s="309"/>
    </row>
    <row r="43" spans="1:18">
      <c r="A43" s="3" t="s">
        <v>1171</v>
      </c>
      <c r="B43" s="447" t="s">
        <v>269</v>
      </c>
      <c r="C43" s="445"/>
      <c r="D43" s="445"/>
      <c r="E43" s="445"/>
      <c r="F43" s="445"/>
      <c r="G43" s="451"/>
      <c r="H43" s="309">
        <f>SUM(D44:D55)</f>
        <v>12</v>
      </c>
      <c r="I43" s="309">
        <f>COUNT(D44:D55)*2</f>
        <v>24</v>
      </c>
      <c r="J43" s="309"/>
      <c r="K43" s="309"/>
      <c r="L43" s="309"/>
      <c r="M43" s="309"/>
      <c r="N43" s="309"/>
      <c r="O43" s="309"/>
      <c r="P43" s="309"/>
      <c r="Q43" s="309"/>
      <c r="R43" s="309"/>
    </row>
    <row r="44" spans="1:18" ht="72.5">
      <c r="A44" s="3" t="s">
        <v>1172</v>
      </c>
      <c r="B44" s="8" t="s">
        <v>270</v>
      </c>
      <c r="C44" s="19" t="s">
        <v>3671</v>
      </c>
      <c r="D44" s="133">
        <v>1</v>
      </c>
      <c r="E44" s="114" t="s">
        <v>823</v>
      </c>
      <c r="F44" s="79" t="s">
        <v>3672</v>
      </c>
      <c r="G44" s="16"/>
      <c r="H44" s="309"/>
      <c r="I44" s="309"/>
      <c r="J44" s="309"/>
      <c r="K44" s="309"/>
      <c r="L44" s="309"/>
      <c r="M44" s="309"/>
      <c r="N44" s="309"/>
      <c r="O44" s="309"/>
      <c r="P44" s="309"/>
      <c r="Q44" s="309"/>
      <c r="R44" s="309"/>
    </row>
    <row r="45" spans="1:18" ht="29">
      <c r="A45" s="3"/>
      <c r="B45" s="8"/>
      <c r="C45" s="69" t="s">
        <v>3673</v>
      </c>
      <c r="D45" s="133">
        <v>1</v>
      </c>
      <c r="E45" s="114" t="s">
        <v>823</v>
      </c>
      <c r="F45" s="79"/>
      <c r="G45" s="16"/>
      <c r="H45" s="309"/>
      <c r="I45" s="309"/>
      <c r="J45" s="309"/>
      <c r="K45" s="309"/>
      <c r="L45" s="309"/>
      <c r="M45" s="309"/>
      <c r="N45" s="309"/>
      <c r="O45" s="309"/>
      <c r="P45" s="309"/>
      <c r="Q45" s="309"/>
      <c r="R45" s="309"/>
    </row>
    <row r="46" spans="1:18" ht="31">
      <c r="A46" s="3" t="s">
        <v>1177</v>
      </c>
      <c r="B46" s="9" t="s">
        <v>271</v>
      </c>
      <c r="C46" s="69" t="s">
        <v>3674</v>
      </c>
      <c r="D46" s="51">
        <v>1</v>
      </c>
      <c r="E46" s="114" t="s">
        <v>823</v>
      </c>
      <c r="F46" s="16"/>
      <c r="G46" s="16"/>
      <c r="H46" s="309"/>
      <c r="I46" s="309"/>
      <c r="J46" s="309"/>
      <c r="K46" s="309"/>
      <c r="L46" s="309"/>
      <c r="M46" s="309"/>
      <c r="N46" s="309"/>
      <c r="O46" s="309"/>
      <c r="P46" s="309"/>
      <c r="Q46" s="309"/>
      <c r="R46" s="309"/>
    </row>
    <row r="47" spans="1:18" ht="31">
      <c r="A47" s="3" t="s">
        <v>1187</v>
      </c>
      <c r="B47" s="8" t="s">
        <v>272</v>
      </c>
      <c r="C47" s="19" t="s">
        <v>3675</v>
      </c>
      <c r="D47" s="133">
        <v>1</v>
      </c>
      <c r="E47" s="114" t="s">
        <v>823</v>
      </c>
      <c r="F47" s="16"/>
      <c r="G47" s="16"/>
      <c r="H47" s="309"/>
      <c r="I47" s="309"/>
      <c r="J47" s="309"/>
      <c r="K47" s="309"/>
      <c r="L47" s="309"/>
      <c r="M47" s="309"/>
      <c r="N47" s="309"/>
      <c r="O47" s="309"/>
      <c r="P47" s="309"/>
      <c r="Q47" s="309"/>
      <c r="R47" s="309"/>
    </row>
    <row r="48" spans="1:18" ht="29">
      <c r="A48" s="3"/>
      <c r="B48" s="8"/>
      <c r="C48" s="19" t="s">
        <v>3676</v>
      </c>
      <c r="D48" s="133">
        <v>1</v>
      </c>
      <c r="E48" s="114" t="s">
        <v>823</v>
      </c>
      <c r="F48" s="79" t="s">
        <v>3677</v>
      </c>
      <c r="G48" s="16"/>
      <c r="H48" s="309"/>
      <c r="I48" s="309"/>
      <c r="J48" s="309"/>
      <c r="K48" s="309"/>
      <c r="L48" s="309"/>
      <c r="M48" s="309"/>
      <c r="N48" s="309"/>
      <c r="O48" s="309"/>
      <c r="P48" s="309"/>
      <c r="Q48" s="309"/>
      <c r="R48" s="309"/>
    </row>
    <row r="49" spans="1:18" ht="29">
      <c r="A49" s="3"/>
      <c r="B49" s="8"/>
      <c r="C49" s="69" t="s">
        <v>3678</v>
      </c>
      <c r="D49" s="133">
        <v>1</v>
      </c>
      <c r="E49" s="114" t="s">
        <v>823</v>
      </c>
      <c r="F49" s="16"/>
      <c r="G49" s="16"/>
      <c r="H49" s="309"/>
      <c r="I49" s="309"/>
      <c r="J49" s="309"/>
      <c r="K49" s="309"/>
      <c r="L49" s="309"/>
      <c r="M49" s="309"/>
      <c r="N49" s="309"/>
      <c r="O49" s="309"/>
      <c r="P49" s="309"/>
      <c r="Q49" s="309"/>
      <c r="R49" s="309"/>
    </row>
    <row r="50" spans="1:18" ht="29">
      <c r="A50" s="3"/>
      <c r="B50" s="8"/>
      <c r="C50" s="69" t="s">
        <v>3679</v>
      </c>
      <c r="D50" s="133">
        <v>1</v>
      </c>
      <c r="E50" s="114" t="s">
        <v>823</v>
      </c>
      <c r="F50" s="16"/>
      <c r="G50" s="16"/>
      <c r="H50" s="309"/>
      <c r="I50" s="309"/>
      <c r="J50" s="309"/>
      <c r="K50" s="309"/>
      <c r="L50" s="309"/>
      <c r="M50" s="309"/>
      <c r="N50" s="309"/>
      <c r="O50" s="309"/>
      <c r="P50" s="309"/>
      <c r="Q50" s="309"/>
      <c r="R50" s="309"/>
    </row>
    <row r="51" spans="1:18" ht="29">
      <c r="A51" s="3"/>
      <c r="B51" s="8"/>
      <c r="C51" s="69" t="s">
        <v>3680</v>
      </c>
      <c r="D51" s="133">
        <v>1</v>
      </c>
      <c r="E51" s="114" t="s">
        <v>823</v>
      </c>
      <c r="F51" s="16"/>
      <c r="G51" s="16"/>
      <c r="H51" s="309"/>
      <c r="I51" s="309"/>
      <c r="J51" s="309"/>
      <c r="K51" s="309"/>
      <c r="L51" s="309"/>
      <c r="M51" s="309"/>
      <c r="N51" s="309"/>
      <c r="O51" s="309"/>
      <c r="P51" s="309"/>
      <c r="Q51" s="309"/>
      <c r="R51" s="309"/>
    </row>
    <row r="52" spans="1:18" ht="46.5">
      <c r="A52" s="3" t="s">
        <v>1193</v>
      </c>
      <c r="B52" s="8" t="s">
        <v>273</v>
      </c>
      <c r="C52" s="19" t="s">
        <v>3681</v>
      </c>
      <c r="D52" s="51">
        <v>1</v>
      </c>
      <c r="E52" s="114" t="s">
        <v>823</v>
      </c>
      <c r="F52" s="16"/>
      <c r="G52" s="16"/>
      <c r="H52" s="309"/>
      <c r="I52" s="309"/>
      <c r="J52" s="309"/>
      <c r="K52" s="309"/>
      <c r="L52" s="309"/>
      <c r="M52" s="309"/>
      <c r="N52" s="309"/>
      <c r="O52" s="309"/>
      <c r="P52" s="309"/>
      <c r="Q52" s="309"/>
      <c r="R52" s="309"/>
    </row>
    <row r="53" spans="1:18" ht="46.5">
      <c r="A53" s="3" t="s">
        <v>1195</v>
      </c>
      <c r="B53" s="8" t="s">
        <v>274</v>
      </c>
      <c r="C53" s="19" t="s">
        <v>1196</v>
      </c>
      <c r="D53" s="51">
        <v>1</v>
      </c>
      <c r="E53" s="114" t="s">
        <v>823</v>
      </c>
      <c r="F53" s="16"/>
      <c r="G53" s="16"/>
      <c r="H53" s="309"/>
      <c r="I53" s="309"/>
      <c r="J53" s="309"/>
      <c r="K53" s="309"/>
      <c r="L53" s="309"/>
      <c r="M53" s="309"/>
      <c r="N53" s="309"/>
      <c r="O53" s="309"/>
      <c r="P53" s="309"/>
      <c r="Q53" s="309"/>
      <c r="R53" s="309"/>
    </row>
    <row r="54" spans="1:18" ht="31">
      <c r="A54" s="3" t="s">
        <v>1197</v>
      </c>
      <c r="B54" s="8" t="s">
        <v>275</v>
      </c>
      <c r="C54" s="19" t="s">
        <v>3682</v>
      </c>
      <c r="D54" s="51">
        <v>1</v>
      </c>
      <c r="E54" s="114" t="s">
        <v>823</v>
      </c>
      <c r="F54" s="16"/>
      <c r="G54" s="16"/>
      <c r="H54" s="309"/>
      <c r="I54" s="309"/>
      <c r="J54" s="309"/>
      <c r="K54" s="309"/>
      <c r="L54" s="309"/>
      <c r="M54" s="309"/>
      <c r="N54" s="309"/>
      <c r="O54" s="309"/>
      <c r="P54" s="309"/>
      <c r="Q54" s="309"/>
      <c r="R54" s="309"/>
    </row>
    <row r="55" spans="1:18" ht="77.5">
      <c r="A55" s="3" t="s">
        <v>1200</v>
      </c>
      <c r="B55" s="11" t="s">
        <v>276</v>
      </c>
      <c r="C55" s="19" t="s">
        <v>3683</v>
      </c>
      <c r="D55" s="51">
        <v>1</v>
      </c>
      <c r="E55" s="114" t="s">
        <v>823</v>
      </c>
      <c r="F55" s="14" t="s">
        <v>3684</v>
      </c>
      <c r="G55" s="16"/>
      <c r="H55" s="309"/>
      <c r="I55" s="309"/>
      <c r="J55" s="309"/>
      <c r="K55" s="309"/>
      <c r="L55" s="309"/>
      <c r="M55" s="309"/>
      <c r="N55" s="309"/>
      <c r="O55" s="309"/>
      <c r="P55" s="309"/>
      <c r="Q55" s="309"/>
      <c r="R55" s="309"/>
    </row>
    <row r="56" spans="1:18">
      <c r="A56" s="3" t="s">
        <v>1205</v>
      </c>
      <c r="B56" s="447" t="s">
        <v>277</v>
      </c>
      <c r="C56" s="445"/>
      <c r="D56" s="445"/>
      <c r="E56" s="445"/>
      <c r="F56" s="445"/>
      <c r="G56" s="451"/>
      <c r="H56" s="309">
        <f>SUM(D57:D65)</f>
        <v>9</v>
      </c>
      <c r="I56" s="309">
        <f>COUNT(D57:D65)*2</f>
        <v>18</v>
      </c>
      <c r="J56" s="309"/>
      <c r="K56" s="309"/>
      <c r="L56" s="309"/>
      <c r="M56" s="309"/>
      <c r="N56" s="309"/>
      <c r="O56" s="309"/>
      <c r="P56" s="309"/>
      <c r="Q56" s="309"/>
      <c r="R56" s="309"/>
    </row>
    <row r="57" spans="1:18" ht="145">
      <c r="A57" s="3" t="s">
        <v>53</v>
      </c>
      <c r="B57" s="9" t="s">
        <v>278</v>
      </c>
      <c r="C57" s="14" t="s">
        <v>528</v>
      </c>
      <c r="D57" s="51">
        <v>1</v>
      </c>
      <c r="E57" s="16" t="s">
        <v>823</v>
      </c>
      <c r="F57" s="14" t="s">
        <v>3685</v>
      </c>
      <c r="G57" s="16"/>
      <c r="H57" s="309"/>
      <c r="I57" s="309"/>
      <c r="J57" s="309"/>
      <c r="K57" s="309"/>
      <c r="L57" s="309"/>
      <c r="M57" s="309"/>
      <c r="N57" s="309"/>
      <c r="O57" s="309"/>
      <c r="P57" s="309"/>
      <c r="Q57" s="309"/>
      <c r="R57" s="309"/>
    </row>
    <row r="58" spans="1:18" ht="43.5">
      <c r="A58" s="3" t="s">
        <v>1207</v>
      </c>
      <c r="B58" s="9" t="s">
        <v>279</v>
      </c>
      <c r="C58" s="25" t="s">
        <v>3686</v>
      </c>
      <c r="D58" s="51">
        <v>1</v>
      </c>
      <c r="E58" s="16" t="s">
        <v>823</v>
      </c>
      <c r="F58" s="16"/>
      <c r="G58" s="16"/>
      <c r="H58" s="309"/>
      <c r="I58" s="309"/>
      <c r="J58" s="309"/>
      <c r="K58" s="309"/>
      <c r="L58" s="309"/>
      <c r="M58" s="309"/>
      <c r="N58" s="309"/>
      <c r="O58" s="309"/>
      <c r="P58" s="309"/>
      <c r="Q58" s="309"/>
      <c r="R58" s="309"/>
    </row>
    <row r="59" spans="1:18" ht="29">
      <c r="A59" s="3"/>
      <c r="B59" s="12"/>
      <c r="C59" s="19" t="s">
        <v>3687</v>
      </c>
      <c r="D59" s="51">
        <v>1</v>
      </c>
      <c r="E59" s="16" t="s">
        <v>823</v>
      </c>
      <c r="F59" s="16"/>
      <c r="G59" s="16"/>
      <c r="H59" s="309"/>
      <c r="I59" s="309"/>
      <c r="J59" s="309"/>
      <c r="K59" s="309"/>
      <c r="L59" s="309"/>
      <c r="M59" s="309"/>
      <c r="N59" s="309"/>
      <c r="O59" s="309"/>
      <c r="P59" s="309"/>
      <c r="Q59" s="309"/>
      <c r="R59" s="309"/>
    </row>
    <row r="60" spans="1:18" ht="31">
      <c r="A60" s="3" t="s">
        <v>55</v>
      </c>
      <c r="B60" s="12" t="s">
        <v>280</v>
      </c>
      <c r="C60" s="101" t="s">
        <v>3688</v>
      </c>
      <c r="D60" s="51">
        <v>1</v>
      </c>
      <c r="E60" s="16" t="s">
        <v>823</v>
      </c>
      <c r="F60" s="16"/>
      <c r="G60" s="16"/>
      <c r="H60" s="309"/>
      <c r="I60" s="309"/>
      <c r="J60" s="309"/>
      <c r="K60" s="309"/>
      <c r="L60" s="309"/>
      <c r="M60" s="309"/>
      <c r="N60" s="309"/>
      <c r="O60" s="309"/>
      <c r="P60" s="309"/>
      <c r="Q60" s="309"/>
      <c r="R60" s="309"/>
    </row>
    <row r="61" spans="1:18" ht="43.5">
      <c r="A61" s="3"/>
      <c r="B61" s="7"/>
      <c r="C61" s="101" t="s">
        <v>3689</v>
      </c>
      <c r="D61" s="51">
        <v>1</v>
      </c>
      <c r="E61" s="16" t="s">
        <v>823</v>
      </c>
      <c r="F61" s="16"/>
      <c r="G61" s="16"/>
      <c r="H61" s="309"/>
      <c r="I61" s="309"/>
      <c r="J61" s="309"/>
      <c r="K61" s="309"/>
      <c r="L61" s="309"/>
      <c r="M61" s="309"/>
      <c r="N61" s="309"/>
      <c r="O61" s="309"/>
      <c r="P61" s="309"/>
      <c r="Q61" s="309"/>
      <c r="R61" s="309"/>
    </row>
    <row r="62" spans="1:18" ht="43.5">
      <c r="A62" s="3" t="s">
        <v>56</v>
      </c>
      <c r="B62" s="9" t="s">
        <v>281</v>
      </c>
      <c r="C62" s="101" t="s">
        <v>3690</v>
      </c>
      <c r="D62" s="51">
        <v>1</v>
      </c>
      <c r="E62" s="16" t="s">
        <v>828</v>
      </c>
      <c r="F62" s="16"/>
      <c r="G62" s="16"/>
      <c r="H62" s="309"/>
      <c r="I62" s="309"/>
      <c r="J62" s="309"/>
      <c r="K62" s="309"/>
      <c r="L62" s="309"/>
      <c r="M62" s="309"/>
      <c r="N62" s="309"/>
      <c r="O62" s="309"/>
      <c r="P62" s="309"/>
      <c r="Q62" s="309"/>
      <c r="R62" s="309"/>
    </row>
    <row r="63" spans="1:18" ht="31">
      <c r="A63" s="3" t="s">
        <v>57</v>
      </c>
      <c r="B63" s="13" t="s">
        <v>282</v>
      </c>
      <c r="C63" s="194" t="s">
        <v>3691</v>
      </c>
      <c r="D63" s="51">
        <v>1</v>
      </c>
      <c r="E63" s="16" t="s">
        <v>827</v>
      </c>
      <c r="F63" s="16"/>
      <c r="G63" s="16"/>
      <c r="H63" s="309"/>
      <c r="I63" s="309"/>
      <c r="J63" s="309"/>
      <c r="K63" s="309"/>
      <c r="L63" s="309"/>
      <c r="M63" s="309"/>
      <c r="N63" s="309"/>
      <c r="O63" s="309"/>
      <c r="P63" s="309"/>
      <c r="Q63" s="309"/>
      <c r="R63" s="309"/>
    </row>
    <row r="64" spans="1:18" ht="58">
      <c r="A64" s="3"/>
      <c r="B64" s="13"/>
      <c r="C64" s="19" t="s">
        <v>3692</v>
      </c>
      <c r="D64" s="51">
        <v>1</v>
      </c>
      <c r="E64" s="16" t="s">
        <v>827</v>
      </c>
      <c r="F64" s="16"/>
      <c r="G64" s="16"/>
      <c r="H64" s="309"/>
      <c r="I64" s="309"/>
      <c r="J64" s="309"/>
      <c r="K64" s="309"/>
      <c r="L64" s="309"/>
      <c r="M64" s="309"/>
      <c r="N64" s="309"/>
      <c r="O64" s="309"/>
      <c r="P64" s="309"/>
      <c r="Q64" s="309"/>
      <c r="R64" s="309"/>
    </row>
    <row r="65" spans="1:18" ht="62">
      <c r="A65" s="3" t="s">
        <v>58</v>
      </c>
      <c r="B65" s="9" t="s">
        <v>283</v>
      </c>
      <c r="C65" s="14" t="s">
        <v>3693</v>
      </c>
      <c r="D65" s="51">
        <v>1</v>
      </c>
      <c r="E65" s="16" t="s">
        <v>821</v>
      </c>
      <c r="F65" s="16"/>
      <c r="G65" s="16"/>
      <c r="H65" s="309"/>
      <c r="I65" s="309"/>
      <c r="J65" s="309"/>
      <c r="K65" s="309"/>
      <c r="L65" s="309"/>
      <c r="M65" s="309"/>
      <c r="N65" s="309"/>
      <c r="O65" s="309"/>
      <c r="P65" s="309"/>
      <c r="Q65" s="309"/>
      <c r="R65" s="309"/>
    </row>
    <row r="66" spans="1:18">
      <c r="A66" s="3" t="s">
        <v>59</v>
      </c>
      <c r="B66" s="447" t="s">
        <v>284</v>
      </c>
      <c r="C66" s="445"/>
      <c r="D66" s="445"/>
      <c r="E66" s="445"/>
      <c r="F66" s="445"/>
      <c r="G66" s="451"/>
      <c r="H66" s="309">
        <f>SUM(D67:D73)</f>
        <v>7</v>
      </c>
      <c r="I66" s="309">
        <f>COUNT(D67:D73)*2</f>
        <v>14</v>
      </c>
      <c r="J66" s="309"/>
      <c r="K66" s="309"/>
      <c r="L66" s="309"/>
      <c r="M66" s="309"/>
      <c r="N66" s="309"/>
      <c r="O66" s="309"/>
      <c r="P66" s="309"/>
      <c r="Q66" s="309"/>
      <c r="R66" s="309"/>
    </row>
    <row r="67" spans="1:18" ht="46.5">
      <c r="A67" s="3" t="s">
        <v>1223</v>
      </c>
      <c r="B67" s="8" t="s">
        <v>288</v>
      </c>
      <c r="C67" s="16" t="s">
        <v>3694</v>
      </c>
      <c r="D67" s="51">
        <v>1</v>
      </c>
      <c r="E67" s="16" t="s">
        <v>835</v>
      </c>
      <c r="F67" s="16"/>
      <c r="G67" s="16"/>
      <c r="H67" s="309"/>
      <c r="I67" s="309"/>
      <c r="J67" s="309"/>
      <c r="K67" s="309"/>
      <c r="L67" s="309"/>
      <c r="M67" s="309"/>
      <c r="N67" s="309"/>
      <c r="O67" s="309"/>
      <c r="P67" s="309"/>
      <c r="Q67" s="309"/>
      <c r="R67" s="309"/>
    </row>
    <row r="68" spans="1:18" ht="31">
      <c r="A68" s="3" t="s">
        <v>65</v>
      </c>
      <c r="B68" s="8" t="s">
        <v>290</v>
      </c>
      <c r="C68" s="69" t="s">
        <v>3695</v>
      </c>
      <c r="D68" s="195">
        <v>1</v>
      </c>
      <c r="E68" s="16" t="s">
        <v>835</v>
      </c>
      <c r="F68" s="90"/>
      <c r="G68" s="16"/>
      <c r="H68" s="309"/>
      <c r="I68" s="309"/>
      <c r="J68" s="309"/>
      <c r="K68" s="309"/>
      <c r="L68" s="309"/>
      <c r="M68" s="309"/>
      <c r="N68" s="309"/>
      <c r="O68" s="309"/>
      <c r="P68" s="309"/>
      <c r="Q68" s="309"/>
      <c r="R68" s="309"/>
    </row>
    <row r="69" spans="1:18" ht="29">
      <c r="A69" s="3"/>
      <c r="B69" s="8"/>
      <c r="C69" s="69" t="s">
        <v>3696</v>
      </c>
      <c r="D69" s="195">
        <v>1</v>
      </c>
      <c r="E69" s="16" t="s">
        <v>835</v>
      </c>
      <c r="F69" s="90"/>
      <c r="G69" s="16"/>
      <c r="H69" s="309"/>
      <c r="I69" s="309"/>
      <c r="J69" s="309"/>
      <c r="K69" s="309"/>
      <c r="L69" s="309"/>
      <c r="M69" s="309"/>
      <c r="N69" s="309"/>
      <c r="O69" s="309"/>
      <c r="P69" s="309"/>
      <c r="Q69" s="309"/>
      <c r="R69" s="309"/>
    </row>
    <row r="70" spans="1:18" ht="15.5">
      <c r="A70" s="3"/>
      <c r="B70" s="8"/>
      <c r="C70" s="14" t="s">
        <v>3697</v>
      </c>
      <c r="D70" s="51">
        <v>1</v>
      </c>
      <c r="E70" s="16" t="s">
        <v>835</v>
      </c>
      <c r="F70" s="90"/>
      <c r="G70" s="16"/>
      <c r="H70" s="309"/>
      <c r="I70" s="309"/>
      <c r="J70" s="309"/>
      <c r="K70" s="309"/>
      <c r="L70" s="309"/>
      <c r="M70" s="309"/>
      <c r="N70" s="309"/>
      <c r="O70" s="309"/>
      <c r="P70" s="309"/>
      <c r="Q70" s="309"/>
      <c r="R70" s="309"/>
    </row>
    <row r="71" spans="1:18" ht="15.5">
      <c r="A71" s="3"/>
      <c r="B71" s="8"/>
      <c r="C71" s="69" t="s">
        <v>3698</v>
      </c>
      <c r="D71" s="51">
        <v>1</v>
      </c>
      <c r="E71" s="16" t="s">
        <v>835</v>
      </c>
      <c r="F71" s="90"/>
      <c r="G71" s="16"/>
      <c r="H71" s="309"/>
      <c r="I71" s="309"/>
      <c r="J71" s="309"/>
      <c r="K71" s="309"/>
      <c r="L71" s="309"/>
      <c r="M71" s="309"/>
      <c r="N71" s="309"/>
      <c r="O71" s="309"/>
      <c r="P71" s="309"/>
      <c r="Q71" s="309"/>
      <c r="R71" s="309"/>
    </row>
    <row r="72" spans="1:18" ht="43.5">
      <c r="A72" s="3" t="s">
        <v>66</v>
      </c>
      <c r="B72" s="83" t="s">
        <v>291</v>
      </c>
      <c r="C72" s="84" t="s">
        <v>3699</v>
      </c>
      <c r="D72" s="177">
        <v>1</v>
      </c>
      <c r="E72" s="16" t="s">
        <v>835</v>
      </c>
      <c r="F72" s="147"/>
      <c r="G72" s="74"/>
      <c r="H72" s="309"/>
      <c r="I72" s="309"/>
      <c r="J72" s="309"/>
      <c r="K72" s="309"/>
      <c r="L72" s="309"/>
      <c r="M72" s="309"/>
      <c r="N72" s="309"/>
      <c r="O72" s="309"/>
      <c r="P72" s="309"/>
      <c r="Q72" s="309"/>
      <c r="R72" s="309"/>
    </row>
    <row r="73" spans="1:18" ht="29">
      <c r="A73" s="3"/>
      <c r="B73" s="5"/>
      <c r="C73" s="14" t="s">
        <v>3700</v>
      </c>
      <c r="D73" s="51">
        <v>1</v>
      </c>
      <c r="E73" s="16" t="s">
        <v>835</v>
      </c>
      <c r="F73" s="16"/>
      <c r="G73" s="16"/>
      <c r="H73" s="309"/>
      <c r="I73" s="309"/>
      <c r="J73" s="309"/>
      <c r="K73" s="309"/>
      <c r="L73" s="309"/>
      <c r="M73" s="309"/>
      <c r="N73" s="309"/>
      <c r="O73" s="309"/>
      <c r="P73" s="309"/>
      <c r="Q73" s="309"/>
      <c r="R73" s="309"/>
    </row>
    <row r="74" spans="1:18">
      <c r="A74" s="3" t="s">
        <v>1242</v>
      </c>
      <c r="B74" s="447" t="s">
        <v>292</v>
      </c>
      <c r="C74" s="445"/>
      <c r="D74" s="445"/>
      <c r="E74" s="445"/>
      <c r="F74" s="445"/>
      <c r="G74" s="451"/>
      <c r="H74" s="309">
        <f>SUM(D75:D94)</f>
        <v>20</v>
      </c>
      <c r="I74" s="309">
        <f>COUNT(D75:D94)*2</f>
        <v>40</v>
      </c>
      <c r="J74" s="309"/>
      <c r="K74" s="309"/>
      <c r="L74" s="309"/>
      <c r="M74" s="309"/>
      <c r="N74" s="309"/>
      <c r="O74" s="309"/>
      <c r="P74" s="309"/>
      <c r="Q74" s="309"/>
      <c r="R74" s="309"/>
    </row>
    <row r="75" spans="1:18" ht="31">
      <c r="A75" s="3" t="s">
        <v>1243</v>
      </c>
      <c r="B75" s="8" t="s">
        <v>293</v>
      </c>
      <c r="C75" s="19" t="s">
        <v>3701</v>
      </c>
      <c r="D75" s="133">
        <v>1</v>
      </c>
      <c r="E75" s="114" t="s">
        <v>827</v>
      </c>
      <c r="F75" s="79" t="s">
        <v>3702</v>
      </c>
      <c r="G75" s="16"/>
      <c r="H75" s="309"/>
      <c r="I75" s="309"/>
      <c r="J75" s="309"/>
      <c r="K75" s="309"/>
      <c r="L75" s="309"/>
      <c r="M75" s="309"/>
      <c r="N75" s="309"/>
      <c r="O75" s="309"/>
      <c r="P75" s="309"/>
      <c r="Q75" s="309"/>
      <c r="R75" s="309"/>
    </row>
    <row r="76" spans="1:18" ht="15.5">
      <c r="A76" s="3"/>
      <c r="B76" s="8"/>
      <c r="C76" s="71" t="s">
        <v>3703</v>
      </c>
      <c r="D76" s="133">
        <v>1</v>
      </c>
      <c r="E76" s="114" t="s">
        <v>827</v>
      </c>
      <c r="F76" s="79" t="s">
        <v>3702</v>
      </c>
      <c r="G76" s="16"/>
      <c r="H76" s="309"/>
      <c r="I76" s="309"/>
      <c r="J76" s="309"/>
      <c r="K76" s="309"/>
      <c r="L76" s="309"/>
      <c r="M76" s="309"/>
      <c r="N76" s="309"/>
      <c r="O76" s="309"/>
      <c r="P76" s="309"/>
      <c r="Q76" s="309"/>
      <c r="R76" s="309"/>
    </row>
    <row r="77" spans="1:18" ht="15.5">
      <c r="A77" s="3"/>
      <c r="B77" s="8"/>
      <c r="C77" s="71" t="s">
        <v>3704</v>
      </c>
      <c r="D77" s="133">
        <v>1</v>
      </c>
      <c r="E77" s="114" t="s">
        <v>827</v>
      </c>
      <c r="F77" s="79" t="s">
        <v>3702</v>
      </c>
      <c r="G77" s="16"/>
      <c r="H77" s="309"/>
      <c r="I77" s="309"/>
      <c r="J77" s="309"/>
      <c r="K77" s="309"/>
      <c r="L77" s="309"/>
      <c r="M77" s="309"/>
      <c r="N77" s="309"/>
      <c r="O77" s="309"/>
      <c r="P77" s="309"/>
      <c r="Q77" s="309"/>
      <c r="R77" s="309"/>
    </row>
    <row r="78" spans="1:18" ht="15.5">
      <c r="A78" s="3"/>
      <c r="B78" s="8"/>
      <c r="C78" s="71" t="s">
        <v>1894</v>
      </c>
      <c r="D78" s="133">
        <v>1</v>
      </c>
      <c r="E78" s="114" t="s">
        <v>827</v>
      </c>
      <c r="F78" s="79" t="s">
        <v>3702</v>
      </c>
      <c r="G78" s="16"/>
      <c r="H78" s="309"/>
      <c r="I78" s="309"/>
      <c r="J78" s="309"/>
      <c r="K78" s="309"/>
      <c r="L78" s="309"/>
      <c r="M78" s="309"/>
      <c r="N78" s="309"/>
      <c r="O78" s="309"/>
      <c r="P78" s="309"/>
      <c r="Q78" s="309"/>
      <c r="R78" s="309"/>
    </row>
    <row r="79" spans="1:18" ht="15.5">
      <c r="A79" s="3"/>
      <c r="B79" s="8"/>
      <c r="C79" s="71" t="s">
        <v>3705</v>
      </c>
      <c r="D79" s="133">
        <v>1</v>
      </c>
      <c r="E79" s="114" t="s">
        <v>827</v>
      </c>
      <c r="F79" s="79" t="s">
        <v>3702</v>
      </c>
      <c r="G79" s="16"/>
      <c r="H79" s="309"/>
      <c r="I79" s="309"/>
      <c r="J79" s="309"/>
      <c r="K79" s="309"/>
      <c r="L79" s="309"/>
      <c r="M79" s="309"/>
      <c r="N79" s="309"/>
      <c r="O79" s="309"/>
      <c r="P79" s="309"/>
      <c r="Q79" s="309"/>
      <c r="R79" s="309"/>
    </row>
    <row r="80" spans="1:18" ht="15.5">
      <c r="A80" s="3"/>
      <c r="B80" s="8"/>
      <c r="C80" s="19" t="s">
        <v>3706</v>
      </c>
      <c r="D80" s="133">
        <v>1</v>
      </c>
      <c r="E80" s="114" t="s">
        <v>827</v>
      </c>
      <c r="F80" s="79" t="s">
        <v>3702</v>
      </c>
      <c r="G80" s="16"/>
      <c r="H80" s="309"/>
      <c r="I80" s="309"/>
      <c r="J80" s="309"/>
      <c r="K80" s="309"/>
      <c r="L80" s="309"/>
      <c r="M80" s="309"/>
      <c r="N80" s="309"/>
      <c r="O80" s="309"/>
      <c r="P80" s="309"/>
      <c r="Q80" s="309"/>
      <c r="R80" s="309"/>
    </row>
    <row r="81" spans="1:18" ht="15.5">
      <c r="A81" s="3"/>
      <c r="B81" s="8"/>
      <c r="C81" s="71" t="s">
        <v>3707</v>
      </c>
      <c r="D81" s="133">
        <v>1</v>
      </c>
      <c r="E81" s="114" t="s">
        <v>827</v>
      </c>
      <c r="F81" s="79" t="s">
        <v>3702</v>
      </c>
      <c r="G81" s="16"/>
      <c r="H81" s="309"/>
      <c r="I81" s="309"/>
      <c r="J81" s="309"/>
      <c r="K81" s="309"/>
      <c r="L81" s="309"/>
      <c r="M81" s="309"/>
      <c r="N81" s="309"/>
      <c r="O81" s="309"/>
      <c r="P81" s="309"/>
      <c r="Q81" s="309"/>
      <c r="R81" s="309"/>
    </row>
    <row r="82" spans="1:18" ht="15.5">
      <c r="A82" s="3"/>
      <c r="B82" s="8"/>
      <c r="C82" s="71" t="s">
        <v>3708</v>
      </c>
      <c r="D82" s="133">
        <v>1</v>
      </c>
      <c r="E82" s="114" t="s">
        <v>827</v>
      </c>
      <c r="F82" s="79" t="s">
        <v>3702</v>
      </c>
      <c r="G82" s="16"/>
      <c r="H82" s="309"/>
      <c r="I82" s="309"/>
      <c r="J82" s="309"/>
      <c r="K82" s="309"/>
      <c r="L82" s="309"/>
      <c r="M82" s="309"/>
      <c r="N82" s="309"/>
      <c r="O82" s="309"/>
      <c r="P82" s="309"/>
      <c r="Q82" s="309"/>
      <c r="R82" s="309"/>
    </row>
    <row r="83" spans="1:18" ht="15.5">
      <c r="A83" s="3"/>
      <c r="B83" s="8"/>
      <c r="C83" s="19" t="s">
        <v>3709</v>
      </c>
      <c r="D83" s="133">
        <v>1</v>
      </c>
      <c r="E83" s="114" t="s">
        <v>827</v>
      </c>
      <c r="F83" s="79" t="s">
        <v>3702</v>
      </c>
      <c r="G83" s="16"/>
      <c r="H83" s="309"/>
      <c r="I83" s="309"/>
      <c r="J83" s="309"/>
      <c r="K83" s="309"/>
      <c r="L83" s="309"/>
      <c r="M83" s="309"/>
      <c r="N83" s="309"/>
      <c r="O83" s="309"/>
      <c r="P83" s="309"/>
      <c r="Q83" s="309"/>
      <c r="R83" s="309"/>
    </row>
    <row r="84" spans="1:18" ht="29">
      <c r="A84" s="3"/>
      <c r="B84" s="8"/>
      <c r="C84" s="19" t="s">
        <v>3710</v>
      </c>
      <c r="D84" s="133">
        <v>1</v>
      </c>
      <c r="E84" s="114" t="s">
        <v>827</v>
      </c>
      <c r="F84" s="79" t="s">
        <v>3702</v>
      </c>
      <c r="G84" s="16"/>
      <c r="H84" s="309"/>
      <c r="I84" s="309"/>
      <c r="J84" s="309"/>
      <c r="K84" s="309"/>
      <c r="L84" s="309"/>
      <c r="M84" s="309"/>
      <c r="N84" s="309"/>
      <c r="O84" s="309"/>
      <c r="P84" s="309"/>
      <c r="Q84" s="309"/>
      <c r="R84" s="309"/>
    </row>
    <row r="85" spans="1:18" ht="29">
      <c r="A85" s="3"/>
      <c r="B85" s="8"/>
      <c r="C85" s="19" t="s">
        <v>3711</v>
      </c>
      <c r="D85" s="133">
        <v>1</v>
      </c>
      <c r="E85" s="114" t="s">
        <v>827</v>
      </c>
      <c r="F85" s="79" t="s">
        <v>3702</v>
      </c>
      <c r="G85" s="16"/>
      <c r="H85" s="309"/>
      <c r="I85" s="309"/>
      <c r="J85" s="309"/>
      <c r="K85" s="309"/>
      <c r="L85" s="309"/>
      <c r="M85" s="309"/>
      <c r="N85" s="309"/>
      <c r="O85" s="309"/>
      <c r="P85" s="309"/>
      <c r="Q85" s="309"/>
      <c r="R85" s="309"/>
    </row>
    <row r="86" spans="1:18" ht="15.5">
      <c r="A86" s="3"/>
      <c r="B86" s="8"/>
      <c r="C86" s="19" t="s">
        <v>3712</v>
      </c>
      <c r="D86" s="133">
        <v>1</v>
      </c>
      <c r="E86" s="114" t="s">
        <v>827</v>
      </c>
      <c r="F86" s="79" t="s">
        <v>3702</v>
      </c>
      <c r="G86" s="16"/>
      <c r="H86" s="309"/>
      <c r="I86" s="309"/>
      <c r="J86" s="309"/>
      <c r="K86" s="309"/>
      <c r="L86" s="309"/>
      <c r="M86" s="309"/>
      <c r="N86" s="309"/>
      <c r="O86" s="309"/>
      <c r="P86" s="309"/>
      <c r="Q86" s="309"/>
      <c r="R86" s="309"/>
    </row>
    <row r="87" spans="1:18" ht="15.5">
      <c r="A87" s="3"/>
      <c r="B87" s="8"/>
      <c r="C87" s="19" t="s">
        <v>3713</v>
      </c>
      <c r="D87" s="133">
        <v>1</v>
      </c>
      <c r="E87" s="114" t="s">
        <v>827</v>
      </c>
      <c r="F87" s="79" t="s">
        <v>3702</v>
      </c>
      <c r="G87" s="16"/>
      <c r="H87" s="309"/>
      <c r="I87" s="309"/>
      <c r="J87" s="309"/>
      <c r="K87" s="309"/>
      <c r="L87" s="309"/>
      <c r="M87" s="309"/>
      <c r="N87" s="309"/>
      <c r="O87" s="309"/>
      <c r="P87" s="309"/>
      <c r="Q87" s="309"/>
      <c r="R87" s="309"/>
    </row>
    <row r="88" spans="1:18" ht="29">
      <c r="A88" s="3"/>
      <c r="B88" s="8"/>
      <c r="C88" s="19" t="s">
        <v>3714</v>
      </c>
      <c r="D88" s="133">
        <v>1</v>
      </c>
      <c r="E88" s="114" t="s">
        <v>827</v>
      </c>
      <c r="F88" s="79" t="s">
        <v>3702</v>
      </c>
      <c r="G88" s="16"/>
      <c r="H88" s="309"/>
      <c r="I88" s="309"/>
      <c r="J88" s="309"/>
      <c r="K88" s="309"/>
      <c r="L88" s="309"/>
      <c r="M88" s="309"/>
      <c r="N88" s="309"/>
      <c r="O88" s="309"/>
      <c r="P88" s="309"/>
      <c r="Q88" s="309"/>
      <c r="R88" s="309"/>
    </row>
    <row r="89" spans="1:18" ht="15.5">
      <c r="A89" s="3"/>
      <c r="B89" s="8"/>
      <c r="C89" s="19" t="s">
        <v>3715</v>
      </c>
      <c r="D89" s="133">
        <v>1</v>
      </c>
      <c r="E89" s="114" t="s">
        <v>827</v>
      </c>
      <c r="F89" s="79" t="s">
        <v>3702</v>
      </c>
      <c r="G89" s="16"/>
      <c r="H89" s="309"/>
      <c r="I89" s="309"/>
      <c r="J89" s="309"/>
      <c r="K89" s="309"/>
      <c r="L89" s="309"/>
      <c r="M89" s="309"/>
      <c r="N89" s="309"/>
      <c r="O89" s="309"/>
      <c r="P89" s="309"/>
      <c r="Q89" s="309"/>
      <c r="R89" s="309"/>
    </row>
    <row r="90" spans="1:18" ht="15.5">
      <c r="A90" s="3"/>
      <c r="B90" s="8"/>
      <c r="C90" s="19" t="s">
        <v>3716</v>
      </c>
      <c r="D90" s="133">
        <v>1</v>
      </c>
      <c r="E90" s="114" t="s">
        <v>827</v>
      </c>
      <c r="F90" s="79" t="s">
        <v>3702</v>
      </c>
      <c r="G90" s="16"/>
      <c r="H90" s="309"/>
      <c r="I90" s="309"/>
      <c r="J90" s="309"/>
      <c r="K90" s="309"/>
      <c r="L90" s="309"/>
      <c r="M90" s="309"/>
      <c r="N90" s="309"/>
      <c r="O90" s="309"/>
      <c r="P90" s="309"/>
      <c r="Q90" s="309"/>
      <c r="R90" s="309"/>
    </row>
    <row r="91" spans="1:18" ht="15.5">
      <c r="A91" s="3"/>
      <c r="B91" s="8"/>
      <c r="C91" s="19" t="s">
        <v>3717</v>
      </c>
      <c r="D91" s="133">
        <v>1</v>
      </c>
      <c r="E91" s="114" t="s">
        <v>827</v>
      </c>
      <c r="F91" s="79" t="s">
        <v>3702</v>
      </c>
      <c r="G91" s="16"/>
      <c r="H91" s="309"/>
      <c r="I91" s="309"/>
      <c r="J91" s="309"/>
      <c r="K91" s="309"/>
      <c r="L91" s="309"/>
      <c r="M91" s="309"/>
      <c r="N91" s="309"/>
      <c r="O91" s="309"/>
      <c r="P91" s="309"/>
      <c r="Q91" s="309"/>
      <c r="R91" s="309"/>
    </row>
    <row r="92" spans="1:18" ht="15.5">
      <c r="A92" s="3"/>
      <c r="B92" s="8"/>
      <c r="C92" s="19" t="s">
        <v>3718</v>
      </c>
      <c r="D92" s="133">
        <v>1</v>
      </c>
      <c r="E92" s="114" t="s">
        <v>827</v>
      </c>
      <c r="F92" s="79" t="s">
        <v>3702</v>
      </c>
      <c r="G92" s="16"/>
      <c r="H92" s="309"/>
      <c r="I92" s="309"/>
      <c r="J92" s="309"/>
      <c r="K92" s="309"/>
      <c r="L92" s="309"/>
      <c r="M92" s="309"/>
      <c r="N92" s="309"/>
      <c r="O92" s="309"/>
      <c r="P92" s="309"/>
      <c r="Q92" s="309"/>
      <c r="R92" s="309"/>
    </row>
    <row r="93" spans="1:18" ht="29">
      <c r="A93" s="3"/>
      <c r="B93" s="8"/>
      <c r="C93" s="19" t="s">
        <v>3719</v>
      </c>
      <c r="D93" s="133">
        <v>1</v>
      </c>
      <c r="E93" s="114" t="s">
        <v>827</v>
      </c>
      <c r="F93" s="79" t="s">
        <v>3702</v>
      </c>
      <c r="G93" s="16"/>
      <c r="H93" s="309"/>
      <c r="I93" s="309"/>
      <c r="J93" s="309"/>
      <c r="K93" s="309"/>
      <c r="L93" s="309"/>
      <c r="M93" s="309"/>
      <c r="N93" s="309"/>
      <c r="O93" s="309"/>
      <c r="P93" s="309"/>
      <c r="Q93" s="309"/>
      <c r="R93" s="309"/>
    </row>
    <row r="94" spans="1:18" ht="31">
      <c r="A94" s="3" t="s">
        <v>1247</v>
      </c>
      <c r="B94" s="8" t="s">
        <v>294</v>
      </c>
      <c r="C94" s="14" t="s">
        <v>3720</v>
      </c>
      <c r="D94" s="196">
        <v>1</v>
      </c>
      <c r="E94" s="114" t="s">
        <v>827</v>
      </c>
      <c r="F94" s="79" t="s">
        <v>3721</v>
      </c>
      <c r="G94" s="16"/>
      <c r="H94" s="309"/>
      <c r="I94" s="309"/>
      <c r="J94" s="309"/>
      <c r="K94" s="309"/>
      <c r="L94" s="309"/>
      <c r="M94" s="309"/>
      <c r="N94" s="309"/>
      <c r="O94" s="309"/>
      <c r="P94" s="309"/>
      <c r="Q94" s="309"/>
      <c r="R94" s="309"/>
    </row>
    <row r="95" spans="1:18">
      <c r="A95" s="3" t="s">
        <v>1254</v>
      </c>
      <c r="B95" s="447" t="s">
        <v>296</v>
      </c>
      <c r="C95" s="445"/>
      <c r="D95" s="445"/>
      <c r="E95" s="445"/>
      <c r="F95" s="445"/>
      <c r="G95" s="451"/>
      <c r="H95" s="309">
        <f>SUM(D96:D98)</f>
        <v>3</v>
      </c>
      <c r="I95" s="309">
        <f>COUNT(D96:D98)*2</f>
        <v>6</v>
      </c>
      <c r="J95" s="309"/>
      <c r="K95" s="309"/>
      <c r="L95" s="309"/>
      <c r="M95" s="309"/>
      <c r="N95" s="309"/>
      <c r="O95" s="309"/>
      <c r="P95" s="309"/>
      <c r="Q95" s="309"/>
      <c r="R95" s="309"/>
    </row>
    <row r="96" spans="1:18" ht="72.5">
      <c r="A96" s="3" t="s">
        <v>1265</v>
      </c>
      <c r="B96" s="8" t="s">
        <v>301</v>
      </c>
      <c r="C96" s="17" t="s">
        <v>3722</v>
      </c>
      <c r="D96" s="133">
        <v>1</v>
      </c>
      <c r="E96" s="114" t="s">
        <v>823</v>
      </c>
      <c r="F96" s="79" t="s">
        <v>3723</v>
      </c>
      <c r="G96" s="16"/>
      <c r="H96" s="309"/>
      <c r="I96" s="309"/>
      <c r="J96" s="309"/>
      <c r="K96" s="309"/>
      <c r="L96" s="309"/>
      <c r="M96" s="309"/>
      <c r="N96" s="309"/>
      <c r="O96" s="309"/>
      <c r="P96" s="309"/>
      <c r="Q96" s="309"/>
      <c r="R96" s="309"/>
    </row>
    <row r="97" spans="1:18" ht="72.5">
      <c r="A97" s="3" t="s">
        <v>77</v>
      </c>
      <c r="B97" s="11" t="s">
        <v>302</v>
      </c>
      <c r="C97" s="6" t="s">
        <v>1267</v>
      </c>
      <c r="D97" s="51">
        <v>1</v>
      </c>
      <c r="E97" s="114" t="s">
        <v>823</v>
      </c>
      <c r="F97" s="14" t="s">
        <v>1268</v>
      </c>
      <c r="G97" s="16"/>
      <c r="H97" s="309"/>
      <c r="I97" s="309"/>
      <c r="J97" s="309"/>
      <c r="K97" s="309"/>
      <c r="L97" s="309"/>
      <c r="M97" s="309"/>
      <c r="N97" s="309"/>
      <c r="O97" s="309"/>
      <c r="P97" s="309"/>
      <c r="Q97" s="309"/>
      <c r="R97" s="309"/>
    </row>
    <row r="98" spans="1:18" ht="72.5">
      <c r="A98" s="3" t="s">
        <v>1270</v>
      </c>
      <c r="B98" s="8" t="s">
        <v>3724</v>
      </c>
      <c r="C98" s="19" t="s">
        <v>3725</v>
      </c>
      <c r="D98" s="133">
        <v>1</v>
      </c>
      <c r="E98" s="114" t="s">
        <v>823</v>
      </c>
      <c r="F98" s="79" t="s">
        <v>3726</v>
      </c>
      <c r="G98" s="16"/>
      <c r="H98" s="309"/>
      <c r="I98" s="309"/>
      <c r="J98" s="309"/>
      <c r="K98" s="309"/>
      <c r="L98" s="309"/>
      <c r="M98" s="309"/>
      <c r="N98" s="309"/>
      <c r="O98" s="309"/>
      <c r="P98" s="309"/>
      <c r="Q98" s="309"/>
      <c r="R98" s="309"/>
    </row>
    <row r="99" spans="1:18" ht="21">
      <c r="A99" s="1"/>
      <c r="B99" s="522" t="s">
        <v>304</v>
      </c>
      <c r="C99" s="445"/>
      <c r="D99" s="445"/>
      <c r="E99" s="445"/>
      <c r="F99" s="445"/>
      <c r="G99" s="451"/>
      <c r="H99" s="309">
        <f>H100+H103+H143+H154+H157+H159</f>
        <v>58</v>
      </c>
      <c r="I99" s="309">
        <f>I100+I103+I143+I154+I157+I159</f>
        <v>116</v>
      </c>
      <c r="J99" s="309"/>
      <c r="K99" s="309"/>
      <c r="L99" s="309"/>
      <c r="M99" s="309"/>
      <c r="N99" s="309"/>
      <c r="O99" s="309"/>
      <c r="P99" s="309"/>
      <c r="Q99" s="309"/>
      <c r="R99" s="309"/>
    </row>
    <row r="100" spans="1:18">
      <c r="A100" s="3" t="s">
        <v>1275</v>
      </c>
      <c r="B100" s="447" t="s">
        <v>305</v>
      </c>
      <c r="C100" s="445"/>
      <c r="D100" s="445"/>
      <c r="E100" s="445"/>
      <c r="F100" s="445"/>
      <c r="G100" s="451"/>
      <c r="H100" s="309">
        <f>SUM(D101:D102)</f>
        <v>2</v>
      </c>
      <c r="I100" s="309">
        <f>COUNT(D101:D102)*2</f>
        <v>4</v>
      </c>
      <c r="J100" s="309"/>
      <c r="K100" s="309"/>
      <c r="L100" s="309"/>
      <c r="M100" s="309"/>
      <c r="N100" s="309"/>
      <c r="O100" s="309"/>
      <c r="P100" s="309"/>
      <c r="Q100" s="309"/>
      <c r="R100" s="309"/>
    </row>
    <row r="101" spans="1:18" ht="62">
      <c r="A101" s="3" t="s">
        <v>1277</v>
      </c>
      <c r="B101" s="5" t="s">
        <v>307</v>
      </c>
      <c r="C101" s="14" t="s">
        <v>3727</v>
      </c>
      <c r="D101" s="51">
        <v>1</v>
      </c>
      <c r="E101" s="16" t="s">
        <v>837</v>
      </c>
      <c r="F101" s="14" t="s">
        <v>3728</v>
      </c>
      <c r="G101" s="16"/>
      <c r="H101" s="309"/>
      <c r="I101" s="309"/>
      <c r="J101" s="309"/>
      <c r="K101" s="309"/>
      <c r="L101" s="309"/>
      <c r="M101" s="309"/>
      <c r="N101" s="309"/>
      <c r="O101" s="309"/>
      <c r="P101" s="309"/>
      <c r="Q101" s="309"/>
      <c r="R101" s="309"/>
    </row>
    <row r="102" spans="1:18" ht="46.5">
      <c r="A102" s="3" t="s">
        <v>1930</v>
      </c>
      <c r="B102" s="5" t="s">
        <v>308</v>
      </c>
      <c r="C102" s="14" t="s">
        <v>3729</v>
      </c>
      <c r="D102" s="51">
        <v>1</v>
      </c>
      <c r="E102" s="16" t="s">
        <v>828</v>
      </c>
      <c r="F102" s="16"/>
      <c r="G102" s="16"/>
      <c r="H102" s="309"/>
      <c r="I102" s="309"/>
      <c r="J102" s="309"/>
      <c r="K102" s="309"/>
      <c r="L102" s="309"/>
      <c r="M102" s="309"/>
      <c r="N102" s="309"/>
      <c r="O102" s="309"/>
      <c r="P102" s="309"/>
      <c r="Q102" s="309"/>
      <c r="R102" s="309"/>
    </row>
    <row r="103" spans="1:18">
      <c r="A103" s="3" t="s">
        <v>1279</v>
      </c>
      <c r="B103" s="447" t="s">
        <v>309</v>
      </c>
      <c r="C103" s="445"/>
      <c r="D103" s="445"/>
      <c r="E103" s="445"/>
      <c r="F103" s="445"/>
      <c r="G103" s="451"/>
      <c r="H103" s="309">
        <f>SUM(D104:D142)</f>
        <v>39</v>
      </c>
      <c r="I103" s="309">
        <f>COUNT(D104:D142)*2</f>
        <v>78</v>
      </c>
      <c r="J103" s="309"/>
      <c r="K103" s="309"/>
      <c r="L103" s="309"/>
      <c r="M103" s="309"/>
      <c r="N103" s="309"/>
      <c r="O103" s="309"/>
      <c r="P103" s="309"/>
      <c r="Q103" s="309"/>
      <c r="R103" s="309"/>
    </row>
    <row r="104" spans="1:18" ht="58">
      <c r="A104" s="3" t="s">
        <v>1280</v>
      </c>
      <c r="B104" s="5" t="s">
        <v>1281</v>
      </c>
      <c r="C104" s="92" t="s">
        <v>3730</v>
      </c>
      <c r="D104" s="51">
        <v>1</v>
      </c>
      <c r="E104" s="16" t="s">
        <v>829</v>
      </c>
      <c r="F104" s="16"/>
      <c r="G104" s="16"/>
      <c r="H104" s="309"/>
      <c r="I104" s="309"/>
      <c r="J104" s="309"/>
      <c r="K104" s="309"/>
      <c r="L104" s="309"/>
      <c r="M104" s="309"/>
      <c r="N104" s="309"/>
      <c r="O104" s="309"/>
      <c r="P104" s="309"/>
      <c r="Q104" s="309"/>
      <c r="R104" s="309"/>
    </row>
    <row r="105" spans="1:18" ht="72.5">
      <c r="A105" s="3"/>
      <c r="B105" s="5"/>
      <c r="C105" s="19" t="s">
        <v>3731</v>
      </c>
      <c r="D105" s="51">
        <v>1</v>
      </c>
      <c r="E105" s="16" t="s">
        <v>829</v>
      </c>
      <c r="F105" s="16"/>
      <c r="G105" s="16"/>
      <c r="H105" s="309"/>
      <c r="I105" s="309"/>
      <c r="J105" s="309"/>
      <c r="K105" s="309"/>
      <c r="L105" s="309"/>
      <c r="M105" s="309"/>
      <c r="N105" s="309"/>
      <c r="O105" s="309"/>
      <c r="P105" s="309"/>
      <c r="Q105" s="309"/>
      <c r="R105" s="309"/>
    </row>
    <row r="106" spans="1:18" ht="29">
      <c r="A106" s="3"/>
      <c r="B106" s="5"/>
      <c r="C106" s="19" t="s">
        <v>3732</v>
      </c>
      <c r="D106" s="51">
        <v>1</v>
      </c>
      <c r="E106" s="16" t="s">
        <v>829</v>
      </c>
      <c r="F106" s="16"/>
      <c r="G106" s="16"/>
      <c r="H106" s="309"/>
      <c r="I106" s="309"/>
      <c r="J106" s="309"/>
      <c r="K106" s="309"/>
      <c r="L106" s="309"/>
      <c r="M106" s="309"/>
      <c r="N106" s="309"/>
      <c r="O106" s="309"/>
      <c r="P106" s="309"/>
      <c r="Q106" s="309"/>
      <c r="R106" s="309"/>
    </row>
    <row r="107" spans="1:18" ht="46.5">
      <c r="A107" s="3" t="s">
        <v>3733</v>
      </c>
      <c r="B107" s="7" t="s">
        <v>3734</v>
      </c>
      <c r="C107" s="14" t="s">
        <v>3735</v>
      </c>
      <c r="D107" s="51">
        <v>1</v>
      </c>
      <c r="E107" s="16" t="s">
        <v>829</v>
      </c>
      <c r="F107" s="16"/>
      <c r="G107" s="16"/>
      <c r="H107" s="309"/>
      <c r="I107" s="309"/>
      <c r="J107" s="309"/>
      <c r="K107" s="309"/>
      <c r="L107" s="309"/>
      <c r="M107" s="309"/>
      <c r="N107" s="309"/>
      <c r="O107" s="309"/>
      <c r="P107" s="309"/>
      <c r="Q107" s="309"/>
      <c r="R107" s="309"/>
    </row>
    <row r="108" spans="1:18" ht="29">
      <c r="A108" s="3"/>
      <c r="B108" s="7"/>
      <c r="C108" s="19" t="s">
        <v>3736</v>
      </c>
      <c r="D108" s="51">
        <v>1</v>
      </c>
      <c r="E108" s="16" t="s">
        <v>829</v>
      </c>
      <c r="F108" s="16"/>
      <c r="G108" s="16"/>
      <c r="H108" s="309"/>
      <c r="I108" s="309"/>
      <c r="J108" s="309"/>
      <c r="K108" s="309"/>
      <c r="L108" s="309"/>
      <c r="M108" s="309"/>
      <c r="N108" s="309"/>
      <c r="O108" s="309"/>
      <c r="P108" s="309"/>
      <c r="Q108" s="309"/>
      <c r="R108" s="309"/>
    </row>
    <row r="109" spans="1:18" ht="43.5">
      <c r="A109" s="3" t="s">
        <v>1284</v>
      </c>
      <c r="B109" s="5" t="s">
        <v>310</v>
      </c>
      <c r="C109" s="19" t="s">
        <v>3737</v>
      </c>
      <c r="D109" s="133">
        <v>1</v>
      </c>
      <c r="E109" s="114" t="s">
        <v>823</v>
      </c>
      <c r="F109" s="114"/>
      <c r="G109" s="16"/>
      <c r="H109" s="309"/>
      <c r="I109" s="309"/>
      <c r="J109" s="309"/>
      <c r="K109" s="309"/>
      <c r="L109" s="309"/>
      <c r="M109" s="309"/>
      <c r="N109" s="309"/>
      <c r="O109" s="309"/>
      <c r="P109" s="309"/>
      <c r="Q109" s="309"/>
      <c r="R109" s="309"/>
    </row>
    <row r="110" spans="1:18" ht="72.5">
      <c r="A110" s="3"/>
      <c r="B110" s="5"/>
      <c r="C110" s="19" t="s">
        <v>3738</v>
      </c>
      <c r="D110" s="133">
        <v>1</v>
      </c>
      <c r="E110" s="114" t="s">
        <v>823</v>
      </c>
      <c r="F110" s="79" t="s">
        <v>3739</v>
      </c>
      <c r="G110" s="16"/>
      <c r="H110" s="309"/>
      <c r="I110" s="309"/>
      <c r="J110" s="309"/>
      <c r="K110" s="309"/>
      <c r="L110" s="309"/>
      <c r="M110" s="309"/>
      <c r="N110" s="309"/>
      <c r="O110" s="309"/>
      <c r="P110" s="309"/>
      <c r="Q110" s="309"/>
      <c r="R110" s="309"/>
    </row>
    <row r="111" spans="1:18" ht="43.5">
      <c r="A111" s="3"/>
      <c r="B111" s="5"/>
      <c r="C111" s="19" t="s">
        <v>3740</v>
      </c>
      <c r="D111" s="133">
        <v>1</v>
      </c>
      <c r="E111" s="114" t="s">
        <v>823</v>
      </c>
      <c r="F111" s="79"/>
      <c r="G111" s="16"/>
      <c r="H111" s="309"/>
      <c r="I111" s="309"/>
      <c r="J111" s="309"/>
      <c r="K111" s="309"/>
      <c r="L111" s="309"/>
      <c r="M111" s="309"/>
      <c r="N111" s="309"/>
      <c r="O111" s="309"/>
      <c r="P111" s="309"/>
      <c r="Q111" s="309"/>
      <c r="R111" s="309"/>
    </row>
    <row r="112" spans="1:18" ht="29">
      <c r="A112" s="3"/>
      <c r="B112" s="5"/>
      <c r="C112" s="19" t="s">
        <v>3741</v>
      </c>
      <c r="D112" s="133">
        <v>1</v>
      </c>
      <c r="E112" s="114" t="s">
        <v>823</v>
      </c>
      <c r="F112" s="79"/>
      <c r="G112" s="16"/>
      <c r="H112" s="309"/>
      <c r="I112" s="309"/>
      <c r="J112" s="309"/>
      <c r="K112" s="309"/>
      <c r="L112" s="309"/>
      <c r="M112" s="309"/>
      <c r="N112" s="309"/>
      <c r="O112" s="309"/>
      <c r="P112" s="309"/>
      <c r="Q112" s="309"/>
      <c r="R112" s="309"/>
    </row>
    <row r="113" spans="1:18" ht="29">
      <c r="A113" s="3"/>
      <c r="B113" s="5"/>
      <c r="C113" s="19" t="s">
        <v>4941</v>
      </c>
      <c r="D113" s="133">
        <v>1</v>
      </c>
      <c r="E113" s="114" t="s">
        <v>823</v>
      </c>
      <c r="F113" s="79"/>
      <c r="G113" s="16"/>
      <c r="H113" s="309"/>
      <c r="I113" s="309"/>
      <c r="J113" s="309"/>
      <c r="K113" s="309"/>
      <c r="L113" s="309"/>
      <c r="M113" s="309"/>
      <c r="N113" s="309"/>
      <c r="O113" s="309"/>
      <c r="P113" s="309"/>
      <c r="Q113" s="309"/>
      <c r="R113" s="309"/>
    </row>
    <row r="114" spans="1:18" ht="43.5">
      <c r="A114" s="3"/>
      <c r="B114" s="5"/>
      <c r="C114" s="19" t="s">
        <v>3742</v>
      </c>
      <c r="D114" s="133">
        <v>1</v>
      </c>
      <c r="E114" s="114" t="s">
        <v>823</v>
      </c>
      <c r="F114" s="114"/>
      <c r="G114" s="16"/>
      <c r="H114" s="309"/>
      <c r="I114" s="309"/>
      <c r="J114" s="309"/>
      <c r="K114" s="309"/>
      <c r="L114" s="309"/>
      <c r="M114" s="309"/>
      <c r="N114" s="309"/>
      <c r="O114" s="309"/>
      <c r="P114" s="309"/>
      <c r="Q114" s="309"/>
      <c r="R114" s="309"/>
    </row>
    <row r="115" spans="1:18" ht="29">
      <c r="A115" s="3"/>
      <c r="B115" s="5"/>
      <c r="C115" s="19" t="s">
        <v>3743</v>
      </c>
      <c r="D115" s="133">
        <v>1</v>
      </c>
      <c r="E115" s="114" t="s">
        <v>823</v>
      </c>
      <c r="F115" s="114"/>
      <c r="G115" s="16"/>
      <c r="H115" s="309"/>
      <c r="I115" s="309"/>
      <c r="J115" s="309"/>
      <c r="K115" s="309"/>
      <c r="L115" s="309"/>
      <c r="M115" s="309"/>
      <c r="N115" s="309"/>
      <c r="O115" s="309"/>
      <c r="P115" s="309"/>
      <c r="Q115" s="309"/>
      <c r="R115" s="309"/>
    </row>
    <row r="116" spans="1:18" ht="29">
      <c r="A116" s="3"/>
      <c r="B116" s="5"/>
      <c r="C116" s="19" t="s">
        <v>3744</v>
      </c>
      <c r="D116" s="133">
        <v>1</v>
      </c>
      <c r="E116" s="114" t="s">
        <v>828</v>
      </c>
      <c r="F116" s="79"/>
      <c r="G116" s="16"/>
      <c r="H116" s="309"/>
      <c r="I116" s="309"/>
      <c r="J116" s="309"/>
      <c r="K116" s="309"/>
      <c r="L116" s="309"/>
      <c r="M116" s="309"/>
      <c r="N116" s="309"/>
      <c r="O116" s="309"/>
      <c r="P116" s="309"/>
      <c r="Q116" s="309"/>
      <c r="R116" s="309"/>
    </row>
    <row r="117" spans="1:18" ht="72.5">
      <c r="A117" s="3"/>
      <c r="B117" s="5"/>
      <c r="C117" s="19" t="s">
        <v>3745</v>
      </c>
      <c r="D117" s="133">
        <v>1</v>
      </c>
      <c r="E117" s="114" t="s">
        <v>827</v>
      </c>
      <c r="F117" s="79" t="s">
        <v>3746</v>
      </c>
      <c r="G117" s="16"/>
      <c r="H117" s="309"/>
      <c r="I117" s="309"/>
      <c r="J117" s="309"/>
      <c r="K117" s="309"/>
      <c r="L117" s="309"/>
      <c r="M117" s="309"/>
      <c r="N117" s="309"/>
      <c r="O117" s="309"/>
      <c r="P117" s="309"/>
      <c r="Q117" s="309"/>
      <c r="R117" s="309"/>
    </row>
    <row r="118" spans="1:18" ht="58">
      <c r="A118" s="3"/>
      <c r="B118" s="5"/>
      <c r="C118" s="19" t="s">
        <v>3747</v>
      </c>
      <c r="D118" s="133">
        <v>1</v>
      </c>
      <c r="E118" s="114" t="s">
        <v>823</v>
      </c>
      <c r="F118" s="79" t="s">
        <v>3748</v>
      </c>
      <c r="G118" s="16"/>
      <c r="H118" s="309"/>
      <c r="I118" s="309"/>
      <c r="J118" s="309"/>
      <c r="K118" s="309"/>
      <c r="L118" s="309"/>
      <c r="M118" s="309"/>
      <c r="N118" s="309"/>
      <c r="O118" s="309"/>
      <c r="P118" s="309"/>
      <c r="Q118" s="309"/>
      <c r="R118" s="309"/>
    </row>
    <row r="119" spans="1:18" ht="31">
      <c r="A119" s="3" t="s">
        <v>1286</v>
      </c>
      <c r="B119" s="5" t="s">
        <v>311</v>
      </c>
      <c r="C119" s="19" t="s">
        <v>3749</v>
      </c>
      <c r="D119" s="51">
        <v>1</v>
      </c>
      <c r="E119" s="16" t="s">
        <v>829</v>
      </c>
      <c r="F119" s="16"/>
      <c r="G119" s="16"/>
      <c r="H119" s="309"/>
      <c r="I119" s="309"/>
      <c r="J119" s="309"/>
      <c r="K119" s="309"/>
      <c r="L119" s="309"/>
      <c r="M119" s="309"/>
      <c r="N119" s="309"/>
      <c r="O119" s="309"/>
      <c r="P119" s="309"/>
      <c r="Q119" s="309"/>
      <c r="R119" s="309"/>
    </row>
    <row r="120" spans="1:18" ht="29">
      <c r="A120" s="3"/>
      <c r="B120" s="5"/>
      <c r="C120" s="19" t="s">
        <v>3750</v>
      </c>
      <c r="D120" s="51">
        <v>1</v>
      </c>
      <c r="E120" s="16" t="s">
        <v>829</v>
      </c>
      <c r="F120" s="16"/>
      <c r="G120" s="16"/>
      <c r="H120" s="309"/>
      <c r="I120" s="309"/>
      <c r="J120" s="309"/>
      <c r="K120" s="309"/>
      <c r="L120" s="309"/>
      <c r="M120" s="309"/>
      <c r="N120" s="309"/>
      <c r="O120" s="309"/>
      <c r="P120" s="309"/>
      <c r="Q120" s="309"/>
      <c r="R120" s="309"/>
    </row>
    <row r="121" spans="1:18" ht="58">
      <c r="A121" s="3"/>
      <c r="B121" s="5"/>
      <c r="C121" s="19" t="s">
        <v>3751</v>
      </c>
      <c r="D121" s="51">
        <v>1</v>
      </c>
      <c r="E121" s="16" t="s">
        <v>829</v>
      </c>
      <c r="F121" s="16"/>
      <c r="G121" s="16"/>
      <c r="H121" s="309"/>
      <c r="I121" s="309"/>
      <c r="J121" s="309"/>
      <c r="K121" s="309"/>
      <c r="L121" s="309"/>
      <c r="M121" s="309"/>
      <c r="N121" s="309"/>
      <c r="O121" s="309"/>
      <c r="P121" s="309"/>
      <c r="Q121" s="309"/>
      <c r="R121" s="309"/>
    </row>
    <row r="122" spans="1:18" ht="29">
      <c r="A122" s="3"/>
      <c r="B122" s="5"/>
      <c r="C122" s="69" t="s">
        <v>3752</v>
      </c>
      <c r="D122" s="51">
        <v>1</v>
      </c>
      <c r="E122" s="16" t="s">
        <v>829</v>
      </c>
      <c r="F122" s="16"/>
      <c r="G122" s="16"/>
      <c r="H122" s="309"/>
      <c r="I122" s="309"/>
      <c r="J122" s="309"/>
      <c r="K122" s="309"/>
      <c r="L122" s="309"/>
      <c r="M122" s="309"/>
      <c r="N122" s="309"/>
      <c r="O122" s="309"/>
      <c r="P122" s="309"/>
      <c r="Q122" s="309"/>
      <c r="R122" s="309"/>
    </row>
    <row r="123" spans="1:18" ht="46.5">
      <c r="A123" s="3" t="s">
        <v>1289</v>
      </c>
      <c r="B123" s="7" t="s">
        <v>312</v>
      </c>
      <c r="C123" s="14" t="s">
        <v>3753</v>
      </c>
      <c r="D123" s="51">
        <v>1</v>
      </c>
      <c r="E123" s="16" t="s">
        <v>829</v>
      </c>
      <c r="F123" s="16"/>
      <c r="G123" s="16"/>
      <c r="H123" s="309"/>
      <c r="I123" s="309"/>
      <c r="J123" s="309"/>
      <c r="K123" s="309"/>
      <c r="L123" s="309"/>
      <c r="M123" s="309"/>
      <c r="N123" s="309"/>
      <c r="O123" s="309"/>
      <c r="P123" s="309"/>
      <c r="Q123" s="309"/>
      <c r="R123" s="309"/>
    </row>
    <row r="124" spans="1:18" ht="15.5">
      <c r="A124" s="3"/>
      <c r="B124" s="7"/>
      <c r="C124" s="14" t="s">
        <v>3754</v>
      </c>
      <c r="D124" s="51">
        <v>1</v>
      </c>
      <c r="E124" s="16" t="s">
        <v>825</v>
      </c>
      <c r="F124" s="16"/>
      <c r="G124" s="16"/>
      <c r="H124" s="309"/>
      <c r="I124" s="309"/>
      <c r="J124" s="309"/>
      <c r="K124" s="309"/>
      <c r="L124" s="309"/>
      <c r="M124" s="309"/>
      <c r="N124" s="309"/>
      <c r="O124" s="309"/>
      <c r="P124" s="309"/>
      <c r="Q124" s="309"/>
      <c r="R124" s="309"/>
    </row>
    <row r="125" spans="1:18" ht="29">
      <c r="A125" s="3"/>
      <c r="B125" s="7"/>
      <c r="C125" s="14" t="s">
        <v>3755</v>
      </c>
      <c r="D125" s="51">
        <v>1</v>
      </c>
      <c r="E125" s="16" t="s">
        <v>823</v>
      </c>
      <c r="F125" s="16"/>
      <c r="G125" s="16"/>
      <c r="H125" s="309"/>
      <c r="I125" s="309"/>
      <c r="J125" s="309"/>
      <c r="K125" s="309"/>
      <c r="L125" s="309"/>
      <c r="M125" s="309"/>
      <c r="N125" s="309"/>
      <c r="O125" s="309"/>
      <c r="P125" s="309"/>
      <c r="Q125" s="309"/>
      <c r="R125" s="309"/>
    </row>
    <row r="126" spans="1:18" ht="43.5">
      <c r="A126" s="3"/>
      <c r="B126" s="7"/>
      <c r="C126" s="25" t="s">
        <v>3756</v>
      </c>
      <c r="D126" s="51">
        <v>1</v>
      </c>
      <c r="E126" s="71" t="s">
        <v>825</v>
      </c>
      <c r="F126" s="71"/>
      <c r="G126" s="71"/>
      <c r="H126" s="309"/>
      <c r="I126" s="309"/>
      <c r="J126" s="309"/>
      <c r="K126" s="309"/>
      <c r="L126" s="309"/>
      <c r="M126" s="309"/>
      <c r="N126" s="309"/>
      <c r="O126" s="309"/>
      <c r="P126" s="309"/>
      <c r="Q126" s="309"/>
      <c r="R126" s="309"/>
    </row>
    <row r="127" spans="1:18" ht="29">
      <c r="A127" s="3"/>
      <c r="B127" s="7"/>
      <c r="C127" s="25" t="s">
        <v>3757</v>
      </c>
      <c r="D127" s="77">
        <v>1</v>
      </c>
      <c r="E127" s="19" t="s">
        <v>840</v>
      </c>
      <c r="F127" s="19"/>
      <c r="G127" s="19"/>
      <c r="H127" s="309"/>
      <c r="I127" s="309"/>
      <c r="J127" s="309"/>
      <c r="K127" s="309"/>
      <c r="L127" s="309"/>
      <c r="M127" s="309"/>
      <c r="N127" s="309"/>
      <c r="O127" s="309"/>
      <c r="P127" s="309"/>
      <c r="Q127" s="309"/>
      <c r="R127" s="309"/>
    </row>
    <row r="128" spans="1:18" ht="29">
      <c r="A128" s="3"/>
      <c r="B128" s="7"/>
      <c r="C128" s="25" t="s">
        <v>3758</v>
      </c>
      <c r="D128" s="77">
        <v>1</v>
      </c>
      <c r="E128" s="19" t="s">
        <v>827</v>
      </c>
      <c r="F128" s="19"/>
      <c r="G128" s="19"/>
      <c r="H128" s="309"/>
      <c r="I128" s="309"/>
      <c r="J128" s="309"/>
      <c r="K128" s="309"/>
      <c r="L128" s="309"/>
      <c r="M128" s="309"/>
      <c r="N128" s="309"/>
      <c r="O128" s="309"/>
      <c r="P128" s="309"/>
      <c r="Q128" s="309"/>
      <c r="R128" s="309"/>
    </row>
    <row r="129" spans="1:18" ht="29">
      <c r="A129" s="3"/>
      <c r="B129" s="7"/>
      <c r="C129" s="25" t="s">
        <v>3759</v>
      </c>
      <c r="D129" s="77">
        <v>1</v>
      </c>
      <c r="E129" s="19" t="s">
        <v>827</v>
      </c>
      <c r="F129" s="19"/>
      <c r="G129" s="19"/>
      <c r="H129" s="309"/>
      <c r="I129" s="309"/>
      <c r="J129" s="309"/>
      <c r="K129" s="309"/>
      <c r="L129" s="309"/>
      <c r="M129" s="309"/>
      <c r="N129" s="309"/>
      <c r="O129" s="309"/>
      <c r="P129" s="309"/>
      <c r="Q129" s="309"/>
      <c r="R129" s="309"/>
    </row>
    <row r="130" spans="1:18" ht="43.5">
      <c r="A130" s="3" t="s">
        <v>1292</v>
      </c>
      <c r="B130" s="14" t="s">
        <v>313</v>
      </c>
      <c r="C130" s="19" t="s">
        <v>3760</v>
      </c>
      <c r="D130" s="51">
        <v>1</v>
      </c>
      <c r="E130" s="16" t="s">
        <v>829</v>
      </c>
      <c r="F130" s="16"/>
      <c r="G130" s="16"/>
      <c r="H130" s="309"/>
      <c r="I130" s="309"/>
      <c r="J130" s="309"/>
      <c r="K130" s="309"/>
      <c r="L130" s="309"/>
      <c r="M130" s="309"/>
      <c r="N130" s="309"/>
      <c r="O130" s="309"/>
      <c r="P130" s="309"/>
      <c r="Q130" s="309"/>
      <c r="R130" s="309"/>
    </row>
    <row r="131" spans="1:18" ht="58">
      <c r="A131" s="3" t="s">
        <v>1294</v>
      </c>
      <c r="B131" s="5" t="s">
        <v>314</v>
      </c>
      <c r="C131" s="19" t="s">
        <v>3761</v>
      </c>
      <c r="D131" s="133">
        <v>1</v>
      </c>
      <c r="E131" s="114" t="s">
        <v>823</v>
      </c>
      <c r="F131" s="79" t="s">
        <v>3762</v>
      </c>
      <c r="G131" s="16"/>
      <c r="H131" s="309"/>
      <c r="I131" s="309"/>
      <c r="J131" s="309"/>
      <c r="K131" s="309"/>
      <c r="L131" s="309"/>
      <c r="M131" s="309"/>
      <c r="N131" s="309"/>
      <c r="O131" s="309"/>
      <c r="P131" s="309"/>
      <c r="Q131" s="309"/>
      <c r="R131" s="309"/>
    </row>
    <row r="132" spans="1:18" ht="43.5">
      <c r="A132" s="3"/>
      <c r="B132" s="5"/>
      <c r="C132" s="19" t="s">
        <v>3763</v>
      </c>
      <c r="D132" s="133">
        <v>1</v>
      </c>
      <c r="E132" s="114" t="s">
        <v>823</v>
      </c>
      <c r="F132" s="79"/>
      <c r="G132" s="16"/>
      <c r="H132" s="309"/>
      <c r="I132" s="309"/>
      <c r="J132" s="309"/>
      <c r="K132" s="309"/>
      <c r="L132" s="309"/>
      <c r="M132" s="309"/>
      <c r="N132" s="309"/>
      <c r="O132" s="309"/>
      <c r="P132" s="309"/>
      <c r="Q132" s="309"/>
      <c r="R132" s="309"/>
    </row>
    <row r="133" spans="1:18" ht="43.5">
      <c r="A133" s="3"/>
      <c r="B133" s="5"/>
      <c r="C133" s="19" t="s">
        <v>3764</v>
      </c>
      <c r="D133" s="133">
        <v>1</v>
      </c>
      <c r="E133" s="114" t="s">
        <v>823</v>
      </c>
      <c r="F133" s="114"/>
      <c r="G133" s="16"/>
      <c r="H133" s="309"/>
      <c r="I133" s="309"/>
      <c r="J133" s="309"/>
      <c r="K133" s="309"/>
      <c r="L133" s="309"/>
      <c r="M133" s="309"/>
      <c r="N133" s="309"/>
      <c r="O133" s="309"/>
      <c r="P133" s="309"/>
      <c r="Q133" s="309"/>
      <c r="R133" s="309"/>
    </row>
    <row r="134" spans="1:18" ht="105.5">
      <c r="A134" s="3"/>
      <c r="B134" s="5"/>
      <c r="C134" s="19" t="s">
        <v>3765</v>
      </c>
      <c r="D134" s="133">
        <v>1</v>
      </c>
      <c r="E134" s="114" t="s">
        <v>823</v>
      </c>
      <c r="F134" s="79" t="s">
        <v>4942</v>
      </c>
      <c r="G134" s="16"/>
      <c r="H134" s="309"/>
      <c r="I134" s="309"/>
      <c r="J134" s="309"/>
      <c r="K134" s="309"/>
      <c r="L134" s="309"/>
      <c r="M134" s="309"/>
      <c r="N134" s="309"/>
      <c r="O134" s="309"/>
      <c r="P134" s="309"/>
      <c r="Q134" s="309"/>
      <c r="R134" s="309"/>
    </row>
    <row r="135" spans="1:18" ht="105.5">
      <c r="A135" s="3"/>
      <c r="B135" s="5"/>
      <c r="C135" s="19" t="s">
        <v>3766</v>
      </c>
      <c r="D135" s="133">
        <v>1</v>
      </c>
      <c r="E135" s="114" t="s">
        <v>823</v>
      </c>
      <c r="F135" s="79" t="s">
        <v>4943</v>
      </c>
      <c r="G135" s="16"/>
      <c r="H135" s="309"/>
      <c r="I135" s="309"/>
      <c r="J135" s="309"/>
      <c r="K135" s="309"/>
      <c r="L135" s="309"/>
      <c r="M135" s="309"/>
      <c r="N135" s="309"/>
      <c r="O135" s="309"/>
      <c r="P135" s="309"/>
      <c r="Q135" s="309"/>
      <c r="R135" s="309"/>
    </row>
    <row r="136" spans="1:18" ht="29">
      <c r="A136" s="3"/>
      <c r="B136" s="5"/>
      <c r="C136" s="19" t="s">
        <v>3767</v>
      </c>
      <c r="D136" s="133">
        <v>1</v>
      </c>
      <c r="E136" s="114" t="s">
        <v>823</v>
      </c>
      <c r="F136" s="114"/>
      <c r="G136" s="16"/>
      <c r="H136" s="309"/>
      <c r="I136" s="309"/>
      <c r="J136" s="309"/>
      <c r="K136" s="309"/>
      <c r="L136" s="309"/>
      <c r="M136" s="309"/>
      <c r="N136" s="309"/>
      <c r="O136" s="309"/>
      <c r="P136" s="309"/>
      <c r="Q136" s="309"/>
      <c r="R136" s="309"/>
    </row>
    <row r="137" spans="1:18" ht="29">
      <c r="A137" s="3"/>
      <c r="B137" s="5"/>
      <c r="C137" s="19" t="s">
        <v>3768</v>
      </c>
      <c r="D137" s="133">
        <v>1</v>
      </c>
      <c r="E137" s="114" t="s">
        <v>835</v>
      </c>
      <c r="F137" s="114"/>
      <c r="G137" s="16"/>
      <c r="H137" s="309"/>
      <c r="I137" s="309"/>
      <c r="J137" s="309"/>
      <c r="K137" s="309"/>
      <c r="L137" s="309"/>
      <c r="M137" s="309"/>
      <c r="N137" s="309"/>
      <c r="O137" s="309"/>
      <c r="P137" s="309"/>
      <c r="Q137" s="309"/>
      <c r="R137" s="309"/>
    </row>
    <row r="138" spans="1:18" ht="29">
      <c r="A138" s="3"/>
      <c r="B138" s="5"/>
      <c r="C138" s="14" t="s">
        <v>3769</v>
      </c>
      <c r="D138" s="133">
        <v>1</v>
      </c>
      <c r="E138" s="114" t="s">
        <v>835</v>
      </c>
      <c r="F138" s="114"/>
      <c r="G138" s="16"/>
      <c r="H138" s="309"/>
      <c r="I138" s="309"/>
      <c r="J138" s="309"/>
      <c r="K138" s="309"/>
      <c r="L138" s="309"/>
      <c r="M138" s="309"/>
      <c r="N138" s="309"/>
      <c r="O138" s="309"/>
      <c r="P138" s="309"/>
      <c r="Q138" s="309"/>
      <c r="R138" s="309"/>
    </row>
    <row r="139" spans="1:18" ht="101.5">
      <c r="A139" s="3" t="s">
        <v>2387</v>
      </c>
      <c r="B139" s="5" t="s">
        <v>315</v>
      </c>
      <c r="C139" s="19" t="s">
        <v>3770</v>
      </c>
      <c r="D139" s="133">
        <v>1</v>
      </c>
      <c r="E139" s="114" t="s">
        <v>823</v>
      </c>
      <c r="F139" s="79" t="s">
        <v>3771</v>
      </c>
      <c r="G139" s="16"/>
      <c r="H139" s="309"/>
      <c r="I139" s="309"/>
      <c r="J139" s="309"/>
      <c r="K139" s="309"/>
      <c r="L139" s="309"/>
      <c r="M139" s="309"/>
      <c r="N139" s="309"/>
      <c r="O139" s="309"/>
      <c r="P139" s="309"/>
      <c r="Q139" s="309"/>
      <c r="R139" s="309"/>
    </row>
    <row r="140" spans="1:18" ht="43.5">
      <c r="A140" s="3"/>
      <c r="B140" s="5"/>
      <c r="C140" s="19" t="s">
        <v>3772</v>
      </c>
      <c r="D140" s="133">
        <v>1</v>
      </c>
      <c r="E140" s="114" t="s">
        <v>827</v>
      </c>
      <c r="F140" s="114"/>
      <c r="G140" s="16"/>
      <c r="H140" s="309"/>
      <c r="I140" s="309"/>
      <c r="J140" s="309"/>
      <c r="K140" s="309"/>
      <c r="L140" s="309"/>
      <c r="M140" s="309"/>
      <c r="N140" s="309"/>
      <c r="O140" s="309"/>
      <c r="P140" s="309"/>
      <c r="Q140" s="309"/>
      <c r="R140" s="309"/>
    </row>
    <row r="141" spans="1:18" ht="58">
      <c r="A141" s="3"/>
      <c r="B141" s="5"/>
      <c r="C141" s="19" t="s">
        <v>3773</v>
      </c>
      <c r="D141" s="133">
        <v>1</v>
      </c>
      <c r="E141" s="114" t="s">
        <v>829</v>
      </c>
      <c r="F141" s="79" t="s">
        <v>3774</v>
      </c>
      <c r="G141" s="16"/>
      <c r="H141" s="309"/>
      <c r="I141" s="309"/>
      <c r="J141" s="309"/>
      <c r="K141" s="309"/>
      <c r="L141" s="309"/>
      <c r="M141" s="309"/>
      <c r="N141" s="309"/>
      <c r="O141" s="309"/>
      <c r="P141" s="309"/>
      <c r="Q141" s="309"/>
      <c r="R141" s="309"/>
    </row>
    <row r="142" spans="1:18" ht="43.5">
      <c r="A142" s="3"/>
      <c r="B142" s="5"/>
      <c r="C142" s="19" t="s">
        <v>3775</v>
      </c>
      <c r="D142" s="133">
        <v>1</v>
      </c>
      <c r="E142" s="114" t="s">
        <v>840</v>
      </c>
      <c r="F142" s="79"/>
      <c r="G142" s="16"/>
      <c r="H142" s="309"/>
      <c r="I142" s="309"/>
      <c r="J142" s="309"/>
      <c r="K142" s="309"/>
      <c r="L142" s="309"/>
      <c r="M142" s="309"/>
      <c r="N142" s="309"/>
      <c r="O142" s="309"/>
      <c r="P142" s="309"/>
      <c r="Q142" s="309"/>
      <c r="R142" s="309"/>
    </row>
    <row r="143" spans="1:18">
      <c r="A143" s="3" t="s">
        <v>1298</v>
      </c>
      <c r="B143" s="447" t="s">
        <v>3776</v>
      </c>
      <c r="C143" s="445"/>
      <c r="D143" s="445"/>
      <c r="E143" s="445"/>
      <c r="F143" s="445"/>
      <c r="G143" s="451"/>
      <c r="H143" s="309">
        <f>SUM(D144:D153)</f>
        <v>10</v>
      </c>
      <c r="I143" s="309">
        <f>COUNT(D144:D153)*2</f>
        <v>20</v>
      </c>
      <c r="J143" s="309"/>
      <c r="K143" s="309"/>
      <c r="L143" s="309"/>
      <c r="M143" s="309"/>
      <c r="N143" s="309"/>
      <c r="O143" s="309"/>
      <c r="P143" s="309"/>
      <c r="Q143" s="309"/>
      <c r="R143" s="309"/>
    </row>
    <row r="144" spans="1:18" ht="31">
      <c r="A144" s="3" t="s">
        <v>91</v>
      </c>
      <c r="B144" s="5" t="s">
        <v>317</v>
      </c>
      <c r="C144" s="87" t="s">
        <v>593</v>
      </c>
      <c r="D144" s="51">
        <v>1</v>
      </c>
      <c r="E144" s="16" t="s">
        <v>823</v>
      </c>
      <c r="F144" s="16"/>
      <c r="G144" s="16"/>
      <c r="H144" s="309"/>
      <c r="I144" s="309"/>
      <c r="J144" s="309"/>
      <c r="K144" s="309"/>
      <c r="L144" s="309"/>
      <c r="M144" s="309"/>
      <c r="N144" s="309"/>
      <c r="O144" s="309"/>
      <c r="P144" s="309"/>
      <c r="Q144" s="309"/>
      <c r="R144" s="309"/>
    </row>
    <row r="145" spans="1:18" ht="29">
      <c r="A145" s="3"/>
      <c r="B145" s="5"/>
      <c r="C145" s="69" t="s">
        <v>594</v>
      </c>
      <c r="D145" s="51">
        <v>1</v>
      </c>
      <c r="E145" s="16" t="s">
        <v>823</v>
      </c>
      <c r="F145" s="16"/>
      <c r="G145" s="16"/>
      <c r="H145" s="309"/>
      <c r="I145" s="309"/>
      <c r="J145" s="309"/>
      <c r="K145" s="309"/>
      <c r="L145" s="309"/>
      <c r="M145" s="309"/>
      <c r="N145" s="309"/>
      <c r="O145" s="309"/>
      <c r="P145" s="309"/>
      <c r="Q145" s="309"/>
      <c r="R145" s="309"/>
    </row>
    <row r="146" spans="1:18" ht="31">
      <c r="A146" s="3" t="s">
        <v>92</v>
      </c>
      <c r="B146" s="7" t="s">
        <v>318</v>
      </c>
      <c r="C146" s="69" t="s">
        <v>1302</v>
      </c>
      <c r="D146" s="51">
        <v>1</v>
      </c>
      <c r="E146" s="16" t="s">
        <v>823</v>
      </c>
      <c r="F146" s="16"/>
      <c r="G146" s="16"/>
      <c r="H146" s="309"/>
      <c r="I146" s="309"/>
      <c r="J146" s="309"/>
      <c r="K146" s="309"/>
      <c r="L146" s="309"/>
      <c r="M146" s="309"/>
      <c r="N146" s="309"/>
      <c r="O146" s="309"/>
      <c r="P146" s="309"/>
      <c r="Q146" s="309"/>
      <c r="R146" s="309"/>
    </row>
    <row r="147" spans="1:18" ht="58">
      <c r="A147" s="3"/>
      <c r="B147" s="147"/>
      <c r="C147" s="69" t="s">
        <v>1304</v>
      </c>
      <c r="D147" s="197">
        <v>1</v>
      </c>
      <c r="E147" s="16" t="s">
        <v>823</v>
      </c>
      <c r="F147" s="90" t="s">
        <v>894</v>
      </c>
      <c r="G147" s="16"/>
      <c r="H147" s="309"/>
      <c r="I147" s="309"/>
      <c r="J147" s="309"/>
      <c r="K147" s="309"/>
      <c r="L147" s="309"/>
      <c r="M147" s="309"/>
      <c r="N147" s="309"/>
      <c r="O147" s="309"/>
      <c r="P147" s="309"/>
      <c r="Q147" s="309"/>
      <c r="R147" s="309"/>
    </row>
    <row r="148" spans="1:18" ht="29">
      <c r="A148" s="3"/>
      <c r="B148" s="7"/>
      <c r="C148" s="14" t="s">
        <v>598</v>
      </c>
      <c r="D148" s="51">
        <v>1</v>
      </c>
      <c r="E148" s="16" t="s">
        <v>823</v>
      </c>
      <c r="F148" s="14"/>
      <c r="G148" s="16"/>
      <c r="H148" s="309"/>
      <c r="I148" s="309"/>
      <c r="J148" s="309"/>
      <c r="K148" s="309"/>
      <c r="L148" s="309"/>
      <c r="M148" s="309"/>
      <c r="N148" s="309"/>
      <c r="O148" s="309"/>
      <c r="P148" s="309"/>
      <c r="Q148" s="309"/>
      <c r="R148" s="309"/>
    </row>
    <row r="149" spans="1:18" ht="43.5">
      <c r="A149" s="3" t="s">
        <v>93</v>
      </c>
      <c r="B149" s="5" t="s">
        <v>319</v>
      </c>
      <c r="C149" s="67" t="s">
        <v>3777</v>
      </c>
      <c r="D149" s="51">
        <v>1</v>
      </c>
      <c r="E149" s="16" t="s">
        <v>823</v>
      </c>
      <c r="F149" s="14" t="s">
        <v>3778</v>
      </c>
      <c r="G149" s="16"/>
      <c r="H149" s="309"/>
      <c r="I149" s="309"/>
      <c r="J149" s="309"/>
      <c r="K149" s="309"/>
      <c r="L149" s="309"/>
      <c r="M149" s="309"/>
      <c r="N149" s="309"/>
      <c r="O149" s="309"/>
      <c r="P149" s="309"/>
      <c r="Q149" s="309"/>
      <c r="R149" s="309"/>
    </row>
    <row r="150" spans="1:18" ht="46.5">
      <c r="A150" s="3" t="s">
        <v>1308</v>
      </c>
      <c r="B150" s="5" t="s">
        <v>320</v>
      </c>
      <c r="C150" s="19" t="s">
        <v>1309</v>
      </c>
      <c r="D150" s="51">
        <v>1</v>
      </c>
      <c r="E150" s="16" t="s">
        <v>823</v>
      </c>
      <c r="F150" s="16"/>
      <c r="G150" s="16"/>
      <c r="H150" s="309"/>
      <c r="I150" s="309"/>
      <c r="J150" s="309"/>
      <c r="K150" s="309"/>
      <c r="L150" s="309"/>
      <c r="M150" s="309"/>
      <c r="N150" s="309"/>
      <c r="O150" s="309"/>
      <c r="P150" s="309"/>
      <c r="Q150" s="309"/>
      <c r="R150" s="309"/>
    </row>
    <row r="151" spans="1:18" ht="46.5">
      <c r="A151" s="3" t="s">
        <v>1310</v>
      </c>
      <c r="B151" s="6" t="s">
        <v>321</v>
      </c>
      <c r="C151" s="26" t="s">
        <v>3779</v>
      </c>
      <c r="D151" s="133">
        <v>1</v>
      </c>
      <c r="E151" s="114" t="s">
        <v>823</v>
      </c>
      <c r="F151" s="79"/>
      <c r="G151" s="16"/>
      <c r="H151" s="309"/>
      <c r="I151" s="309"/>
      <c r="J151" s="309"/>
      <c r="K151" s="309"/>
      <c r="L151" s="309"/>
      <c r="M151" s="309"/>
      <c r="N151" s="309"/>
      <c r="O151" s="309"/>
      <c r="P151" s="309"/>
      <c r="Q151" s="309"/>
      <c r="R151" s="309"/>
    </row>
    <row r="152" spans="1:18" ht="101.5">
      <c r="A152" s="3" t="s">
        <v>97</v>
      </c>
      <c r="B152" s="6" t="s">
        <v>323</v>
      </c>
      <c r="C152" s="14" t="s">
        <v>3780</v>
      </c>
      <c r="D152" s="51">
        <v>1</v>
      </c>
      <c r="E152" s="114" t="s">
        <v>835</v>
      </c>
      <c r="F152" s="14" t="s">
        <v>897</v>
      </c>
      <c r="G152" s="16"/>
      <c r="H152" s="309"/>
      <c r="I152" s="309"/>
      <c r="J152" s="309"/>
      <c r="K152" s="309"/>
      <c r="L152" s="309"/>
      <c r="M152" s="309"/>
      <c r="N152" s="309"/>
      <c r="O152" s="309"/>
      <c r="P152" s="309"/>
      <c r="Q152" s="309"/>
      <c r="R152" s="309"/>
    </row>
    <row r="153" spans="1:18" ht="31">
      <c r="A153" s="3" t="s">
        <v>1319</v>
      </c>
      <c r="B153" s="6" t="s">
        <v>324</v>
      </c>
      <c r="C153" s="69" t="s">
        <v>3781</v>
      </c>
      <c r="D153" s="51">
        <v>1</v>
      </c>
      <c r="E153" s="16" t="s">
        <v>823</v>
      </c>
      <c r="F153" s="16"/>
      <c r="G153" s="16"/>
      <c r="H153" s="309"/>
      <c r="I153" s="309"/>
      <c r="J153" s="309"/>
      <c r="K153" s="309"/>
      <c r="L153" s="309"/>
      <c r="M153" s="309"/>
      <c r="N153" s="309"/>
      <c r="O153" s="309"/>
      <c r="P153" s="309"/>
      <c r="Q153" s="309"/>
      <c r="R153" s="309"/>
    </row>
    <row r="154" spans="1:18">
      <c r="A154" s="3" t="s">
        <v>100</v>
      </c>
      <c r="B154" s="447" t="s">
        <v>326</v>
      </c>
      <c r="C154" s="445"/>
      <c r="D154" s="445"/>
      <c r="E154" s="445"/>
      <c r="F154" s="445"/>
      <c r="G154" s="451"/>
      <c r="H154" s="309">
        <f>SUM(D155:D156)</f>
        <v>2</v>
      </c>
      <c r="I154" s="309">
        <f>COUNT(D155:D156)*2</f>
        <v>4</v>
      </c>
      <c r="J154" s="309"/>
      <c r="K154" s="309"/>
      <c r="L154" s="309"/>
      <c r="M154" s="309"/>
      <c r="N154" s="309"/>
      <c r="O154" s="309"/>
      <c r="P154" s="309"/>
      <c r="Q154" s="309"/>
      <c r="R154" s="309"/>
    </row>
    <row r="155" spans="1:18" ht="46.5">
      <c r="A155" s="3" t="s">
        <v>1323</v>
      </c>
      <c r="B155" s="5" t="s">
        <v>328</v>
      </c>
      <c r="C155" s="14" t="s">
        <v>3782</v>
      </c>
      <c r="D155" s="51">
        <v>1</v>
      </c>
      <c r="E155" s="16" t="s">
        <v>828</v>
      </c>
      <c r="F155" s="16"/>
      <c r="G155" s="16"/>
      <c r="H155" s="309"/>
      <c r="I155" s="309"/>
      <c r="J155" s="309"/>
      <c r="K155" s="309"/>
      <c r="L155" s="309"/>
      <c r="M155" s="309"/>
      <c r="N155" s="309"/>
      <c r="O155" s="309"/>
      <c r="P155" s="309"/>
      <c r="Q155" s="309"/>
      <c r="R155" s="309"/>
    </row>
    <row r="156" spans="1:18" ht="29">
      <c r="A156" s="3"/>
      <c r="B156" s="5"/>
      <c r="C156" s="14" t="s">
        <v>3783</v>
      </c>
      <c r="D156" s="51">
        <v>1</v>
      </c>
      <c r="E156" s="16" t="s">
        <v>828</v>
      </c>
      <c r="F156" s="16"/>
      <c r="G156" s="16"/>
      <c r="H156" s="309"/>
      <c r="I156" s="309"/>
      <c r="J156" s="309"/>
      <c r="K156" s="309"/>
      <c r="L156" s="309"/>
      <c r="M156" s="309"/>
      <c r="N156" s="309"/>
      <c r="O156" s="309"/>
      <c r="P156" s="309"/>
      <c r="Q156" s="309"/>
      <c r="R156" s="309"/>
    </row>
    <row r="157" spans="1:18">
      <c r="A157" s="3" t="s">
        <v>3325</v>
      </c>
      <c r="B157" s="447" t="s">
        <v>333</v>
      </c>
      <c r="C157" s="445"/>
      <c r="D157" s="445"/>
      <c r="E157" s="445"/>
      <c r="F157" s="445"/>
      <c r="G157" s="451"/>
      <c r="H157" s="309">
        <f>SUM(D158)</f>
        <v>1</v>
      </c>
      <c r="I157" s="309">
        <f>COUNT(D158)*2</f>
        <v>2</v>
      </c>
      <c r="J157" s="309"/>
      <c r="K157" s="309"/>
      <c r="L157" s="309"/>
      <c r="M157" s="309"/>
      <c r="N157" s="309"/>
      <c r="O157" s="309"/>
      <c r="P157" s="309"/>
      <c r="Q157" s="309"/>
      <c r="R157" s="309"/>
    </row>
    <row r="158" spans="1:18" ht="46.5">
      <c r="A158" s="3" t="s">
        <v>3557</v>
      </c>
      <c r="B158" s="5" t="s">
        <v>334</v>
      </c>
      <c r="C158" s="101" t="s">
        <v>3784</v>
      </c>
      <c r="D158" s="51">
        <v>1</v>
      </c>
      <c r="E158" s="16" t="s">
        <v>840</v>
      </c>
      <c r="F158" s="16"/>
      <c r="G158" s="16"/>
      <c r="H158" s="309"/>
      <c r="I158" s="309"/>
      <c r="J158" s="309"/>
      <c r="K158" s="309"/>
      <c r="L158" s="309"/>
      <c r="M158" s="309"/>
      <c r="N158" s="309"/>
      <c r="O158" s="309"/>
      <c r="P158" s="309"/>
      <c r="Q158" s="309"/>
      <c r="R158" s="309"/>
    </row>
    <row r="159" spans="1:18">
      <c r="A159" s="3" t="s">
        <v>1327</v>
      </c>
      <c r="B159" s="447" t="s">
        <v>336</v>
      </c>
      <c r="C159" s="445"/>
      <c r="D159" s="445"/>
      <c r="E159" s="445"/>
      <c r="F159" s="445"/>
      <c r="G159" s="451"/>
      <c r="H159" s="309">
        <f>SUM(D160:D163)</f>
        <v>4</v>
      </c>
      <c r="I159" s="309">
        <f>COUNT(D160:D163)*2</f>
        <v>8</v>
      </c>
      <c r="J159" s="309"/>
      <c r="K159" s="309"/>
      <c r="L159" s="309"/>
      <c r="M159" s="309"/>
      <c r="N159" s="309"/>
      <c r="O159" s="309"/>
      <c r="P159" s="309"/>
      <c r="Q159" s="309"/>
      <c r="R159" s="309"/>
    </row>
    <row r="160" spans="1:18" ht="46.5">
      <c r="A160" s="3" t="s">
        <v>1328</v>
      </c>
      <c r="B160" s="6" t="s">
        <v>337</v>
      </c>
      <c r="C160" s="6" t="s">
        <v>3785</v>
      </c>
      <c r="D160" s="51">
        <v>1</v>
      </c>
      <c r="E160" s="16" t="s">
        <v>831</v>
      </c>
      <c r="F160" s="16"/>
      <c r="G160" s="16"/>
      <c r="H160" s="309"/>
      <c r="I160" s="309"/>
      <c r="J160" s="309"/>
      <c r="K160" s="309"/>
      <c r="L160" s="309"/>
      <c r="M160" s="309"/>
      <c r="N160" s="309"/>
      <c r="O160" s="309"/>
      <c r="P160" s="309"/>
      <c r="Q160" s="309"/>
      <c r="R160" s="309"/>
    </row>
    <row r="161" spans="1:18" ht="101.5">
      <c r="A161" s="3" t="s">
        <v>1329</v>
      </c>
      <c r="B161" s="6" t="s">
        <v>338</v>
      </c>
      <c r="C161" s="14" t="s">
        <v>3786</v>
      </c>
      <c r="D161" s="51">
        <v>1</v>
      </c>
      <c r="E161" s="16" t="s">
        <v>829</v>
      </c>
      <c r="F161" s="14" t="s">
        <v>3787</v>
      </c>
      <c r="G161" s="16"/>
      <c r="H161" s="309"/>
      <c r="I161" s="309"/>
      <c r="J161" s="309"/>
      <c r="K161" s="309"/>
      <c r="L161" s="309"/>
      <c r="M161" s="309"/>
      <c r="N161" s="309"/>
      <c r="O161" s="309"/>
      <c r="P161" s="309"/>
      <c r="Q161" s="309"/>
      <c r="R161" s="309"/>
    </row>
    <row r="162" spans="1:18" ht="29">
      <c r="A162" s="3"/>
      <c r="B162" s="6"/>
      <c r="C162" s="67" t="s">
        <v>1330</v>
      </c>
      <c r="D162" s="51">
        <v>1</v>
      </c>
      <c r="E162" s="16" t="s">
        <v>831</v>
      </c>
      <c r="F162" s="16"/>
      <c r="G162" s="16"/>
      <c r="H162" s="309"/>
      <c r="I162" s="309"/>
      <c r="J162" s="309"/>
      <c r="K162" s="309"/>
      <c r="L162" s="309"/>
      <c r="M162" s="309"/>
      <c r="N162" s="309"/>
      <c r="O162" s="309"/>
      <c r="P162" s="309"/>
      <c r="Q162" s="309"/>
      <c r="R162" s="309"/>
    </row>
    <row r="163" spans="1:18" ht="62">
      <c r="A163" s="3" t="s">
        <v>1331</v>
      </c>
      <c r="B163" s="6" t="s">
        <v>339</v>
      </c>
      <c r="C163" s="69" t="s">
        <v>3788</v>
      </c>
      <c r="D163" s="51">
        <v>1</v>
      </c>
      <c r="E163" s="16" t="s">
        <v>823</v>
      </c>
      <c r="F163" s="16"/>
      <c r="G163" s="16"/>
      <c r="H163" s="309"/>
      <c r="I163" s="309"/>
      <c r="J163" s="309"/>
      <c r="K163" s="309"/>
      <c r="L163" s="309"/>
      <c r="M163" s="309"/>
      <c r="N163" s="309"/>
      <c r="O163" s="309"/>
      <c r="P163" s="309"/>
      <c r="Q163" s="309"/>
      <c r="R163" s="309"/>
    </row>
    <row r="164" spans="1:18" ht="21">
      <c r="A164" s="1"/>
      <c r="B164" s="522" t="s">
        <v>340</v>
      </c>
      <c r="C164" s="445"/>
      <c r="D164" s="445"/>
      <c r="E164" s="445"/>
      <c r="F164" s="445"/>
      <c r="G164" s="451"/>
      <c r="H164" s="309">
        <f>H165+H171+H173+H178</f>
        <v>13</v>
      </c>
      <c r="I164" s="309">
        <f>I165+I171+I173+I178</f>
        <v>26</v>
      </c>
      <c r="J164" s="309"/>
      <c r="K164" s="309"/>
      <c r="L164" s="309"/>
      <c r="M164" s="309"/>
      <c r="N164" s="309"/>
      <c r="O164" s="309"/>
      <c r="P164" s="309"/>
      <c r="Q164" s="309"/>
      <c r="R164" s="309"/>
    </row>
    <row r="165" spans="1:18">
      <c r="A165" s="3" t="s">
        <v>1362</v>
      </c>
      <c r="B165" s="447" t="s">
        <v>360</v>
      </c>
      <c r="C165" s="445"/>
      <c r="D165" s="445"/>
      <c r="E165" s="445"/>
      <c r="F165" s="445"/>
      <c r="G165" s="451"/>
      <c r="H165" s="309">
        <f>SUM(D166:D170)</f>
        <v>5</v>
      </c>
      <c r="I165" s="309">
        <f>COUNT(D166:D170)*2</f>
        <v>10</v>
      </c>
      <c r="J165" s="309"/>
      <c r="K165" s="309"/>
      <c r="L165" s="309"/>
      <c r="M165" s="309"/>
      <c r="N165" s="309"/>
      <c r="O165" s="309"/>
      <c r="P165" s="309"/>
      <c r="Q165" s="309"/>
      <c r="R165" s="309"/>
    </row>
    <row r="166" spans="1:18" ht="29">
      <c r="A166" s="3" t="s">
        <v>1363</v>
      </c>
      <c r="B166" s="14" t="s">
        <v>361</v>
      </c>
      <c r="C166" s="92" t="s">
        <v>3789</v>
      </c>
      <c r="D166" s="51">
        <v>1</v>
      </c>
      <c r="E166" s="5" t="s">
        <v>829</v>
      </c>
      <c r="F166" s="16"/>
      <c r="G166" s="16"/>
      <c r="H166" s="309"/>
      <c r="I166" s="309"/>
      <c r="J166" s="309"/>
      <c r="K166" s="309"/>
      <c r="L166" s="309"/>
      <c r="M166" s="309"/>
      <c r="N166" s="309"/>
      <c r="O166" s="309"/>
      <c r="P166" s="309"/>
      <c r="Q166" s="309"/>
      <c r="R166" s="309"/>
    </row>
    <row r="167" spans="1:18" ht="29">
      <c r="A167" s="3"/>
      <c r="B167" s="14"/>
      <c r="C167" s="14" t="s">
        <v>3790</v>
      </c>
      <c r="D167" s="51">
        <v>1</v>
      </c>
      <c r="E167" s="14" t="s">
        <v>823</v>
      </c>
      <c r="F167" s="16"/>
      <c r="G167" s="16"/>
      <c r="H167" s="309"/>
      <c r="I167" s="309"/>
      <c r="J167" s="309"/>
      <c r="K167" s="309"/>
      <c r="L167" s="309"/>
      <c r="M167" s="309"/>
      <c r="N167" s="309"/>
      <c r="O167" s="309"/>
      <c r="P167" s="309"/>
      <c r="Q167" s="309"/>
      <c r="R167" s="309"/>
    </row>
    <row r="168" spans="1:18" ht="46.5">
      <c r="A168" s="3"/>
      <c r="B168" s="14"/>
      <c r="C168" s="5" t="s">
        <v>3791</v>
      </c>
      <c r="D168" s="51">
        <v>1</v>
      </c>
      <c r="E168" s="5" t="s">
        <v>829</v>
      </c>
      <c r="F168" s="16"/>
      <c r="G168" s="16"/>
      <c r="H168" s="309"/>
      <c r="I168" s="309"/>
      <c r="J168" s="309"/>
      <c r="K168" s="309"/>
      <c r="L168" s="309"/>
      <c r="M168" s="309"/>
      <c r="N168" s="309"/>
      <c r="O168" s="309"/>
      <c r="P168" s="309"/>
      <c r="Q168" s="309"/>
      <c r="R168" s="309"/>
    </row>
    <row r="169" spans="1:18" ht="62">
      <c r="A169" s="3"/>
      <c r="B169" s="14"/>
      <c r="C169" s="5" t="s">
        <v>3792</v>
      </c>
      <c r="D169" s="51">
        <v>1</v>
      </c>
      <c r="E169" s="5" t="s">
        <v>829</v>
      </c>
      <c r="F169" s="16"/>
      <c r="G169" s="16"/>
      <c r="H169" s="309"/>
      <c r="I169" s="309"/>
      <c r="J169" s="309"/>
      <c r="K169" s="309"/>
      <c r="L169" s="309"/>
      <c r="M169" s="309"/>
      <c r="N169" s="309"/>
      <c r="O169" s="309"/>
      <c r="P169" s="309"/>
      <c r="Q169" s="309"/>
      <c r="R169" s="309"/>
    </row>
    <row r="170" spans="1:18" ht="62">
      <c r="A170" s="3"/>
      <c r="B170" s="14"/>
      <c r="C170" s="5" t="s">
        <v>3793</v>
      </c>
      <c r="D170" s="51">
        <v>1</v>
      </c>
      <c r="E170" s="5" t="s">
        <v>829</v>
      </c>
      <c r="F170" s="16"/>
      <c r="G170" s="16"/>
      <c r="H170" s="309"/>
      <c r="I170" s="309"/>
      <c r="J170" s="309"/>
      <c r="K170" s="309"/>
      <c r="L170" s="309"/>
      <c r="M170" s="309"/>
      <c r="N170" s="309"/>
      <c r="O170" s="309"/>
      <c r="P170" s="309"/>
      <c r="Q170" s="309"/>
      <c r="R170" s="309"/>
    </row>
    <row r="171" spans="1:18">
      <c r="A171" s="3" t="s">
        <v>1370</v>
      </c>
      <c r="B171" s="447" t="s">
        <v>363</v>
      </c>
      <c r="C171" s="445"/>
      <c r="D171" s="445"/>
      <c r="E171" s="445"/>
      <c r="F171" s="445"/>
      <c r="G171" s="451"/>
      <c r="H171" s="309">
        <f>SUM(D172)</f>
        <v>1</v>
      </c>
      <c r="I171" s="309">
        <f>COUNT(D172)*2</f>
        <v>2</v>
      </c>
      <c r="J171" s="309"/>
      <c r="K171" s="309"/>
      <c r="L171" s="309"/>
      <c r="M171" s="309"/>
      <c r="N171" s="309"/>
      <c r="O171" s="309"/>
      <c r="P171" s="309"/>
      <c r="Q171" s="309"/>
      <c r="R171" s="309"/>
    </row>
    <row r="172" spans="1:18" ht="46.5">
      <c r="A172" s="3" t="s">
        <v>2024</v>
      </c>
      <c r="B172" s="6" t="s">
        <v>2025</v>
      </c>
      <c r="C172" s="14" t="s">
        <v>3794</v>
      </c>
      <c r="D172" s="51">
        <v>1</v>
      </c>
      <c r="E172" s="16" t="s">
        <v>829</v>
      </c>
      <c r="F172" s="16"/>
      <c r="G172" s="16"/>
      <c r="H172" s="309"/>
      <c r="I172" s="309"/>
      <c r="J172" s="309"/>
      <c r="K172" s="309"/>
      <c r="L172" s="309"/>
      <c r="M172" s="309"/>
      <c r="N172" s="309"/>
      <c r="O172" s="309"/>
      <c r="P172" s="309"/>
      <c r="Q172" s="309"/>
      <c r="R172" s="309"/>
    </row>
    <row r="173" spans="1:18">
      <c r="A173" s="3" t="s">
        <v>1374</v>
      </c>
      <c r="B173" s="447" t="s">
        <v>369</v>
      </c>
      <c r="C173" s="445"/>
      <c r="D173" s="445"/>
      <c r="E173" s="445"/>
      <c r="F173" s="445"/>
      <c r="G173" s="451"/>
      <c r="H173" s="309">
        <f>SUM(D174:D177)</f>
        <v>4</v>
      </c>
      <c r="I173" s="309">
        <f>COUNT(D174:D177)*2</f>
        <v>8</v>
      </c>
      <c r="J173" s="309"/>
      <c r="K173" s="309"/>
      <c r="L173" s="309"/>
      <c r="M173" s="309"/>
      <c r="N173" s="309"/>
      <c r="O173" s="309"/>
      <c r="P173" s="309"/>
      <c r="Q173" s="309"/>
      <c r="R173" s="309"/>
    </row>
    <row r="174" spans="1:18" ht="31">
      <c r="A174" s="3" t="s">
        <v>1381</v>
      </c>
      <c r="B174" s="6" t="s">
        <v>374</v>
      </c>
      <c r="C174" s="19" t="s">
        <v>2038</v>
      </c>
      <c r="D174" s="51">
        <v>1</v>
      </c>
      <c r="E174" s="16" t="s">
        <v>825</v>
      </c>
      <c r="F174" s="14" t="s">
        <v>3795</v>
      </c>
      <c r="G174" s="16"/>
      <c r="H174" s="309"/>
      <c r="I174" s="309"/>
      <c r="J174" s="309"/>
      <c r="K174" s="309"/>
      <c r="L174" s="309"/>
      <c r="M174" s="309"/>
      <c r="N174" s="309"/>
      <c r="O174" s="309"/>
      <c r="P174" s="309"/>
      <c r="Q174" s="309"/>
      <c r="R174" s="309"/>
    </row>
    <row r="175" spans="1:18" ht="31">
      <c r="A175" s="3" t="s">
        <v>1383</v>
      </c>
      <c r="B175" s="6" t="s">
        <v>375</v>
      </c>
      <c r="C175" s="14" t="s">
        <v>3796</v>
      </c>
      <c r="D175" s="51">
        <v>1</v>
      </c>
      <c r="E175" s="16" t="s">
        <v>840</v>
      </c>
      <c r="F175" s="16"/>
      <c r="G175" s="16"/>
      <c r="H175" s="309"/>
      <c r="I175" s="309"/>
      <c r="J175" s="309"/>
      <c r="K175" s="309"/>
      <c r="L175" s="309"/>
      <c r="M175" s="309"/>
      <c r="N175" s="309"/>
      <c r="O175" s="309"/>
      <c r="P175" s="309"/>
      <c r="Q175" s="309"/>
      <c r="R175" s="309"/>
    </row>
    <row r="176" spans="1:18" ht="29">
      <c r="A176" s="3"/>
      <c r="B176" s="6"/>
      <c r="C176" s="14" t="s">
        <v>3797</v>
      </c>
      <c r="D176" s="51">
        <v>1</v>
      </c>
      <c r="E176" s="16" t="s">
        <v>840</v>
      </c>
      <c r="F176" s="16"/>
      <c r="G176" s="16"/>
      <c r="H176" s="309"/>
      <c r="I176" s="309"/>
      <c r="J176" s="309"/>
      <c r="K176" s="309"/>
      <c r="L176" s="309"/>
      <c r="M176" s="309"/>
      <c r="N176" s="309"/>
      <c r="O176" s="309"/>
      <c r="P176" s="309"/>
      <c r="Q176" s="309"/>
      <c r="R176" s="309"/>
    </row>
    <row r="177" spans="1:18" ht="46.5">
      <c r="A177" s="3" t="s">
        <v>1386</v>
      </c>
      <c r="B177" s="6" t="s">
        <v>376</v>
      </c>
      <c r="C177" s="14" t="s">
        <v>3798</v>
      </c>
      <c r="D177" s="51">
        <v>1</v>
      </c>
      <c r="E177" s="16" t="s">
        <v>823</v>
      </c>
      <c r="F177" s="16"/>
      <c r="G177" s="16"/>
      <c r="H177" s="309"/>
      <c r="I177" s="309"/>
      <c r="J177" s="309"/>
      <c r="K177" s="309"/>
      <c r="L177" s="309"/>
      <c r="M177" s="309"/>
      <c r="N177" s="309"/>
      <c r="O177" s="309"/>
      <c r="P177" s="309"/>
      <c r="Q177" s="309"/>
      <c r="R177" s="309"/>
    </row>
    <row r="178" spans="1:18">
      <c r="A178" s="3" t="s">
        <v>1388</v>
      </c>
      <c r="B178" s="447" t="s">
        <v>382</v>
      </c>
      <c r="C178" s="445"/>
      <c r="D178" s="445"/>
      <c r="E178" s="445"/>
      <c r="F178" s="445"/>
      <c r="G178" s="451"/>
      <c r="H178" s="309">
        <f>SUM(D179:D181)</f>
        <v>3</v>
      </c>
      <c r="I178" s="309">
        <f>COUNT(D179:D181)*2</f>
        <v>6</v>
      </c>
      <c r="J178" s="309"/>
      <c r="K178" s="309"/>
      <c r="L178" s="309"/>
      <c r="M178" s="309"/>
      <c r="N178" s="309"/>
      <c r="O178" s="309"/>
      <c r="P178" s="309"/>
      <c r="Q178" s="309"/>
      <c r="R178" s="309"/>
    </row>
    <row r="179" spans="1:18" ht="31">
      <c r="A179" s="3" t="s">
        <v>1389</v>
      </c>
      <c r="B179" s="5" t="s">
        <v>385</v>
      </c>
      <c r="C179" s="14" t="s">
        <v>696</v>
      </c>
      <c r="D179" s="51">
        <v>1</v>
      </c>
      <c r="E179" s="147" t="s">
        <v>835</v>
      </c>
      <c r="F179" s="16"/>
      <c r="G179" s="16"/>
      <c r="H179" s="309"/>
      <c r="I179" s="309"/>
      <c r="J179" s="309"/>
      <c r="K179" s="309"/>
      <c r="L179" s="309"/>
      <c r="M179" s="309"/>
      <c r="N179" s="309"/>
      <c r="O179" s="309"/>
      <c r="P179" s="309"/>
      <c r="Q179" s="309"/>
      <c r="R179" s="309"/>
    </row>
    <row r="180" spans="1:18" ht="29">
      <c r="A180" s="3"/>
      <c r="B180" s="5"/>
      <c r="C180" s="14" t="s">
        <v>1390</v>
      </c>
      <c r="D180" s="51">
        <v>1</v>
      </c>
      <c r="E180" s="16" t="s">
        <v>835</v>
      </c>
      <c r="F180" s="16"/>
      <c r="G180" s="16"/>
      <c r="H180" s="309"/>
      <c r="I180" s="309"/>
      <c r="J180" s="309"/>
      <c r="K180" s="309"/>
      <c r="L180" s="309"/>
      <c r="M180" s="309"/>
      <c r="N180" s="309"/>
      <c r="O180" s="309"/>
      <c r="P180" s="309"/>
      <c r="Q180" s="309"/>
      <c r="R180" s="309"/>
    </row>
    <row r="181" spans="1:18" ht="29">
      <c r="A181" s="3"/>
      <c r="B181" s="5"/>
      <c r="C181" s="235" t="s">
        <v>3799</v>
      </c>
      <c r="D181" s="51">
        <v>1</v>
      </c>
      <c r="E181" s="16" t="s">
        <v>835</v>
      </c>
      <c r="F181" s="16"/>
      <c r="G181" s="16"/>
      <c r="H181" s="309"/>
      <c r="I181" s="309"/>
      <c r="J181" s="309"/>
      <c r="K181" s="309"/>
      <c r="L181" s="309"/>
      <c r="M181" s="309"/>
      <c r="N181" s="309"/>
      <c r="O181" s="309"/>
      <c r="P181" s="309"/>
      <c r="Q181" s="309"/>
      <c r="R181" s="309"/>
    </row>
    <row r="182" spans="1:18" ht="21">
      <c r="A182" s="198"/>
      <c r="B182" s="522" t="s">
        <v>397</v>
      </c>
      <c r="C182" s="445"/>
      <c r="D182" s="445"/>
      <c r="E182" s="445"/>
      <c r="F182" s="445"/>
      <c r="G182" s="451"/>
      <c r="H182" s="309">
        <f>H183+H187+H189</f>
        <v>7</v>
      </c>
      <c r="I182" s="309">
        <f>I183+I187+I189</f>
        <v>14</v>
      </c>
      <c r="J182" s="309"/>
      <c r="K182" s="309"/>
      <c r="L182" s="309"/>
      <c r="M182" s="309"/>
      <c r="N182" s="309"/>
      <c r="O182" s="309"/>
      <c r="P182" s="309"/>
      <c r="Q182" s="309"/>
      <c r="R182" s="309"/>
    </row>
    <row r="183" spans="1:18">
      <c r="A183" s="199" t="s">
        <v>1603</v>
      </c>
      <c r="B183" s="447" t="s">
        <v>398</v>
      </c>
      <c r="C183" s="445"/>
      <c r="D183" s="445"/>
      <c r="E183" s="445"/>
      <c r="F183" s="445"/>
      <c r="G183" s="451"/>
      <c r="H183" s="309">
        <f>SUM(D184:D186)</f>
        <v>3</v>
      </c>
      <c r="I183" s="309">
        <f>COUNT(D184:D186)*2</f>
        <v>6</v>
      </c>
      <c r="J183" s="309"/>
      <c r="K183" s="309"/>
      <c r="L183" s="309"/>
      <c r="M183" s="309"/>
      <c r="N183" s="309"/>
      <c r="O183" s="309"/>
      <c r="P183" s="309"/>
      <c r="Q183" s="309"/>
      <c r="R183" s="309"/>
    </row>
    <row r="184" spans="1:18" ht="46.5">
      <c r="A184" s="199" t="s">
        <v>1604</v>
      </c>
      <c r="B184" s="5" t="s">
        <v>3800</v>
      </c>
      <c r="C184" s="14" t="s">
        <v>722</v>
      </c>
      <c r="D184" s="133">
        <v>1</v>
      </c>
      <c r="E184" s="114" t="s">
        <v>835</v>
      </c>
      <c r="F184" s="79" t="s">
        <v>3801</v>
      </c>
      <c r="G184" s="114"/>
      <c r="H184" s="309"/>
      <c r="I184" s="309"/>
      <c r="J184" s="309"/>
      <c r="K184" s="309"/>
      <c r="L184" s="309"/>
      <c r="M184" s="309"/>
      <c r="N184" s="309"/>
      <c r="O184" s="309"/>
      <c r="P184" s="309"/>
      <c r="Q184" s="309"/>
      <c r="R184" s="309"/>
    </row>
    <row r="185" spans="1:18" ht="29">
      <c r="A185" s="199"/>
      <c r="B185" s="5"/>
      <c r="C185" s="14" t="s">
        <v>3802</v>
      </c>
      <c r="D185" s="133">
        <v>1</v>
      </c>
      <c r="E185" s="114" t="s">
        <v>835</v>
      </c>
      <c r="F185" s="114"/>
      <c r="G185" s="114"/>
      <c r="H185" s="309"/>
      <c r="I185" s="309"/>
      <c r="J185" s="309"/>
      <c r="K185" s="309"/>
      <c r="L185" s="309"/>
      <c r="M185" s="309"/>
      <c r="N185" s="309"/>
      <c r="O185" s="309"/>
      <c r="P185" s="309"/>
      <c r="Q185" s="309"/>
      <c r="R185" s="309"/>
    </row>
    <row r="186" spans="1:18" ht="31">
      <c r="A186" s="199" t="s">
        <v>173</v>
      </c>
      <c r="B186" s="17" t="s">
        <v>401</v>
      </c>
      <c r="C186" s="19" t="s">
        <v>3803</v>
      </c>
      <c r="D186" s="133">
        <v>1</v>
      </c>
      <c r="E186" s="114" t="s">
        <v>835</v>
      </c>
      <c r="F186" s="114"/>
      <c r="G186" s="114"/>
      <c r="H186" s="309"/>
      <c r="I186" s="309"/>
      <c r="J186" s="309"/>
      <c r="K186" s="309"/>
      <c r="L186" s="309"/>
      <c r="M186" s="309"/>
      <c r="N186" s="309"/>
      <c r="O186" s="309"/>
      <c r="P186" s="309"/>
      <c r="Q186" s="309"/>
      <c r="R186" s="309"/>
    </row>
    <row r="187" spans="1:18">
      <c r="A187" s="200" t="s">
        <v>1628</v>
      </c>
      <c r="B187" s="447" t="s">
        <v>412</v>
      </c>
      <c r="C187" s="445"/>
      <c r="D187" s="445"/>
      <c r="E187" s="445"/>
      <c r="F187" s="445"/>
      <c r="G187" s="451"/>
      <c r="H187" s="309">
        <f>SUM(D188)</f>
        <v>1</v>
      </c>
      <c r="I187" s="309">
        <f>COUNT(D188)*2</f>
        <v>2</v>
      </c>
      <c r="J187" s="309"/>
      <c r="K187" s="309"/>
      <c r="L187" s="309"/>
      <c r="M187" s="309"/>
      <c r="N187" s="309"/>
      <c r="O187" s="309"/>
      <c r="P187" s="309"/>
      <c r="Q187" s="309"/>
      <c r="R187" s="309"/>
    </row>
    <row r="188" spans="1:18" ht="72.5">
      <c r="A188" s="199" t="s">
        <v>1633</v>
      </c>
      <c r="B188" s="19" t="s">
        <v>414</v>
      </c>
      <c r="C188" s="14" t="s">
        <v>752</v>
      </c>
      <c r="D188" s="133">
        <v>1</v>
      </c>
      <c r="E188" s="114" t="s">
        <v>828</v>
      </c>
      <c r="F188" s="79" t="s">
        <v>953</v>
      </c>
      <c r="G188" s="114"/>
      <c r="H188" s="309"/>
      <c r="I188" s="309"/>
      <c r="J188" s="309"/>
      <c r="K188" s="309"/>
      <c r="L188" s="309"/>
      <c r="M188" s="309"/>
      <c r="N188" s="309"/>
      <c r="O188" s="309"/>
      <c r="P188" s="309"/>
      <c r="Q188" s="309"/>
      <c r="R188" s="309"/>
    </row>
    <row r="189" spans="1:18">
      <c r="A189" s="199" t="s">
        <v>1640</v>
      </c>
      <c r="B189" s="447" t="s">
        <v>417</v>
      </c>
      <c r="C189" s="445"/>
      <c r="D189" s="445"/>
      <c r="E189" s="445"/>
      <c r="F189" s="445"/>
      <c r="G189" s="451"/>
      <c r="H189" s="309">
        <f>SUM(D190:D192)</f>
        <v>3</v>
      </c>
      <c r="I189" s="309">
        <f>COUNT(D190:D192)*2</f>
        <v>6</v>
      </c>
      <c r="J189" s="309"/>
      <c r="K189" s="309"/>
      <c r="L189" s="309"/>
      <c r="M189" s="309"/>
      <c r="N189" s="309"/>
      <c r="O189" s="309"/>
      <c r="P189" s="309"/>
      <c r="Q189" s="309"/>
      <c r="R189" s="309"/>
    </row>
    <row r="190" spans="1:18" ht="31">
      <c r="A190" s="199" t="s">
        <v>1641</v>
      </c>
      <c r="B190" s="18" t="s">
        <v>418</v>
      </c>
      <c r="C190" s="14" t="s">
        <v>3804</v>
      </c>
      <c r="D190" s="133">
        <v>1</v>
      </c>
      <c r="E190" s="114" t="s">
        <v>823</v>
      </c>
      <c r="F190" s="114"/>
      <c r="G190" s="114"/>
      <c r="H190" s="309"/>
      <c r="I190" s="309"/>
      <c r="J190" s="309"/>
      <c r="K190" s="309"/>
      <c r="L190" s="309"/>
      <c r="M190" s="309"/>
      <c r="N190" s="309"/>
      <c r="O190" s="309"/>
      <c r="P190" s="309"/>
      <c r="Q190" s="309"/>
      <c r="R190" s="309"/>
    </row>
    <row r="191" spans="1:18" ht="29">
      <c r="A191" s="199"/>
      <c r="B191" s="18"/>
      <c r="C191" s="14" t="s">
        <v>764</v>
      </c>
      <c r="D191" s="133">
        <v>1</v>
      </c>
      <c r="E191" s="114" t="s">
        <v>823</v>
      </c>
      <c r="F191" s="114"/>
      <c r="G191" s="114"/>
      <c r="H191" s="309"/>
      <c r="I191" s="309"/>
      <c r="J191" s="309"/>
      <c r="K191" s="309"/>
      <c r="L191" s="309"/>
      <c r="M191" s="309"/>
      <c r="N191" s="309"/>
      <c r="O191" s="309"/>
      <c r="P191" s="309"/>
      <c r="Q191" s="309"/>
      <c r="R191" s="309"/>
    </row>
    <row r="192" spans="1:18" ht="31">
      <c r="A192" s="199" t="s">
        <v>1646</v>
      </c>
      <c r="B192" s="18" t="s">
        <v>420</v>
      </c>
      <c r="C192" s="201" t="s">
        <v>3805</v>
      </c>
      <c r="D192" s="133">
        <v>1</v>
      </c>
      <c r="E192" s="117" t="s">
        <v>822</v>
      </c>
      <c r="F192" s="114"/>
      <c r="G192" s="114"/>
      <c r="H192" s="309"/>
      <c r="I192" s="309"/>
      <c r="J192" s="309"/>
      <c r="K192" s="309"/>
      <c r="L192" s="309"/>
      <c r="M192" s="309"/>
      <c r="N192" s="309"/>
      <c r="O192" s="309"/>
      <c r="P192" s="309"/>
      <c r="Q192" s="309"/>
      <c r="R192" s="309"/>
    </row>
    <row r="193" spans="1:18" ht="21">
      <c r="A193" s="1"/>
      <c r="B193" s="522" t="s">
        <v>1648</v>
      </c>
      <c r="C193" s="445"/>
      <c r="D193" s="445"/>
      <c r="E193" s="445"/>
      <c r="F193" s="445"/>
      <c r="G193" s="451"/>
      <c r="H193" s="309">
        <f>H194+H198+H216+H223+H227</f>
        <v>35</v>
      </c>
      <c r="I193" s="309">
        <f>I194+I198+I216+I223+I227</f>
        <v>70</v>
      </c>
      <c r="J193" s="309"/>
      <c r="K193" s="309"/>
      <c r="L193" s="309"/>
      <c r="M193" s="309"/>
      <c r="N193" s="309"/>
      <c r="O193" s="309"/>
      <c r="P193" s="309"/>
      <c r="Q193" s="309"/>
      <c r="R193" s="309"/>
    </row>
    <row r="194" spans="1:18">
      <c r="A194" s="3" t="s">
        <v>1660</v>
      </c>
      <c r="B194" s="447" t="s">
        <v>422</v>
      </c>
      <c r="C194" s="445"/>
      <c r="D194" s="445"/>
      <c r="E194" s="445"/>
      <c r="F194" s="445"/>
      <c r="G194" s="451"/>
      <c r="H194" s="309">
        <f>SUM(D195:D197)</f>
        <v>3</v>
      </c>
      <c r="I194" s="309">
        <f>COUNT(D195:D197)*2</f>
        <v>6</v>
      </c>
      <c r="J194" s="309"/>
      <c r="K194" s="309"/>
      <c r="L194" s="309"/>
      <c r="M194" s="309"/>
      <c r="N194" s="309"/>
      <c r="O194" s="309"/>
      <c r="P194" s="309"/>
      <c r="Q194" s="309"/>
      <c r="R194" s="309"/>
    </row>
    <row r="195" spans="1:18" ht="46.5">
      <c r="A195" s="3" t="s">
        <v>1661</v>
      </c>
      <c r="B195" s="18" t="s">
        <v>423</v>
      </c>
      <c r="C195" s="67" t="s">
        <v>3806</v>
      </c>
      <c r="D195" s="51">
        <v>1</v>
      </c>
      <c r="E195" s="16" t="s">
        <v>835</v>
      </c>
      <c r="F195" s="16"/>
      <c r="G195" s="16"/>
      <c r="H195" s="309"/>
      <c r="I195" s="309"/>
      <c r="J195" s="309"/>
      <c r="K195" s="309"/>
      <c r="L195" s="309"/>
      <c r="M195" s="309"/>
      <c r="N195" s="309"/>
      <c r="O195" s="309"/>
      <c r="P195" s="309"/>
      <c r="Q195" s="309"/>
      <c r="R195" s="309"/>
    </row>
    <row r="196" spans="1:18" ht="46.5">
      <c r="A196" s="3" t="s">
        <v>1665</v>
      </c>
      <c r="B196" s="6" t="s">
        <v>425</v>
      </c>
      <c r="C196" s="18" t="s">
        <v>778</v>
      </c>
      <c r="D196" s="51">
        <v>1</v>
      </c>
      <c r="E196" s="16" t="s">
        <v>835</v>
      </c>
      <c r="F196" s="16"/>
      <c r="G196" s="16"/>
      <c r="H196" s="309"/>
      <c r="I196" s="309"/>
      <c r="J196" s="309"/>
      <c r="K196" s="309"/>
      <c r="L196" s="309"/>
      <c r="M196" s="309"/>
      <c r="N196" s="309"/>
      <c r="O196" s="309"/>
      <c r="P196" s="309"/>
      <c r="Q196" s="309"/>
      <c r="R196" s="309"/>
    </row>
    <row r="197" spans="1:18" ht="31">
      <c r="A197" s="3"/>
      <c r="B197" s="6"/>
      <c r="C197" s="18" t="s">
        <v>779</v>
      </c>
      <c r="D197" s="51">
        <v>1</v>
      </c>
      <c r="E197" s="16" t="s">
        <v>831</v>
      </c>
      <c r="F197" s="16"/>
      <c r="G197" s="16"/>
      <c r="H197" s="309"/>
      <c r="I197" s="309"/>
      <c r="J197" s="309"/>
      <c r="K197" s="309"/>
      <c r="L197" s="309"/>
      <c r="M197" s="309"/>
      <c r="N197" s="309"/>
      <c r="O197" s="309"/>
      <c r="P197" s="309"/>
      <c r="Q197" s="309"/>
      <c r="R197" s="309"/>
    </row>
    <row r="198" spans="1:18">
      <c r="A198" s="3" t="s">
        <v>1666</v>
      </c>
      <c r="B198" s="447" t="s">
        <v>3401</v>
      </c>
      <c r="C198" s="445"/>
      <c r="D198" s="445"/>
      <c r="E198" s="445"/>
      <c r="F198" s="445"/>
      <c r="G198" s="451"/>
      <c r="H198" s="309">
        <f>SUM(D199:D215)</f>
        <v>17</v>
      </c>
      <c r="I198" s="309">
        <f>COUNT(D199:D215)*2</f>
        <v>34</v>
      </c>
      <c r="J198" s="309"/>
      <c r="K198" s="309"/>
      <c r="L198" s="309"/>
      <c r="M198" s="309"/>
      <c r="N198" s="309"/>
      <c r="O198" s="309"/>
      <c r="P198" s="309"/>
      <c r="Q198" s="309"/>
      <c r="R198" s="309"/>
    </row>
    <row r="199" spans="1:18" ht="43.5">
      <c r="A199" s="3" t="s">
        <v>1667</v>
      </c>
      <c r="B199" s="18" t="s">
        <v>427</v>
      </c>
      <c r="C199" s="92" t="s">
        <v>780</v>
      </c>
      <c r="D199" s="51">
        <v>1</v>
      </c>
      <c r="E199" s="16" t="s">
        <v>840</v>
      </c>
      <c r="F199" s="16"/>
      <c r="G199" s="16"/>
      <c r="H199" s="309"/>
      <c r="I199" s="309"/>
      <c r="J199" s="309"/>
      <c r="K199" s="309"/>
      <c r="L199" s="309"/>
      <c r="M199" s="309"/>
      <c r="N199" s="309"/>
      <c r="O199" s="309"/>
      <c r="P199" s="309"/>
      <c r="Q199" s="309"/>
      <c r="R199" s="309"/>
    </row>
    <row r="200" spans="1:18" ht="29">
      <c r="A200" s="3"/>
      <c r="B200" s="18"/>
      <c r="C200" s="14" t="s">
        <v>781</v>
      </c>
      <c r="D200" s="51">
        <v>1</v>
      </c>
      <c r="E200" s="16" t="s">
        <v>827</v>
      </c>
      <c r="F200" s="16"/>
      <c r="G200" s="16"/>
      <c r="H200" s="309"/>
      <c r="I200" s="309"/>
      <c r="J200" s="309"/>
      <c r="K200" s="309"/>
      <c r="L200" s="309"/>
      <c r="M200" s="309"/>
      <c r="N200" s="309"/>
      <c r="O200" s="309"/>
      <c r="P200" s="309"/>
      <c r="Q200" s="309"/>
      <c r="R200" s="309"/>
    </row>
    <row r="201" spans="1:18" ht="46.5">
      <c r="A201" s="3" t="s">
        <v>1668</v>
      </c>
      <c r="B201" s="18" t="s">
        <v>428</v>
      </c>
      <c r="C201" s="19" t="s">
        <v>3807</v>
      </c>
      <c r="D201" s="51">
        <v>1</v>
      </c>
      <c r="E201" s="16" t="s">
        <v>840</v>
      </c>
      <c r="F201" s="16"/>
      <c r="G201" s="16"/>
      <c r="H201" s="309"/>
      <c r="I201" s="309"/>
      <c r="J201" s="309"/>
      <c r="K201" s="309"/>
      <c r="L201" s="309"/>
      <c r="M201" s="309"/>
      <c r="N201" s="309"/>
      <c r="O201" s="309"/>
      <c r="P201" s="309"/>
      <c r="Q201" s="309"/>
      <c r="R201" s="309"/>
    </row>
    <row r="202" spans="1:18" ht="43.5">
      <c r="A202" s="3"/>
      <c r="B202" s="18"/>
      <c r="C202" s="19" t="s">
        <v>3808</v>
      </c>
      <c r="D202" s="51">
        <v>1</v>
      </c>
      <c r="E202" s="16" t="s">
        <v>840</v>
      </c>
      <c r="F202" s="16"/>
      <c r="G202" s="16"/>
      <c r="H202" s="309"/>
      <c r="I202" s="309"/>
      <c r="J202" s="309"/>
      <c r="K202" s="309"/>
      <c r="L202" s="309"/>
      <c r="M202" s="309"/>
      <c r="N202" s="309"/>
      <c r="O202" s="309"/>
      <c r="P202" s="309"/>
      <c r="Q202" s="309"/>
      <c r="R202" s="309"/>
    </row>
    <row r="203" spans="1:18" ht="43.5">
      <c r="A203" s="3"/>
      <c r="B203" s="18"/>
      <c r="C203" s="19" t="s">
        <v>3809</v>
      </c>
      <c r="D203" s="51">
        <v>1</v>
      </c>
      <c r="E203" s="16" t="s">
        <v>840</v>
      </c>
      <c r="F203" s="16"/>
      <c r="G203" s="16"/>
      <c r="H203" s="309"/>
      <c r="I203" s="309"/>
      <c r="J203" s="309"/>
      <c r="K203" s="309"/>
      <c r="L203" s="309"/>
      <c r="M203" s="309"/>
      <c r="N203" s="309"/>
      <c r="O203" s="309"/>
      <c r="P203" s="309"/>
      <c r="Q203" s="309"/>
      <c r="R203" s="309"/>
    </row>
    <row r="204" spans="1:18" ht="29">
      <c r="A204" s="3"/>
      <c r="B204" s="18"/>
      <c r="C204" s="19" t="s">
        <v>3810</v>
      </c>
      <c r="D204" s="51">
        <v>1</v>
      </c>
      <c r="E204" s="16" t="s">
        <v>840</v>
      </c>
      <c r="F204" s="16"/>
      <c r="G204" s="16"/>
      <c r="H204" s="309"/>
      <c r="I204" s="309"/>
      <c r="J204" s="309"/>
      <c r="K204" s="309"/>
      <c r="L204" s="309"/>
      <c r="M204" s="309"/>
      <c r="N204" s="309"/>
      <c r="O204" s="309"/>
      <c r="P204" s="309"/>
      <c r="Q204" s="309"/>
      <c r="R204" s="309"/>
    </row>
    <row r="205" spans="1:18" ht="43.5">
      <c r="A205" s="3"/>
      <c r="B205" s="18"/>
      <c r="C205" s="19" t="s">
        <v>3811</v>
      </c>
      <c r="D205" s="51">
        <v>1</v>
      </c>
      <c r="E205" s="16" t="s">
        <v>840</v>
      </c>
      <c r="F205" s="16"/>
      <c r="G205" s="16"/>
      <c r="H205" s="309"/>
      <c r="I205" s="309"/>
      <c r="J205" s="309"/>
      <c r="K205" s="309"/>
      <c r="L205" s="309"/>
      <c r="M205" s="309"/>
      <c r="N205" s="309"/>
      <c r="O205" s="309"/>
      <c r="P205" s="309"/>
      <c r="Q205" s="309"/>
      <c r="R205" s="309"/>
    </row>
    <row r="206" spans="1:18" ht="43.5">
      <c r="A206" s="3"/>
      <c r="B206" s="18"/>
      <c r="C206" s="19" t="s">
        <v>3812</v>
      </c>
      <c r="D206" s="51">
        <v>1</v>
      </c>
      <c r="E206" s="16" t="s">
        <v>840</v>
      </c>
      <c r="F206" s="16"/>
      <c r="G206" s="16"/>
      <c r="H206" s="309"/>
      <c r="I206" s="309"/>
      <c r="J206" s="309"/>
      <c r="K206" s="309"/>
      <c r="L206" s="309"/>
      <c r="M206" s="309"/>
      <c r="N206" s="309"/>
      <c r="O206" s="309"/>
      <c r="P206" s="309"/>
      <c r="Q206" s="309"/>
      <c r="R206" s="309"/>
    </row>
    <row r="207" spans="1:18" ht="43.5">
      <c r="A207" s="3"/>
      <c r="B207" s="18"/>
      <c r="C207" s="19" t="s">
        <v>3813</v>
      </c>
      <c r="D207" s="51">
        <v>1</v>
      </c>
      <c r="E207" s="16" t="s">
        <v>840</v>
      </c>
      <c r="F207" s="16"/>
      <c r="G207" s="16"/>
      <c r="H207" s="309"/>
      <c r="I207" s="309"/>
      <c r="J207" s="309"/>
      <c r="K207" s="309"/>
      <c r="L207" s="309"/>
      <c r="M207" s="309"/>
      <c r="N207" s="309"/>
      <c r="O207" s="309"/>
      <c r="P207" s="309"/>
      <c r="Q207" s="309"/>
      <c r="R207" s="309"/>
    </row>
    <row r="208" spans="1:18" ht="43.5">
      <c r="A208" s="3"/>
      <c r="B208" s="18"/>
      <c r="C208" s="69" t="s">
        <v>3814</v>
      </c>
      <c r="D208" s="51">
        <v>1</v>
      </c>
      <c r="E208" s="16" t="s">
        <v>840</v>
      </c>
      <c r="F208" s="16"/>
      <c r="G208" s="16"/>
      <c r="H208" s="309"/>
      <c r="I208" s="309"/>
      <c r="J208" s="309"/>
      <c r="K208" s="309"/>
      <c r="L208" s="309"/>
      <c r="M208" s="309"/>
      <c r="N208" s="309"/>
      <c r="O208" s="309"/>
      <c r="P208" s="309"/>
      <c r="Q208" s="309"/>
      <c r="R208" s="309"/>
    </row>
    <row r="209" spans="1:18" ht="58">
      <c r="A209" s="3"/>
      <c r="B209" s="18"/>
      <c r="C209" s="69" t="s">
        <v>3815</v>
      </c>
      <c r="D209" s="51">
        <v>1</v>
      </c>
      <c r="E209" s="16" t="s">
        <v>840</v>
      </c>
      <c r="F209" s="16"/>
      <c r="G209" s="16"/>
      <c r="H209" s="309"/>
      <c r="I209" s="309"/>
      <c r="J209" s="309"/>
      <c r="K209" s="309"/>
      <c r="L209" s="309"/>
      <c r="M209" s="309"/>
      <c r="N209" s="309"/>
      <c r="O209" s="309"/>
      <c r="P209" s="309"/>
      <c r="Q209" s="309"/>
      <c r="R209" s="309"/>
    </row>
    <row r="210" spans="1:18" ht="43.5">
      <c r="A210" s="3"/>
      <c r="B210" s="18"/>
      <c r="C210" s="69" t="s">
        <v>3816</v>
      </c>
      <c r="D210" s="51">
        <v>1</v>
      </c>
      <c r="E210" s="16" t="s">
        <v>840</v>
      </c>
      <c r="F210" s="16"/>
      <c r="G210" s="16"/>
      <c r="H210" s="309"/>
      <c r="I210" s="309"/>
      <c r="J210" s="309"/>
      <c r="K210" s="309"/>
      <c r="L210" s="309"/>
      <c r="M210" s="309"/>
      <c r="N210" s="309"/>
      <c r="O210" s="309"/>
      <c r="P210" s="309"/>
      <c r="Q210" s="309"/>
      <c r="R210" s="309"/>
    </row>
    <row r="211" spans="1:18" ht="43.5">
      <c r="A211" s="3"/>
      <c r="B211" s="18"/>
      <c r="C211" s="69" t="s">
        <v>3817</v>
      </c>
      <c r="D211" s="51">
        <v>1</v>
      </c>
      <c r="E211" s="16" t="s">
        <v>840</v>
      </c>
      <c r="F211" s="16"/>
      <c r="G211" s="16"/>
      <c r="H211" s="309"/>
      <c r="I211" s="309"/>
      <c r="J211" s="309"/>
      <c r="K211" s="309"/>
      <c r="L211" s="309"/>
      <c r="M211" s="309"/>
      <c r="N211" s="309"/>
      <c r="O211" s="309"/>
      <c r="P211" s="309"/>
      <c r="Q211" s="309"/>
      <c r="R211" s="309"/>
    </row>
    <row r="212" spans="1:18" ht="43.5">
      <c r="A212" s="3"/>
      <c r="B212" s="18"/>
      <c r="C212" s="69" t="s">
        <v>3818</v>
      </c>
      <c r="D212" s="51">
        <v>1</v>
      </c>
      <c r="E212" s="16" t="s">
        <v>840</v>
      </c>
      <c r="F212" s="16"/>
      <c r="G212" s="16"/>
      <c r="H212" s="309"/>
      <c r="I212" s="309"/>
      <c r="J212" s="309"/>
      <c r="K212" s="309"/>
      <c r="L212" s="309"/>
      <c r="M212" s="309"/>
      <c r="N212" s="309"/>
      <c r="O212" s="309"/>
      <c r="P212" s="309"/>
      <c r="Q212" s="309"/>
      <c r="R212" s="309"/>
    </row>
    <row r="213" spans="1:18" ht="43.5">
      <c r="A213" s="3"/>
      <c r="B213" s="18"/>
      <c r="C213" s="69" t="s">
        <v>3819</v>
      </c>
      <c r="D213" s="51">
        <v>1</v>
      </c>
      <c r="E213" s="16" t="s">
        <v>840</v>
      </c>
      <c r="F213" s="16"/>
      <c r="G213" s="16"/>
      <c r="H213" s="309"/>
      <c r="I213" s="309"/>
      <c r="J213" s="309"/>
      <c r="K213" s="309"/>
      <c r="L213" s="309"/>
      <c r="M213" s="309"/>
      <c r="N213" s="309"/>
      <c r="O213" s="309"/>
      <c r="P213" s="309"/>
      <c r="Q213" s="309"/>
      <c r="R213" s="309"/>
    </row>
    <row r="214" spans="1:18" ht="46.5">
      <c r="A214" s="3" t="s">
        <v>1680</v>
      </c>
      <c r="B214" s="18" t="s">
        <v>429</v>
      </c>
      <c r="C214" s="19" t="s">
        <v>3820</v>
      </c>
      <c r="D214" s="51">
        <v>1</v>
      </c>
      <c r="E214" s="16" t="s">
        <v>835</v>
      </c>
      <c r="F214" s="16"/>
      <c r="G214" s="16"/>
      <c r="H214" s="309"/>
      <c r="I214" s="309"/>
      <c r="J214" s="309"/>
      <c r="K214" s="309"/>
      <c r="L214" s="309"/>
      <c r="M214" s="309"/>
      <c r="N214" s="309"/>
      <c r="O214" s="309"/>
      <c r="P214" s="309"/>
      <c r="Q214" s="309"/>
      <c r="R214" s="309"/>
    </row>
    <row r="215" spans="1:18" ht="58">
      <c r="A215" s="3" t="s">
        <v>1682</v>
      </c>
      <c r="B215" s="18" t="s">
        <v>430</v>
      </c>
      <c r="C215" s="69" t="s">
        <v>795</v>
      </c>
      <c r="D215" s="51">
        <v>1</v>
      </c>
      <c r="E215" s="16" t="s">
        <v>823</v>
      </c>
      <c r="F215" s="14" t="s">
        <v>3821</v>
      </c>
      <c r="G215" s="16"/>
      <c r="H215" s="309"/>
      <c r="I215" s="309"/>
      <c r="J215" s="309"/>
      <c r="K215" s="309"/>
      <c r="L215" s="309"/>
      <c r="M215" s="309"/>
      <c r="N215" s="309"/>
      <c r="O215" s="309"/>
      <c r="P215" s="309"/>
      <c r="Q215" s="309"/>
      <c r="R215" s="309"/>
    </row>
    <row r="216" spans="1:18">
      <c r="A216" s="3" t="s">
        <v>1684</v>
      </c>
      <c r="B216" s="447" t="s">
        <v>1685</v>
      </c>
      <c r="C216" s="523"/>
      <c r="D216" s="523"/>
      <c r="E216" s="523"/>
      <c r="F216" s="523"/>
      <c r="G216" s="524"/>
      <c r="H216" s="376">
        <f>SUM(D217:D222)</f>
        <v>6</v>
      </c>
      <c r="I216" s="376">
        <f>COUNT(D217:D222)*2</f>
        <v>12</v>
      </c>
      <c r="J216" s="376"/>
      <c r="K216" s="376"/>
      <c r="L216" s="376"/>
      <c r="M216" s="376"/>
      <c r="N216" s="376"/>
      <c r="O216" s="376"/>
      <c r="P216" s="309"/>
      <c r="Q216" s="309"/>
      <c r="R216" s="309"/>
    </row>
    <row r="217" spans="1:18" ht="31">
      <c r="A217" s="3" t="s">
        <v>1686</v>
      </c>
      <c r="B217" s="7" t="s">
        <v>1687</v>
      </c>
      <c r="C217" s="101" t="s">
        <v>1688</v>
      </c>
      <c r="D217" s="52">
        <v>1</v>
      </c>
      <c r="E217" s="103" t="s">
        <v>829</v>
      </c>
      <c r="F217" s="103"/>
      <c r="G217" s="103"/>
      <c r="H217" s="376"/>
      <c r="I217" s="376"/>
      <c r="J217" s="376"/>
      <c r="K217" s="376"/>
      <c r="L217" s="376"/>
      <c r="M217" s="376"/>
      <c r="N217" s="376"/>
      <c r="O217" s="376"/>
      <c r="P217" s="309"/>
      <c r="Q217" s="309"/>
      <c r="R217" s="309"/>
    </row>
    <row r="218" spans="1:18" ht="31">
      <c r="A218" s="3" t="s">
        <v>1689</v>
      </c>
      <c r="B218" s="7" t="s">
        <v>1690</v>
      </c>
      <c r="C218" s="101" t="s">
        <v>3822</v>
      </c>
      <c r="D218" s="52">
        <v>1</v>
      </c>
      <c r="E218" s="103" t="s">
        <v>829</v>
      </c>
      <c r="F218" s="103"/>
      <c r="G218" s="103"/>
      <c r="H218" s="376"/>
      <c r="I218" s="376"/>
      <c r="J218" s="376"/>
      <c r="K218" s="376"/>
      <c r="L218" s="376"/>
      <c r="M218" s="376"/>
      <c r="N218" s="376"/>
      <c r="O218" s="376"/>
      <c r="P218" s="309"/>
      <c r="Q218" s="309"/>
      <c r="R218" s="309"/>
    </row>
    <row r="219" spans="1:18" ht="29">
      <c r="A219" s="3"/>
      <c r="B219" s="7"/>
      <c r="C219" s="101" t="s">
        <v>3823</v>
      </c>
      <c r="D219" s="52">
        <v>1</v>
      </c>
      <c r="E219" s="103" t="s">
        <v>829</v>
      </c>
      <c r="F219" s="103"/>
      <c r="G219" s="103"/>
      <c r="H219" s="376"/>
      <c r="I219" s="376"/>
      <c r="J219" s="376"/>
      <c r="K219" s="376"/>
      <c r="L219" s="376"/>
      <c r="M219" s="376"/>
      <c r="N219" s="376"/>
      <c r="O219" s="376"/>
      <c r="P219" s="309"/>
      <c r="Q219" s="309"/>
      <c r="R219" s="309"/>
    </row>
    <row r="220" spans="1:18" ht="46.5">
      <c r="A220" s="3" t="s">
        <v>1693</v>
      </c>
      <c r="B220" s="7" t="s">
        <v>1694</v>
      </c>
      <c r="C220" s="219" t="s">
        <v>1695</v>
      </c>
      <c r="D220" s="52">
        <v>1</v>
      </c>
      <c r="E220" s="103" t="s">
        <v>829</v>
      </c>
      <c r="F220" s="103"/>
      <c r="G220" s="103"/>
      <c r="H220" s="376"/>
      <c r="I220" s="376"/>
      <c r="J220" s="376"/>
      <c r="K220" s="376"/>
      <c r="L220" s="376"/>
      <c r="M220" s="376"/>
      <c r="N220" s="376"/>
      <c r="O220" s="376"/>
      <c r="P220" s="309"/>
      <c r="Q220" s="309"/>
      <c r="R220" s="309"/>
    </row>
    <row r="221" spans="1:18" ht="46.5">
      <c r="A221" s="3" t="s">
        <v>3824</v>
      </c>
      <c r="B221" s="7" t="s">
        <v>1697</v>
      </c>
      <c r="C221" s="15" t="s">
        <v>2570</v>
      </c>
      <c r="D221" s="52">
        <v>1</v>
      </c>
      <c r="E221" s="103" t="s">
        <v>829</v>
      </c>
      <c r="F221" s="103"/>
      <c r="G221" s="103"/>
      <c r="H221" s="376"/>
      <c r="I221" s="376"/>
      <c r="J221" s="376"/>
      <c r="K221" s="376"/>
      <c r="L221" s="376"/>
      <c r="M221" s="376"/>
      <c r="N221" s="376"/>
      <c r="O221" s="376"/>
      <c r="P221" s="309"/>
      <c r="Q221" s="309"/>
      <c r="R221" s="309"/>
    </row>
    <row r="222" spans="1:18" ht="62">
      <c r="A222" s="3" t="s">
        <v>1699</v>
      </c>
      <c r="B222" s="7" t="s">
        <v>1700</v>
      </c>
      <c r="C222" s="101" t="s">
        <v>3825</v>
      </c>
      <c r="D222" s="52">
        <v>1</v>
      </c>
      <c r="E222" s="103" t="s">
        <v>829</v>
      </c>
      <c r="F222" s="103"/>
      <c r="G222" s="103"/>
      <c r="H222" s="376"/>
      <c r="I222" s="376"/>
      <c r="J222" s="376"/>
      <c r="K222" s="376"/>
      <c r="L222" s="376"/>
      <c r="M222" s="376"/>
      <c r="N222" s="376"/>
      <c r="O222" s="376"/>
      <c r="P222" s="309"/>
      <c r="Q222" s="309"/>
      <c r="R222" s="309"/>
    </row>
    <row r="223" spans="1:18">
      <c r="A223" s="3" t="s">
        <v>1702</v>
      </c>
      <c r="B223" s="447" t="s">
        <v>431</v>
      </c>
      <c r="C223" s="523"/>
      <c r="D223" s="523"/>
      <c r="E223" s="523"/>
      <c r="F223" s="523"/>
      <c r="G223" s="524"/>
      <c r="H223" s="376">
        <f>SUM(D224:D226)</f>
        <v>3</v>
      </c>
      <c r="I223" s="376">
        <f>COUNT(D224:D226)*2</f>
        <v>6</v>
      </c>
      <c r="J223" s="376"/>
      <c r="K223" s="376"/>
      <c r="L223" s="376"/>
      <c r="M223" s="376"/>
      <c r="N223" s="376"/>
      <c r="O223" s="376"/>
      <c r="P223" s="309"/>
      <c r="Q223" s="309"/>
      <c r="R223" s="309"/>
    </row>
    <row r="224" spans="1:18" ht="62">
      <c r="A224" s="3" t="s">
        <v>1703</v>
      </c>
      <c r="B224" s="7" t="s">
        <v>432</v>
      </c>
      <c r="C224" s="101" t="s">
        <v>3826</v>
      </c>
      <c r="D224" s="52">
        <v>1</v>
      </c>
      <c r="E224" s="103" t="s">
        <v>829</v>
      </c>
      <c r="F224" s="103"/>
      <c r="G224" s="103"/>
      <c r="H224" s="376"/>
      <c r="I224" s="376"/>
      <c r="J224" s="376"/>
      <c r="K224" s="376"/>
      <c r="L224" s="376"/>
      <c r="M224" s="376"/>
      <c r="N224" s="376"/>
      <c r="O224" s="376"/>
      <c r="P224" s="309"/>
      <c r="Q224" s="309"/>
      <c r="R224" s="309"/>
    </row>
    <row r="225" spans="1:18" ht="46.5">
      <c r="A225" s="3" t="s">
        <v>1705</v>
      </c>
      <c r="B225" s="7" t="s">
        <v>433</v>
      </c>
      <c r="C225" s="101" t="s">
        <v>797</v>
      </c>
      <c r="D225" s="52">
        <v>1</v>
      </c>
      <c r="E225" s="103" t="s">
        <v>831</v>
      </c>
      <c r="F225" s="103"/>
      <c r="G225" s="103"/>
      <c r="H225" s="376"/>
      <c r="I225" s="376"/>
      <c r="J225" s="376"/>
      <c r="K225" s="376"/>
      <c r="L225" s="376"/>
      <c r="M225" s="376"/>
      <c r="N225" s="376"/>
      <c r="O225" s="376"/>
      <c r="P225" s="309"/>
      <c r="Q225" s="309"/>
      <c r="R225" s="309"/>
    </row>
    <row r="226" spans="1:18" ht="46.5">
      <c r="A226" s="3" t="s">
        <v>205</v>
      </c>
      <c r="B226" s="7" t="s">
        <v>434</v>
      </c>
      <c r="C226" s="15" t="s">
        <v>798</v>
      </c>
      <c r="D226" s="52">
        <v>1</v>
      </c>
      <c r="E226" s="103" t="s">
        <v>835</v>
      </c>
      <c r="F226" s="103"/>
      <c r="G226" s="103"/>
      <c r="H226" s="376"/>
      <c r="I226" s="376"/>
      <c r="J226" s="376"/>
      <c r="K226" s="376"/>
      <c r="L226" s="376"/>
      <c r="M226" s="376"/>
      <c r="N226" s="376"/>
      <c r="O226" s="376"/>
      <c r="P226" s="309"/>
      <c r="Q226" s="309"/>
      <c r="R226" s="309"/>
    </row>
    <row r="227" spans="1:18" ht="37">
      <c r="A227" s="202" t="s">
        <v>1707</v>
      </c>
      <c r="B227" s="431" t="s">
        <v>1708</v>
      </c>
      <c r="C227" s="443"/>
      <c r="D227" s="443"/>
      <c r="E227" s="443"/>
      <c r="F227" s="443"/>
      <c r="G227" s="483"/>
      <c r="H227" s="376">
        <f>SUM(D228:D233)</f>
        <v>6</v>
      </c>
      <c r="I227" s="376">
        <f>COUNT(D228:D233)*2</f>
        <v>12</v>
      </c>
      <c r="J227" s="376"/>
      <c r="K227" s="376"/>
      <c r="L227" s="376"/>
      <c r="M227" s="376"/>
      <c r="N227" s="376"/>
      <c r="O227" s="376"/>
      <c r="P227" s="309"/>
      <c r="Q227" s="309"/>
      <c r="R227" s="309"/>
    </row>
    <row r="228" spans="1:18" ht="31">
      <c r="A228" s="3" t="s">
        <v>1709</v>
      </c>
      <c r="B228" s="88" t="s">
        <v>1710</v>
      </c>
      <c r="C228" s="16" t="s">
        <v>1711</v>
      </c>
      <c r="D228" s="51">
        <v>1</v>
      </c>
      <c r="E228" s="16" t="s">
        <v>835</v>
      </c>
      <c r="F228" s="16"/>
      <c r="G228" s="16"/>
      <c r="H228" s="309"/>
      <c r="I228" s="309"/>
      <c r="J228" s="309"/>
      <c r="K228" s="309"/>
      <c r="L228" s="309"/>
      <c r="M228" s="309"/>
      <c r="N228" s="309"/>
      <c r="O228" s="309"/>
      <c r="P228" s="309"/>
      <c r="Q228" s="309"/>
      <c r="R228" s="309"/>
    </row>
    <row r="229" spans="1:18" ht="15.5">
      <c r="A229" s="3"/>
      <c r="B229" s="88"/>
      <c r="C229" s="16" t="s">
        <v>1712</v>
      </c>
      <c r="D229" s="51">
        <v>1</v>
      </c>
      <c r="E229" s="16" t="s">
        <v>822</v>
      </c>
      <c r="F229" s="16"/>
      <c r="G229" s="16"/>
      <c r="H229" s="309"/>
      <c r="I229" s="309"/>
      <c r="J229" s="309"/>
      <c r="K229" s="309"/>
      <c r="L229" s="309"/>
      <c r="M229" s="309"/>
      <c r="N229" s="309"/>
      <c r="O229" s="309"/>
      <c r="P229" s="309"/>
      <c r="Q229" s="309"/>
      <c r="R229" s="309"/>
    </row>
    <row r="230" spans="1:18" ht="15.5">
      <c r="A230" s="3"/>
      <c r="B230" s="88"/>
      <c r="C230" s="16" t="s">
        <v>1713</v>
      </c>
      <c r="D230" s="51">
        <v>1</v>
      </c>
      <c r="E230" s="16" t="s">
        <v>822</v>
      </c>
      <c r="F230" s="16"/>
      <c r="G230" s="16"/>
      <c r="H230" s="309"/>
      <c r="I230" s="309"/>
      <c r="J230" s="309"/>
      <c r="K230" s="309"/>
      <c r="L230" s="309"/>
      <c r="M230" s="309"/>
      <c r="N230" s="309"/>
      <c r="O230" s="309"/>
      <c r="P230" s="309"/>
      <c r="Q230" s="309"/>
      <c r="R230" s="309"/>
    </row>
    <row r="231" spans="1:18" ht="15.5">
      <c r="A231" s="3"/>
      <c r="B231" s="88"/>
      <c r="C231" s="16" t="s">
        <v>1714</v>
      </c>
      <c r="D231" s="51">
        <v>1</v>
      </c>
      <c r="E231" s="16" t="s">
        <v>835</v>
      </c>
      <c r="F231" s="16"/>
      <c r="G231" s="16"/>
      <c r="H231" s="309"/>
      <c r="I231" s="309"/>
      <c r="J231" s="309"/>
      <c r="K231" s="309"/>
      <c r="L231" s="309"/>
      <c r="M231" s="309"/>
      <c r="N231" s="309"/>
      <c r="O231" s="309"/>
      <c r="P231" s="309"/>
      <c r="Q231" s="309"/>
      <c r="R231" s="309"/>
    </row>
    <row r="232" spans="1:18" ht="31">
      <c r="A232" s="3" t="s">
        <v>1715</v>
      </c>
      <c r="B232" s="88" t="s">
        <v>1716</v>
      </c>
      <c r="C232" s="16" t="s">
        <v>1717</v>
      </c>
      <c r="D232" s="51">
        <v>1</v>
      </c>
      <c r="E232" s="74" t="s">
        <v>835</v>
      </c>
      <c r="F232" s="16"/>
      <c r="G232" s="16"/>
      <c r="H232" s="309"/>
      <c r="I232" s="309"/>
      <c r="J232" s="309"/>
      <c r="K232" s="309"/>
      <c r="L232" s="309"/>
      <c r="M232" s="309"/>
      <c r="N232" s="309"/>
      <c r="O232" s="309"/>
      <c r="P232" s="309"/>
      <c r="Q232" s="309"/>
      <c r="R232" s="309"/>
    </row>
    <row r="233" spans="1:18" ht="15.5">
      <c r="A233" s="3"/>
      <c r="B233" s="88"/>
      <c r="C233" s="16" t="s">
        <v>1718</v>
      </c>
      <c r="D233" s="51">
        <v>1</v>
      </c>
      <c r="E233" s="74" t="s">
        <v>835</v>
      </c>
      <c r="F233" s="16"/>
      <c r="G233" s="16"/>
      <c r="H233" s="309"/>
      <c r="I233" s="309"/>
      <c r="J233" s="309"/>
      <c r="K233" s="309"/>
      <c r="L233" s="309"/>
      <c r="M233" s="309"/>
      <c r="N233" s="309"/>
      <c r="O233" s="309"/>
      <c r="P233" s="309"/>
      <c r="Q233" s="309"/>
      <c r="R233" s="309"/>
    </row>
    <row r="234" spans="1:18" ht="21">
      <c r="A234" s="1"/>
      <c r="B234" s="522" t="s">
        <v>435</v>
      </c>
      <c r="C234" s="445"/>
      <c r="D234" s="445"/>
      <c r="E234" s="445"/>
      <c r="F234" s="445"/>
      <c r="G234" s="451"/>
      <c r="H234" s="309">
        <f>H235+H238+H242+H247</f>
        <v>10</v>
      </c>
      <c r="I234" s="309">
        <f>I235+I238+I242+I247</f>
        <v>20</v>
      </c>
      <c r="J234" s="309"/>
      <c r="K234" s="309"/>
      <c r="L234" s="309"/>
      <c r="M234" s="309"/>
      <c r="N234" s="309"/>
      <c r="O234" s="309"/>
      <c r="P234" s="309"/>
      <c r="Q234" s="309"/>
      <c r="R234" s="309"/>
    </row>
    <row r="235" spans="1:18">
      <c r="A235" s="3" t="s">
        <v>1719</v>
      </c>
      <c r="B235" s="447" t="s">
        <v>436</v>
      </c>
      <c r="C235" s="445"/>
      <c r="D235" s="445"/>
      <c r="E235" s="445"/>
      <c r="F235" s="445"/>
      <c r="G235" s="451"/>
      <c r="H235" s="309">
        <f>SUM(D236:D237)</f>
        <v>2</v>
      </c>
      <c r="I235" s="309">
        <f>COUNT(D236:D237)*2</f>
        <v>4</v>
      </c>
      <c r="J235" s="309"/>
      <c r="K235" s="309"/>
      <c r="L235" s="309"/>
      <c r="M235" s="309"/>
      <c r="N235" s="309"/>
      <c r="O235" s="309"/>
      <c r="P235" s="309"/>
      <c r="Q235" s="309"/>
      <c r="R235" s="309"/>
    </row>
    <row r="236" spans="1:18" ht="29">
      <c r="A236" s="3" t="s">
        <v>1720</v>
      </c>
      <c r="B236" s="14" t="s">
        <v>437</v>
      </c>
      <c r="C236" s="27" t="s">
        <v>3827</v>
      </c>
      <c r="D236" s="133">
        <v>1</v>
      </c>
      <c r="E236" s="114" t="s">
        <v>840</v>
      </c>
      <c r="F236" s="114"/>
      <c r="G236" s="114"/>
      <c r="H236" s="309"/>
      <c r="I236" s="309"/>
      <c r="J236" s="309"/>
      <c r="K236" s="309"/>
      <c r="L236" s="309"/>
      <c r="M236" s="309"/>
      <c r="N236" s="309"/>
      <c r="O236" s="309"/>
      <c r="P236" s="309"/>
      <c r="Q236" s="309"/>
      <c r="R236" s="309"/>
    </row>
    <row r="237" spans="1:18" ht="43.5">
      <c r="A237" s="3" t="s">
        <v>1731</v>
      </c>
      <c r="B237" s="14" t="s">
        <v>438</v>
      </c>
      <c r="C237" s="25" t="s">
        <v>3828</v>
      </c>
      <c r="D237" s="133">
        <v>1</v>
      </c>
      <c r="E237" s="114" t="s">
        <v>840</v>
      </c>
      <c r="F237" s="114"/>
      <c r="G237" s="114"/>
      <c r="H237" s="309"/>
      <c r="I237" s="309"/>
      <c r="J237" s="309"/>
      <c r="K237" s="309"/>
      <c r="L237" s="309"/>
      <c r="M237" s="309"/>
      <c r="N237" s="309"/>
      <c r="O237" s="309"/>
      <c r="P237" s="309"/>
      <c r="Q237" s="309"/>
      <c r="R237" s="309"/>
    </row>
    <row r="238" spans="1:18" ht="15" thickBot="1">
      <c r="A238" s="3" t="s">
        <v>1733</v>
      </c>
      <c r="B238" s="519" t="s">
        <v>439</v>
      </c>
      <c r="C238" s="520"/>
      <c r="D238" s="520"/>
      <c r="E238" s="520"/>
      <c r="F238" s="520"/>
      <c r="G238" s="521"/>
      <c r="H238" s="309">
        <f>SUM(D239:D241)</f>
        <v>3</v>
      </c>
      <c r="I238" s="309">
        <f>COUNT(D239:D241)*2</f>
        <v>6</v>
      </c>
      <c r="J238" s="309"/>
      <c r="K238" s="309"/>
      <c r="L238" s="309"/>
      <c r="M238" s="309"/>
      <c r="N238" s="309"/>
      <c r="O238" s="309"/>
      <c r="P238" s="309"/>
      <c r="Q238" s="309"/>
      <c r="R238" s="309"/>
    </row>
    <row r="239" spans="1:18" ht="43.5">
      <c r="A239" s="3" t="s">
        <v>1734</v>
      </c>
      <c r="B239" s="14" t="s">
        <v>440</v>
      </c>
      <c r="C239" s="135" t="s">
        <v>3829</v>
      </c>
      <c r="D239" s="133">
        <v>1</v>
      </c>
      <c r="E239" s="114" t="s">
        <v>840</v>
      </c>
      <c r="F239" s="114"/>
      <c r="G239" s="114"/>
      <c r="H239" s="309"/>
      <c r="I239" s="309"/>
      <c r="J239" s="309"/>
      <c r="K239" s="309"/>
      <c r="L239" s="309"/>
      <c r="M239" s="309"/>
      <c r="N239" s="309"/>
      <c r="O239" s="309"/>
      <c r="P239" s="309"/>
      <c r="Q239" s="309"/>
      <c r="R239" s="309"/>
    </row>
    <row r="240" spans="1:18" ht="29">
      <c r="A240" s="3"/>
      <c r="B240" s="14"/>
      <c r="C240" s="136" t="s">
        <v>3830</v>
      </c>
      <c r="D240" s="133">
        <v>1</v>
      </c>
      <c r="E240" s="114" t="s">
        <v>840</v>
      </c>
      <c r="F240" s="114"/>
      <c r="G240" s="114"/>
      <c r="H240" s="309"/>
      <c r="I240" s="309"/>
      <c r="J240" s="309"/>
      <c r="K240" s="309"/>
      <c r="L240" s="309"/>
      <c r="M240" s="309"/>
      <c r="N240" s="309"/>
      <c r="O240" s="309"/>
      <c r="P240" s="309"/>
      <c r="Q240" s="309"/>
      <c r="R240" s="309"/>
    </row>
    <row r="241" spans="1:18" ht="29">
      <c r="A241" s="3"/>
      <c r="B241" s="14"/>
      <c r="C241" s="136" t="s">
        <v>3831</v>
      </c>
      <c r="D241" s="133">
        <v>1</v>
      </c>
      <c r="E241" s="114" t="s">
        <v>840</v>
      </c>
      <c r="F241" s="114"/>
      <c r="G241" s="114"/>
      <c r="H241" s="309"/>
      <c r="I241" s="309"/>
      <c r="J241" s="309"/>
      <c r="K241" s="309"/>
      <c r="L241" s="309"/>
      <c r="M241" s="309"/>
      <c r="N241" s="309"/>
      <c r="O241" s="309"/>
      <c r="P241" s="309"/>
      <c r="Q241" s="309"/>
      <c r="R241" s="309"/>
    </row>
    <row r="242" spans="1:18">
      <c r="A242" s="3" t="s">
        <v>1736</v>
      </c>
      <c r="B242" s="447" t="s">
        <v>441</v>
      </c>
      <c r="C242" s="445"/>
      <c r="D242" s="445"/>
      <c r="E242" s="445"/>
      <c r="F242" s="445"/>
      <c r="G242" s="451"/>
      <c r="H242" s="309">
        <f>SUM(D243:D246)</f>
        <v>4</v>
      </c>
      <c r="I242" s="309">
        <f>COUNT(D243:D246)*2</f>
        <v>8</v>
      </c>
      <c r="J242" s="309"/>
      <c r="K242" s="309"/>
      <c r="L242" s="309"/>
      <c r="M242" s="309"/>
      <c r="N242" s="309"/>
      <c r="O242" s="309"/>
      <c r="P242" s="309"/>
      <c r="Q242" s="309"/>
      <c r="R242" s="309"/>
    </row>
    <row r="243" spans="1:18" ht="29">
      <c r="A243" s="3" t="s">
        <v>1737</v>
      </c>
      <c r="B243" s="14" t="s">
        <v>442</v>
      </c>
      <c r="C243" s="27" t="s">
        <v>3832</v>
      </c>
      <c r="D243" s="133">
        <v>1</v>
      </c>
      <c r="E243" s="114" t="s">
        <v>840</v>
      </c>
      <c r="F243" s="114"/>
      <c r="G243" s="114"/>
      <c r="H243" s="309"/>
      <c r="I243" s="309"/>
      <c r="J243" s="309"/>
      <c r="K243" s="309"/>
      <c r="L243" s="309"/>
      <c r="M243" s="309"/>
      <c r="N243" s="309"/>
      <c r="O243" s="309"/>
      <c r="P243" s="309"/>
      <c r="Q243" s="309"/>
      <c r="R243" s="309"/>
    </row>
    <row r="244" spans="1:18" ht="29">
      <c r="A244" s="3"/>
      <c r="B244" s="14"/>
      <c r="C244" s="27" t="s">
        <v>3833</v>
      </c>
      <c r="D244" s="133">
        <v>1</v>
      </c>
      <c r="E244" s="114" t="s">
        <v>840</v>
      </c>
      <c r="F244" s="114"/>
      <c r="G244" s="114"/>
      <c r="H244" s="309"/>
      <c r="I244" s="309"/>
      <c r="J244" s="309"/>
      <c r="K244" s="309"/>
      <c r="L244" s="309"/>
      <c r="M244" s="309"/>
      <c r="N244" s="309"/>
      <c r="O244" s="309"/>
      <c r="P244" s="309"/>
      <c r="Q244" s="309"/>
      <c r="R244" s="309"/>
    </row>
    <row r="245" spans="1:18" ht="72.5">
      <c r="A245" s="3"/>
      <c r="B245" s="14"/>
      <c r="C245" s="14" t="s">
        <v>3834</v>
      </c>
      <c r="D245" s="133">
        <v>1</v>
      </c>
      <c r="E245" s="114" t="s">
        <v>840</v>
      </c>
      <c r="F245" s="79" t="s">
        <v>3835</v>
      </c>
      <c r="G245" s="114"/>
      <c r="H245" s="309"/>
      <c r="I245" s="309"/>
      <c r="J245" s="309"/>
      <c r="K245" s="309"/>
      <c r="L245" s="309"/>
      <c r="M245" s="309"/>
      <c r="N245" s="309"/>
      <c r="O245" s="309"/>
      <c r="P245" s="309"/>
      <c r="Q245" s="309"/>
      <c r="R245" s="309"/>
    </row>
    <row r="246" spans="1:18" ht="29">
      <c r="A246" s="3"/>
      <c r="B246" s="14"/>
      <c r="C246" s="14" t="s">
        <v>3836</v>
      </c>
      <c r="D246" s="133">
        <v>1</v>
      </c>
      <c r="E246" s="114" t="s">
        <v>840</v>
      </c>
      <c r="F246" s="114"/>
      <c r="G246" s="114"/>
      <c r="H246" s="309"/>
      <c r="I246" s="309"/>
      <c r="J246" s="309"/>
      <c r="K246" s="309"/>
      <c r="L246" s="309"/>
      <c r="M246" s="309"/>
      <c r="N246" s="309"/>
      <c r="O246" s="309"/>
      <c r="P246" s="309"/>
      <c r="Q246" s="309"/>
      <c r="R246" s="309"/>
    </row>
    <row r="247" spans="1:18">
      <c r="A247" s="3" t="s">
        <v>1745</v>
      </c>
      <c r="B247" s="447" t="s">
        <v>443</v>
      </c>
      <c r="C247" s="445"/>
      <c r="D247" s="445"/>
      <c r="E247" s="445"/>
      <c r="F247" s="445"/>
      <c r="G247" s="451"/>
      <c r="H247" s="309">
        <f>SUM(D248)</f>
        <v>1</v>
      </c>
      <c r="I247" s="309">
        <f>COUNT(D248)*2</f>
        <v>2</v>
      </c>
      <c r="J247" s="309"/>
      <c r="K247" s="309"/>
      <c r="L247" s="309"/>
      <c r="M247" s="309"/>
      <c r="N247" s="309"/>
      <c r="O247" s="309"/>
      <c r="P247" s="309"/>
      <c r="Q247" s="309"/>
      <c r="R247" s="309"/>
    </row>
    <row r="248" spans="1:18" ht="29">
      <c r="A248" s="3" t="s">
        <v>1746</v>
      </c>
      <c r="B248" s="14" t="s">
        <v>444</v>
      </c>
      <c r="C248" s="27" t="s">
        <v>3837</v>
      </c>
      <c r="D248" s="133">
        <v>1</v>
      </c>
      <c r="E248" s="114" t="s">
        <v>840</v>
      </c>
      <c r="F248" s="114"/>
      <c r="G248" s="114"/>
      <c r="H248" s="309"/>
      <c r="I248" s="309"/>
      <c r="J248" s="309"/>
      <c r="K248" s="309"/>
      <c r="L248" s="309"/>
      <c r="M248" s="309"/>
      <c r="N248" s="309"/>
      <c r="O248" s="309"/>
      <c r="P248" s="309"/>
      <c r="Q248" s="309"/>
      <c r="R248" s="309"/>
    </row>
    <row r="249" spans="1:18">
      <c r="A249" s="43"/>
      <c r="B249" s="22"/>
      <c r="C249" s="22"/>
      <c r="D249" s="152"/>
      <c r="E249" s="22"/>
      <c r="F249" s="22"/>
      <c r="G249" s="22"/>
      <c r="H249" s="124"/>
      <c r="I249" s="124"/>
      <c r="J249" s="124"/>
      <c r="K249" s="124"/>
      <c r="L249" s="124"/>
      <c r="M249" s="124"/>
      <c r="N249" s="124"/>
      <c r="O249" s="124"/>
    </row>
    <row r="250" spans="1:18">
      <c r="A250" s="43"/>
      <c r="B250" s="22"/>
      <c r="C250" s="22"/>
      <c r="D250" s="152"/>
      <c r="E250" s="22"/>
      <c r="F250" s="22"/>
      <c r="G250" s="22"/>
      <c r="H250" s="124"/>
      <c r="I250" s="124"/>
      <c r="J250" s="124"/>
      <c r="K250" s="124"/>
      <c r="L250" s="124"/>
      <c r="M250" s="124"/>
      <c r="N250" s="124"/>
      <c r="O250" s="124"/>
    </row>
    <row r="251" spans="1:18" ht="46">
      <c r="A251" s="481" t="s">
        <v>3838</v>
      </c>
      <c r="B251" s="454"/>
      <c r="C251" s="455"/>
      <c r="D251" s="152"/>
      <c r="E251" s="22"/>
      <c r="F251" s="22"/>
      <c r="G251" s="22"/>
      <c r="H251" s="124"/>
      <c r="I251" s="124"/>
      <c r="J251" s="124"/>
      <c r="K251" s="124"/>
      <c r="L251" s="124"/>
      <c r="M251" s="124"/>
      <c r="N251" s="124"/>
      <c r="O251" s="124"/>
    </row>
    <row r="252" spans="1:18" ht="46">
      <c r="A252" s="151"/>
      <c r="B252" s="190" t="s">
        <v>3839</v>
      </c>
      <c r="C252" s="120">
        <f>D273</f>
        <v>50</v>
      </c>
      <c r="D252" s="152"/>
      <c r="E252" s="22"/>
      <c r="F252" s="22"/>
      <c r="G252" s="22"/>
      <c r="H252" s="124"/>
      <c r="I252" s="124"/>
      <c r="J252" s="124"/>
      <c r="K252" s="124"/>
      <c r="L252" s="124"/>
      <c r="M252" s="124"/>
      <c r="N252" s="124"/>
      <c r="O252" s="124"/>
    </row>
    <row r="253" spans="1:18">
      <c r="A253" s="151"/>
      <c r="B253" s="482" t="s">
        <v>446</v>
      </c>
      <c r="C253" s="451"/>
      <c r="D253" s="152"/>
      <c r="E253" s="22"/>
      <c r="F253" s="22"/>
      <c r="G253" s="22"/>
      <c r="H253" s="124"/>
      <c r="I253" s="124"/>
      <c r="J253" s="124"/>
      <c r="K253" s="124"/>
      <c r="L253" s="124"/>
      <c r="M253" s="124"/>
      <c r="N253" s="124"/>
      <c r="O253" s="124"/>
    </row>
    <row r="254" spans="1:18" ht="21">
      <c r="A254" s="3" t="s">
        <v>216</v>
      </c>
      <c r="B254" s="191" t="s">
        <v>447</v>
      </c>
      <c r="C254" s="110">
        <f>D265</f>
        <v>50</v>
      </c>
      <c r="D254" s="152"/>
      <c r="E254" s="22"/>
      <c r="F254" s="22"/>
      <c r="G254" s="22"/>
      <c r="H254" s="124"/>
      <c r="I254" s="124"/>
      <c r="J254" s="124"/>
      <c r="K254" s="124"/>
      <c r="L254" s="124"/>
      <c r="M254" s="124"/>
      <c r="N254" s="124"/>
      <c r="O254" s="124"/>
    </row>
    <row r="255" spans="1:18" ht="21">
      <c r="A255" s="3" t="s">
        <v>217</v>
      </c>
      <c r="B255" s="191" t="s">
        <v>448</v>
      </c>
      <c r="C255" s="110">
        <f t="shared" ref="C255:C261" si="0">D266</f>
        <v>50</v>
      </c>
      <c r="D255" s="152"/>
      <c r="E255" s="22"/>
      <c r="F255" s="22"/>
      <c r="G255" s="22"/>
      <c r="H255" s="124"/>
      <c r="I255" s="124"/>
      <c r="J255" s="124"/>
      <c r="K255" s="124"/>
      <c r="L255" s="124"/>
      <c r="M255" s="124"/>
      <c r="N255" s="124"/>
      <c r="O255" s="124"/>
    </row>
    <row r="256" spans="1:18" ht="21">
      <c r="A256" s="3" t="s">
        <v>218</v>
      </c>
      <c r="B256" s="191" t="s">
        <v>449</v>
      </c>
      <c r="C256" s="110">
        <f t="shared" si="0"/>
        <v>50</v>
      </c>
      <c r="D256" s="152"/>
      <c r="E256" s="22"/>
      <c r="F256" s="22"/>
      <c r="G256" s="22"/>
      <c r="H256" s="124"/>
      <c r="I256" s="124"/>
      <c r="J256" s="124"/>
      <c r="K256" s="124"/>
      <c r="L256" s="124"/>
      <c r="M256" s="124"/>
      <c r="N256" s="124"/>
      <c r="O256" s="124"/>
    </row>
    <row r="257" spans="1:15" ht="21">
      <c r="A257" s="3" t="s">
        <v>219</v>
      </c>
      <c r="B257" s="191" t="s">
        <v>450</v>
      </c>
      <c r="C257" s="110">
        <f t="shared" si="0"/>
        <v>50</v>
      </c>
      <c r="D257" s="152"/>
      <c r="E257" s="22"/>
      <c r="F257" s="22"/>
      <c r="G257" s="22"/>
      <c r="H257" s="124"/>
      <c r="I257" s="124"/>
      <c r="J257" s="124"/>
      <c r="K257" s="124"/>
      <c r="L257" s="124"/>
      <c r="M257" s="124"/>
      <c r="N257" s="124"/>
      <c r="O257" s="124"/>
    </row>
    <row r="258" spans="1:15" ht="21">
      <c r="A258" s="3" t="s">
        <v>220</v>
      </c>
      <c r="B258" s="191" t="s">
        <v>451</v>
      </c>
      <c r="C258" s="110">
        <f t="shared" si="0"/>
        <v>50</v>
      </c>
      <c r="D258" s="152"/>
      <c r="E258" s="22"/>
      <c r="F258" s="22"/>
      <c r="G258" s="22"/>
      <c r="H258" s="124"/>
      <c r="I258" s="124"/>
      <c r="J258" s="124"/>
      <c r="K258" s="124"/>
      <c r="L258" s="124"/>
      <c r="M258" s="124"/>
      <c r="N258" s="124"/>
      <c r="O258" s="124"/>
    </row>
    <row r="259" spans="1:15" ht="21">
      <c r="A259" s="3" t="s">
        <v>221</v>
      </c>
      <c r="B259" s="191" t="s">
        <v>452</v>
      </c>
      <c r="C259" s="110">
        <f t="shared" si="0"/>
        <v>50</v>
      </c>
      <c r="D259" s="152"/>
      <c r="E259" s="22"/>
      <c r="F259" s="22"/>
      <c r="G259" s="22"/>
      <c r="H259" s="124"/>
      <c r="I259" s="124"/>
      <c r="J259" s="124"/>
      <c r="K259" s="124"/>
      <c r="L259" s="124"/>
      <c r="M259" s="124"/>
      <c r="N259" s="124"/>
      <c r="O259" s="124"/>
    </row>
    <row r="260" spans="1:15" ht="21">
      <c r="A260" s="3" t="s">
        <v>222</v>
      </c>
      <c r="B260" s="191" t="s">
        <v>453</v>
      </c>
      <c r="C260" s="110">
        <f t="shared" si="0"/>
        <v>50</v>
      </c>
      <c r="D260" s="152"/>
      <c r="E260" s="22"/>
      <c r="F260" s="22"/>
      <c r="G260" s="22"/>
      <c r="H260" s="124"/>
      <c r="I260" s="124"/>
      <c r="J260" s="124"/>
      <c r="K260" s="124"/>
      <c r="L260" s="124"/>
      <c r="M260" s="124"/>
      <c r="N260" s="124"/>
      <c r="O260" s="124"/>
    </row>
    <row r="261" spans="1:15" ht="21">
      <c r="A261" s="3" t="s">
        <v>223</v>
      </c>
      <c r="B261" s="191" t="s">
        <v>454</v>
      </c>
      <c r="C261" s="110">
        <f t="shared" si="0"/>
        <v>50</v>
      </c>
      <c r="D261" s="152"/>
      <c r="E261" s="22"/>
      <c r="F261" s="22"/>
      <c r="G261" s="22"/>
      <c r="H261" s="124"/>
      <c r="I261" s="124"/>
      <c r="J261" s="124"/>
      <c r="K261" s="124"/>
      <c r="L261" s="124"/>
      <c r="M261" s="124"/>
      <c r="N261" s="124"/>
      <c r="O261" s="124"/>
    </row>
    <row r="262" spans="1:15">
      <c r="A262" s="43"/>
      <c r="B262" s="22"/>
      <c r="C262" s="22"/>
      <c r="D262" s="152"/>
      <c r="E262" s="22"/>
      <c r="F262" s="22"/>
      <c r="G262" s="22"/>
      <c r="H262" s="124"/>
      <c r="I262" s="124"/>
      <c r="J262" s="124"/>
      <c r="K262" s="124"/>
      <c r="L262" s="124"/>
      <c r="M262" s="124"/>
      <c r="N262" s="124"/>
      <c r="O262" s="124"/>
    </row>
    <row r="263" spans="1:15">
      <c r="A263" s="343"/>
      <c r="B263" s="301"/>
      <c r="C263" s="301"/>
      <c r="D263" s="368"/>
      <c r="E263" s="301"/>
      <c r="F263" s="22"/>
      <c r="G263" s="22"/>
      <c r="H263" s="124"/>
      <c r="I263" s="124"/>
      <c r="J263" s="124"/>
      <c r="K263" s="124"/>
      <c r="L263" s="124"/>
      <c r="M263" s="124"/>
      <c r="N263" s="124"/>
      <c r="O263" s="124"/>
    </row>
    <row r="264" spans="1:15">
      <c r="A264" s="343"/>
      <c r="B264" s="301" t="s">
        <v>455</v>
      </c>
      <c r="C264" s="301" t="s">
        <v>2258</v>
      </c>
      <c r="D264" s="368" t="s">
        <v>2589</v>
      </c>
      <c r="E264" s="301">
        <f>G2</f>
        <v>9</v>
      </c>
      <c r="F264" s="22"/>
      <c r="G264" s="22"/>
      <c r="H264" s="124"/>
      <c r="I264" s="124"/>
      <c r="J264" s="124"/>
      <c r="K264" s="124"/>
      <c r="L264" s="124"/>
      <c r="M264" s="124"/>
      <c r="N264" s="124"/>
      <c r="O264" s="124"/>
    </row>
    <row r="265" spans="1:15">
      <c r="A265" s="343" t="s">
        <v>216</v>
      </c>
      <c r="B265" s="301">
        <f>IF(E264=0,0,H4)</f>
        <v>14</v>
      </c>
      <c r="C265" s="301">
        <f>IF(E264=0,0,I4)</f>
        <v>28</v>
      </c>
      <c r="D265" s="368">
        <f>IF(E264=0,0,B265*100/C265)</f>
        <v>50</v>
      </c>
      <c r="E265" s="301"/>
      <c r="F265" s="22"/>
      <c r="G265" s="22"/>
      <c r="H265" s="124"/>
      <c r="I265" s="124"/>
      <c r="J265" s="124"/>
      <c r="K265" s="124"/>
      <c r="L265" s="124"/>
      <c r="M265" s="124"/>
      <c r="N265" s="124"/>
      <c r="O265" s="124"/>
    </row>
    <row r="266" spans="1:15">
      <c r="A266" s="343" t="s">
        <v>217</v>
      </c>
      <c r="B266" s="301">
        <f>IF(E264=0,0,H22)</f>
        <v>14</v>
      </c>
      <c r="C266" s="301">
        <f>IF(E264=0,0,I22)</f>
        <v>28</v>
      </c>
      <c r="D266" s="368">
        <f>IF(E264=0,0,B266*100/C266)</f>
        <v>50</v>
      </c>
      <c r="E266" s="301"/>
      <c r="F266" s="22"/>
      <c r="G266" s="22"/>
      <c r="H266" s="124"/>
      <c r="I266" s="124"/>
      <c r="J266" s="124"/>
      <c r="K266" s="124"/>
      <c r="L266" s="124"/>
      <c r="M266" s="124"/>
      <c r="N266" s="124"/>
      <c r="O266" s="124"/>
    </row>
    <row r="267" spans="1:15">
      <c r="A267" s="343" t="s">
        <v>218</v>
      </c>
      <c r="B267" s="301">
        <f>IF(E264=0,0,H42)</f>
        <v>51</v>
      </c>
      <c r="C267" s="301">
        <f>IF(E264=0,0,I42)</f>
        <v>102</v>
      </c>
      <c r="D267" s="368">
        <f>IF(E264=0,0,B267*100/C267)</f>
        <v>50</v>
      </c>
      <c r="E267" s="301"/>
      <c r="F267" s="22"/>
      <c r="G267" s="22"/>
      <c r="H267" s="124"/>
      <c r="I267" s="124"/>
      <c r="J267" s="124"/>
      <c r="K267" s="124"/>
      <c r="L267" s="124"/>
      <c r="M267" s="124"/>
      <c r="N267" s="124"/>
      <c r="O267" s="124"/>
    </row>
    <row r="268" spans="1:15">
      <c r="A268" s="343" t="s">
        <v>219</v>
      </c>
      <c r="B268" s="301">
        <f>IF(E264=0,0,H99)</f>
        <v>58</v>
      </c>
      <c r="C268" s="301">
        <f>IF(E264=0,0,I99)</f>
        <v>116</v>
      </c>
      <c r="D268" s="368">
        <f>IF(E264=0,0,B268*100/C268)</f>
        <v>50</v>
      </c>
      <c r="E268" s="301"/>
      <c r="F268" s="22"/>
      <c r="G268" s="22"/>
      <c r="H268" s="124"/>
      <c r="I268" s="124"/>
      <c r="J268" s="124"/>
      <c r="K268" s="124"/>
      <c r="L268" s="124"/>
      <c r="M268" s="124"/>
      <c r="N268" s="124"/>
      <c r="O268" s="124"/>
    </row>
    <row r="269" spans="1:15">
      <c r="A269" s="343" t="s">
        <v>220</v>
      </c>
      <c r="B269" s="369">
        <f>IF(E264=0,0,H164)</f>
        <v>13</v>
      </c>
      <c r="C269" s="369">
        <f>IF(E264=0,0,I164)</f>
        <v>26</v>
      </c>
      <c r="D269" s="368">
        <f>IF(E264=0,0,B269*100/C269)</f>
        <v>50</v>
      </c>
      <c r="E269" s="301"/>
      <c r="F269" s="22"/>
      <c r="G269" s="22"/>
      <c r="H269" s="124"/>
      <c r="I269" s="124"/>
      <c r="J269" s="124"/>
      <c r="K269" s="124"/>
      <c r="L269" s="124"/>
      <c r="M269" s="124"/>
      <c r="N269" s="124"/>
      <c r="O269" s="124"/>
    </row>
    <row r="270" spans="1:15">
      <c r="A270" s="343" t="s">
        <v>221</v>
      </c>
      <c r="B270" s="369">
        <f>IF(E264=0,0,H182)</f>
        <v>7</v>
      </c>
      <c r="C270" s="369">
        <f>IF(E264=0,0,I182)</f>
        <v>14</v>
      </c>
      <c r="D270" s="368">
        <f>IF(E264=0,0,B270*100/C270)</f>
        <v>50</v>
      </c>
      <c r="E270" s="301"/>
      <c r="F270" s="22"/>
      <c r="G270" s="22"/>
      <c r="H270" s="124"/>
      <c r="I270" s="124"/>
      <c r="J270" s="124"/>
      <c r="K270" s="124"/>
      <c r="L270" s="124"/>
      <c r="M270" s="124"/>
      <c r="N270" s="124"/>
      <c r="O270" s="124"/>
    </row>
    <row r="271" spans="1:15">
      <c r="A271" s="343" t="s">
        <v>222</v>
      </c>
      <c r="B271" s="369">
        <f>IF(E264=0,0,H193)</f>
        <v>35</v>
      </c>
      <c r="C271" s="369">
        <f>IF(E264=0,0,I193)</f>
        <v>70</v>
      </c>
      <c r="D271" s="368">
        <f>IF(E264=0,0,B271*100/C271)</f>
        <v>50</v>
      </c>
      <c r="E271" s="301"/>
      <c r="F271" s="22"/>
      <c r="G271" s="22"/>
      <c r="H271" s="124"/>
      <c r="I271" s="124"/>
      <c r="J271" s="124"/>
      <c r="K271" s="124"/>
      <c r="L271" s="124"/>
      <c r="M271" s="124"/>
      <c r="N271" s="124"/>
      <c r="O271" s="124"/>
    </row>
    <row r="272" spans="1:15">
      <c r="A272" s="343" t="s">
        <v>223</v>
      </c>
      <c r="B272" s="369">
        <f>IF(E264=0,0,H234)</f>
        <v>10</v>
      </c>
      <c r="C272" s="369">
        <f>IF(E264=0,0,I234)</f>
        <v>20</v>
      </c>
      <c r="D272" s="368">
        <f>IF(E264=0,0,B272*100/C272)</f>
        <v>50</v>
      </c>
      <c r="E272" s="301"/>
      <c r="F272" s="22"/>
      <c r="G272" s="22"/>
      <c r="H272" s="124"/>
      <c r="I272" s="124"/>
      <c r="J272" s="124"/>
      <c r="K272" s="124"/>
      <c r="L272" s="124"/>
      <c r="M272" s="124"/>
      <c r="N272" s="124"/>
      <c r="O272" s="124"/>
    </row>
    <row r="273" spans="1:15">
      <c r="A273" s="343" t="s">
        <v>224</v>
      </c>
      <c r="B273" s="301">
        <f>IF(G2=0,0,SUM(B265:B272))</f>
        <v>202</v>
      </c>
      <c r="C273" s="301">
        <f>IF(G2=0,0,SUM(C265:C272))</f>
        <v>404</v>
      </c>
      <c r="D273" s="368">
        <f>IF(E264=0,0,B273*100/C273)</f>
        <v>50</v>
      </c>
      <c r="E273" s="301"/>
      <c r="F273" s="22"/>
      <c r="G273" s="22"/>
      <c r="H273" s="124"/>
      <c r="I273" s="124"/>
      <c r="J273" s="124"/>
      <c r="K273" s="124"/>
      <c r="L273" s="124"/>
      <c r="M273" s="124"/>
      <c r="N273" s="124"/>
      <c r="O273" s="124"/>
    </row>
    <row r="274" spans="1:15">
      <c r="A274" s="389"/>
      <c r="B274" s="300"/>
      <c r="C274" s="342"/>
      <c r="D274" s="390"/>
      <c r="E274" s="300"/>
      <c r="F274" s="124"/>
      <c r="G274" s="124"/>
      <c r="H274" s="124"/>
      <c r="I274" s="124"/>
      <c r="J274" s="124"/>
      <c r="K274" s="124"/>
      <c r="L274" s="124"/>
      <c r="M274" s="124"/>
      <c r="N274" s="124"/>
      <c r="O274" s="124"/>
    </row>
    <row r="275" spans="1:15">
      <c r="A275" s="389"/>
      <c r="B275" s="300"/>
      <c r="C275" s="342"/>
      <c r="D275" s="390"/>
      <c r="E275" s="300"/>
      <c r="F275" s="124"/>
      <c r="G275" s="124"/>
      <c r="H275" s="124"/>
      <c r="I275" s="124"/>
      <c r="J275" s="124"/>
      <c r="K275" s="124"/>
      <c r="L275" s="124"/>
      <c r="M275" s="124"/>
      <c r="N275" s="124"/>
      <c r="O275" s="124"/>
    </row>
  </sheetData>
  <protectedRanges>
    <protectedRange sqref="G1:G275" name="Range2_1"/>
    <protectedRange sqref="D1:D275" name="Range1_1"/>
  </protectedRanges>
  <mergeCells count="47">
    <mergeCell ref="B14:G14"/>
    <mergeCell ref="A1:G1"/>
    <mergeCell ref="A2:F2"/>
    <mergeCell ref="B4:G4"/>
    <mergeCell ref="B5:G5"/>
    <mergeCell ref="B8:G8"/>
    <mergeCell ref="B95:G95"/>
    <mergeCell ref="B22:G22"/>
    <mergeCell ref="B23:G23"/>
    <mergeCell ref="B29:G29"/>
    <mergeCell ref="B32:G32"/>
    <mergeCell ref="B34:G34"/>
    <mergeCell ref="B36:G36"/>
    <mergeCell ref="B42:G42"/>
    <mergeCell ref="B43:G43"/>
    <mergeCell ref="B56:G56"/>
    <mergeCell ref="B66:G66"/>
    <mergeCell ref="B74:G74"/>
    <mergeCell ref="B178:G178"/>
    <mergeCell ref="B99:G99"/>
    <mergeCell ref="B100:G100"/>
    <mergeCell ref="B103:G103"/>
    <mergeCell ref="B143:G143"/>
    <mergeCell ref="B154:G154"/>
    <mergeCell ref="B157:G157"/>
    <mergeCell ref="B159:G159"/>
    <mergeCell ref="B164:G164"/>
    <mergeCell ref="B165:G165"/>
    <mergeCell ref="B171:G171"/>
    <mergeCell ref="B173:G173"/>
    <mergeCell ref="B235:G235"/>
    <mergeCell ref="B182:G182"/>
    <mergeCell ref="B183:G183"/>
    <mergeCell ref="B187:G187"/>
    <mergeCell ref="B189:G189"/>
    <mergeCell ref="B193:G193"/>
    <mergeCell ref="B194:G194"/>
    <mergeCell ref="B198:G198"/>
    <mergeCell ref="B216:G216"/>
    <mergeCell ref="B223:G223"/>
    <mergeCell ref="B227:G227"/>
    <mergeCell ref="B234:G234"/>
    <mergeCell ref="B238:G238"/>
    <mergeCell ref="B242:G242"/>
    <mergeCell ref="B247:G247"/>
    <mergeCell ref="A251:C251"/>
    <mergeCell ref="B253:C253"/>
  </mergeCells>
  <dataValidations count="1">
    <dataValidation type="list" allowBlank="1" showInputMessage="1" showErrorMessage="1" sqref="D1:D275">
      <formula1>$K$1:$M$1</formula1>
    </dataValidation>
  </dataValidations>
  <pageMargins left="0.7" right="0.7" top="0.75" bottom="0.75" header="0.3" footer="0.3"/>
  <pageSetup paperSize="9" scale="42" fitToHeight="0" orientation="portrait" verticalDpi="0" r:id="rId1"/>
</worksheet>
</file>

<file path=xl/worksheets/sheet11.xml><?xml version="1.0" encoding="utf-8"?>
<worksheet xmlns="http://schemas.openxmlformats.org/spreadsheetml/2006/main" xmlns:r="http://schemas.openxmlformats.org/officeDocument/2006/relationships">
  <sheetPr>
    <pageSetUpPr fitToPage="1"/>
  </sheetPr>
  <dimension ref="A1:P246"/>
  <sheetViews>
    <sheetView topLeftCell="A208" workbookViewId="0">
      <selection activeCell="C216" sqref="C216"/>
    </sheetView>
  </sheetViews>
  <sheetFormatPr defaultRowHeight="14.5"/>
  <cols>
    <col min="1" max="1" width="12.453125" customWidth="1"/>
    <col min="2" max="2" width="28.81640625" customWidth="1"/>
    <col min="3" max="3" width="29.26953125" customWidth="1"/>
    <col min="4" max="4" width="14" customWidth="1"/>
    <col min="5" max="5" width="13" customWidth="1"/>
    <col min="6" max="6" width="22.453125" customWidth="1"/>
    <col min="7" max="7" width="13.81640625" customWidth="1"/>
  </cols>
  <sheetData>
    <row r="1" spans="1:16" ht="33.5">
      <c r="A1" s="485" t="s">
        <v>0</v>
      </c>
      <c r="B1" s="508"/>
      <c r="C1" s="508"/>
      <c r="D1" s="508"/>
      <c r="E1" s="508"/>
      <c r="F1" s="508"/>
      <c r="G1" s="509"/>
      <c r="H1" s="300"/>
      <c r="I1" s="300"/>
      <c r="J1" s="300"/>
      <c r="K1" s="300"/>
      <c r="L1" s="300">
        <v>0</v>
      </c>
      <c r="M1" s="300">
        <v>1</v>
      </c>
      <c r="N1" s="300">
        <v>2</v>
      </c>
      <c r="O1" s="300"/>
      <c r="P1" s="124"/>
    </row>
    <row r="2" spans="1:16" ht="26">
      <c r="A2" s="486" t="s">
        <v>3840</v>
      </c>
      <c r="B2" s="438"/>
      <c r="C2" s="438"/>
      <c r="D2" s="438"/>
      <c r="E2" s="438"/>
      <c r="F2" s="439"/>
      <c r="G2" s="203">
        <v>10</v>
      </c>
      <c r="H2" s="300"/>
      <c r="I2" s="300"/>
      <c r="J2" s="300"/>
      <c r="K2" s="124"/>
      <c r="L2" s="124"/>
      <c r="M2" s="124"/>
      <c r="N2" s="124"/>
      <c r="O2" s="124"/>
      <c r="P2" s="124"/>
    </row>
    <row r="3" spans="1:16" ht="31">
      <c r="A3" s="204" t="s">
        <v>2</v>
      </c>
      <c r="B3" s="126" t="s">
        <v>225</v>
      </c>
      <c r="C3" s="205" t="s">
        <v>456</v>
      </c>
      <c r="D3" s="137" t="s">
        <v>818</v>
      </c>
      <c r="E3" s="138" t="s">
        <v>3841</v>
      </c>
      <c r="F3" s="206" t="s">
        <v>972</v>
      </c>
      <c r="G3" s="206" t="s">
        <v>968</v>
      </c>
      <c r="H3" s="300"/>
      <c r="I3" s="300"/>
      <c r="J3" s="300"/>
      <c r="K3" s="124"/>
      <c r="L3" s="124"/>
      <c r="M3" s="124"/>
      <c r="N3" s="124"/>
      <c r="O3" s="124"/>
      <c r="P3" s="124"/>
    </row>
    <row r="4" spans="1:16" ht="18.5">
      <c r="A4" s="207" t="s">
        <v>3</v>
      </c>
      <c r="B4" s="208"/>
      <c r="C4" s="209" t="s">
        <v>226</v>
      </c>
      <c r="D4" s="210"/>
      <c r="E4" s="139"/>
      <c r="F4" s="211"/>
      <c r="G4" s="211"/>
      <c r="H4" s="300">
        <f>H5+H10+H12</f>
        <v>6</v>
      </c>
      <c r="I4" s="300">
        <f>I5+I10+I12</f>
        <v>12</v>
      </c>
      <c r="J4" s="300"/>
      <c r="K4" s="124"/>
      <c r="L4" s="124"/>
      <c r="M4" s="124"/>
      <c r="N4" s="124"/>
      <c r="O4" s="124"/>
      <c r="P4" s="124"/>
    </row>
    <row r="5" spans="1:16" ht="18.5">
      <c r="A5" s="3" t="s">
        <v>4</v>
      </c>
      <c r="B5" s="528" t="s">
        <v>227</v>
      </c>
      <c r="C5" s="432"/>
      <c r="D5" s="432"/>
      <c r="E5" s="432"/>
      <c r="F5" s="432"/>
      <c r="G5" s="525"/>
      <c r="H5" s="300">
        <f>SUM(D6:D9)</f>
        <v>4</v>
      </c>
      <c r="I5" s="300">
        <f>COUNT(D6:D9)*2</f>
        <v>8</v>
      </c>
      <c r="J5" s="300"/>
      <c r="K5" s="124"/>
      <c r="L5" s="124"/>
      <c r="M5" s="124"/>
      <c r="N5" s="124"/>
      <c r="O5" s="124"/>
      <c r="P5" s="124"/>
    </row>
    <row r="6" spans="1:16" ht="43.5">
      <c r="A6" s="3" t="s">
        <v>10</v>
      </c>
      <c r="B6" s="5" t="s">
        <v>3842</v>
      </c>
      <c r="C6" s="27" t="s">
        <v>3843</v>
      </c>
      <c r="D6" s="51">
        <v>1</v>
      </c>
      <c r="E6" s="56" t="s">
        <v>835</v>
      </c>
      <c r="F6" s="14" t="s">
        <v>3844</v>
      </c>
      <c r="G6" s="16"/>
      <c r="H6" s="300"/>
      <c r="I6" s="300"/>
      <c r="J6" s="300"/>
      <c r="K6" s="124"/>
      <c r="L6" s="124"/>
      <c r="M6" s="124"/>
      <c r="N6" s="124"/>
      <c r="O6" s="124"/>
      <c r="P6" s="124"/>
    </row>
    <row r="7" spans="1:16" ht="31">
      <c r="A7" s="3" t="s">
        <v>3845</v>
      </c>
      <c r="B7" s="5" t="s">
        <v>3846</v>
      </c>
      <c r="C7" s="27" t="s">
        <v>3847</v>
      </c>
      <c r="D7" s="51">
        <v>1</v>
      </c>
      <c r="E7" s="56" t="s">
        <v>822</v>
      </c>
      <c r="F7" s="16"/>
      <c r="G7" s="16"/>
      <c r="H7" s="300"/>
      <c r="I7" s="300"/>
      <c r="J7" s="300"/>
      <c r="K7" s="124"/>
      <c r="L7" s="124"/>
      <c r="M7" s="124"/>
      <c r="N7" s="124"/>
      <c r="O7" s="124"/>
      <c r="P7" s="124"/>
    </row>
    <row r="8" spans="1:16" ht="43.5">
      <c r="A8" s="3"/>
      <c r="B8" s="5"/>
      <c r="C8" s="27" t="s">
        <v>3848</v>
      </c>
      <c r="D8" s="51">
        <v>1</v>
      </c>
      <c r="E8" s="56"/>
      <c r="F8" s="16"/>
      <c r="G8" s="16"/>
      <c r="H8" s="300"/>
      <c r="I8" s="300"/>
      <c r="J8" s="300"/>
      <c r="K8" s="124"/>
      <c r="L8" s="124"/>
      <c r="M8" s="124"/>
      <c r="N8" s="124"/>
      <c r="O8" s="124"/>
      <c r="P8" s="124"/>
    </row>
    <row r="9" spans="1:16" ht="72.5">
      <c r="A9" s="3" t="s">
        <v>3</v>
      </c>
      <c r="B9" s="5"/>
      <c r="C9" s="27" t="s">
        <v>3849</v>
      </c>
      <c r="D9" s="51">
        <v>1</v>
      </c>
      <c r="E9" s="56" t="s">
        <v>822</v>
      </c>
      <c r="F9" s="14" t="s">
        <v>3850</v>
      </c>
      <c r="G9" s="16"/>
      <c r="H9" s="300"/>
      <c r="I9" s="300"/>
      <c r="J9" s="300"/>
      <c r="K9" s="124"/>
      <c r="L9" s="124"/>
      <c r="M9" s="124"/>
      <c r="N9" s="124"/>
      <c r="O9" s="124"/>
      <c r="P9" s="124"/>
    </row>
    <row r="10" spans="1:16" ht="18.5">
      <c r="A10" s="3" t="s">
        <v>1042</v>
      </c>
      <c r="B10" s="528" t="s">
        <v>235</v>
      </c>
      <c r="C10" s="432"/>
      <c r="D10" s="432"/>
      <c r="E10" s="432"/>
      <c r="F10" s="432"/>
      <c r="G10" s="525"/>
      <c r="H10" s="300">
        <f>SUM(D11)</f>
        <v>1</v>
      </c>
      <c r="I10" s="300">
        <f>COUNT(D11)*2</f>
        <v>2</v>
      </c>
      <c r="J10" s="300"/>
      <c r="K10" s="124"/>
      <c r="L10" s="124"/>
      <c r="M10" s="124"/>
      <c r="N10" s="124"/>
      <c r="O10" s="124"/>
      <c r="P10" s="124"/>
    </row>
    <row r="11" spans="1:16" ht="43.5">
      <c r="A11" s="3" t="s">
        <v>1782</v>
      </c>
      <c r="B11" s="6" t="s">
        <v>237</v>
      </c>
      <c r="C11" s="42" t="s">
        <v>3851</v>
      </c>
      <c r="D11" s="51">
        <v>1</v>
      </c>
      <c r="E11" s="56" t="s">
        <v>822</v>
      </c>
      <c r="F11" s="16"/>
      <c r="G11" s="16"/>
      <c r="H11" s="300"/>
      <c r="I11" s="300"/>
      <c r="J11" s="300"/>
      <c r="K11" s="124"/>
      <c r="L11" s="124"/>
      <c r="M11" s="124"/>
      <c r="N11" s="124"/>
      <c r="O11" s="124"/>
      <c r="P11" s="124"/>
    </row>
    <row r="12" spans="1:16" ht="18.5">
      <c r="A12" s="3" t="s">
        <v>1045</v>
      </c>
      <c r="B12" s="528" t="s">
        <v>3852</v>
      </c>
      <c r="C12" s="432"/>
      <c r="D12" s="432"/>
      <c r="E12" s="432"/>
      <c r="F12" s="432"/>
      <c r="G12" s="525"/>
      <c r="H12" s="300">
        <f>SUM(D13)</f>
        <v>1</v>
      </c>
      <c r="I12" s="300">
        <f>COUNT(D13)*2</f>
        <v>2</v>
      </c>
      <c r="J12" s="300"/>
      <c r="K12" s="124"/>
      <c r="L12" s="124"/>
      <c r="M12" s="124"/>
      <c r="N12" s="124"/>
      <c r="O12" s="124"/>
      <c r="P12" s="124"/>
    </row>
    <row r="13" spans="1:16" ht="62">
      <c r="A13" s="3" t="s">
        <v>1047</v>
      </c>
      <c r="B13" s="5" t="s">
        <v>1048</v>
      </c>
      <c r="C13" s="27" t="s">
        <v>3853</v>
      </c>
      <c r="D13" s="51">
        <v>1</v>
      </c>
      <c r="E13" s="56" t="s">
        <v>835</v>
      </c>
      <c r="F13" s="16"/>
      <c r="G13" s="16"/>
      <c r="H13" s="300"/>
      <c r="I13" s="300"/>
      <c r="J13" s="300"/>
      <c r="K13" s="124"/>
      <c r="L13" s="124"/>
      <c r="M13" s="124"/>
      <c r="N13" s="124"/>
      <c r="O13" s="124"/>
      <c r="P13" s="124"/>
    </row>
    <row r="14" spans="1:16" ht="18.5">
      <c r="A14" s="151" t="s">
        <v>3</v>
      </c>
      <c r="B14" s="208"/>
      <c r="C14" s="209" t="s">
        <v>244</v>
      </c>
      <c r="D14" s="210"/>
      <c r="E14" s="139"/>
      <c r="F14" s="211"/>
      <c r="G14" s="211"/>
      <c r="H14" s="300">
        <f>H15+H21+H23</f>
        <v>9</v>
      </c>
      <c r="I14" s="300">
        <f>I15+I21+I23</f>
        <v>18</v>
      </c>
      <c r="J14" s="300"/>
      <c r="K14" s="124"/>
      <c r="L14" s="124"/>
      <c r="M14" s="124"/>
      <c r="N14" s="124"/>
      <c r="O14" s="124"/>
      <c r="P14" s="124"/>
    </row>
    <row r="15" spans="1:16">
      <c r="A15" s="188" t="s">
        <v>21</v>
      </c>
      <c r="B15" s="431" t="s">
        <v>245</v>
      </c>
      <c r="C15" s="432"/>
      <c r="D15" s="432"/>
      <c r="E15" s="432"/>
      <c r="F15" s="432"/>
      <c r="G15" s="525"/>
      <c r="H15" s="300">
        <f>SUM(D16:D20)</f>
        <v>5</v>
      </c>
      <c r="I15" s="300">
        <f>COUNT(D16:D20)*2</f>
        <v>10</v>
      </c>
      <c r="J15" s="300"/>
      <c r="K15" s="124"/>
      <c r="L15" s="124"/>
      <c r="M15" s="124"/>
      <c r="N15" s="124"/>
      <c r="O15" s="124"/>
      <c r="P15" s="124"/>
    </row>
    <row r="16" spans="1:16" ht="43.5">
      <c r="A16" s="3" t="s">
        <v>22</v>
      </c>
      <c r="B16" s="7" t="s">
        <v>246</v>
      </c>
      <c r="C16" s="25" t="s">
        <v>3854</v>
      </c>
      <c r="D16" s="51">
        <v>1</v>
      </c>
      <c r="E16" s="56" t="s">
        <v>823</v>
      </c>
      <c r="F16" s="19" t="s">
        <v>1093</v>
      </c>
      <c r="G16" s="16"/>
      <c r="H16" s="300"/>
      <c r="I16" s="300"/>
      <c r="J16" s="300"/>
      <c r="K16" s="124"/>
      <c r="L16" s="124"/>
      <c r="M16" s="124"/>
      <c r="N16" s="124"/>
      <c r="O16" s="124"/>
      <c r="P16" s="124"/>
    </row>
    <row r="17" spans="1:16" ht="46.5">
      <c r="A17" s="3" t="s">
        <v>23</v>
      </c>
      <c r="B17" s="7" t="s">
        <v>247</v>
      </c>
      <c r="C17" s="25" t="s">
        <v>3855</v>
      </c>
      <c r="D17" s="51">
        <v>1</v>
      </c>
      <c r="E17" s="56" t="s">
        <v>823</v>
      </c>
      <c r="F17" s="16"/>
      <c r="G17" s="16"/>
      <c r="H17" s="300"/>
      <c r="I17" s="300"/>
      <c r="J17" s="300"/>
      <c r="K17" s="124"/>
      <c r="L17" s="124"/>
      <c r="M17" s="124"/>
      <c r="N17" s="124"/>
      <c r="O17" s="124"/>
      <c r="P17" s="124"/>
    </row>
    <row r="18" spans="1:16" ht="46.5">
      <c r="A18" s="3" t="s">
        <v>3856</v>
      </c>
      <c r="B18" s="7" t="s">
        <v>1105</v>
      </c>
      <c r="C18" s="25" t="s">
        <v>3857</v>
      </c>
      <c r="D18" s="51">
        <v>1</v>
      </c>
      <c r="E18" s="56" t="s">
        <v>823</v>
      </c>
      <c r="F18" s="16"/>
      <c r="G18" s="16"/>
      <c r="H18" s="300"/>
      <c r="I18" s="300"/>
      <c r="J18" s="300"/>
      <c r="K18" s="124"/>
      <c r="L18" s="124"/>
      <c r="M18" s="124"/>
      <c r="N18" s="124"/>
      <c r="O18" s="124"/>
      <c r="P18" s="124"/>
    </row>
    <row r="19" spans="1:16" ht="62">
      <c r="A19" s="3" t="s">
        <v>3858</v>
      </c>
      <c r="B19" s="7" t="s">
        <v>1108</v>
      </c>
      <c r="C19" s="25" t="s">
        <v>3859</v>
      </c>
      <c r="D19" s="51">
        <v>1</v>
      </c>
      <c r="E19" s="56" t="s">
        <v>823</v>
      </c>
      <c r="F19" s="16"/>
      <c r="G19" s="16"/>
      <c r="H19" s="300"/>
      <c r="I19" s="300"/>
      <c r="J19" s="300"/>
      <c r="K19" s="124"/>
      <c r="L19" s="124"/>
      <c r="M19" s="124"/>
      <c r="N19" s="124"/>
      <c r="O19" s="124"/>
      <c r="P19" s="124"/>
    </row>
    <row r="20" spans="1:16" ht="46.5">
      <c r="A20" s="3" t="s">
        <v>24</v>
      </c>
      <c r="B20" s="7" t="s">
        <v>248</v>
      </c>
      <c r="C20" s="27" t="s">
        <v>479</v>
      </c>
      <c r="D20" s="51">
        <v>1</v>
      </c>
      <c r="E20" s="56" t="s">
        <v>823</v>
      </c>
      <c r="F20" s="16"/>
      <c r="G20" s="16"/>
      <c r="H20" s="300"/>
      <c r="I20" s="300"/>
      <c r="J20" s="300"/>
      <c r="K20" s="124"/>
      <c r="L20" s="124"/>
      <c r="M20" s="124"/>
      <c r="N20" s="124"/>
      <c r="O20" s="124"/>
      <c r="P20" s="124"/>
    </row>
    <row r="21" spans="1:16">
      <c r="A21" s="3" t="s">
        <v>29</v>
      </c>
      <c r="B21" s="431" t="s">
        <v>253</v>
      </c>
      <c r="C21" s="432"/>
      <c r="D21" s="432"/>
      <c r="E21" s="432"/>
      <c r="F21" s="432"/>
      <c r="G21" s="525"/>
      <c r="H21" s="300">
        <f>SUM(D22)</f>
        <v>1</v>
      </c>
      <c r="I21" s="300">
        <f>COUNT(D22)*2</f>
        <v>2</v>
      </c>
      <c r="J21" s="300"/>
      <c r="K21" s="124"/>
      <c r="L21" s="124"/>
      <c r="M21" s="124"/>
      <c r="N21" s="124"/>
      <c r="O21" s="124"/>
      <c r="P21" s="124"/>
    </row>
    <row r="22" spans="1:16" ht="62">
      <c r="A22" s="3" t="s">
        <v>1134</v>
      </c>
      <c r="B22" s="5" t="s">
        <v>256</v>
      </c>
      <c r="C22" s="27" t="s">
        <v>493</v>
      </c>
      <c r="D22" s="51">
        <v>1</v>
      </c>
      <c r="E22" s="56" t="s">
        <v>839</v>
      </c>
      <c r="F22" s="16"/>
      <c r="G22" s="16"/>
      <c r="H22" s="300"/>
      <c r="I22" s="300"/>
      <c r="J22" s="300"/>
      <c r="K22" s="124"/>
      <c r="L22" s="124"/>
      <c r="M22" s="124"/>
      <c r="N22" s="124"/>
      <c r="O22" s="124"/>
      <c r="P22" s="124"/>
    </row>
    <row r="23" spans="1:16">
      <c r="A23" s="3" t="s">
        <v>40</v>
      </c>
      <c r="B23" s="431" t="s">
        <v>3860</v>
      </c>
      <c r="C23" s="432"/>
      <c r="D23" s="432"/>
      <c r="E23" s="432"/>
      <c r="F23" s="432"/>
      <c r="G23" s="525"/>
      <c r="H23" s="300">
        <f>SUM(D24:D26)</f>
        <v>3</v>
      </c>
      <c r="I23" s="300">
        <f>COUNT(D24:D26)*2</f>
        <v>6</v>
      </c>
      <c r="J23" s="300"/>
      <c r="K23" s="124"/>
      <c r="L23" s="124"/>
      <c r="M23" s="124"/>
      <c r="N23" s="124"/>
      <c r="O23" s="124"/>
      <c r="P23" s="124"/>
    </row>
    <row r="24" spans="1:16" ht="77.5">
      <c r="A24" s="3" t="s">
        <v>3861</v>
      </c>
      <c r="B24" s="5" t="s">
        <v>265</v>
      </c>
      <c r="C24" s="26" t="s">
        <v>3862</v>
      </c>
      <c r="D24" s="51">
        <v>1</v>
      </c>
      <c r="E24" s="56" t="s">
        <v>833</v>
      </c>
      <c r="F24" s="16"/>
      <c r="G24" s="16"/>
      <c r="H24" s="300"/>
      <c r="I24" s="300"/>
      <c r="J24" s="300"/>
      <c r="K24" s="124"/>
      <c r="L24" s="124"/>
      <c r="M24" s="124"/>
      <c r="N24" s="124"/>
      <c r="O24" s="124"/>
      <c r="P24" s="124"/>
    </row>
    <row r="25" spans="1:16" ht="46.5">
      <c r="A25" s="3" t="s">
        <v>1159</v>
      </c>
      <c r="B25" s="5" t="s">
        <v>266</v>
      </c>
      <c r="C25" s="27" t="s">
        <v>3863</v>
      </c>
      <c r="D25" s="51">
        <v>1</v>
      </c>
      <c r="E25" s="56" t="s">
        <v>833</v>
      </c>
      <c r="F25" s="16"/>
      <c r="G25" s="16"/>
      <c r="H25" s="300"/>
      <c r="I25" s="300"/>
      <c r="J25" s="300"/>
      <c r="K25" s="124"/>
      <c r="L25" s="124"/>
      <c r="M25" s="124"/>
      <c r="N25" s="124"/>
      <c r="O25" s="124"/>
      <c r="P25" s="124"/>
    </row>
    <row r="26" spans="1:16" ht="62">
      <c r="A26" s="3" t="s">
        <v>3864</v>
      </c>
      <c r="B26" s="5" t="s">
        <v>2320</v>
      </c>
      <c r="C26" s="26" t="s">
        <v>3865</v>
      </c>
      <c r="D26" s="51">
        <v>1</v>
      </c>
      <c r="E26" s="56" t="s">
        <v>1167</v>
      </c>
      <c r="F26" s="16"/>
      <c r="G26" s="16"/>
      <c r="H26" s="300"/>
      <c r="I26" s="300"/>
      <c r="J26" s="300"/>
      <c r="K26" s="124"/>
      <c r="L26" s="124"/>
      <c r="M26" s="124"/>
      <c r="N26" s="124"/>
      <c r="O26" s="124"/>
      <c r="P26" s="124"/>
    </row>
    <row r="27" spans="1:16">
      <c r="A27" s="151" t="s">
        <v>3</v>
      </c>
      <c r="B27" s="526" t="s">
        <v>3866</v>
      </c>
      <c r="C27" s="432"/>
      <c r="D27" s="432"/>
      <c r="E27" s="432"/>
      <c r="F27" s="432"/>
      <c r="G27" s="525"/>
      <c r="H27" s="300">
        <f>H28+H33+H42+H48+H51</f>
        <v>21</v>
      </c>
      <c r="I27" s="300">
        <f>I28+I33+I42+I48+I51</f>
        <v>42</v>
      </c>
      <c r="J27" s="300"/>
      <c r="K27" s="124"/>
      <c r="L27" s="124"/>
      <c r="M27" s="124"/>
      <c r="N27" s="124"/>
      <c r="O27" s="124"/>
      <c r="P27" s="124"/>
    </row>
    <row r="28" spans="1:16">
      <c r="A28" s="3" t="s">
        <v>44</v>
      </c>
      <c r="B28" s="431" t="s">
        <v>269</v>
      </c>
      <c r="C28" s="432"/>
      <c r="D28" s="432"/>
      <c r="E28" s="432"/>
      <c r="F28" s="432"/>
      <c r="G28" s="525"/>
      <c r="H28" s="300">
        <f>SUM(D29:D32)</f>
        <v>4</v>
      </c>
      <c r="I28" s="300">
        <f>COUNT(D29:D32)*2</f>
        <v>8</v>
      </c>
      <c r="J28" s="300"/>
      <c r="K28" s="124"/>
      <c r="L28" s="124"/>
      <c r="M28" s="124"/>
      <c r="N28" s="124"/>
      <c r="O28" s="124"/>
      <c r="P28" s="124"/>
    </row>
    <row r="29" spans="1:16" ht="46.5">
      <c r="A29" s="3" t="s">
        <v>45</v>
      </c>
      <c r="B29" s="5" t="s">
        <v>270</v>
      </c>
      <c r="C29" s="212" t="s">
        <v>3867</v>
      </c>
      <c r="D29" s="51">
        <v>1</v>
      </c>
      <c r="E29" s="56" t="s">
        <v>823</v>
      </c>
      <c r="F29" s="14" t="s">
        <v>3868</v>
      </c>
      <c r="G29" s="16"/>
      <c r="H29" s="300"/>
      <c r="I29" s="300"/>
      <c r="J29" s="300"/>
      <c r="K29" s="124"/>
      <c r="L29" s="124"/>
      <c r="M29" s="124"/>
      <c r="N29" s="124"/>
      <c r="O29" s="124"/>
      <c r="P29" s="124"/>
    </row>
    <row r="30" spans="1:16" ht="46.5">
      <c r="A30" s="3" t="s">
        <v>47</v>
      </c>
      <c r="B30" s="5" t="s">
        <v>272</v>
      </c>
      <c r="C30" s="27" t="s">
        <v>3869</v>
      </c>
      <c r="D30" s="51">
        <v>1</v>
      </c>
      <c r="E30" s="56" t="s">
        <v>823</v>
      </c>
      <c r="F30" s="16"/>
      <c r="G30" s="16"/>
      <c r="H30" s="300"/>
      <c r="I30" s="300"/>
      <c r="J30" s="300"/>
      <c r="K30" s="124"/>
      <c r="L30" s="124"/>
      <c r="M30" s="124"/>
      <c r="N30" s="124"/>
      <c r="O30" s="124"/>
      <c r="P30" s="124"/>
    </row>
    <row r="31" spans="1:16" ht="29">
      <c r="A31" s="3" t="s">
        <v>3</v>
      </c>
      <c r="B31" s="5"/>
      <c r="C31" s="29" t="s">
        <v>3870</v>
      </c>
      <c r="D31" s="51">
        <v>1</v>
      </c>
      <c r="E31" s="56" t="s">
        <v>823</v>
      </c>
      <c r="F31" s="16"/>
      <c r="G31" s="16"/>
      <c r="H31" s="300"/>
      <c r="I31" s="300"/>
      <c r="J31" s="300"/>
      <c r="K31" s="124"/>
      <c r="L31" s="124"/>
      <c r="M31" s="124"/>
      <c r="N31" s="124"/>
      <c r="O31" s="124"/>
      <c r="P31" s="124"/>
    </row>
    <row r="32" spans="1:16" ht="46.5">
      <c r="A32" s="3" t="s">
        <v>49</v>
      </c>
      <c r="B32" s="5" t="s">
        <v>274</v>
      </c>
      <c r="C32" s="25" t="s">
        <v>3871</v>
      </c>
      <c r="D32" s="51">
        <v>1</v>
      </c>
      <c r="E32" s="56" t="s">
        <v>823</v>
      </c>
      <c r="F32" s="16"/>
      <c r="G32" s="16"/>
      <c r="H32" s="300"/>
      <c r="I32" s="300"/>
      <c r="J32" s="300"/>
      <c r="K32" s="124"/>
      <c r="L32" s="124"/>
      <c r="M32" s="124"/>
      <c r="N32" s="124"/>
      <c r="O32" s="124"/>
      <c r="P32" s="124"/>
    </row>
    <row r="33" spans="1:16">
      <c r="A33" s="3" t="s">
        <v>52</v>
      </c>
      <c r="B33" s="431" t="s">
        <v>277</v>
      </c>
      <c r="C33" s="432"/>
      <c r="D33" s="432"/>
      <c r="E33" s="432"/>
      <c r="F33" s="432"/>
      <c r="G33" s="525"/>
      <c r="H33" s="300">
        <f>SUM(D34:D41)</f>
        <v>8</v>
      </c>
      <c r="I33" s="300">
        <f>COUNT(D34:D41)*2</f>
        <v>16</v>
      </c>
      <c r="J33" s="300"/>
      <c r="K33" s="124"/>
      <c r="L33" s="124"/>
      <c r="M33" s="124"/>
      <c r="N33" s="124"/>
      <c r="O33" s="124"/>
      <c r="P33" s="124"/>
    </row>
    <row r="34" spans="1:16" ht="87">
      <c r="A34" s="3" t="s">
        <v>53</v>
      </c>
      <c r="B34" s="7" t="s">
        <v>278</v>
      </c>
      <c r="C34" s="27" t="s">
        <v>528</v>
      </c>
      <c r="D34" s="51">
        <v>1</v>
      </c>
      <c r="E34" s="56" t="s">
        <v>823</v>
      </c>
      <c r="F34" s="14" t="s">
        <v>3872</v>
      </c>
      <c r="G34" s="16"/>
      <c r="H34" s="300"/>
      <c r="I34" s="300"/>
      <c r="J34" s="300"/>
      <c r="K34" s="124"/>
      <c r="L34" s="124"/>
      <c r="M34" s="124"/>
      <c r="N34" s="124"/>
      <c r="O34" s="124"/>
      <c r="P34" s="124"/>
    </row>
    <row r="35" spans="1:16" ht="43.5">
      <c r="A35" s="3" t="s">
        <v>1207</v>
      </c>
      <c r="B35" s="7" t="s">
        <v>279</v>
      </c>
      <c r="C35" s="27" t="s">
        <v>3873</v>
      </c>
      <c r="D35" s="51">
        <v>1</v>
      </c>
      <c r="E35" s="56" t="s">
        <v>823</v>
      </c>
      <c r="F35" s="16"/>
      <c r="G35" s="16"/>
      <c r="H35" s="300"/>
      <c r="I35" s="300"/>
      <c r="J35" s="300"/>
      <c r="K35" s="124"/>
      <c r="L35" s="124"/>
      <c r="M35" s="124"/>
      <c r="N35" s="124"/>
      <c r="O35" s="124"/>
      <c r="P35" s="124"/>
    </row>
    <row r="36" spans="1:16" ht="43.5">
      <c r="A36" s="3" t="s">
        <v>3</v>
      </c>
      <c r="B36" s="7"/>
      <c r="C36" s="27" t="s">
        <v>3874</v>
      </c>
      <c r="D36" s="51">
        <v>1</v>
      </c>
      <c r="E36" s="56" t="s">
        <v>827</v>
      </c>
      <c r="F36" s="16"/>
      <c r="G36" s="16"/>
      <c r="H36" s="300"/>
      <c r="I36" s="300"/>
      <c r="J36" s="300"/>
      <c r="K36" s="124"/>
      <c r="L36" s="124"/>
      <c r="M36" s="124"/>
      <c r="N36" s="124"/>
      <c r="O36" s="124"/>
      <c r="P36" s="124"/>
    </row>
    <row r="37" spans="1:16" ht="46.5">
      <c r="A37" s="3" t="s">
        <v>55</v>
      </c>
      <c r="B37" s="7" t="s">
        <v>280</v>
      </c>
      <c r="C37" s="27" t="s">
        <v>3267</v>
      </c>
      <c r="D37" s="51">
        <v>1</v>
      </c>
      <c r="E37" s="56" t="s">
        <v>823</v>
      </c>
      <c r="F37" s="16"/>
      <c r="G37" s="16"/>
      <c r="H37" s="300"/>
      <c r="I37" s="300"/>
      <c r="J37" s="300"/>
      <c r="K37" s="124"/>
      <c r="L37" s="124"/>
      <c r="M37" s="124"/>
      <c r="N37" s="124"/>
      <c r="O37" s="124"/>
      <c r="P37" s="124"/>
    </row>
    <row r="38" spans="1:16" ht="43.5">
      <c r="A38" s="3"/>
      <c r="B38" s="7"/>
      <c r="C38" s="29" t="s">
        <v>3875</v>
      </c>
      <c r="D38" s="51">
        <v>1</v>
      </c>
      <c r="E38" s="56" t="s">
        <v>823</v>
      </c>
      <c r="F38" s="16"/>
      <c r="G38" s="16"/>
      <c r="H38" s="300"/>
      <c r="I38" s="300"/>
      <c r="J38" s="300"/>
      <c r="K38" s="124"/>
      <c r="L38" s="124"/>
      <c r="M38" s="124"/>
      <c r="N38" s="124"/>
      <c r="O38" s="124"/>
      <c r="P38" s="124"/>
    </row>
    <row r="39" spans="1:16" ht="43.5">
      <c r="A39" s="3" t="s">
        <v>1214</v>
      </c>
      <c r="B39" s="7" t="s">
        <v>282</v>
      </c>
      <c r="C39" s="29" t="s">
        <v>3876</v>
      </c>
      <c r="D39" s="51">
        <v>1</v>
      </c>
      <c r="E39" s="56" t="s">
        <v>827</v>
      </c>
      <c r="F39" s="16"/>
      <c r="G39" s="16"/>
      <c r="H39" s="300"/>
      <c r="I39" s="300"/>
      <c r="J39" s="300"/>
      <c r="K39" s="124"/>
      <c r="L39" s="124"/>
      <c r="M39" s="124"/>
      <c r="N39" s="124"/>
      <c r="O39" s="124"/>
      <c r="P39" s="124"/>
    </row>
    <row r="40" spans="1:16" ht="72.5">
      <c r="A40" s="3" t="s">
        <v>3</v>
      </c>
      <c r="B40" s="7"/>
      <c r="C40" s="25" t="s">
        <v>534</v>
      </c>
      <c r="D40" s="51">
        <v>1</v>
      </c>
      <c r="E40" s="56" t="s">
        <v>827</v>
      </c>
      <c r="F40" s="16"/>
      <c r="G40" s="16"/>
      <c r="H40" s="300"/>
      <c r="I40" s="300"/>
      <c r="J40" s="300"/>
      <c r="K40" s="124"/>
      <c r="L40" s="124"/>
      <c r="M40" s="124"/>
      <c r="N40" s="124"/>
      <c r="O40" s="124"/>
      <c r="P40" s="124"/>
    </row>
    <row r="41" spans="1:16" ht="77.5">
      <c r="A41" s="3" t="s">
        <v>58</v>
      </c>
      <c r="B41" s="7" t="s">
        <v>283</v>
      </c>
      <c r="C41" s="27" t="s">
        <v>535</v>
      </c>
      <c r="D41" s="51">
        <v>1</v>
      </c>
      <c r="E41" s="56" t="s">
        <v>821</v>
      </c>
      <c r="F41" s="16"/>
      <c r="G41" s="16"/>
      <c r="H41" s="300"/>
      <c r="I41" s="300"/>
      <c r="J41" s="300"/>
      <c r="K41" s="124"/>
      <c r="L41" s="124"/>
      <c r="M41" s="124"/>
      <c r="N41" s="124"/>
      <c r="O41" s="124"/>
      <c r="P41" s="124"/>
    </row>
    <row r="42" spans="1:16">
      <c r="A42" s="3" t="s">
        <v>3877</v>
      </c>
      <c r="B42" s="431" t="s">
        <v>284</v>
      </c>
      <c r="C42" s="432"/>
      <c r="D42" s="432"/>
      <c r="E42" s="432"/>
      <c r="F42" s="432"/>
      <c r="G42" s="525"/>
      <c r="H42" s="300">
        <f>SUM(D43:D47)</f>
        <v>5</v>
      </c>
      <c r="I42" s="300">
        <f>COUNT(D43:D47)*2</f>
        <v>10</v>
      </c>
      <c r="J42" s="300"/>
      <c r="K42" s="124"/>
      <c r="L42" s="124"/>
      <c r="M42" s="124"/>
      <c r="N42" s="124"/>
      <c r="O42" s="124"/>
      <c r="P42" s="124"/>
    </row>
    <row r="43" spans="1:16" ht="46.5">
      <c r="A43" s="3" t="s">
        <v>3878</v>
      </c>
      <c r="B43" s="5" t="s">
        <v>3879</v>
      </c>
      <c r="C43" s="27" t="s">
        <v>3880</v>
      </c>
      <c r="D43" s="51">
        <v>1</v>
      </c>
      <c r="E43" s="55" t="s">
        <v>827</v>
      </c>
      <c r="F43" s="14" t="s">
        <v>3881</v>
      </c>
      <c r="G43" s="16"/>
      <c r="H43" s="300"/>
      <c r="I43" s="300"/>
      <c r="J43" s="300"/>
      <c r="K43" s="124"/>
      <c r="L43" s="124"/>
      <c r="M43" s="124"/>
      <c r="N43" s="124"/>
      <c r="O43" s="124"/>
      <c r="P43" s="124"/>
    </row>
    <row r="44" spans="1:16" ht="46.5">
      <c r="A44" s="3" t="s">
        <v>63</v>
      </c>
      <c r="B44" s="5" t="s">
        <v>288</v>
      </c>
      <c r="C44" s="27" t="s">
        <v>3882</v>
      </c>
      <c r="D44" s="51">
        <v>1</v>
      </c>
      <c r="E44" s="56" t="s">
        <v>821</v>
      </c>
      <c r="F44" s="14" t="s">
        <v>3883</v>
      </c>
      <c r="G44" s="16"/>
      <c r="H44" s="300"/>
      <c r="I44" s="300"/>
      <c r="J44" s="300"/>
      <c r="K44" s="124"/>
      <c r="L44" s="124"/>
      <c r="M44" s="124"/>
      <c r="N44" s="124"/>
      <c r="O44" s="124"/>
      <c r="P44" s="124"/>
    </row>
    <row r="45" spans="1:16" ht="31">
      <c r="A45" s="3" t="s">
        <v>2364</v>
      </c>
      <c r="B45" s="5" t="s">
        <v>290</v>
      </c>
      <c r="C45" s="29" t="s">
        <v>1859</v>
      </c>
      <c r="D45" s="51">
        <v>1</v>
      </c>
      <c r="E45" s="56" t="s">
        <v>821</v>
      </c>
      <c r="F45" s="22"/>
      <c r="G45" s="16"/>
      <c r="H45" s="300"/>
      <c r="I45" s="300"/>
      <c r="J45" s="300"/>
      <c r="K45" s="124"/>
      <c r="L45" s="124"/>
      <c r="M45" s="124"/>
      <c r="N45" s="124"/>
      <c r="O45" s="124"/>
      <c r="P45" s="124"/>
    </row>
    <row r="46" spans="1:16" ht="15.5">
      <c r="A46" s="3"/>
      <c r="B46" s="5"/>
      <c r="C46" s="26" t="s">
        <v>3884</v>
      </c>
      <c r="D46" s="51">
        <v>1</v>
      </c>
      <c r="E46" s="56"/>
      <c r="F46" s="16"/>
      <c r="G46" s="16"/>
      <c r="H46" s="300"/>
      <c r="I46" s="300"/>
      <c r="J46" s="300"/>
      <c r="K46" s="124"/>
      <c r="L46" s="124"/>
      <c r="M46" s="124"/>
      <c r="N46" s="124"/>
      <c r="O46" s="124"/>
      <c r="P46" s="124"/>
    </row>
    <row r="47" spans="1:16" ht="31">
      <c r="A47" s="3" t="s">
        <v>66</v>
      </c>
      <c r="B47" s="5" t="s">
        <v>291</v>
      </c>
      <c r="C47" s="29" t="s">
        <v>3885</v>
      </c>
      <c r="D47" s="51">
        <v>1</v>
      </c>
      <c r="E47" s="56" t="s">
        <v>821</v>
      </c>
      <c r="F47" s="16"/>
      <c r="G47" s="16"/>
      <c r="H47" s="300"/>
      <c r="I47" s="300"/>
      <c r="J47" s="300"/>
      <c r="K47" s="124"/>
      <c r="L47" s="124"/>
      <c r="M47" s="124"/>
      <c r="N47" s="124"/>
      <c r="O47" s="124"/>
      <c r="P47" s="124"/>
    </row>
    <row r="48" spans="1:16">
      <c r="A48" s="3" t="s">
        <v>67</v>
      </c>
      <c r="B48" s="431" t="s">
        <v>292</v>
      </c>
      <c r="C48" s="432"/>
      <c r="D48" s="432"/>
      <c r="E48" s="432"/>
      <c r="F48" s="432"/>
      <c r="G48" s="525"/>
      <c r="H48" s="300">
        <f>SUM(D49:D50)</f>
        <v>2</v>
      </c>
      <c r="I48" s="300">
        <f>COUNT(D49:D50)*2</f>
        <v>4</v>
      </c>
      <c r="J48" s="300"/>
      <c r="K48" s="124"/>
      <c r="L48" s="124"/>
      <c r="M48" s="124"/>
      <c r="N48" s="124"/>
      <c r="O48" s="124"/>
      <c r="P48" s="124"/>
    </row>
    <row r="49" spans="1:16" ht="58">
      <c r="A49" s="3" t="s">
        <v>68</v>
      </c>
      <c r="B49" s="5" t="s">
        <v>293</v>
      </c>
      <c r="C49" s="25" t="s">
        <v>3886</v>
      </c>
      <c r="D49" s="51">
        <v>1</v>
      </c>
      <c r="E49" s="56" t="s">
        <v>836</v>
      </c>
      <c r="F49" s="101" t="s">
        <v>3887</v>
      </c>
      <c r="G49" s="16"/>
      <c r="H49" s="300"/>
      <c r="I49" s="300"/>
      <c r="J49" s="300"/>
      <c r="K49" s="124"/>
      <c r="L49" s="124"/>
      <c r="M49" s="124"/>
      <c r="N49" s="124"/>
      <c r="O49" s="124"/>
      <c r="P49" s="124"/>
    </row>
    <row r="50" spans="1:16" ht="46.5">
      <c r="A50" s="3" t="s">
        <v>69</v>
      </c>
      <c r="B50" s="5" t="s">
        <v>294</v>
      </c>
      <c r="C50" s="27" t="s">
        <v>3888</v>
      </c>
      <c r="D50" s="51">
        <v>1</v>
      </c>
      <c r="E50" s="56" t="s">
        <v>836</v>
      </c>
      <c r="F50" s="14" t="s">
        <v>3889</v>
      </c>
      <c r="G50" s="16"/>
      <c r="H50" s="300"/>
      <c r="I50" s="300"/>
      <c r="J50" s="300"/>
      <c r="K50" s="124"/>
      <c r="L50" s="124"/>
      <c r="M50" s="124"/>
      <c r="N50" s="124"/>
      <c r="O50" s="124"/>
      <c r="P50" s="124"/>
    </row>
    <row r="51" spans="1:16">
      <c r="A51" s="3" t="s">
        <v>71</v>
      </c>
      <c r="B51" s="431" t="s">
        <v>296</v>
      </c>
      <c r="C51" s="432"/>
      <c r="D51" s="432"/>
      <c r="E51" s="432"/>
      <c r="F51" s="432"/>
      <c r="G51" s="525"/>
      <c r="H51" s="300">
        <f>SUM(D52:D53)</f>
        <v>2</v>
      </c>
      <c r="I51" s="300">
        <f>COUNT(D52:D53)*2</f>
        <v>4</v>
      </c>
      <c r="J51" s="300"/>
      <c r="K51" s="124"/>
      <c r="L51" s="124"/>
      <c r="M51" s="124"/>
      <c r="N51" s="124"/>
      <c r="O51" s="124"/>
      <c r="P51" s="124"/>
    </row>
    <row r="52" spans="1:16" ht="62">
      <c r="A52" s="3" t="s">
        <v>74</v>
      </c>
      <c r="B52" s="5" t="s">
        <v>299</v>
      </c>
      <c r="C52" s="27" t="s">
        <v>3890</v>
      </c>
      <c r="D52" s="51">
        <v>1</v>
      </c>
      <c r="E52" s="56" t="s">
        <v>824</v>
      </c>
      <c r="F52" s="14" t="s">
        <v>3891</v>
      </c>
      <c r="G52" s="16"/>
      <c r="H52" s="300"/>
      <c r="I52" s="300"/>
      <c r="J52" s="300"/>
      <c r="K52" s="124"/>
      <c r="L52" s="124"/>
      <c r="M52" s="124"/>
      <c r="N52" s="124"/>
      <c r="O52" s="124"/>
      <c r="P52" s="124"/>
    </row>
    <row r="53" spans="1:16" ht="101.5">
      <c r="A53" s="3" t="s">
        <v>76</v>
      </c>
      <c r="B53" s="5" t="s">
        <v>301</v>
      </c>
      <c r="C53" s="27" t="s">
        <v>3892</v>
      </c>
      <c r="D53" s="51">
        <v>1</v>
      </c>
      <c r="E53" s="56" t="s">
        <v>824</v>
      </c>
      <c r="F53" s="14" t="s">
        <v>3893</v>
      </c>
      <c r="G53" s="16"/>
      <c r="H53" s="300"/>
      <c r="I53" s="300"/>
      <c r="J53" s="300"/>
      <c r="K53" s="124"/>
      <c r="L53" s="124"/>
      <c r="M53" s="124"/>
      <c r="N53" s="124"/>
      <c r="O53" s="124"/>
      <c r="P53" s="124"/>
    </row>
    <row r="54" spans="1:16" ht="18.5">
      <c r="A54" s="207" t="s">
        <v>3</v>
      </c>
      <c r="B54" s="506" t="s">
        <v>304</v>
      </c>
      <c r="C54" s="510"/>
      <c r="D54" s="510"/>
      <c r="E54" s="510"/>
      <c r="F54" s="510"/>
      <c r="G54" s="527"/>
      <c r="H54" s="300">
        <f>H55+H66+H77+H84+H88+H92</f>
        <v>36</v>
      </c>
      <c r="I54" s="300">
        <f>I55+I66+I77+I84+I88+I92</f>
        <v>72</v>
      </c>
      <c r="J54" s="300"/>
      <c r="K54" s="124"/>
      <c r="L54" s="124"/>
      <c r="M54" s="124"/>
      <c r="N54" s="124"/>
      <c r="O54" s="124"/>
      <c r="P54" s="124"/>
    </row>
    <row r="55" spans="1:16">
      <c r="A55" s="3" t="s">
        <v>79</v>
      </c>
      <c r="B55" s="431" t="s">
        <v>305</v>
      </c>
      <c r="C55" s="432"/>
      <c r="D55" s="432"/>
      <c r="E55" s="432"/>
      <c r="F55" s="432"/>
      <c r="G55" s="525"/>
      <c r="H55" s="300">
        <f>SUM(D56:D65)</f>
        <v>10</v>
      </c>
      <c r="I55" s="300">
        <f>COUNT(D56:D65)*2</f>
        <v>20</v>
      </c>
      <c r="J55" s="300"/>
      <c r="K55" s="124"/>
      <c r="L55" s="124"/>
      <c r="M55" s="124"/>
      <c r="N55" s="124"/>
      <c r="O55" s="124"/>
      <c r="P55" s="124"/>
    </row>
    <row r="56" spans="1:16" ht="46.5">
      <c r="A56" s="3" t="s">
        <v>80</v>
      </c>
      <c r="B56" s="7" t="s">
        <v>306</v>
      </c>
      <c r="C56" s="27" t="s">
        <v>578</v>
      </c>
      <c r="D56" s="51">
        <v>1</v>
      </c>
      <c r="E56" s="56" t="s">
        <v>835</v>
      </c>
      <c r="F56" s="14" t="s">
        <v>3894</v>
      </c>
      <c r="G56" s="16"/>
      <c r="H56" s="300"/>
      <c r="I56" s="300"/>
      <c r="J56" s="300"/>
      <c r="K56" s="124"/>
      <c r="L56" s="124"/>
      <c r="M56" s="124"/>
      <c r="N56" s="124"/>
      <c r="O56" s="124"/>
      <c r="P56" s="124"/>
    </row>
    <row r="57" spans="1:16" ht="43.5">
      <c r="A57" s="3" t="s">
        <v>3</v>
      </c>
      <c r="B57" s="7"/>
      <c r="C57" s="25" t="s">
        <v>3895</v>
      </c>
      <c r="D57" s="51">
        <v>1</v>
      </c>
      <c r="E57" s="56" t="s">
        <v>835</v>
      </c>
      <c r="F57" s="16"/>
      <c r="G57" s="16"/>
      <c r="H57" s="300"/>
      <c r="I57" s="300"/>
      <c r="J57" s="300"/>
      <c r="K57" s="124"/>
      <c r="L57" s="124"/>
      <c r="M57" s="124"/>
      <c r="N57" s="124"/>
      <c r="O57" s="124"/>
      <c r="P57" s="124"/>
    </row>
    <row r="58" spans="1:16" ht="72.5">
      <c r="A58" s="3" t="s">
        <v>3</v>
      </c>
      <c r="B58" s="7"/>
      <c r="C58" s="27" t="s">
        <v>3896</v>
      </c>
      <c r="D58" s="51">
        <v>1</v>
      </c>
      <c r="E58" s="55" t="s">
        <v>827</v>
      </c>
      <c r="F58" s="16"/>
      <c r="G58" s="16"/>
      <c r="H58" s="300"/>
      <c r="I58" s="300"/>
      <c r="J58" s="300"/>
      <c r="K58" s="124"/>
      <c r="L58" s="124"/>
      <c r="M58" s="124"/>
      <c r="N58" s="124"/>
      <c r="O58" s="124"/>
      <c r="P58" s="124"/>
    </row>
    <row r="59" spans="1:16" ht="43.5">
      <c r="A59" s="3"/>
      <c r="B59" s="7"/>
      <c r="C59" s="27" t="s">
        <v>2995</v>
      </c>
      <c r="D59" s="51">
        <v>1</v>
      </c>
      <c r="E59" s="56" t="s">
        <v>835</v>
      </c>
      <c r="F59" s="16"/>
      <c r="G59" s="16"/>
      <c r="H59" s="300"/>
      <c r="I59" s="300"/>
      <c r="J59" s="300"/>
      <c r="K59" s="124"/>
      <c r="L59" s="124"/>
      <c r="M59" s="124"/>
      <c r="N59" s="124"/>
      <c r="O59" s="124"/>
      <c r="P59" s="124"/>
    </row>
    <row r="60" spans="1:16" ht="43.5">
      <c r="A60" s="3"/>
      <c r="B60" s="7"/>
      <c r="C60" s="27" t="s">
        <v>3897</v>
      </c>
      <c r="D60" s="51">
        <v>1</v>
      </c>
      <c r="E60" s="56" t="s">
        <v>835</v>
      </c>
      <c r="F60" s="16"/>
      <c r="G60" s="16"/>
      <c r="H60" s="300"/>
      <c r="I60" s="300"/>
      <c r="J60" s="300"/>
      <c r="K60" s="124"/>
      <c r="L60" s="124"/>
      <c r="M60" s="124"/>
      <c r="N60" s="124"/>
      <c r="O60" s="124"/>
      <c r="P60" s="124"/>
    </row>
    <row r="61" spans="1:16" ht="62">
      <c r="A61" s="3" t="s">
        <v>81</v>
      </c>
      <c r="B61" s="5" t="s">
        <v>307</v>
      </c>
      <c r="C61" s="27" t="s">
        <v>3898</v>
      </c>
      <c r="D61" s="51">
        <v>1</v>
      </c>
      <c r="E61" s="56" t="s">
        <v>837</v>
      </c>
      <c r="F61" s="14"/>
      <c r="G61" s="16"/>
      <c r="H61" s="300"/>
      <c r="I61" s="300"/>
      <c r="J61" s="300"/>
      <c r="K61" s="124"/>
      <c r="L61" s="124"/>
      <c r="M61" s="124"/>
      <c r="N61" s="124"/>
      <c r="O61" s="124"/>
      <c r="P61" s="124"/>
    </row>
    <row r="62" spans="1:16" ht="58">
      <c r="A62" s="3" t="s">
        <v>3</v>
      </c>
      <c r="B62" s="5"/>
      <c r="C62" s="25" t="s">
        <v>2998</v>
      </c>
      <c r="D62" s="51">
        <v>1</v>
      </c>
      <c r="E62" s="56" t="s">
        <v>837</v>
      </c>
      <c r="F62" s="14"/>
      <c r="G62" s="16"/>
      <c r="H62" s="300"/>
      <c r="I62" s="300"/>
      <c r="J62" s="300"/>
      <c r="K62" s="124"/>
      <c r="L62" s="124"/>
      <c r="M62" s="124"/>
      <c r="N62" s="124"/>
      <c r="O62" s="124"/>
      <c r="P62" s="124"/>
    </row>
    <row r="63" spans="1:16" ht="43.5">
      <c r="A63" s="3" t="s">
        <v>3</v>
      </c>
      <c r="B63" s="5"/>
      <c r="C63" s="27" t="s">
        <v>3899</v>
      </c>
      <c r="D63" s="51">
        <v>1</v>
      </c>
      <c r="E63" s="56" t="s">
        <v>835</v>
      </c>
      <c r="F63" s="67" t="s">
        <v>3900</v>
      </c>
      <c r="G63" s="16"/>
      <c r="H63" s="300"/>
      <c r="I63" s="300"/>
      <c r="J63" s="300"/>
      <c r="K63" s="124"/>
      <c r="L63" s="124"/>
      <c r="M63" s="124"/>
      <c r="N63" s="124"/>
      <c r="O63" s="124"/>
      <c r="P63" s="124"/>
    </row>
    <row r="64" spans="1:16" ht="87">
      <c r="A64" s="3" t="s">
        <v>3</v>
      </c>
      <c r="B64" s="5"/>
      <c r="C64" s="42" t="s">
        <v>3901</v>
      </c>
      <c r="D64" s="51">
        <v>1</v>
      </c>
      <c r="E64" s="59" t="s">
        <v>835</v>
      </c>
      <c r="F64" s="15"/>
      <c r="G64" s="16"/>
      <c r="H64" s="300"/>
      <c r="I64" s="300"/>
      <c r="J64" s="300"/>
      <c r="K64" s="124"/>
      <c r="L64" s="124"/>
      <c r="M64" s="124"/>
      <c r="N64" s="124"/>
      <c r="O64" s="124"/>
      <c r="P64" s="124"/>
    </row>
    <row r="65" spans="1:16" ht="58">
      <c r="A65" s="3" t="s">
        <v>82</v>
      </c>
      <c r="B65" s="5" t="s">
        <v>308</v>
      </c>
      <c r="C65" s="25" t="s">
        <v>3902</v>
      </c>
      <c r="D65" s="51">
        <v>1</v>
      </c>
      <c r="E65" s="56" t="s">
        <v>828</v>
      </c>
      <c r="F65" s="16"/>
      <c r="G65" s="16"/>
      <c r="H65" s="300"/>
      <c r="I65" s="300"/>
      <c r="J65" s="300"/>
      <c r="K65" s="124"/>
      <c r="L65" s="124"/>
      <c r="M65" s="124"/>
      <c r="N65" s="124"/>
      <c r="O65" s="124"/>
      <c r="P65" s="124"/>
    </row>
    <row r="66" spans="1:16">
      <c r="A66" s="3" t="s">
        <v>83</v>
      </c>
      <c r="B66" s="431" t="s">
        <v>309</v>
      </c>
      <c r="C66" s="432"/>
      <c r="D66" s="432"/>
      <c r="E66" s="432"/>
      <c r="F66" s="432"/>
      <c r="G66" s="525"/>
      <c r="H66" s="300">
        <f>SUM(D67:D76)</f>
        <v>10</v>
      </c>
      <c r="I66" s="300">
        <f>COUNT(D67:D76)*2</f>
        <v>20</v>
      </c>
      <c r="J66" s="300"/>
      <c r="K66" s="124"/>
      <c r="L66" s="124"/>
      <c r="M66" s="124"/>
      <c r="N66" s="124"/>
      <c r="O66" s="124"/>
      <c r="P66" s="124"/>
    </row>
    <row r="67" spans="1:16" ht="72.5">
      <c r="A67" s="3" t="s">
        <v>3903</v>
      </c>
      <c r="B67" s="5" t="s">
        <v>1281</v>
      </c>
      <c r="C67" s="25" t="s">
        <v>3309</v>
      </c>
      <c r="D67" s="51">
        <v>1</v>
      </c>
      <c r="E67" s="56" t="s">
        <v>835</v>
      </c>
      <c r="F67" s="19" t="s">
        <v>1933</v>
      </c>
      <c r="G67" s="16"/>
      <c r="H67" s="300"/>
      <c r="I67" s="300"/>
      <c r="J67" s="300"/>
      <c r="K67" s="124"/>
      <c r="L67" s="124"/>
      <c r="M67" s="124"/>
      <c r="N67" s="124"/>
      <c r="O67" s="124"/>
      <c r="P67" s="124"/>
    </row>
    <row r="68" spans="1:16" ht="58">
      <c r="A68" s="3" t="s">
        <v>1284</v>
      </c>
      <c r="B68" s="5" t="s">
        <v>310</v>
      </c>
      <c r="C68" s="27" t="s">
        <v>3310</v>
      </c>
      <c r="D68" s="51">
        <v>1</v>
      </c>
      <c r="E68" s="55" t="s">
        <v>827</v>
      </c>
      <c r="F68" s="16"/>
      <c r="G68" s="16"/>
      <c r="H68" s="300"/>
      <c r="I68" s="300"/>
      <c r="J68" s="300"/>
      <c r="K68" s="124"/>
      <c r="L68" s="124"/>
      <c r="M68" s="124"/>
      <c r="N68" s="124"/>
      <c r="O68" s="124"/>
      <c r="P68" s="124"/>
    </row>
    <row r="69" spans="1:16" ht="87">
      <c r="A69" s="3"/>
      <c r="B69" s="5"/>
      <c r="C69" s="27" t="s">
        <v>3311</v>
      </c>
      <c r="D69" s="51">
        <v>1</v>
      </c>
      <c r="E69" s="55" t="s">
        <v>827</v>
      </c>
      <c r="F69" s="14" t="s">
        <v>3312</v>
      </c>
      <c r="G69" s="16"/>
      <c r="H69" s="300"/>
      <c r="I69" s="300"/>
      <c r="J69" s="300"/>
      <c r="K69" s="124"/>
      <c r="L69" s="124"/>
      <c r="M69" s="124"/>
      <c r="N69" s="124"/>
      <c r="O69" s="124"/>
      <c r="P69" s="124"/>
    </row>
    <row r="70" spans="1:16" ht="46.5">
      <c r="A70" s="3" t="s">
        <v>85</v>
      </c>
      <c r="B70" s="5" t="s">
        <v>311</v>
      </c>
      <c r="C70" s="27" t="s">
        <v>3904</v>
      </c>
      <c r="D70" s="51">
        <v>1</v>
      </c>
      <c r="E70" s="56" t="s">
        <v>827</v>
      </c>
      <c r="F70" s="16"/>
      <c r="G70" s="16"/>
      <c r="H70" s="300"/>
      <c r="I70" s="300"/>
      <c r="J70" s="300"/>
      <c r="K70" s="124"/>
      <c r="L70" s="124"/>
      <c r="M70" s="124"/>
      <c r="N70" s="124"/>
      <c r="O70" s="124"/>
      <c r="P70" s="124"/>
    </row>
    <row r="71" spans="1:16" ht="29">
      <c r="A71" s="3"/>
      <c r="B71" s="5"/>
      <c r="C71" s="25" t="s">
        <v>3905</v>
      </c>
      <c r="D71" s="51">
        <v>1</v>
      </c>
      <c r="E71" s="55" t="s">
        <v>827</v>
      </c>
      <c r="F71" s="16"/>
      <c r="G71" s="16"/>
      <c r="H71" s="300"/>
      <c r="I71" s="300"/>
      <c r="J71" s="300"/>
      <c r="K71" s="124"/>
      <c r="L71" s="124"/>
      <c r="M71" s="124"/>
      <c r="N71" s="124"/>
      <c r="O71" s="124"/>
      <c r="P71" s="124"/>
    </row>
    <row r="72" spans="1:16" ht="29">
      <c r="A72" s="3"/>
      <c r="B72" s="5"/>
      <c r="C72" s="31" t="s">
        <v>3906</v>
      </c>
      <c r="D72" s="51">
        <v>1</v>
      </c>
      <c r="E72" s="55" t="s">
        <v>840</v>
      </c>
      <c r="F72" s="16"/>
      <c r="G72" s="16"/>
      <c r="H72" s="300"/>
      <c r="I72" s="300"/>
      <c r="J72" s="300"/>
      <c r="K72" s="124"/>
      <c r="L72" s="124"/>
      <c r="M72" s="124"/>
      <c r="N72" s="124"/>
      <c r="O72" s="124"/>
      <c r="P72" s="124"/>
    </row>
    <row r="73" spans="1:16" ht="46.5">
      <c r="A73" s="3" t="s">
        <v>1289</v>
      </c>
      <c r="B73" s="7" t="s">
        <v>312</v>
      </c>
      <c r="C73" s="27" t="s">
        <v>3907</v>
      </c>
      <c r="D73" s="51">
        <v>1</v>
      </c>
      <c r="E73" s="22" t="s">
        <v>835</v>
      </c>
      <c r="F73" s="16"/>
      <c r="G73" s="16"/>
      <c r="H73" s="300"/>
      <c r="I73" s="300"/>
      <c r="J73" s="300"/>
      <c r="K73" s="124"/>
      <c r="L73" s="124"/>
      <c r="M73" s="124"/>
      <c r="N73" s="124"/>
      <c r="O73" s="124"/>
      <c r="P73" s="124"/>
    </row>
    <row r="74" spans="1:16" ht="43.5">
      <c r="A74" s="3" t="s">
        <v>1292</v>
      </c>
      <c r="B74" s="14" t="s">
        <v>313</v>
      </c>
      <c r="C74" s="27" t="s">
        <v>3908</v>
      </c>
      <c r="D74" s="51">
        <v>1</v>
      </c>
      <c r="E74" s="56" t="s">
        <v>838</v>
      </c>
      <c r="F74" s="16"/>
      <c r="G74" s="16"/>
      <c r="H74" s="300"/>
      <c r="I74" s="300"/>
      <c r="J74" s="300"/>
      <c r="K74" s="124"/>
      <c r="L74" s="124"/>
      <c r="M74" s="124"/>
      <c r="N74" s="124"/>
      <c r="O74" s="124"/>
      <c r="P74" s="124"/>
    </row>
    <row r="75" spans="1:16" ht="72.5">
      <c r="A75" s="3" t="s">
        <v>88</v>
      </c>
      <c r="B75" s="5" t="s">
        <v>314</v>
      </c>
      <c r="C75" s="25" t="s">
        <v>3909</v>
      </c>
      <c r="D75" s="51">
        <v>1</v>
      </c>
      <c r="E75" s="56" t="s">
        <v>835</v>
      </c>
      <c r="F75" s="14" t="s">
        <v>3910</v>
      </c>
      <c r="G75" s="16"/>
      <c r="H75" s="300"/>
      <c r="I75" s="300"/>
      <c r="J75" s="300"/>
      <c r="K75" s="124"/>
      <c r="L75" s="124"/>
      <c r="M75" s="124"/>
      <c r="N75" s="124"/>
      <c r="O75" s="124"/>
      <c r="P75" s="124"/>
    </row>
    <row r="76" spans="1:16" ht="15.5">
      <c r="A76" s="3" t="s">
        <v>3</v>
      </c>
      <c r="B76" s="5"/>
      <c r="C76" s="27" t="s">
        <v>3317</v>
      </c>
      <c r="D76" s="51">
        <v>1</v>
      </c>
      <c r="E76" s="56" t="s">
        <v>835</v>
      </c>
      <c r="F76" s="16"/>
      <c r="G76" s="16"/>
      <c r="H76" s="300"/>
      <c r="I76" s="300"/>
      <c r="J76" s="300"/>
      <c r="K76" s="124"/>
      <c r="L76" s="124"/>
      <c r="M76" s="124"/>
      <c r="N76" s="124"/>
      <c r="O76" s="124"/>
      <c r="P76" s="124"/>
    </row>
    <row r="77" spans="1:16">
      <c r="A77" s="3" t="s">
        <v>90</v>
      </c>
      <c r="B77" s="431" t="s">
        <v>316</v>
      </c>
      <c r="C77" s="432"/>
      <c r="D77" s="432"/>
      <c r="E77" s="432"/>
      <c r="F77" s="432"/>
      <c r="G77" s="525"/>
      <c r="H77" s="300">
        <f>SUM(D78:D83)</f>
        <v>6</v>
      </c>
      <c r="I77" s="300">
        <f>COUNT(D78:D83)*2</f>
        <v>12</v>
      </c>
      <c r="J77" s="300"/>
      <c r="K77" s="124"/>
      <c r="L77" s="124"/>
      <c r="M77" s="124"/>
      <c r="N77" s="124"/>
      <c r="O77" s="124"/>
      <c r="P77" s="124"/>
    </row>
    <row r="78" spans="1:16" ht="31">
      <c r="A78" s="3" t="s">
        <v>91</v>
      </c>
      <c r="B78" s="5" t="s">
        <v>317</v>
      </c>
      <c r="C78" s="35" t="s">
        <v>3911</v>
      </c>
      <c r="D78" s="51">
        <v>1</v>
      </c>
      <c r="E78" s="56" t="s">
        <v>823</v>
      </c>
      <c r="F78" s="16"/>
      <c r="G78" s="16"/>
      <c r="H78" s="300"/>
      <c r="I78" s="300"/>
      <c r="J78" s="300"/>
      <c r="K78" s="124"/>
      <c r="L78" s="124"/>
      <c r="M78" s="124"/>
      <c r="N78" s="124"/>
      <c r="O78" s="124"/>
      <c r="P78" s="124"/>
    </row>
    <row r="79" spans="1:16" ht="29">
      <c r="A79" s="3"/>
      <c r="B79" s="5"/>
      <c r="C79" s="26" t="s">
        <v>594</v>
      </c>
      <c r="D79" s="51">
        <v>1</v>
      </c>
      <c r="E79" s="56" t="s">
        <v>823</v>
      </c>
      <c r="F79" s="16"/>
      <c r="G79" s="16"/>
      <c r="H79" s="300"/>
      <c r="I79" s="300"/>
      <c r="J79" s="300"/>
      <c r="K79" s="124"/>
      <c r="L79" s="124"/>
      <c r="M79" s="124"/>
      <c r="N79" s="124"/>
      <c r="O79" s="124"/>
      <c r="P79" s="124"/>
    </row>
    <row r="80" spans="1:16" ht="43.5">
      <c r="A80" s="3" t="s">
        <v>2695</v>
      </c>
      <c r="B80" s="6" t="s">
        <v>318</v>
      </c>
      <c r="C80" s="26" t="s">
        <v>3912</v>
      </c>
      <c r="D80" s="51">
        <v>1</v>
      </c>
      <c r="E80" s="56" t="s">
        <v>823</v>
      </c>
      <c r="F80" s="69" t="s">
        <v>894</v>
      </c>
      <c r="G80" s="16"/>
      <c r="H80" s="300"/>
      <c r="I80" s="300"/>
      <c r="J80" s="300"/>
      <c r="K80" s="124"/>
      <c r="L80" s="124"/>
      <c r="M80" s="124"/>
      <c r="N80" s="124"/>
      <c r="O80" s="124"/>
      <c r="P80" s="124"/>
    </row>
    <row r="81" spans="1:16" ht="29">
      <c r="A81" s="3"/>
      <c r="B81" s="6"/>
      <c r="C81" s="27" t="s">
        <v>598</v>
      </c>
      <c r="D81" s="51">
        <v>1</v>
      </c>
      <c r="E81" s="56" t="s">
        <v>823</v>
      </c>
      <c r="F81" s="14"/>
      <c r="G81" s="16"/>
      <c r="H81" s="300"/>
      <c r="I81" s="300"/>
      <c r="J81" s="300"/>
      <c r="K81" s="124"/>
      <c r="L81" s="124"/>
      <c r="M81" s="124"/>
      <c r="N81" s="124"/>
      <c r="O81" s="124"/>
      <c r="P81" s="124"/>
    </row>
    <row r="82" spans="1:16" ht="46.5">
      <c r="A82" s="3" t="s">
        <v>93</v>
      </c>
      <c r="B82" s="5" t="s">
        <v>319</v>
      </c>
      <c r="C82" s="27" t="s">
        <v>3913</v>
      </c>
      <c r="D82" s="51">
        <v>1</v>
      </c>
      <c r="E82" s="56" t="s">
        <v>823</v>
      </c>
      <c r="F82" s="16"/>
      <c r="G82" s="16"/>
      <c r="H82" s="300"/>
      <c r="I82" s="300"/>
      <c r="J82" s="300"/>
      <c r="K82" s="124"/>
      <c r="L82" s="124"/>
      <c r="M82" s="124"/>
      <c r="N82" s="124"/>
      <c r="O82" s="124"/>
      <c r="P82" s="124"/>
    </row>
    <row r="83" spans="1:16" ht="72.5">
      <c r="A83" s="3" t="s">
        <v>95</v>
      </c>
      <c r="B83" s="6" t="s">
        <v>321</v>
      </c>
      <c r="C83" s="29" t="s">
        <v>3914</v>
      </c>
      <c r="D83" s="51">
        <v>1</v>
      </c>
      <c r="E83" s="56" t="s">
        <v>823</v>
      </c>
      <c r="F83" s="14" t="s">
        <v>3915</v>
      </c>
      <c r="G83" s="16"/>
      <c r="H83" s="300"/>
      <c r="I83" s="300"/>
      <c r="J83" s="300"/>
      <c r="K83" s="124"/>
      <c r="L83" s="124"/>
      <c r="M83" s="124"/>
      <c r="N83" s="124"/>
      <c r="O83" s="124"/>
      <c r="P83" s="124"/>
    </row>
    <row r="84" spans="1:16">
      <c r="A84" s="3" t="s">
        <v>3916</v>
      </c>
      <c r="B84" s="431" t="s">
        <v>326</v>
      </c>
      <c r="C84" s="432"/>
      <c r="D84" s="432"/>
      <c r="E84" s="432"/>
      <c r="F84" s="432"/>
      <c r="G84" s="525"/>
      <c r="H84" s="300">
        <f>SUM(D85:D87)</f>
        <v>3</v>
      </c>
      <c r="I84" s="300">
        <f>COUNT(D85:D87)*2</f>
        <v>6</v>
      </c>
      <c r="J84" s="300"/>
      <c r="K84" s="124"/>
      <c r="L84" s="124"/>
      <c r="M84" s="124"/>
      <c r="N84" s="124"/>
      <c r="O84" s="124"/>
      <c r="P84" s="124"/>
    </row>
    <row r="85" spans="1:16" ht="62">
      <c r="A85" s="3" t="s">
        <v>1322</v>
      </c>
      <c r="B85" s="5" t="s">
        <v>2402</v>
      </c>
      <c r="C85" s="27" t="s">
        <v>607</v>
      </c>
      <c r="D85" s="51">
        <v>1</v>
      </c>
      <c r="E85" s="56" t="s">
        <v>828</v>
      </c>
      <c r="F85" s="16"/>
      <c r="G85" s="16"/>
      <c r="H85" s="300"/>
      <c r="I85" s="300"/>
      <c r="J85" s="300"/>
      <c r="K85" s="124"/>
      <c r="L85" s="124"/>
      <c r="M85" s="124"/>
      <c r="N85" s="124"/>
      <c r="O85" s="124"/>
      <c r="P85" s="124"/>
    </row>
    <row r="86" spans="1:16" ht="46.5">
      <c r="A86" s="3" t="s">
        <v>102</v>
      </c>
      <c r="B86" s="5" t="s">
        <v>328</v>
      </c>
      <c r="C86" s="25" t="s">
        <v>3917</v>
      </c>
      <c r="D86" s="51">
        <v>1</v>
      </c>
      <c r="E86" s="56" t="s">
        <v>828</v>
      </c>
      <c r="F86" s="16"/>
      <c r="G86" s="16"/>
      <c r="H86" s="300"/>
      <c r="I86" s="300"/>
      <c r="J86" s="300"/>
      <c r="K86" s="124"/>
      <c r="L86" s="124"/>
      <c r="M86" s="124"/>
      <c r="N86" s="124"/>
      <c r="O86" s="124"/>
      <c r="P86" s="124"/>
    </row>
    <row r="87" spans="1:16" ht="15.5">
      <c r="A87" s="3"/>
      <c r="B87" s="5"/>
      <c r="C87" s="27" t="s">
        <v>1956</v>
      </c>
      <c r="D87" s="51">
        <v>1</v>
      </c>
      <c r="E87" s="56" t="s">
        <v>828</v>
      </c>
      <c r="F87" s="16"/>
      <c r="G87" s="16"/>
      <c r="H87" s="300"/>
      <c r="I87" s="300"/>
      <c r="J87" s="300"/>
      <c r="K87" s="124"/>
      <c r="L87" s="124"/>
      <c r="M87" s="124"/>
      <c r="N87" s="124"/>
      <c r="O87" s="124"/>
      <c r="P87" s="124"/>
    </row>
    <row r="88" spans="1:16">
      <c r="A88" s="3" t="s">
        <v>107</v>
      </c>
      <c r="B88" s="431" t="s">
        <v>333</v>
      </c>
      <c r="C88" s="432"/>
      <c r="D88" s="432"/>
      <c r="E88" s="432"/>
      <c r="F88" s="432"/>
      <c r="G88" s="525"/>
      <c r="H88" s="300">
        <f>SUM(D89:D91)</f>
        <v>3</v>
      </c>
      <c r="I88" s="300">
        <f>COUNT(D89:D91)*2</f>
        <v>6</v>
      </c>
      <c r="J88" s="300"/>
      <c r="K88" s="124"/>
      <c r="L88" s="124"/>
      <c r="M88" s="124"/>
      <c r="N88" s="124"/>
      <c r="O88" s="124"/>
      <c r="P88" s="124"/>
    </row>
    <row r="89" spans="1:16" ht="62">
      <c r="A89" s="3" t="s">
        <v>108</v>
      </c>
      <c r="B89" s="5" t="s">
        <v>334</v>
      </c>
      <c r="C89" s="42" t="s">
        <v>3918</v>
      </c>
      <c r="D89" s="51">
        <v>1</v>
      </c>
      <c r="E89" s="56" t="s">
        <v>840</v>
      </c>
      <c r="F89" s="16"/>
      <c r="G89" s="16"/>
      <c r="H89" s="300"/>
      <c r="I89" s="300"/>
      <c r="J89" s="300"/>
      <c r="K89" s="124"/>
      <c r="L89" s="124"/>
      <c r="M89" s="124"/>
      <c r="N89" s="124"/>
      <c r="O89" s="124"/>
      <c r="P89" s="124"/>
    </row>
    <row r="90" spans="1:16" ht="29">
      <c r="A90" s="3"/>
      <c r="B90" s="7"/>
      <c r="C90" s="27" t="s">
        <v>3919</v>
      </c>
      <c r="D90" s="51">
        <v>1</v>
      </c>
      <c r="E90" s="56" t="s">
        <v>829</v>
      </c>
      <c r="F90" s="16"/>
      <c r="G90" s="16"/>
      <c r="H90" s="300"/>
      <c r="I90" s="300"/>
      <c r="J90" s="300"/>
      <c r="K90" s="124"/>
      <c r="L90" s="124"/>
      <c r="M90" s="124"/>
      <c r="N90" s="124"/>
      <c r="O90" s="124"/>
      <c r="P90" s="124"/>
    </row>
    <row r="91" spans="1:16" ht="46.5">
      <c r="A91" s="3"/>
      <c r="B91" s="22"/>
      <c r="C91" s="9" t="s">
        <v>3920</v>
      </c>
      <c r="D91" s="51">
        <v>1</v>
      </c>
      <c r="E91" s="56" t="s">
        <v>840</v>
      </c>
      <c r="F91" s="16"/>
      <c r="G91" s="16"/>
      <c r="H91" s="300"/>
      <c r="I91" s="300"/>
      <c r="J91" s="300"/>
      <c r="K91" s="124"/>
      <c r="L91" s="124"/>
      <c r="M91" s="124"/>
      <c r="N91" s="124"/>
      <c r="O91" s="124"/>
      <c r="P91" s="124"/>
    </row>
    <row r="92" spans="1:16">
      <c r="A92" s="3" t="s">
        <v>110</v>
      </c>
      <c r="B92" s="431" t="s">
        <v>336</v>
      </c>
      <c r="C92" s="432"/>
      <c r="D92" s="432"/>
      <c r="E92" s="432"/>
      <c r="F92" s="432"/>
      <c r="G92" s="525"/>
      <c r="H92" s="300">
        <f>SUM(D93:D96)</f>
        <v>4</v>
      </c>
      <c r="I92" s="300">
        <f>COUNT(D93:D96)*2</f>
        <v>8</v>
      </c>
      <c r="J92" s="300"/>
      <c r="K92" s="124"/>
      <c r="L92" s="124"/>
      <c r="M92" s="124"/>
      <c r="N92" s="124"/>
      <c r="O92" s="124"/>
      <c r="P92" s="124"/>
    </row>
    <row r="93" spans="1:16" ht="46.5">
      <c r="A93" s="3" t="s">
        <v>111</v>
      </c>
      <c r="B93" s="6" t="s">
        <v>337</v>
      </c>
      <c r="C93" s="11" t="s">
        <v>2426</v>
      </c>
      <c r="D93" s="53">
        <v>1</v>
      </c>
      <c r="E93" s="56" t="s">
        <v>831</v>
      </c>
      <c r="F93" s="16"/>
      <c r="G93" s="16"/>
      <c r="H93" s="300"/>
      <c r="I93" s="300"/>
      <c r="J93" s="300"/>
      <c r="K93" s="124"/>
      <c r="L93" s="124"/>
      <c r="M93" s="124"/>
      <c r="N93" s="124"/>
      <c r="O93" s="124"/>
      <c r="P93" s="124"/>
    </row>
    <row r="94" spans="1:16" ht="72.5">
      <c r="A94" s="3" t="s">
        <v>3921</v>
      </c>
      <c r="B94" s="6" t="s">
        <v>338</v>
      </c>
      <c r="C94" s="27" t="s">
        <v>617</v>
      </c>
      <c r="D94" s="53">
        <v>1</v>
      </c>
      <c r="E94" s="56" t="s">
        <v>829</v>
      </c>
      <c r="F94" s="14" t="s">
        <v>3787</v>
      </c>
      <c r="G94" s="16"/>
      <c r="H94" s="300"/>
      <c r="I94" s="300"/>
      <c r="J94" s="300"/>
      <c r="K94" s="124"/>
      <c r="L94" s="124"/>
      <c r="M94" s="124"/>
      <c r="N94" s="124"/>
      <c r="O94" s="124"/>
      <c r="P94" s="124"/>
    </row>
    <row r="95" spans="1:16" ht="29">
      <c r="A95" s="3"/>
      <c r="B95" s="6"/>
      <c r="C95" s="29" t="s">
        <v>1330</v>
      </c>
      <c r="D95" s="53">
        <v>1</v>
      </c>
      <c r="E95" s="56" t="s">
        <v>831</v>
      </c>
      <c r="F95" s="16"/>
      <c r="G95" s="16"/>
      <c r="H95" s="300"/>
      <c r="I95" s="300"/>
      <c r="J95" s="300"/>
      <c r="K95" s="124"/>
      <c r="L95" s="124"/>
      <c r="M95" s="124"/>
      <c r="N95" s="124"/>
      <c r="O95" s="124"/>
      <c r="P95" s="124"/>
    </row>
    <row r="96" spans="1:16" ht="77.5">
      <c r="A96" s="3" t="s">
        <v>113</v>
      </c>
      <c r="B96" s="6" t="s">
        <v>339</v>
      </c>
      <c r="C96" s="26" t="s">
        <v>3922</v>
      </c>
      <c r="D96" s="53">
        <v>1</v>
      </c>
      <c r="E96" s="56" t="s">
        <v>823</v>
      </c>
      <c r="F96" s="14"/>
      <c r="G96" s="16"/>
      <c r="H96" s="300"/>
      <c r="I96" s="300"/>
      <c r="J96" s="300"/>
      <c r="K96" s="124"/>
      <c r="L96" s="124"/>
      <c r="M96" s="124"/>
      <c r="N96" s="124"/>
      <c r="O96" s="124"/>
      <c r="P96" s="124"/>
    </row>
    <row r="97" spans="1:16" ht="18.5">
      <c r="A97" s="207" t="s">
        <v>3</v>
      </c>
      <c r="B97" s="211"/>
      <c r="C97" s="209" t="s">
        <v>340</v>
      </c>
      <c r="D97" s="213"/>
      <c r="E97" s="140"/>
      <c r="F97" s="208"/>
      <c r="G97" s="208"/>
      <c r="H97" s="300">
        <f>H98+H101+H106+H108</f>
        <v>26</v>
      </c>
      <c r="I97" s="300">
        <f>I98+I101+I106+I108</f>
        <v>52</v>
      </c>
      <c r="J97" s="300"/>
      <c r="K97" s="124"/>
      <c r="L97" s="124"/>
      <c r="M97" s="124"/>
      <c r="N97" s="124"/>
      <c r="O97" s="124"/>
      <c r="P97" s="124"/>
    </row>
    <row r="98" spans="1:16">
      <c r="A98" s="3" t="s">
        <v>121</v>
      </c>
      <c r="B98" s="431" t="s">
        <v>348</v>
      </c>
      <c r="C98" s="432"/>
      <c r="D98" s="432"/>
      <c r="E98" s="432"/>
      <c r="F98" s="432"/>
      <c r="G98" s="525"/>
      <c r="H98" s="300">
        <f>SUM(D99:D100)</f>
        <v>2</v>
      </c>
      <c r="I98" s="300">
        <f>COUNT(D99:D100)*2</f>
        <v>4</v>
      </c>
      <c r="J98" s="300"/>
      <c r="K98" s="124"/>
      <c r="L98" s="124"/>
      <c r="M98" s="124"/>
      <c r="N98" s="124"/>
      <c r="O98" s="124"/>
      <c r="P98" s="124"/>
    </row>
    <row r="99" spans="1:16" ht="72.5">
      <c r="A99" s="3" t="s">
        <v>123</v>
      </c>
      <c r="B99" s="14" t="s">
        <v>350</v>
      </c>
      <c r="C99" s="8" t="s">
        <v>3923</v>
      </c>
      <c r="D99" s="51">
        <v>1</v>
      </c>
      <c r="E99" s="61" t="s">
        <v>835</v>
      </c>
      <c r="F99" s="16"/>
      <c r="G99" s="16"/>
      <c r="H99" s="300"/>
      <c r="I99" s="300"/>
      <c r="J99" s="300"/>
      <c r="K99" s="124"/>
      <c r="L99" s="124"/>
      <c r="M99" s="124"/>
      <c r="N99" s="124"/>
      <c r="O99" s="124"/>
      <c r="P99" s="124"/>
    </row>
    <row r="100" spans="1:16" ht="31">
      <c r="A100" s="1" t="s">
        <v>3</v>
      </c>
      <c r="B100" s="5"/>
      <c r="C100" s="8" t="s">
        <v>3924</v>
      </c>
      <c r="D100" s="51">
        <v>1</v>
      </c>
      <c r="E100" s="61" t="s">
        <v>835</v>
      </c>
      <c r="F100" s="16"/>
      <c r="G100" s="16"/>
      <c r="H100" s="300"/>
      <c r="I100" s="300"/>
      <c r="J100" s="300"/>
      <c r="K100" s="124"/>
      <c r="L100" s="124"/>
      <c r="M100" s="124"/>
      <c r="N100" s="124"/>
      <c r="O100" s="124"/>
      <c r="P100" s="124"/>
    </row>
    <row r="101" spans="1:16">
      <c r="A101" s="3" t="s">
        <v>142</v>
      </c>
      <c r="B101" s="431" t="s">
        <v>369</v>
      </c>
      <c r="C101" s="432"/>
      <c r="D101" s="432"/>
      <c r="E101" s="432"/>
      <c r="F101" s="432"/>
      <c r="G101" s="525"/>
      <c r="H101" s="300">
        <f>SUM(D102:D105)</f>
        <v>4</v>
      </c>
      <c r="I101" s="300">
        <f>COUNT(D102:D105)*2</f>
        <v>8</v>
      </c>
      <c r="J101" s="300"/>
      <c r="K101" s="124"/>
      <c r="L101" s="124"/>
      <c r="M101" s="124"/>
      <c r="N101" s="124"/>
      <c r="O101" s="124"/>
      <c r="P101" s="124"/>
    </row>
    <row r="102" spans="1:16" ht="58">
      <c r="A102" s="3" t="s">
        <v>1381</v>
      </c>
      <c r="B102" s="6" t="s">
        <v>374</v>
      </c>
      <c r="C102" s="25" t="s">
        <v>2038</v>
      </c>
      <c r="D102" s="51">
        <v>1</v>
      </c>
      <c r="E102" s="56" t="s">
        <v>825</v>
      </c>
      <c r="F102" s="14" t="s">
        <v>3925</v>
      </c>
      <c r="G102" s="16"/>
      <c r="H102" s="300"/>
      <c r="I102" s="300"/>
      <c r="J102" s="300"/>
      <c r="K102" s="124"/>
      <c r="L102" s="124"/>
      <c r="M102" s="124"/>
      <c r="N102" s="124"/>
      <c r="O102" s="124"/>
      <c r="P102" s="124"/>
    </row>
    <row r="103" spans="1:16" ht="31">
      <c r="A103" s="3" t="s">
        <v>148</v>
      </c>
      <c r="B103" s="6" t="s">
        <v>375</v>
      </c>
      <c r="C103" s="27" t="s">
        <v>3926</v>
      </c>
      <c r="D103" s="51">
        <v>1</v>
      </c>
      <c r="E103" s="56" t="s">
        <v>840</v>
      </c>
      <c r="F103" s="16"/>
      <c r="G103" s="16"/>
      <c r="H103" s="300"/>
      <c r="I103" s="300"/>
      <c r="J103" s="300"/>
      <c r="K103" s="124"/>
      <c r="L103" s="124"/>
      <c r="M103" s="124"/>
      <c r="N103" s="124"/>
      <c r="O103" s="124"/>
      <c r="P103" s="124"/>
    </row>
    <row r="104" spans="1:16" ht="217.5">
      <c r="A104" s="3" t="s">
        <v>3</v>
      </c>
      <c r="B104" s="6"/>
      <c r="C104" s="27" t="s">
        <v>3927</v>
      </c>
      <c r="D104" s="51">
        <v>1</v>
      </c>
      <c r="E104" s="56" t="s">
        <v>840</v>
      </c>
      <c r="F104" s="14" t="s">
        <v>3928</v>
      </c>
      <c r="G104" s="16"/>
      <c r="H104" s="300"/>
      <c r="I104" s="300"/>
      <c r="J104" s="300"/>
      <c r="K104" s="124"/>
      <c r="L104" s="124"/>
      <c r="M104" s="124"/>
      <c r="N104" s="124"/>
      <c r="O104" s="124"/>
      <c r="P104" s="124"/>
    </row>
    <row r="105" spans="1:16" ht="46.5">
      <c r="A105" s="3" t="s">
        <v>149</v>
      </c>
      <c r="B105" s="6" t="s">
        <v>376</v>
      </c>
      <c r="C105" s="40" t="s">
        <v>2456</v>
      </c>
      <c r="D105" s="51">
        <v>1</v>
      </c>
      <c r="E105" s="56" t="s">
        <v>823</v>
      </c>
      <c r="F105" s="14" t="s">
        <v>3929</v>
      </c>
      <c r="G105" s="16"/>
      <c r="H105" s="300"/>
      <c r="I105" s="300"/>
      <c r="J105" s="300"/>
      <c r="K105" s="124"/>
      <c r="L105" s="124"/>
      <c r="M105" s="124"/>
      <c r="N105" s="124"/>
      <c r="O105" s="124"/>
      <c r="P105" s="124"/>
    </row>
    <row r="106" spans="1:16">
      <c r="A106" s="3" t="s">
        <v>155</v>
      </c>
      <c r="B106" s="431" t="s">
        <v>382</v>
      </c>
      <c r="C106" s="432"/>
      <c r="D106" s="432"/>
      <c r="E106" s="432"/>
      <c r="F106" s="432"/>
      <c r="G106" s="525"/>
      <c r="H106" s="300">
        <f>SUM(D107)</f>
        <v>1</v>
      </c>
      <c r="I106" s="300">
        <f>COUNT(D107)*2</f>
        <v>2</v>
      </c>
      <c r="J106" s="300"/>
      <c r="K106" s="124"/>
      <c r="L106" s="124"/>
      <c r="M106" s="124"/>
      <c r="N106" s="124"/>
      <c r="O106" s="124"/>
      <c r="P106" s="124"/>
    </row>
    <row r="107" spans="1:16" ht="43.5">
      <c r="A107" s="3" t="s">
        <v>158</v>
      </c>
      <c r="B107" s="5" t="s">
        <v>385</v>
      </c>
      <c r="C107" s="27" t="s">
        <v>3930</v>
      </c>
      <c r="D107" s="51">
        <v>1</v>
      </c>
      <c r="E107" s="56" t="s">
        <v>835</v>
      </c>
      <c r="F107" s="16"/>
      <c r="G107" s="16"/>
      <c r="H107" s="300"/>
      <c r="I107" s="300"/>
      <c r="J107" s="300"/>
      <c r="K107" s="124"/>
      <c r="L107" s="124"/>
      <c r="M107" s="124"/>
      <c r="N107" s="124"/>
      <c r="O107" s="124"/>
      <c r="P107" s="124"/>
    </row>
    <row r="108" spans="1:16">
      <c r="A108" s="3" t="s">
        <v>2044</v>
      </c>
      <c r="B108" s="431" t="s">
        <v>3931</v>
      </c>
      <c r="C108" s="432"/>
      <c r="D108" s="432"/>
      <c r="E108" s="432"/>
      <c r="F108" s="432"/>
      <c r="G108" s="525"/>
      <c r="H108" s="300">
        <f>SUM(D109:D127)</f>
        <v>19</v>
      </c>
      <c r="I108" s="300">
        <f>COUNT(D109:D127)*2</f>
        <v>38</v>
      </c>
      <c r="J108" s="300"/>
      <c r="K108" s="124"/>
      <c r="L108" s="124"/>
      <c r="M108" s="124"/>
      <c r="N108" s="124"/>
      <c r="O108" s="124"/>
      <c r="P108" s="124"/>
    </row>
    <row r="109" spans="1:16" ht="46.5">
      <c r="A109" s="3" t="s">
        <v>3932</v>
      </c>
      <c r="B109" s="7" t="s">
        <v>3933</v>
      </c>
      <c r="C109" s="29" t="s">
        <v>3934</v>
      </c>
      <c r="D109" s="51">
        <v>1</v>
      </c>
      <c r="E109" s="56" t="s">
        <v>829</v>
      </c>
      <c r="F109" s="27"/>
      <c r="G109" s="16"/>
      <c r="H109" s="300"/>
      <c r="I109" s="300"/>
      <c r="J109" s="300"/>
      <c r="K109" s="124"/>
      <c r="L109" s="124"/>
      <c r="M109" s="124"/>
      <c r="N109" s="124"/>
      <c r="O109" s="124"/>
      <c r="P109" s="124"/>
    </row>
    <row r="110" spans="1:16" ht="87">
      <c r="A110" s="3"/>
      <c r="B110" s="7"/>
      <c r="C110" s="29" t="s">
        <v>3935</v>
      </c>
      <c r="D110" s="51">
        <v>1</v>
      </c>
      <c r="E110" s="56" t="s">
        <v>838</v>
      </c>
      <c r="F110" s="27" t="s">
        <v>3936</v>
      </c>
      <c r="G110" s="16"/>
      <c r="H110" s="300"/>
      <c r="I110" s="300"/>
      <c r="J110" s="300"/>
      <c r="K110" s="124"/>
      <c r="L110" s="124"/>
      <c r="M110" s="124"/>
      <c r="N110" s="124"/>
      <c r="O110" s="124"/>
      <c r="P110" s="124"/>
    </row>
    <row r="111" spans="1:16" ht="87">
      <c r="A111" s="3" t="s">
        <v>3937</v>
      </c>
      <c r="B111" s="5" t="s">
        <v>3938</v>
      </c>
      <c r="C111" s="29" t="s">
        <v>3939</v>
      </c>
      <c r="D111" s="51">
        <v>1</v>
      </c>
      <c r="E111" s="56" t="s">
        <v>829</v>
      </c>
      <c r="F111" s="27" t="s">
        <v>3940</v>
      </c>
      <c r="G111" s="16"/>
      <c r="H111" s="300"/>
      <c r="I111" s="300"/>
      <c r="J111" s="300"/>
      <c r="K111" s="124"/>
      <c r="L111" s="124"/>
      <c r="M111" s="124"/>
      <c r="N111" s="124"/>
      <c r="O111" s="124"/>
      <c r="P111" s="124"/>
    </row>
    <row r="112" spans="1:16" ht="43.5">
      <c r="A112" s="3"/>
      <c r="B112" s="5"/>
      <c r="C112" s="29" t="s">
        <v>3941</v>
      </c>
      <c r="D112" s="51">
        <v>1</v>
      </c>
      <c r="E112" s="141" t="s">
        <v>823</v>
      </c>
      <c r="F112" s="214" t="s">
        <v>3942</v>
      </c>
      <c r="G112" s="16"/>
      <c r="H112" s="300"/>
      <c r="I112" s="300"/>
      <c r="J112" s="300"/>
      <c r="K112" s="124"/>
      <c r="L112" s="124"/>
      <c r="M112" s="124"/>
      <c r="N112" s="124"/>
      <c r="O112" s="124"/>
      <c r="P112" s="124"/>
    </row>
    <row r="113" spans="1:16" ht="45.5">
      <c r="A113" s="3"/>
      <c r="B113" s="5"/>
      <c r="C113" s="43" t="s">
        <v>3943</v>
      </c>
      <c r="D113" s="51">
        <v>1</v>
      </c>
      <c r="E113" s="141" t="s">
        <v>827</v>
      </c>
      <c r="F113" s="43" t="s">
        <v>4944</v>
      </c>
      <c r="G113" s="16"/>
      <c r="H113" s="300"/>
      <c r="I113" s="300"/>
      <c r="J113" s="300"/>
      <c r="K113" s="124"/>
      <c r="L113" s="124"/>
      <c r="M113" s="124"/>
      <c r="N113" s="124"/>
      <c r="O113" s="124"/>
      <c r="P113" s="124"/>
    </row>
    <row r="114" spans="1:16" ht="29">
      <c r="A114" s="3"/>
      <c r="B114" s="5"/>
      <c r="C114" s="29" t="s">
        <v>3944</v>
      </c>
      <c r="D114" s="51">
        <v>1</v>
      </c>
      <c r="E114" s="141" t="s">
        <v>827</v>
      </c>
      <c r="F114" s="214" t="s">
        <v>2095</v>
      </c>
      <c r="G114" s="16"/>
      <c r="H114" s="300"/>
      <c r="I114" s="300"/>
      <c r="J114" s="300"/>
      <c r="K114" s="124"/>
      <c r="L114" s="124"/>
      <c r="M114" s="124"/>
      <c r="N114" s="124"/>
      <c r="O114" s="124"/>
      <c r="P114" s="124"/>
    </row>
    <row r="115" spans="1:16" ht="29">
      <c r="A115" s="3"/>
      <c r="B115" s="5"/>
      <c r="C115" s="29" t="s">
        <v>3945</v>
      </c>
      <c r="D115" s="51">
        <v>1</v>
      </c>
      <c r="E115" s="141" t="s">
        <v>829</v>
      </c>
      <c r="F115" s="214"/>
      <c r="G115" s="16"/>
      <c r="H115" s="300"/>
      <c r="I115" s="300"/>
      <c r="J115" s="300"/>
      <c r="K115" s="124"/>
      <c r="L115" s="124"/>
      <c r="M115" s="124"/>
      <c r="N115" s="124"/>
      <c r="O115" s="124"/>
      <c r="P115" s="124"/>
    </row>
    <row r="116" spans="1:16" ht="43.5">
      <c r="A116" s="3"/>
      <c r="B116" s="5"/>
      <c r="C116" s="29" t="s">
        <v>3946</v>
      </c>
      <c r="D116" s="51">
        <v>1</v>
      </c>
      <c r="E116" s="141" t="s">
        <v>829</v>
      </c>
      <c r="F116" s="214"/>
      <c r="G116" s="16"/>
      <c r="H116" s="300"/>
      <c r="I116" s="300"/>
      <c r="J116" s="300"/>
      <c r="K116" s="124"/>
      <c r="L116" s="124"/>
      <c r="M116" s="124"/>
      <c r="N116" s="124"/>
      <c r="O116" s="124"/>
      <c r="P116" s="124"/>
    </row>
    <row r="117" spans="1:16" ht="91">
      <c r="A117" s="3" t="s">
        <v>3</v>
      </c>
      <c r="B117" s="5"/>
      <c r="C117" s="29" t="s">
        <v>3947</v>
      </c>
      <c r="D117" s="51">
        <v>1</v>
      </c>
      <c r="E117" s="56" t="s">
        <v>829</v>
      </c>
      <c r="F117" s="27" t="s">
        <v>4945</v>
      </c>
      <c r="G117" s="16"/>
      <c r="H117" s="300"/>
      <c r="I117" s="300"/>
      <c r="J117" s="300"/>
      <c r="K117" s="124"/>
      <c r="L117" s="124"/>
      <c r="M117" s="124"/>
      <c r="N117" s="124"/>
      <c r="O117" s="124"/>
      <c r="P117" s="124"/>
    </row>
    <row r="118" spans="1:16" ht="46.5">
      <c r="A118" s="3" t="s">
        <v>3948</v>
      </c>
      <c r="B118" s="5" t="s">
        <v>3949</v>
      </c>
      <c r="C118" s="27" t="s">
        <v>3950</v>
      </c>
      <c r="D118" s="51">
        <v>1</v>
      </c>
      <c r="E118" s="56" t="s">
        <v>829</v>
      </c>
      <c r="F118" s="14" t="s">
        <v>3951</v>
      </c>
      <c r="G118" s="16"/>
      <c r="H118" s="300"/>
      <c r="I118" s="300"/>
      <c r="J118" s="300"/>
      <c r="K118" s="124"/>
      <c r="L118" s="124"/>
      <c r="M118" s="124"/>
      <c r="N118" s="124"/>
      <c r="O118" s="124"/>
      <c r="P118" s="124"/>
    </row>
    <row r="119" spans="1:16" ht="58">
      <c r="A119" s="3"/>
      <c r="B119" s="5"/>
      <c r="C119" s="27" t="s">
        <v>3952</v>
      </c>
      <c r="D119" s="51">
        <v>1</v>
      </c>
      <c r="E119" s="56" t="s">
        <v>829</v>
      </c>
      <c r="F119" s="14" t="s">
        <v>3953</v>
      </c>
      <c r="G119" s="16"/>
      <c r="H119" s="300"/>
      <c r="I119" s="300"/>
      <c r="J119" s="300"/>
      <c r="K119" s="124"/>
      <c r="L119" s="124"/>
      <c r="M119" s="124"/>
      <c r="N119" s="124"/>
      <c r="O119" s="124"/>
      <c r="P119" s="124"/>
    </row>
    <row r="120" spans="1:16" ht="72.5">
      <c r="A120" s="3"/>
      <c r="B120" s="7"/>
      <c r="C120" s="27" t="s">
        <v>3954</v>
      </c>
      <c r="D120" s="51">
        <v>1</v>
      </c>
      <c r="E120" s="56" t="s">
        <v>829</v>
      </c>
      <c r="F120" s="14" t="s">
        <v>3955</v>
      </c>
      <c r="G120" s="16"/>
      <c r="H120" s="300"/>
      <c r="I120" s="300"/>
      <c r="J120" s="300"/>
      <c r="K120" s="124"/>
      <c r="L120" s="124"/>
      <c r="M120" s="124"/>
      <c r="N120" s="124"/>
      <c r="O120" s="124"/>
      <c r="P120" s="124"/>
    </row>
    <row r="121" spans="1:16" ht="72.5">
      <c r="A121" s="3" t="s">
        <v>3049</v>
      </c>
      <c r="B121" s="6" t="s">
        <v>3050</v>
      </c>
      <c r="C121" s="27" t="s">
        <v>3956</v>
      </c>
      <c r="D121" s="51">
        <v>1</v>
      </c>
      <c r="E121" s="56" t="s">
        <v>829</v>
      </c>
      <c r="F121" s="14" t="s">
        <v>3957</v>
      </c>
      <c r="G121" s="16"/>
      <c r="H121" s="300"/>
      <c r="I121" s="300"/>
      <c r="J121" s="300"/>
      <c r="K121" s="124"/>
      <c r="L121" s="124"/>
      <c r="M121" s="124"/>
      <c r="N121" s="124"/>
      <c r="O121" s="124"/>
      <c r="P121" s="124"/>
    </row>
    <row r="122" spans="1:16" ht="72.5">
      <c r="A122" s="3" t="s">
        <v>3</v>
      </c>
      <c r="B122" s="6"/>
      <c r="C122" s="27" t="s">
        <v>3958</v>
      </c>
      <c r="D122" s="51">
        <v>1</v>
      </c>
      <c r="E122" s="56" t="s">
        <v>829</v>
      </c>
      <c r="F122" s="16"/>
      <c r="G122" s="16"/>
      <c r="H122" s="300"/>
      <c r="I122" s="300"/>
      <c r="J122" s="300"/>
      <c r="K122" s="124"/>
      <c r="L122" s="124"/>
      <c r="M122" s="124"/>
      <c r="N122" s="124"/>
      <c r="O122" s="124"/>
      <c r="P122" s="124"/>
    </row>
    <row r="123" spans="1:16" ht="72.5">
      <c r="A123" s="3" t="s">
        <v>3</v>
      </c>
      <c r="B123" s="6"/>
      <c r="C123" s="27" t="s">
        <v>3959</v>
      </c>
      <c r="D123" s="51">
        <v>1</v>
      </c>
      <c r="E123" s="56" t="s">
        <v>829</v>
      </c>
      <c r="F123" s="16"/>
      <c r="G123" s="16"/>
      <c r="H123" s="300"/>
      <c r="I123" s="300"/>
      <c r="J123" s="300"/>
      <c r="K123" s="124"/>
      <c r="L123" s="124"/>
      <c r="M123" s="124"/>
      <c r="N123" s="124"/>
      <c r="O123" s="124"/>
      <c r="P123" s="124"/>
    </row>
    <row r="124" spans="1:16" ht="43.5">
      <c r="A124" s="3" t="s">
        <v>3</v>
      </c>
      <c r="B124" s="6"/>
      <c r="C124" s="27" t="s">
        <v>3960</v>
      </c>
      <c r="D124" s="51">
        <v>1</v>
      </c>
      <c r="E124" s="56" t="s">
        <v>829</v>
      </c>
      <c r="F124" s="16"/>
      <c r="G124" s="16"/>
      <c r="H124" s="300"/>
      <c r="I124" s="300"/>
      <c r="J124" s="300"/>
      <c r="K124" s="124"/>
      <c r="L124" s="124"/>
      <c r="M124" s="124"/>
      <c r="N124" s="124"/>
      <c r="O124" s="124"/>
      <c r="P124" s="124"/>
    </row>
    <row r="125" spans="1:16" ht="43.5">
      <c r="A125" s="3" t="s">
        <v>3</v>
      </c>
      <c r="B125" s="6"/>
      <c r="C125" s="27" t="s">
        <v>3961</v>
      </c>
      <c r="D125" s="51">
        <v>1</v>
      </c>
      <c r="E125" s="56" t="s">
        <v>829</v>
      </c>
      <c r="F125" s="16"/>
      <c r="G125" s="16"/>
      <c r="H125" s="300"/>
      <c r="I125" s="300"/>
      <c r="J125" s="300"/>
      <c r="K125" s="124"/>
      <c r="L125" s="124"/>
      <c r="M125" s="124"/>
      <c r="N125" s="124"/>
      <c r="O125" s="124"/>
      <c r="P125" s="124"/>
    </row>
    <row r="126" spans="1:16" ht="62">
      <c r="A126" s="3" t="s">
        <v>2475</v>
      </c>
      <c r="B126" s="6" t="s">
        <v>2054</v>
      </c>
      <c r="C126" s="27" t="s">
        <v>3962</v>
      </c>
      <c r="D126" s="51">
        <v>1</v>
      </c>
      <c r="E126" s="56" t="s">
        <v>829</v>
      </c>
      <c r="F126" s="16"/>
      <c r="G126" s="16"/>
      <c r="H126" s="300"/>
      <c r="I126" s="300"/>
      <c r="J126" s="300"/>
      <c r="K126" s="124"/>
      <c r="L126" s="124"/>
      <c r="M126" s="124"/>
      <c r="N126" s="124"/>
      <c r="O126" s="124"/>
      <c r="P126" s="124"/>
    </row>
    <row r="127" spans="1:16" ht="43.5">
      <c r="A127" s="3" t="s">
        <v>3</v>
      </c>
      <c r="B127" s="6"/>
      <c r="C127" s="27" t="s">
        <v>3963</v>
      </c>
      <c r="D127" s="51">
        <v>1</v>
      </c>
      <c r="E127" s="56" t="s">
        <v>829</v>
      </c>
      <c r="F127" s="16"/>
      <c r="G127" s="16"/>
      <c r="H127" s="300"/>
      <c r="I127" s="300"/>
      <c r="J127" s="300"/>
      <c r="K127" s="124"/>
      <c r="L127" s="124"/>
      <c r="M127" s="124"/>
      <c r="N127" s="124"/>
      <c r="O127" s="124"/>
      <c r="P127" s="124"/>
    </row>
    <row r="128" spans="1:16" ht="18.5">
      <c r="A128" s="2" t="s">
        <v>3</v>
      </c>
      <c r="B128" s="211"/>
      <c r="C128" s="209" t="s">
        <v>397</v>
      </c>
      <c r="D128" s="213"/>
      <c r="E128" s="140"/>
      <c r="F128" s="208"/>
      <c r="G128" s="208"/>
      <c r="H128" s="300">
        <f>H129+H132+H140+H143+H149+H153</f>
        <v>33</v>
      </c>
      <c r="I128" s="300">
        <f>I129+I132+I140+I143+I149+I153</f>
        <v>66</v>
      </c>
      <c r="J128" s="300"/>
      <c r="K128" s="124"/>
      <c r="L128" s="124"/>
      <c r="M128" s="124"/>
      <c r="N128" s="124"/>
      <c r="O128" s="124"/>
      <c r="P128" s="124"/>
    </row>
    <row r="129" spans="1:16">
      <c r="A129" s="188" t="s">
        <v>170</v>
      </c>
      <c r="B129" s="431" t="s">
        <v>398</v>
      </c>
      <c r="C129" s="432"/>
      <c r="D129" s="432"/>
      <c r="E129" s="432"/>
      <c r="F129" s="432"/>
      <c r="G129" s="525"/>
      <c r="H129" s="300">
        <f>SUM(D130:D131)</f>
        <v>2</v>
      </c>
      <c r="I129" s="300">
        <f>COUNT(D130:D131)*2</f>
        <v>4</v>
      </c>
      <c r="J129" s="300"/>
      <c r="K129" s="124"/>
      <c r="L129" s="124"/>
      <c r="M129" s="124"/>
      <c r="N129" s="124"/>
      <c r="O129" s="124"/>
      <c r="P129" s="124"/>
    </row>
    <row r="130" spans="1:16" ht="46.5">
      <c r="A130" s="188" t="s">
        <v>171</v>
      </c>
      <c r="B130" s="5" t="s">
        <v>3800</v>
      </c>
      <c r="C130" s="27" t="s">
        <v>3130</v>
      </c>
      <c r="D130" s="51">
        <v>1</v>
      </c>
      <c r="E130" s="55" t="s">
        <v>835</v>
      </c>
      <c r="F130" s="19" t="s">
        <v>3801</v>
      </c>
      <c r="G130" s="71"/>
      <c r="H130" s="300"/>
      <c r="I130" s="300"/>
      <c r="J130" s="300"/>
      <c r="K130" s="124"/>
      <c r="L130" s="124"/>
      <c r="M130" s="124"/>
      <c r="N130" s="124"/>
      <c r="O130" s="124"/>
      <c r="P130" s="124"/>
    </row>
    <row r="131" spans="1:16" ht="62">
      <c r="A131" s="188" t="s">
        <v>3964</v>
      </c>
      <c r="B131" s="5" t="s">
        <v>400</v>
      </c>
      <c r="C131" s="94" t="s">
        <v>724</v>
      </c>
      <c r="D131" s="51">
        <v>1</v>
      </c>
      <c r="E131" s="55" t="s">
        <v>835</v>
      </c>
      <c r="F131" s="67" t="s">
        <v>937</v>
      </c>
      <c r="G131" s="71"/>
      <c r="H131" s="300"/>
      <c r="I131" s="300"/>
      <c r="J131" s="300"/>
      <c r="K131" s="124"/>
      <c r="L131" s="124"/>
      <c r="M131" s="124"/>
      <c r="N131" s="124"/>
      <c r="O131" s="124"/>
      <c r="P131" s="124"/>
    </row>
    <row r="132" spans="1:16">
      <c r="A132" s="188" t="s">
        <v>174</v>
      </c>
      <c r="B132" s="431" t="s">
        <v>402</v>
      </c>
      <c r="C132" s="432"/>
      <c r="D132" s="432"/>
      <c r="E132" s="432"/>
      <c r="F132" s="432"/>
      <c r="G132" s="525"/>
      <c r="H132" s="300">
        <f>SUM(D133:D139)</f>
        <v>7</v>
      </c>
      <c r="I132" s="300">
        <f>COUNT(D133:D139)*2</f>
        <v>14</v>
      </c>
      <c r="J132" s="300"/>
      <c r="K132" s="124"/>
      <c r="L132" s="124"/>
      <c r="M132" s="124"/>
      <c r="N132" s="124"/>
      <c r="O132" s="124"/>
      <c r="P132" s="124"/>
    </row>
    <row r="133" spans="1:16" ht="43.5">
      <c r="A133" s="188" t="s">
        <v>175</v>
      </c>
      <c r="B133" s="5" t="s">
        <v>403</v>
      </c>
      <c r="C133" s="27" t="s">
        <v>726</v>
      </c>
      <c r="D133" s="51">
        <v>1</v>
      </c>
      <c r="E133" s="55" t="s">
        <v>823</v>
      </c>
      <c r="F133" s="19" t="s">
        <v>1611</v>
      </c>
      <c r="G133" s="71"/>
      <c r="H133" s="300"/>
      <c r="I133" s="300"/>
      <c r="J133" s="300"/>
      <c r="K133" s="124"/>
      <c r="L133" s="124"/>
      <c r="M133" s="124"/>
      <c r="N133" s="124"/>
      <c r="O133" s="124"/>
      <c r="P133" s="124"/>
    </row>
    <row r="134" spans="1:16" ht="43.5">
      <c r="A134" s="188" t="s">
        <v>3</v>
      </c>
      <c r="B134" s="5"/>
      <c r="C134" s="27" t="s">
        <v>727</v>
      </c>
      <c r="D134" s="51">
        <v>1</v>
      </c>
      <c r="E134" s="55" t="s">
        <v>828</v>
      </c>
      <c r="F134" s="19" t="s">
        <v>3965</v>
      </c>
      <c r="G134" s="71"/>
      <c r="H134" s="300"/>
      <c r="I134" s="300"/>
      <c r="J134" s="300"/>
      <c r="K134" s="124"/>
      <c r="L134" s="124"/>
      <c r="M134" s="124"/>
      <c r="N134" s="124"/>
      <c r="O134" s="124"/>
      <c r="P134" s="124"/>
    </row>
    <row r="135" spans="1:16" ht="58">
      <c r="A135" s="188" t="s">
        <v>3</v>
      </c>
      <c r="B135" s="5"/>
      <c r="C135" s="27" t="s">
        <v>728</v>
      </c>
      <c r="D135" s="51">
        <v>1</v>
      </c>
      <c r="E135" s="55" t="s">
        <v>828</v>
      </c>
      <c r="F135" s="19" t="s">
        <v>939</v>
      </c>
      <c r="G135" s="71"/>
      <c r="H135" s="300"/>
      <c r="I135" s="300"/>
      <c r="J135" s="300"/>
      <c r="K135" s="124"/>
      <c r="L135" s="124"/>
      <c r="M135" s="124"/>
      <c r="N135" s="124"/>
      <c r="O135" s="124"/>
      <c r="P135" s="124"/>
    </row>
    <row r="136" spans="1:16" ht="58">
      <c r="A136" s="188"/>
      <c r="B136" s="5"/>
      <c r="C136" s="27" t="s">
        <v>730</v>
      </c>
      <c r="D136" s="51">
        <v>1</v>
      </c>
      <c r="E136" s="55" t="s">
        <v>823</v>
      </c>
      <c r="F136" s="19" t="s">
        <v>941</v>
      </c>
      <c r="G136" s="71"/>
      <c r="H136" s="300"/>
      <c r="I136" s="300"/>
      <c r="J136" s="300"/>
      <c r="K136" s="124"/>
      <c r="L136" s="124"/>
      <c r="M136" s="124"/>
      <c r="N136" s="124"/>
      <c r="O136" s="124"/>
      <c r="P136" s="124"/>
    </row>
    <row r="137" spans="1:16" ht="43.5">
      <c r="A137" s="188"/>
      <c r="B137" s="5"/>
      <c r="C137" s="25" t="s">
        <v>2165</v>
      </c>
      <c r="D137" s="51">
        <v>1</v>
      </c>
      <c r="E137" s="55" t="s">
        <v>823</v>
      </c>
      <c r="F137" s="19"/>
      <c r="G137" s="71"/>
      <c r="H137" s="300"/>
      <c r="I137" s="300"/>
      <c r="J137" s="300"/>
      <c r="K137" s="124"/>
      <c r="L137" s="124"/>
      <c r="M137" s="124"/>
      <c r="N137" s="124"/>
      <c r="O137" s="124"/>
      <c r="P137" s="124"/>
    </row>
    <row r="138" spans="1:16" ht="46.5">
      <c r="A138" s="188" t="s">
        <v>176</v>
      </c>
      <c r="B138" s="5" t="s">
        <v>404</v>
      </c>
      <c r="C138" s="27" t="s">
        <v>731</v>
      </c>
      <c r="D138" s="51">
        <v>1</v>
      </c>
      <c r="E138" s="55" t="s">
        <v>822</v>
      </c>
      <c r="F138" s="19" t="s">
        <v>2167</v>
      </c>
      <c r="G138" s="71"/>
      <c r="H138" s="300"/>
      <c r="I138" s="300"/>
      <c r="J138" s="300"/>
      <c r="K138" s="124"/>
      <c r="L138" s="124"/>
      <c r="M138" s="124"/>
      <c r="N138" s="124"/>
      <c r="O138" s="124"/>
      <c r="P138" s="124"/>
    </row>
    <row r="139" spans="1:16" ht="29">
      <c r="A139" s="188" t="s">
        <v>3</v>
      </c>
      <c r="B139" s="5"/>
      <c r="C139" s="27" t="s">
        <v>3373</v>
      </c>
      <c r="D139" s="51">
        <v>1</v>
      </c>
      <c r="E139" s="55" t="s">
        <v>831</v>
      </c>
      <c r="F139" s="71"/>
      <c r="G139" s="71"/>
      <c r="H139" s="300"/>
      <c r="I139" s="300"/>
      <c r="J139" s="300"/>
      <c r="K139" s="124"/>
      <c r="L139" s="124"/>
      <c r="M139" s="124"/>
      <c r="N139" s="124"/>
      <c r="O139" s="124"/>
      <c r="P139" s="124"/>
    </row>
    <row r="140" spans="1:16">
      <c r="A140" s="188" t="s">
        <v>178</v>
      </c>
      <c r="B140" s="431" t="s">
        <v>406</v>
      </c>
      <c r="C140" s="432"/>
      <c r="D140" s="432"/>
      <c r="E140" s="432"/>
      <c r="F140" s="432"/>
      <c r="G140" s="525"/>
      <c r="H140" s="300">
        <f>SUM(D141:D142)</f>
        <v>2</v>
      </c>
      <c r="I140" s="300">
        <f>COUNT(D141:D142)*2</f>
        <v>4</v>
      </c>
      <c r="J140" s="300"/>
      <c r="K140" s="124"/>
      <c r="L140" s="124"/>
      <c r="M140" s="124"/>
      <c r="N140" s="124"/>
      <c r="O140" s="124"/>
      <c r="P140" s="124"/>
    </row>
    <row r="141" spans="1:16" ht="72.5">
      <c r="A141" s="188" t="s">
        <v>179</v>
      </c>
      <c r="B141" s="18" t="s">
        <v>3966</v>
      </c>
      <c r="C141" s="27" t="s">
        <v>735</v>
      </c>
      <c r="D141" s="51">
        <v>1</v>
      </c>
      <c r="E141" s="55" t="s">
        <v>828</v>
      </c>
      <c r="F141" s="14" t="s">
        <v>3967</v>
      </c>
      <c r="G141" s="71"/>
      <c r="H141" s="300"/>
      <c r="I141" s="300"/>
      <c r="J141" s="300"/>
      <c r="K141" s="124"/>
      <c r="L141" s="124"/>
      <c r="M141" s="124"/>
      <c r="N141" s="124"/>
      <c r="O141" s="124"/>
      <c r="P141" s="124"/>
    </row>
    <row r="142" spans="1:16" ht="15.5">
      <c r="A142" s="188" t="s">
        <v>3</v>
      </c>
      <c r="B142" s="18"/>
      <c r="C142" s="27" t="s">
        <v>3376</v>
      </c>
      <c r="D142" s="51">
        <v>1</v>
      </c>
      <c r="E142" s="55" t="s">
        <v>828</v>
      </c>
      <c r="F142" s="14" t="s">
        <v>3968</v>
      </c>
      <c r="G142" s="71"/>
      <c r="H142" s="300"/>
      <c r="I142" s="300"/>
      <c r="J142" s="300"/>
      <c r="K142" s="124"/>
      <c r="L142" s="124"/>
      <c r="M142" s="124"/>
      <c r="N142" s="124"/>
      <c r="O142" s="124"/>
      <c r="P142" s="124"/>
    </row>
    <row r="143" spans="1:16">
      <c r="A143" s="188" t="s">
        <v>181</v>
      </c>
      <c r="B143" s="431" t="s">
        <v>3969</v>
      </c>
      <c r="C143" s="432"/>
      <c r="D143" s="432"/>
      <c r="E143" s="432"/>
      <c r="F143" s="432"/>
      <c r="G143" s="525"/>
      <c r="H143" s="300">
        <f>SUM(D144:D148)</f>
        <v>5</v>
      </c>
      <c r="I143" s="300">
        <f>COUNT(D144:D148)*2</f>
        <v>10</v>
      </c>
      <c r="J143" s="300"/>
      <c r="K143" s="124"/>
      <c r="L143" s="124"/>
      <c r="M143" s="124"/>
      <c r="N143" s="124"/>
      <c r="O143" s="124"/>
      <c r="P143" s="124"/>
    </row>
    <row r="144" spans="1:16" ht="101.5">
      <c r="A144" s="188" t="s">
        <v>182</v>
      </c>
      <c r="B144" s="19" t="s">
        <v>410</v>
      </c>
      <c r="C144" s="27" t="s">
        <v>741</v>
      </c>
      <c r="D144" s="51">
        <v>1</v>
      </c>
      <c r="E144" s="55" t="s">
        <v>822</v>
      </c>
      <c r="F144" s="14" t="s">
        <v>945</v>
      </c>
      <c r="G144" s="71"/>
      <c r="H144" s="300"/>
      <c r="I144" s="300"/>
      <c r="J144" s="300"/>
      <c r="K144" s="124"/>
      <c r="L144" s="124"/>
      <c r="M144" s="124"/>
      <c r="N144" s="124"/>
      <c r="O144" s="124"/>
      <c r="P144" s="124"/>
    </row>
    <row r="145" spans="1:16" ht="29">
      <c r="A145" s="188" t="s">
        <v>3</v>
      </c>
      <c r="B145" s="19"/>
      <c r="C145" s="27" t="s">
        <v>742</v>
      </c>
      <c r="D145" s="51">
        <v>1</v>
      </c>
      <c r="E145" s="55" t="s">
        <v>822</v>
      </c>
      <c r="F145" s="16" t="s">
        <v>946</v>
      </c>
      <c r="G145" s="71"/>
      <c r="H145" s="300"/>
      <c r="I145" s="300"/>
      <c r="J145" s="300"/>
      <c r="K145" s="124"/>
      <c r="L145" s="124"/>
      <c r="M145" s="124"/>
      <c r="N145" s="124"/>
      <c r="O145" s="124"/>
      <c r="P145" s="124"/>
    </row>
    <row r="146" spans="1:16" ht="58">
      <c r="A146" s="188"/>
      <c r="B146" s="19"/>
      <c r="C146" s="27" t="s">
        <v>743</v>
      </c>
      <c r="D146" s="51">
        <v>1</v>
      </c>
      <c r="E146" s="55" t="s">
        <v>822</v>
      </c>
      <c r="F146" s="19" t="s">
        <v>947</v>
      </c>
      <c r="G146" s="71"/>
      <c r="H146" s="300"/>
      <c r="I146" s="300"/>
      <c r="J146" s="300"/>
      <c r="K146" s="124"/>
      <c r="L146" s="124"/>
      <c r="M146" s="124"/>
      <c r="N146" s="124"/>
      <c r="O146" s="124"/>
      <c r="P146" s="124"/>
    </row>
    <row r="147" spans="1:16" ht="29">
      <c r="A147" s="188"/>
      <c r="B147" s="19"/>
      <c r="C147" s="24" t="s">
        <v>3149</v>
      </c>
      <c r="D147" s="51">
        <v>1</v>
      </c>
      <c r="E147" s="55" t="s">
        <v>822</v>
      </c>
      <c r="F147" s="19"/>
      <c r="G147" s="71"/>
      <c r="H147" s="300"/>
      <c r="I147" s="300"/>
      <c r="J147" s="300"/>
      <c r="K147" s="124"/>
      <c r="L147" s="124"/>
      <c r="M147" s="124"/>
      <c r="N147" s="124"/>
      <c r="O147" s="124"/>
      <c r="P147" s="124"/>
    </row>
    <row r="148" spans="1:16" ht="58">
      <c r="A148" s="188" t="s">
        <v>183</v>
      </c>
      <c r="B148" s="19" t="s">
        <v>3970</v>
      </c>
      <c r="C148" s="44" t="s">
        <v>3381</v>
      </c>
      <c r="D148" s="51">
        <v>1</v>
      </c>
      <c r="E148" s="55" t="s">
        <v>822</v>
      </c>
      <c r="F148" s="14" t="s">
        <v>3382</v>
      </c>
      <c r="G148" s="71"/>
      <c r="H148" s="300"/>
      <c r="I148" s="300"/>
      <c r="J148" s="300"/>
      <c r="K148" s="124"/>
      <c r="L148" s="124"/>
      <c r="M148" s="124"/>
      <c r="N148" s="124"/>
      <c r="O148" s="124"/>
      <c r="P148" s="124"/>
    </row>
    <row r="149" spans="1:16">
      <c r="A149" s="189" t="s">
        <v>184</v>
      </c>
      <c r="B149" s="431" t="s">
        <v>412</v>
      </c>
      <c r="C149" s="432"/>
      <c r="D149" s="432"/>
      <c r="E149" s="432"/>
      <c r="F149" s="432"/>
      <c r="G149" s="525"/>
      <c r="H149" s="300">
        <f>SUM(D150:D152)</f>
        <v>3</v>
      </c>
      <c r="I149" s="300">
        <f>COUNT(D150:D152)*2</f>
        <v>6</v>
      </c>
      <c r="J149" s="300"/>
      <c r="K149" s="124"/>
      <c r="L149" s="124"/>
      <c r="M149" s="124"/>
      <c r="N149" s="124"/>
      <c r="O149" s="124"/>
      <c r="P149" s="124"/>
    </row>
    <row r="150" spans="1:16" ht="58">
      <c r="A150" s="188" t="s">
        <v>187</v>
      </c>
      <c r="B150" s="19" t="s">
        <v>415</v>
      </c>
      <c r="C150" s="27" t="s">
        <v>1636</v>
      </c>
      <c r="D150" s="51">
        <v>1</v>
      </c>
      <c r="E150" s="55" t="s">
        <v>835</v>
      </c>
      <c r="F150" s="71"/>
      <c r="G150" s="71"/>
      <c r="H150" s="300"/>
      <c r="I150" s="300"/>
      <c r="J150" s="300"/>
      <c r="K150" s="124"/>
      <c r="L150" s="124"/>
      <c r="M150" s="124"/>
      <c r="N150" s="124"/>
      <c r="O150" s="124"/>
      <c r="P150" s="124"/>
    </row>
    <row r="151" spans="1:16" ht="43.5">
      <c r="A151" s="188"/>
      <c r="B151" s="19"/>
      <c r="C151" s="27" t="s">
        <v>1639</v>
      </c>
      <c r="D151" s="51">
        <v>1</v>
      </c>
      <c r="E151" s="55" t="s">
        <v>835</v>
      </c>
      <c r="F151" s="71"/>
      <c r="G151" s="71"/>
      <c r="H151" s="300"/>
      <c r="I151" s="300"/>
      <c r="J151" s="300"/>
      <c r="K151" s="124"/>
      <c r="L151" s="124"/>
      <c r="M151" s="124"/>
      <c r="N151" s="124"/>
      <c r="O151" s="124"/>
      <c r="P151" s="124"/>
    </row>
    <row r="152" spans="1:16" ht="29">
      <c r="A152" s="188"/>
      <c r="B152" s="19"/>
      <c r="C152" s="27" t="s">
        <v>756</v>
      </c>
      <c r="D152" s="51">
        <v>1</v>
      </c>
      <c r="E152" s="55" t="s">
        <v>828</v>
      </c>
      <c r="F152" s="19" t="s">
        <v>954</v>
      </c>
      <c r="G152" s="71"/>
      <c r="H152" s="300"/>
      <c r="I152" s="300"/>
      <c r="J152" s="300"/>
      <c r="K152" s="124"/>
      <c r="L152" s="124"/>
      <c r="M152" s="124"/>
      <c r="N152" s="124"/>
      <c r="O152" s="124"/>
      <c r="P152" s="124"/>
    </row>
    <row r="153" spans="1:16">
      <c r="A153" s="3" t="s">
        <v>189</v>
      </c>
      <c r="B153" s="431" t="s">
        <v>417</v>
      </c>
      <c r="C153" s="432"/>
      <c r="D153" s="432"/>
      <c r="E153" s="432"/>
      <c r="F153" s="432"/>
      <c r="G153" s="525"/>
      <c r="H153" s="300">
        <f>SUM(D154:D167)</f>
        <v>14</v>
      </c>
      <c r="I153" s="300">
        <f>COUNT(D154:D167)*2</f>
        <v>28</v>
      </c>
      <c r="J153" s="300"/>
      <c r="K153" s="124"/>
      <c r="L153" s="124"/>
      <c r="M153" s="124"/>
      <c r="N153" s="124"/>
      <c r="O153" s="124"/>
      <c r="P153" s="124"/>
    </row>
    <row r="154" spans="1:16" ht="46.5">
      <c r="A154" s="188" t="s">
        <v>190</v>
      </c>
      <c r="B154" s="18" t="s">
        <v>418</v>
      </c>
      <c r="C154" s="27" t="s">
        <v>760</v>
      </c>
      <c r="D154" s="51">
        <v>1</v>
      </c>
      <c r="E154" s="55" t="s">
        <v>823</v>
      </c>
      <c r="F154" s="71"/>
      <c r="G154" s="71"/>
      <c r="H154" s="300"/>
      <c r="I154" s="300"/>
      <c r="J154" s="300"/>
      <c r="K154" s="124"/>
      <c r="L154" s="124"/>
      <c r="M154" s="124"/>
      <c r="N154" s="124"/>
      <c r="O154" s="124"/>
      <c r="P154" s="124"/>
    </row>
    <row r="155" spans="1:16" ht="29">
      <c r="A155" s="188" t="s">
        <v>3</v>
      </c>
      <c r="B155" s="18"/>
      <c r="C155" s="27" t="s">
        <v>761</v>
      </c>
      <c r="D155" s="51">
        <v>1</v>
      </c>
      <c r="E155" s="55" t="s">
        <v>823</v>
      </c>
      <c r="F155" s="71"/>
      <c r="G155" s="71"/>
      <c r="H155" s="300"/>
      <c r="I155" s="300"/>
      <c r="J155" s="300"/>
      <c r="K155" s="124"/>
      <c r="L155" s="124"/>
      <c r="M155" s="124"/>
      <c r="N155" s="124"/>
      <c r="O155" s="124"/>
      <c r="P155" s="124"/>
    </row>
    <row r="156" spans="1:16" ht="29">
      <c r="A156" s="188" t="s">
        <v>3</v>
      </c>
      <c r="B156" s="18"/>
      <c r="C156" s="27" t="s">
        <v>762</v>
      </c>
      <c r="D156" s="51">
        <v>1</v>
      </c>
      <c r="E156" s="55" t="s">
        <v>828</v>
      </c>
      <c r="F156" s="71"/>
      <c r="G156" s="71"/>
      <c r="H156" s="300"/>
      <c r="I156" s="300"/>
      <c r="J156" s="300"/>
      <c r="K156" s="124"/>
      <c r="L156" s="124"/>
      <c r="M156" s="124"/>
      <c r="N156" s="124"/>
      <c r="O156" s="124"/>
      <c r="P156" s="124"/>
    </row>
    <row r="157" spans="1:16" ht="43.5">
      <c r="A157" s="188" t="s">
        <v>3</v>
      </c>
      <c r="B157" s="18"/>
      <c r="C157" s="27" t="s">
        <v>763</v>
      </c>
      <c r="D157" s="51">
        <v>1</v>
      </c>
      <c r="E157" s="55" t="s">
        <v>823</v>
      </c>
      <c r="F157" s="71"/>
      <c r="G157" s="71"/>
      <c r="H157" s="300"/>
      <c r="I157" s="300"/>
      <c r="J157" s="300"/>
      <c r="K157" s="124"/>
      <c r="L157" s="124"/>
      <c r="M157" s="124"/>
      <c r="N157" s="124"/>
      <c r="O157" s="124"/>
      <c r="P157" s="124"/>
    </row>
    <row r="158" spans="1:16" ht="29">
      <c r="A158" s="188"/>
      <c r="B158" s="18"/>
      <c r="C158" s="27" t="s">
        <v>764</v>
      </c>
      <c r="D158" s="51">
        <v>1</v>
      </c>
      <c r="E158" s="55" t="s">
        <v>823</v>
      </c>
      <c r="F158" s="71"/>
      <c r="G158" s="71"/>
      <c r="H158" s="300"/>
      <c r="I158" s="300"/>
      <c r="J158" s="300"/>
      <c r="K158" s="124"/>
      <c r="L158" s="124"/>
      <c r="M158" s="124"/>
      <c r="N158" s="124"/>
      <c r="O158" s="124"/>
      <c r="P158" s="124"/>
    </row>
    <row r="159" spans="1:16" ht="31">
      <c r="A159" s="188" t="s">
        <v>191</v>
      </c>
      <c r="B159" s="18" t="s">
        <v>419</v>
      </c>
      <c r="C159" s="27" t="s">
        <v>765</v>
      </c>
      <c r="D159" s="51">
        <v>1</v>
      </c>
      <c r="E159" s="55" t="s">
        <v>823</v>
      </c>
      <c r="F159" s="19" t="s">
        <v>1643</v>
      </c>
      <c r="G159" s="71"/>
      <c r="H159" s="300"/>
      <c r="I159" s="300"/>
      <c r="J159" s="300"/>
      <c r="K159" s="124"/>
      <c r="L159" s="124"/>
      <c r="M159" s="124"/>
      <c r="N159" s="124"/>
      <c r="O159" s="124"/>
      <c r="P159" s="124"/>
    </row>
    <row r="160" spans="1:16" ht="58">
      <c r="A160" s="188" t="s">
        <v>3</v>
      </c>
      <c r="B160" s="18"/>
      <c r="C160" s="27" t="s">
        <v>766</v>
      </c>
      <c r="D160" s="51">
        <v>1</v>
      </c>
      <c r="E160" s="55" t="s">
        <v>823</v>
      </c>
      <c r="F160" s="19" t="s">
        <v>957</v>
      </c>
      <c r="G160" s="71"/>
      <c r="H160" s="300"/>
      <c r="I160" s="300"/>
      <c r="J160" s="300"/>
      <c r="K160" s="124"/>
      <c r="L160" s="124"/>
      <c r="M160" s="124"/>
      <c r="N160" s="124"/>
      <c r="O160" s="124"/>
      <c r="P160" s="124"/>
    </row>
    <row r="161" spans="1:16" ht="29">
      <c r="A161" s="188" t="s">
        <v>3</v>
      </c>
      <c r="B161" s="18"/>
      <c r="C161" s="27" t="s">
        <v>767</v>
      </c>
      <c r="D161" s="51">
        <v>1</v>
      </c>
      <c r="E161" s="55" t="s">
        <v>828</v>
      </c>
      <c r="F161" s="14" t="s">
        <v>958</v>
      </c>
      <c r="G161" s="71"/>
      <c r="H161" s="300"/>
      <c r="I161" s="300"/>
      <c r="J161" s="300"/>
      <c r="K161" s="124"/>
      <c r="L161" s="124"/>
      <c r="M161" s="124"/>
      <c r="N161" s="124"/>
      <c r="O161" s="124"/>
      <c r="P161" s="124"/>
    </row>
    <row r="162" spans="1:16" ht="43.5">
      <c r="A162" s="188" t="s">
        <v>3</v>
      </c>
      <c r="B162" s="18"/>
      <c r="C162" s="27" t="s">
        <v>769</v>
      </c>
      <c r="D162" s="51">
        <v>1</v>
      </c>
      <c r="E162" s="55" t="s">
        <v>831</v>
      </c>
      <c r="F162" s="19" t="s">
        <v>959</v>
      </c>
      <c r="G162" s="71"/>
      <c r="H162" s="300"/>
      <c r="I162" s="300"/>
      <c r="J162" s="300"/>
      <c r="K162" s="124"/>
      <c r="L162" s="124"/>
      <c r="M162" s="124"/>
      <c r="N162" s="124"/>
      <c r="O162" s="124"/>
      <c r="P162" s="124"/>
    </row>
    <row r="163" spans="1:16" ht="29">
      <c r="A163" s="188"/>
      <c r="B163" s="18"/>
      <c r="C163" s="32" t="s">
        <v>768</v>
      </c>
      <c r="D163" s="51">
        <v>1</v>
      </c>
      <c r="E163" s="55" t="s">
        <v>828</v>
      </c>
      <c r="F163" s="19"/>
      <c r="G163" s="71"/>
      <c r="H163" s="300"/>
      <c r="I163" s="300"/>
      <c r="J163" s="300"/>
      <c r="K163" s="124"/>
      <c r="L163" s="124"/>
      <c r="M163" s="124"/>
      <c r="N163" s="124"/>
      <c r="O163" s="124"/>
      <c r="P163" s="124"/>
    </row>
    <row r="164" spans="1:16" ht="72.5">
      <c r="A164" s="188" t="s">
        <v>3</v>
      </c>
      <c r="B164" s="18"/>
      <c r="C164" s="27" t="s">
        <v>1644</v>
      </c>
      <c r="D164" s="51">
        <v>1</v>
      </c>
      <c r="E164" s="55" t="s">
        <v>831</v>
      </c>
      <c r="F164" s="19" t="s">
        <v>3164</v>
      </c>
      <c r="G164" s="71"/>
      <c r="H164" s="300"/>
      <c r="I164" s="300"/>
      <c r="J164" s="300"/>
      <c r="K164" s="124"/>
      <c r="L164" s="124"/>
      <c r="M164" s="124"/>
      <c r="N164" s="124"/>
      <c r="O164" s="124"/>
      <c r="P164" s="124"/>
    </row>
    <row r="165" spans="1:16" ht="46.5">
      <c r="A165" s="188" t="s">
        <v>192</v>
      </c>
      <c r="B165" s="18" t="s">
        <v>420</v>
      </c>
      <c r="C165" s="27" t="s">
        <v>772</v>
      </c>
      <c r="D165" s="51">
        <v>1</v>
      </c>
      <c r="E165" s="60" t="s">
        <v>822</v>
      </c>
      <c r="F165" s="14"/>
      <c r="G165" s="71"/>
      <c r="H165" s="300"/>
      <c r="I165" s="300"/>
      <c r="J165" s="300"/>
      <c r="K165" s="124"/>
      <c r="L165" s="124"/>
      <c r="M165" s="124"/>
      <c r="N165" s="124"/>
      <c r="O165" s="124"/>
      <c r="P165" s="124"/>
    </row>
    <row r="166" spans="1:16" ht="29">
      <c r="A166" s="188" t="s">
        <v>3</v>
      </c>
      <c r="B166" s="71"/>
      <c r="C166" s="29" t="s">
        <v>3971</v>
      </c>
      <c r="D166" s="51">
        <v>1</v>
      </c>
      <c r="E166" s="60" t="s">
        <v>822</v>
      </c>
      <c r="F166" s="71"/>
      <c r="G166" s="71"/>
      <c r="H166" s="300"/>
      <c r="I166" s="300"/>
      <c r="J166" s="300"/>
      <c r="K166" s="124"/>
      <c r="L166" s="124"/>
      <c r="M166" s="124"/>
      <c r="N166" s="124"/>
      <c r="O166" s="124"/>
      <c r="P166" s="124"/>
    </row>
    <row r="167" spans="1:16">
      <c r="A167" s="188" t="s">
        <v>3</v>
      </c>
      <c r="B167" s="71"/>
      <c r="C167" s="43" t="s">
        <v>2205</v>
      </c>
      <c r="D167" s="51">
        <v>1</v>
      </c>
      <c r="E167" s="55" t="s">
        <v>831</v>
      </c>
      <c r="F167" s="71"/>
      <c r="G167" s="71"/>
      <c r="H167" s="300"/>
      <c r="I167" s="300"/>
      <c r="J167" s="300"/>
      <c r="K167" s="124"/>
      <c r="L167" s="124"/>
      <c r="M167" s="124"/>
      <c r="N167" s="124"/>
      <c r="O167" s="124"/>
      <c r="P167" s="124"/>
    </row>
    <row r="168" spans="1:16" ht="18.5">
      <c r="A168" s="1" t="s">
        <v>3</v>
      </c>
      <c r="B168" s="215"/>
      <c r="C168" s="209" t="s">
        <v>1648</v>
      </c>
      <c r="D168" s="213"/>
      <c r="E168" s="140"/>
      <c r="F168" s="208"/>
      <c r="G168" s="208"/>
      <c r="H168" s="300">
        <f>H169+H171+H176+H190+H195</f>
        <v>26</v>
      </c>
      <c r="I168" s="300">
        <f>I169+I171+I176+I190+I195</f>
        <v>52</v>
      </c>
      <c r="J168" s="300"/>
      <c r="K168" s="124"/>
      <c r="L168" s="124"/>
      <c r="M168" s="124"/>
      <c r="N168" s="124"/>
      <c r="O168" s="124"/>
      <c r="P168" s="124"/>
    </row>
    <row r="169" spans="1:16">
      <c r="A169" s="3" t="s">
        <v>1655</v>
      </c>
      <c r="B169" s="431" t="s">
        <v>1656</v>
      </c>
      <c r="C169" s="432"/>
      <c r="D169" s="432"/>
      <c r="E169" s="432"/>
      <c r="F169" s="432"/>
      <c r="G169" s="525"/>
      <c r="H169" s="300">
        <f>SUM(D170)</f>
        <v>1</v>
      </c>
      <c r="I169" s="300">
        <f>COUNT(D170)*2</f>
        <v>2</v>
      </c>
      <c r="J169" s="300"/>
      <c r="K169" s="124"/>
      <c r="L169" s="124"/>
      <c r="M169" s="124"/>
      <c r="N169" s="124"/>
      <c r="O169" s="124"/>
      <c r="P169" s="124"/>
    </row>
    <row r="170" spans="1:16" ht="46.5">
      <c r="A170" s="3" t="s">
        <v>1657</v>
      </c>
      <c r="B170" s="18" t="s">
        <v>1658</v>
      </c>
      <c r="C170" s="25" t="s">
        <v>3388</v>
      </c>
      <c r="D170" s="51">
        <v>1</v>
      </c>
      <c r="E170" s="56" t="s">
        <v>840</v>
      </c>
      <c r="F170" s="16"/>
      <c r="G170" s="16"/>
      <c r="H170" s="300"/>
      <c r="I170" s="300"/>
      <c r="J170" s="300"/>
      <c r="K170" s="124"/>
      <c r="L170" s="124"/>
      <c r="M170" s="124"/>
      <c r="N170" s="124"/>
      <c r="O170" s="124"/>
      <c r="P170" s="124"/>
    </row>
    <row r="171" spans="1:16">
      <c r="A171" s="3" t="s">
        <v>193</v>
      </c>
      <c r="B171" s="431" t="s">
        <v>422</v>
      </c>
      <c r="C171" s="432"/>
      <c r="D171" s="432"/>
      <c r="E171" s="432"/>
      <c r="F171" s="432"/>
      <c r="G171" s="525"/>
      <c r="H171" s="300">
        <f>SUM(D172:D175)</f>
        <v>4</v>
      </c>
      <c r="I171" s="300">
        <f>COUNT(D172:D175)*2</f>
        <v>8</v>
      </c>
      <c r="J171" s="300"/>
      <c r="K171" s="124"/>
      <c r="L171" s="124"/>
      <c r="M171" s="124"/>
      <c r="N171" s="124"/>
      <c r="O171" s="124"/>
      <c r="P171" s="124"/>
    </row>
    <row r="172" spans="1:16" ht="62">
      <c r="A172" s="3" t="s">
        <v>194</v>
      </c>
      <c r="B172" s="18" t="s">
        <v>423</v>
      </c>
      <c r="C172" s="26" t="s">
        <v>3972</v>
      </c>
      <c r="D172" s="51">
        <v>1</v>
      </c>
      <c r="E172" s="56" t="s">
        <v>835</v>
      </c>
      <c r="F172" s="16"/>
      <c r="G172" s="16"/>
      <c r="H172" s="300"/>
      <c r="I172" s="300"/>
      <c r="J172" s="300"/>
      <c r="K172" s="124"/>
      <c r="L172" s="124"/>
      <c r="M172" s="124"/>
      <c r="N172" s="124"/>
      <c r="O172" s="124"/>
      <c r="P172" s="124"/>
    </row>
    <row r="173" spans="1:16" ht="29">
      <c r="A173" s="3" t="s">
        <v>3</v>
      </c>
      <c r="B173" s="18"/>
      <c r="C173" s="26" t="s">
        <v>3390</v>
      </c>
      <c r="D173" s="51">
        <v>1</v>
      </c>
      <c r="E173" s="56" t="s">
        <v>835</v>
      </c>
      <c r="F173" s="16"/>
      <c r="G173" s="16"/>
      <c r="H173" s="300"/>
      <c r="I173" s="300"/>
      <c r="J173" s="300"/>
      <c r="K173" s="124"/>
      <c r="L173" s="124"/>
      <c r="M173" s="124"/>
      <c r="N173" s="124"/>
      <c r="O173" s="124"/>
      <c r="P173" s="124"/>
    </row>
    <row r="174" spans="1:16" ht="62">
      <c r="A174" s="3" t="s">
        <v>196</v>
      </c>
      <c r="B174" s="6" t="s">
        <v>425</v>
      </c>
      <c r="C174" s="46" t="s">
        <v>778</v>
      </c>
      <c r="D174" s="51">
        <v>1</v>
      </c>
      <c r="E174" s="56" t="s">
        <v>835</v>
      </c>
      <c r="F174" s="16"/>
      <c r="G174" s="16"/>
      <c r="H174" s="300"/>
      <c r="I174" s="300"/>
      <c r="J174" s="300"/>
      <c r="K174" s="124"/>
      <c r="L174" s="124"/>
      <c r="M174" s="124"/>
      <c r="N174" s="124"/>
      <c r="O174" s="124"/>
      <c r="P174" s="124"/>
    </row>
    <row r="175" spans="1:16" ht="46.5">
      <c r="A175" s="3" t="s">
        <v>3</v>
      </c>
      <c r="B175" s="16"/>
      <c r="C175" s="46" t="s">
        <v>779</v>
      </c>
      <c r="D175" s="51">
        <v>1</v>
      </c>
      <c r="E175" s="56" t="s">
        <v>831</v>
      </c>
      <c r="F175" s="16"/>
      <c r="G175" s="16"/>
      <c r="H175" s="300"/>
      <c r="I175" s="300"/>
      <c r="J175" s="300"/>
      <c r="K175" s="124"/>
      <c r="L175" s="124"/>
      <c r="M175" s="124"/>
      <c r="N175" s="124"/>
      <c r="O175" s="124"/>
      <c r="P175" s="124"/>
    </row>
    <row r="176" spans="1:16">
      <c r="A176" s="3" t="s">
        <v>197</v>
      </c>
      <c r="B176" s="431" t="s">
        <v>426</v>
      </c>
      <c r="C176" s="432"/>
      <c r="D176" s="432"/>
      <c r="E176" s="432"/>
      <c r="F176" s="432"/>
      <c r="G176" s="525"/>
      <c r="H176" s="300">
        <f>SUM(D177:D189)</f>
        <v>13</v>
      </c>
      <c r="I176" s="300">
        <f>COUNT(D177:D189)*2</f>
        <v>26</v>
      </c>
      <c r="J176" s="300"/>
      <c r="K176" s="124"/>
      <c r="L176" s="124"/>
      <c r="M176" s="124"/>
      <c r="N176" s="124"/>
      <c r="O176" s="124"/>
      <c r="P176" s="124"/>
    </row>
    <row r="177" spans="1:16" ht="46.5">
      <c r="A177" s="3" t="s">
        <v>198</v>
      </c>
      <c r="B177" s="18" t="s">
        <v>427</v>
      </c>
      <c r="C177" s="43" t="s">
        <v>780</v>
      </c>
      <c r="D177" s="51">
        <v>1</v>
      </c>
      <c r="E177" s="56" t="s">
        <v>840</v>
      </c>
      <c r="F177" s="16"/>
      <c r="G177" s="16"/>
      <c r="H177" s="300"/>
      <c r="I177" s="300"/>
      <c r="J177" s="300"/>
      <c r="K177" s="124"/>
      <c r="L177" s="124"/>
      <c r="M177" s="124"/>
      <c r="N177" s="124"/>
      <c r="O177" s="124"/>
      <c r="P177" s="124"/>
    </row>
    <row r="178" spans="1:16" ht="29">
      <c r="A178" s="1" t="s">
        <v>3</v>
      </c>
      <c r="B178" s="18"/>
      <c r="C178" s="27" t="s">
        <v>781</v>
      </c>
      <c r="D178" s="51">
        <v>1</v>
      </c>
      <c r="E178" s="56" t="s">
        <v>827</v>
      </c>
      <c r="F178" s="16"/>
      <c r="G178" s="16"/>
      <c r="H178" s="300"/>
      <c r="I178" s="300"/>
      <c r="J178" s="300"/>
      <c r="K178" s="124"/>
      <c r="L178" s="124"/>
      <c r="M178" s="124"/>
      <c r="N178" s="124"/>
      <c r="O178" s="124"/>
      <c r="P178" s="124"/>
    </row>
    <row r="179" spans="1:16" ht="62">
      <c r="A179" s="3" t="s">
        <v>199</v>
      </c>
      <c r="B179" s="18" t="s">
        <v>428</v>
      </c>
      <c r="C179" s="25" t="s">
        <v>3973</v>
      </c>
      <c r="D179" s="51">
        <v>1</v>
      </c>
      <c r="E179" s="56" t="s">
        <v>840</v>
      </c>
      <c r="F179" s="16"/>
      <c r="G179" s="16"/>
      <c r="H179" s="300"/>
      <c r="I179" s="300"/>
      <c r="J179" s="300"/>
      <c r="K179" s="124"/>
      <c r="L179" s="124"/>
      <c r="M179" s="124"/>
      <c r="N179" s="124"/>
      <c r="O179" s="124"/>
      <c r="P179" s="124"/>
    </row>
    <row r="180" spans="1:16" ht="43.5">
      <c r="A180" s="3" t="s">
        <v>3</v>
      </c>
      <c r="B180" s="18"/>
      <c r="C180" s="25" t="s">
        <v>3974</v>
      </c>
      <c r="D180" s="51">
        <v>1</v>
      </c>
      <c r="E180" s="56" t="s">
        <v>840</v>
      </c>
      <c r="F180" s="16"/>
      <c r="G180" s="16"/>
      <c r="H180" s="300"/>
      <c r="I180" s="300"/>
      <c r="J180" s="300"/>
      <c r="K180" s="124"/>
      <c r="L180" s="124"/>
      <c r="M180" s="124"/>
      <c r="N180" s="124"/>
      <c r="O180" s="124"/>
      <c r="P180" s="124"/>
    </row>
    <row r="181" spans="1:16" ht="43.5">
      <c r="A181" s="3" t="s">
        <v>3</v>
      </c>
      <c r="B181" s="18"/>
      <c r="C181" s="25" t="s">
        <v>3975</v>
      </c>
      <c r="D181" s="51">
        <v>1</v>
      </c>
      <c r="E181" s="56" t="s">
        <v>840</v>
      </c>
      <c r="F181" s="16"/>
      <c r="G181" s="16"/>
      <c r="H181" s="300"/>
      <c r="I181" s="300"/>
      <c r="J181" s="300"/>
      <c r="K181" s="124"/>
      <c r="L181" s="124"/>
      <c r="M181" s="124"/>
      <c r="N181" s="124"/>
      <c r="O181" s="124"/>
      <c r="P181" s="124"/>
    </row>
    <row r="182" spans="1:16" ht="43.5">
      <c r="A182" s="3" t="s">
        <v>3</v>
      </c>
      <c r="B182" s="18"/>
      <c r="C182" s="26" t="s">
        <v>3976</v>
      </c>
      <c r="D182" s="51">
        <v>1</v>
      </c>
      <c r="E182" s="56" t="s">
        <v>840</v>
      </c>
      <c r="F182" s="16"/>
      <c r="G182" s="16"/>
      <c r="H182" s="300"/>
      <c r="I182" s="300"/>
      <c r="J182" s="300"/>
      <c r="K182" s="124"/>
      <c r="L182" s="124"/>
      <c r="M182" s="124"/>
      <c r="N182" s="124"/>
      <c r="O182" s="124"/>
      <c r="P182" s="124"/>
    </row>
    <row r="183" spans="1:16" ht="43.5">
      <c r="A183" s="3" t="s">
        <v>3</v>
      </c>
      <c r="B183" s="18"/>
      <c r="C183" s="25" t="s">
        <v>3977</v>
      </c>
      <c r="D183" s="51">
        <v>1</v>
      </c>
      <c r="E183" s="56" t="s">
        <v>840</v>
      </c>
      <c r="F183" s="16"/>
      <c r="G183" s="16"/>
      <c r="H183" s="300"/>
      <c r="I183" s="300"/>
      <c r="J183" s="300"/>
      <c r="K183" s="124"/>
      <c r="L183" s="124"/>
      <c r="M183" s="124"/>
      <c r="N183" s="124"/>
      <c r="O183" s="124"/>
      <c r="P183" s="124"/>
    </row>
    <row r="184" spans="1:16" ht="43.5">
      <c r="A184" s="3" t="s">
        <v>3</v>
      </c>
      <c r="B184" s="18"/>
      <c r="C184" s="25" t="s">
        <v>3978</v>
      </c>
      <c r="D184" s="51">
        <v>1</v>
      </c>
      <c r="E184" s="56" t="s">
        <v>840</v>
      </c>
      <c r="F184" s="16"/>
      <c r="G184" s="16"/>
      <c r="H184" s="300"/>
      <c r="I184" s="300"/>
      <c r="J184" s="300"/>
      <c r="K184" s="124"/>
      <c r="L184" s="124"/>
      <c r="M184" s="124"/>
      <c r="N184" s="124"/>
      <c r="O184" s="124"/>
      <c r="P184" s="124"/>
    </row>
    <row r="185" spans="1:16" ht="43.5">
      <c r="A185" s="3" t="s">
        <v>3</v>
      </c>
      <c r="B185" s="18"/>
      <c r="C185" s="25" t="s">
        <v>3979</v>
      </c>
      <c r="D185" s="51">
        <v>1</v>
      </c>
      <c r="E185" s="56" t="s">
        <v>840</v>
      </c>
      <c r="F185" s="16"/>
      <c r="G185" s="16"/>
      <c r="H185" s="300"/>
      <c r="I185" s="300"/>
      <c r="J185" s="300"/>
      <c r="K185" s="124"/>
      <c r="L185" s="124"/>
      <c r="M185" s="124"/>
      <c r="N185" s="124"/>
      <c r="O185" s="124"/>
      <c r="P185" s="124"/>
    </row>
    <row r="186" spans="1:16" ht="58">
      <c r="A186" s="3" t="s">
        <v>3</v>
      </c>
      <c r="B186" s="18"/>
      <c r="C186" s="25" t="s">
        <v>3980</v>
      </c>
      <c r="D186" s="51">
        <v>1</v>
      </c>
      <c r="E186" s="56" t="s">
        <v>840</v>
      </c>
      <c r="F186" s="16"/>
      <c r="G186" s="16"/>
      <c r="H186" s="300"/>
      <c r="I186" s="300"/>
      <c r="J186" s="300"/>
      <c r="K186" s="124"/>
      <c r="L186" s="124"/>
      <c r="M186" s="124"/>
      <c r="N186" s="124"/>
      <c r="O186" s="124"/>
      <c r="P186" s="124"/>
    </row>
    <row r="187" spans="1:16" ht="58">
      <c r="A187" s="3" t="s">
        <v>3</v>
      </c>
      <c r="B187" s="18"/>
      <c r="C187" s="25" t="s">
        <v>3981</v>
      </c>
      <c r="D187" s="51">
        <v>1</v>
      </c>
      <c r="E187" s="56" t="s">
        <v>840</v>
      </c>
      <c r="F187" s="16"/>
      <c r="G187" s="16"/>
      <c r="H187" s="300"/>
      <c r="I187" s="300"/>
      <c r="J187" s="300"/>
      <c r="K187" s="124"/>
      <c r="L187" s="124"/>
      <c r="M187" s="124"/>
      <c r="N187" s="124"/>
      <c r="O187" s="124"/>
      <c r="P187" s="124"/>
    </row>
    <row r="188" spans="1:16" ht="46.5">
      <c r="A188" s="3" t="s">
        <v>200</v>
      </c>
      <c r="B188" s="18" t="s">
        <v>429</v>
      </c>
      <c r="C188" s="25" t="s">
        <v>3820</v>
      </c>
      <c r="D188" s="51">
        <v>1</v>
      </c>
      <c r="E188" s="56" t="s">
        <v>835</v>
      </c>
      <c r="F188" s="16"/>
      <c r="G188" s="16"/>
      <c r="H188" s="300"/>
      <c r="I188" s="300"/>
      <c r="J188" s="300"/>
      <c r="K188" s="124"/>
      <c r="L188" s="124"/>
      <c r="M188" s="124"/>
      <c r="N188" s="124"/>
      <c r="O188" s="124"/>
      <c r="P188" s="124"/>
    </row>
    <row r="189" spans="1:16" ht="87">
      <c r="A189" s="3" t="s">
        <v>201</v>
      </c>
      <c r="B189" s="18" t="s">
        <v>430</v>
      </c>
      <c r="C189" s="26" t="s">
        <v>795</v>
      </c>
      <c r="D189" s="51">
        <v>1</v>
      </c>
      <c r="E189" s="56" t="s">
        <v>823</v>
      </c>
      <c r="F189" s="14" t="s">
        <v>3982</v>
      </c>
      <c r="G189" s="16"/>
      <c r="H189" s="300"/>
      <c r="I189" s="300"/>
      <c r="J189" s="300"/>
      <c r="K189" s="124"/>
      <c r="L189" s="124"/>
      <c r="M189" s="124"/>
      <c r="N189" s="124"/>
      <c r="O189" s="124"/>
      <c r="P189" s="124"/>
    </row>
    <row r="190" spans="1:16">
      <c r="A190" s="3" t="s">
        <v>3983</v>
      </c>
      <c r="B190" s="431" t="s">
        <v>1685</v>
      </c>
      <c r="C190" s="432"/>
      <c r="D190" s="432"/>
      <c r="E190" s="432"/>
      <c r="F190" s="432"/>
      <c r="G190" s="525"/>
      <c r="H190" s="300">
        <f>SUM(D191:D194)</f>
        <v>4</v>
      </c>
      <c r="I190" s="300">
        <f>COUNT(D191:D194)*2</f>
        <v>8</v>
      </c>
      <c r="J190" s="300"/>
      <c r="K190" s="124"/>
      <c r="L190" s="124"/>
      <c r="M190" s="124"/>
      <c r="N190" s="124"/>
      <c r="O190" s="124"/>
      <c r="P190" s="124"/>
    </row>
    <row r="191" spans="1:16" ht="31">
      <c r="A191" s="3" t="s">
        <v>3984</v>
      </c>
      <c r="B191" s="5" t="s">
        <v>1687</v>
      </c>
      <c r="C191" s="25" t="s">
        <v>1688</v>
      </c>
      <c r="D191" s="51">
        <v>1</v>
      </c>
      <c r="E191" s="56" t="s">
        <v>829</v>
      </c>
      <c r="F191" s="16"/>
      <c r="G191" s="16"/>
      <c r="H191" s="300"/>
      <c r="I191" s="300"/>
      <c r="J191" s="300"/>
      <c r="K191" s="124"/>
      <c r="L191" s="124"/>
      <c r="M191" s="124"/>
      <c r="N191" s="124"/>
      <c r="O191" s="124"/>
      <c r="P191" s="124"/>
    </row>
    <row r="192" spans="1:16" ht="46.5">
      <c r="A192" s="3" t="s">
        <v>3985</v>
      </c>
      <c r="B192" s="7" t="s">
        <v>1694</v>
      </c>
      <c r="C192" s="43" t="s">
        <v>1695</v>
      </c>
      <c r="D192" s="51">
        <v>1</v>
      </c>
      <c r="E192" s="56" t="s">
        <v>829</v>
      </c>
      <c r="F192" s="16"/>
      <c r="G192" s="16"/>
      <c r="H192" s="300"/>
      <c r="I192" s="300"/>
      <c r="J192" s="300"/>
      <c r="K192" s="124"/>
      <c r="L192" s="124"/>
      <c r="M192" s="124"/>
      <c r="N192" s="124"/>
      <c r="O192" s="124"/>
      <c r="P192" s="124"/>
    </row>
    <row r="193" spans="1:16" ht="46.5">
      <c r="A193" s="3" t="s">
        <v>3986</v>
      </c>
      <c r="B193" s="5" t="s">
        <v>1697</v>
      </c>
      <c r="C193" s="26" t="s">
        <v>1698</v>
      </c>
      <c r="D193" s="51">
        <v>1</v>
      </c>
      <c r="E193" s="56" t="s">
        <v>829</v>
      </c>
      <c r="F193" s="16"/>
      <c r="G193" s="16"/>
      <c r="H193" s="300"/>
      <c r="I193" s="300"/>
      <c r="J193" s="300"/>
      <c r="K193" s="124"/>
      <c r="L193" s="124"/>
      <c r="M193" s="124"/>
      <c r="N193" s="124"/>
      <c r="O193" s="124"/>
      <c r="P193" s="124"/>
    </row>
    <row r="194" spans="1:16" ht="62">
      <c r="A194" s="3" t="s">
        <v>3987</v>
      </c>
      <c r="B194" s="5" t="s">
        <v>1700</v>
      </c>
      <c r="C194" s="25" t="s">
        <v>1701</v>
      </c>
      <c r="D194" s="51">
        <v>1</v>
      </c>
      <c r="E194" s="56" t="s">
        <v>829</v>
      </c>
      <c r="F194" s="16"/>
      <c r="G194" s="16"/>
      <c r="H194" s="300"/>
      <c r="I194" s="300"/>
      <c r="J194" s="300"/>
      <c r="K194" s="124"/>
      <c r="L194" s="124"/>
      <c r="M194" s="124"/>
      <c r="N194" s="124"/>
      <c r="O194" s="124"/>
      <c r="P194" s="124"/>
    </row>
    <row r="195" spans="1:16">
      <c r="A195" s="3" t="s">
        <v>202</v>
      </c>
      <c r="B195" s="431" t="s">
        <v>431</v>
      </c>
      <c r="C195" s="432"/>
      <c r="D195" s="432"/>
      <c r="E195" s="432"/>
      <c r="F195" s="432"/>
      <c r="G195" s="525"/>
      <c r="H195" s="300">
        <f>SUM(D196:D199)</f>
        <v>4</v>
      </c>
      <c r="I195" s="300">
        <f>COUNT(D196:D199)*2</f>
        <v>8</v>
      </c>
      <c r="J195" s="300"/>
      <c r="K195" s="124"/>
      <c r="L195" s="124"/>
      <c r="M195" s="124"/>
      <c r="N195" s="124"/>
      <c r="O195" s="124"/>
      <c r="P195" s="124"/>
    </row>
    <row r="196" spans="1:16" ht="62">
      <c r="A196" s="3" t="s">
        <v>203</v>
      </c>
      <c r="B196" s="5" t="s">
        <v>432</v>
      </c>
      <c r="C196" s="25" t="s">
        <v>3988</v>
      </c>
      <c r="D196" s="51">
        <v>1</v>
      </c>
      <c r="E196" s="56" t="s">
        <v>829</v>
      </c>
      <c r="F196" s="16"/>
      <c r="G196" s="16"/>
      <c r="H196" s="300"/>
      <c r="I196" s="300"/>
      <c r="J196" s="300"/>
      <c r="K196" s="124"/>
      <c r="L196" s="124"/>
      <c r="M196" s="124"/>
      <c r="N196" s="124"/>
      <c r="O196" s="124"/>
      <c r="P196" s="124"/>
    </row>
    <row r="197" spans="1:16" ht="46.5">
      <c r="A197" s="3" t="s">
        <v>204</v>
      </c>
      <c r="B197" s="6" t="s">
        <v>433</v>
      </c>
      <c r="C197" s="25" t="s">
        <v>797</v>
      </c>
      <c r="D197" s="51">
        <v>1</v>
      </c>
      <c r="E197" s="56" t="s">
        <v>831</v>
      </c>
      <c r="F197" s="16"/>
      <c r="G197" s="16"/>
      <c r="H197" s="300"/>
      <c r="I197" s="300"/>
      <c r="J197" s="300"/>
      <c r="K197" s="124"/>
      <c r="L197" s="124"/>
      <c r="M197" s="124"/>
      <c r="N197" s="124"/>
      <c r="O197" s="124"/>
      <c r="P197" s="124"/>
    </row>
    <row r="198" spans="1:16" ht="46.5">
      <c r="A198" s="3" t="s">
        <v>205</v>
      </c>
      <c r="B198" s="5" t="s">
        <v>434</v>
      </c>
      <c r="C198" s="27" t="s">
        <v>798</v>
      </c>
      <c r="D198" s="51">
        <v>1</v>
      </c>
      <c r="E198" s="56" t="s">
        <v>835</v>
      </c>
      <c r="F198" s="16"/>
      <c r="G198" s="16"/>
      <c r="H198" s="300"/>
      <c r="I198" s="300"/>
      <c r="J198" s="300"/>
      <c r="K198" s="124"/>
      <c r="L198" s="124"/>
      <c r="M198" s="124"/>
      <c r="N198" s="124"/>
      <c r="O198" s="124"/>
      <c r="P198" s="124"/>
    </row>
    <row r="199" spans="1:16">
      <c r="A199" s="216"/>
      <c r="B199" s="16"/>
      <c r="C199" s="30" t="s">
        <v>3429</v>
      </c>
      <c r="D199" s="51">
        <v>1</v>
      </c>
      <c r="E199" s="142" t="s">
        <v>835</v>
      </c>
      <c r="F199" s="16"/>
      <c r="G199" s="16"/>
      <c r="H199" s="300"/>
      <c r="I199" s="300"/>
      <c r="J199" s="300"/>
      <c r="K199" s="124"/>
      <c r="L199" s="124"/>
      <c r="M199" s="124"/>
      <c r="N199" s="124"/>
      <c r="O199" s="124"/>
      <c r="P199" s="124"/>
    </row>
    <row r="200" spans="1:16" ht="18.5">
      <c r="A200" s="151" t="s">
        <v>3</v>
      </c>
      <c r="B200" s="211"/>
      <c r="C200" s="209" t="s">
        <v>435</v>
      </c>
      <c r="D200" s="213"/>
      <c r="E200" s="140"/>
      <c r="F200" s="208"/>
      <c r="G200" s="208"/>
      <c r="H200" s="300">
        <f>H201+H205+H208+H213</f>
        <v>12</v>
      </c>
      <c r="I200" s="300">
        <f>I201+I205+I208+I213</f>
        <v>24</v>
      </c>
      <c r="J200" s="300"/>
      <c r="K200" s="124"/>
      <c r="L200" s="124"/>
      <c r="M200" s="124"/>
      <c r="N200" s="124"/>
      <c r="O200" s="124"/>
      <c r="P200" s="124"/>
    </row>
    <row r="201" spans="1:16">
      <c r="A201" s="3" t="s">
        <v>206</v>
      </c>
      <c r="B201" s="431" t="s">
        <v>436</v>
      </c>
      <c r="C201" s="432"/>
      <c r="D201" s="432"/>
      <c r="E201" s="432"/>
      <c r="F201" s="432"/>
      <c r="G201" s="525"/>
      <c r="H201" s="300">
        <f>SUM(D202:D204)</f>
        <v>3</v>
      </c>
      <c r="I201" s="300">
        <f>COUNT(D202:D204)*2</f>
        <v>6</v>
      </c>
      <c r="J201" s="300"/>
      <c r="K201" s="124"/>
      <c r="L201" s="124"/>
      <c r="M201" s="124"/>
      <c r="N201" s="124"/>
      <c r="O201" s="124"/>
      <c r="P201" s="124"/>
    </row>
    <row r="202" spans="1:16" ht="43.5">
      <c r="A202" s="3" t="s">
        <v>207</v>
      </c>
      <c r="B202" s="14" t="s">
        <v>437</v>
      </c>
      <c r="C202" s="27" t="s">
        <v>3989</v>
      </c>
      <c r="D202" s="51">
        <v>1</v>
      </c>
      <c r="E202" s="143" t="s">
        <v>840</v>
      </c>
      <c r="F202" s="19" t="s">
        <v>3990</v>
      </c>
      <c r="G202" s="71"/>
      <c r="H202" s="300"/>
      <c r="I202" s="300"/>
      <c r="J202" s="300"/>
      <c r="K202" s="124"/>
      <c r="L202" s="124"/>
      <c r="M202" s="124"/>
      <c r="N202" s="124"/>
      <c r="O202" s="124"/>
      <c r="P202" s="124"/>
    </row>
    <row r="203" spans="1:16" ht="58">
      <c r="A203" s="3"/>
      <c r="B203" s="14"/>
      <c r="C203" s="27" t="s">
        <v>3991</v>
      </c>
      <c r="D203" s="51">
        <v>1</v>
      </c>
      <c r="E203" s="143"/>
      <c r="F203" s="19" t="s">
        <v>3992</v>
      </c>
      <c r="G203" s="71"/>
      <c r="H203" s="300"/>
      <c r="I203" s="300"/>
      <c r="J203" s="300"/>
      <c r="K203" s="124"/>
      <c r="L203" s="124"/>
      <c r="M203" s="124"/>
      <c r="N203" s="124"/>
      <c r="O203" s="124"/>
      <c r="P203" s="124"/>
    </row>
    <row r="204" spans="1:16" ht="29">
      <c r="A204" s="3" t="s">
        <v>208</v>
      </c>
      <c r="B204" s="14" t="s">
        <v>438</v>
      </c>
      <c r="C204" s="25" t="s">
        <v>3993</v>
      </c>
      <c r="D204" s="51">
        <v>1</v>
      </c>
      <c r="E204" s="143" t="s">
        <v>840</v>
      </c>
      <c r="F204" s="19" t="s">
        <v>3994</v>
      </c>
      <c r="G204" s="71"/>
      <c r="H204" s="300"/>
      <c r="I204" s="300"/>
      <c r="J204" s="300"/>
      <c r="K204" s="124"/>
      <c r="L204" s="124"/>
      <c r="M204" s="124"/>
      <c r="N204" s="124"/>
      <c r="O204" s="124"/>
      <c r="P204" s="124"/>
    </row>
    <row r="205" spans="1:16">
      <c r="A205" s="3" t="s">
        <v>209</v>
      </c>
      <c r="B205" s="431" t="s">
        <v>439</v>
      </c>
      <c r="C205" s="432"/>
      <c r="D205" s="432"/>
      <c r="E205" s="432"/>
      <c r="F205" s="432"/>
      <c r="G205" s="525"/>
      <c r="H205" s="300">
        <f>SUM(D206:D207)</f>
        <v>2</v>
      </c>
      <c r="I205" s="300">
        <f>COUNT(D206:D207)*2</f>
        <v>4</v>
      </c>
      <c r="J205" s="300"/>
      <c r="K205" s="124"/>
      <c r="L205" s="124"/>
      <c r="M205" s="124"/>
      <c r="N205" s="124"/>
      <c r="O205" s="124"/>
      <c r="P205" s="124"/>
    </row>
    <row r="206" spans="1:16" ht="72.5">
      <c r="A206" s="3" t="s">
        <v>210</v>
      </c>
      <c r="B206" s="14" t="s">
        <v>440</v>
      </c>
      <c r="C206" s="27" t="s">
        <v>3995</v>
      </c>
      <c r="D206" s="51">
        <v>1</v>
      </c>
      <c r="E206" s="55" t="s">
        <v>840</v>
      </c>
      <c r="F206" s="19" t="s">
        <v>3996</v>
      </c>
      <c r="G206" s="71"/>
      <c r="H206" s="300"/>
      <c r="I206" s="300"/>
      <c r="J206" s="300"/>
      <c r="K206" s="124"/>
      <c r="L206" s="124"/>
      <c r="M206" s="124"/>
      <c r="N206" s="124"/>
      <c r="O206" s="124"/>
      <c r="P206" s="124"/>
    </row>
    <row r="207" spans="1:16" ht="43.5">
      <c r="A207" s="3" t="s">
        <v>3</v>
      </c>
      <c r="B207" s="14"/>
      <c r="C207" s="27" t="s">
        <v>3997</v>
      </c>
      <c r="D207" s="51">
        <v>1</v>
      </c>
      <c r="E207" s="55" t="s">
        <v>840</v>
      </c>
      <c r="F207" s="19" t="s">
        <v>3998</v>
      </c>
      <c r="G207" s="71"/>
      <c r="H207" s="300"/>
      <c r="I207" s="300"/>
      <c r="J207" s="300"/>
      <c r="K207" s="124"/>
      <c r="L207" s="124"/>
      <c r="M207" s="124"/>
      <c r="N207" s="124"/>
      <c r="O207" s="124"/>
      <c r="P207" s="124"/>
    </row>
    <row r="208" spans="1:16">
      <c r="A208" s="3" t="s">
        <v>211</v>
      </c>
      <c r="B208" s="431" t="s">
        <v>441</v>
      </c>
      <c r="C208" s="432"/>
      <c r="D208" s="432"/>
      <c r="E208" s="432"/>
      <c r="F208" s="432"/>
      <c r="G208" s="525"/>
      <c r="H208" s="300">
        <f>SUM(D209:D212)</f>
        <v>4</v>
      </c>
      <c r="I208" s="300">
        <f>COUNT(D209:D212)*2</f>
        <v>8</v>
      </c>
      <c r="J208" s="300"/>
      <c r="K208" s="124"/>
      <c r="L208" s="124"/>
      <c r="M208" s="124"/>
      <c r="N208" s="124"/>
      <c r="O208" s="124"/>
      <c r="P208" s="124"/>
    </row>
    <row r="209" spans="1:16" ht="43.5">
      <c r="A209" s="3" t="s">
        <v>212</v>
      </c>
      <c r="B209" s="14" t="s">
        <v>442</v>
      </c>
      <c r="C209" s="144" t="s">
        <v>3999</v>
      </c>
      <c r="D209" s="51">
        <v>1</v>
      </c>
      <c r="E209" s="55" t="s">
        <v>840</v>
      </c>
      <c r="F209" s="19" t="s">
        <v>4000</v>
      </c>
      <c r="G209" s="71"/>
      <c r="H209" s="300"/>
      <c r="I209" s="300"/>
      <c r="J209" s="300"/>
      <c r="K209" s="124"/>
      <c r="L209" s="124"/>
      <c r="M209" s="124"/>
      <c r="N209" s="124"/>
      <c r="O209" s="124"/>
      <c r="P209" s="124"/>
    </row>
    <row r="210" spans="1:16" ht="87">
      <c r="A210" s="3" t="s">
        <v>3</v>
      </c>
      <c r="B210" s="14"/>
      <c r="C210" s="25" t="s">
        <v>4001</v>
      </c>
      <c r="D210" s="51">
        <v>1</v>
      </c>
      <c r="E210" s="55" t="s">
        <v>840</v>
      </c>
      <c r="F210" s="19" t="s">
        <v>4002</v>
      </c>
      <c r="G210" s="19"/>
      <c r="H210" s="300"/>
      <c r="I210" s="300"/>
      <c r="J210" s="300"/>
      <c r="K210" s="124"/>
      <c r="L210" s="124"/>
      <c r="M210" s="124"/>
      <c r="N210" s="124"/>
      <c r="O210" s="124"/>
      <c r="P210" s="124"/>
    </row>
    <row r="211" spans="1:16" ht="58">
      <c r="A211" s="3" t="s">
        <v>3</v>
      </c>
      <c r="B211" s="14"/>
      <c r="C211" s="25" t="s">
        <v>4003</v>
      </c>
      <c r="D211" s="51">
        <v>1</v>
      </c>
      <c r="E211" s="55" t="s">
        <v>840</v>
      </c>
      <c r="F211" s="19" t="s">
        <v>4004</v>
      </c>
      <c r="G211" s="19"/>
      <c r="H211" s="300"/>
      <c r="I211" s="300"/>
      <c r="J211" s="300"/>
      <c r="K211" s="124"/>
      <c r="L211" s="124"/>
      <c r="M211" s="124"/>
      <c r="N211" s="124"/>
      <c r="O211" s="124"/>
      <c r="P211" s="124"/>
    </row>
    <row r="212" spans="1:16" ht="43.5">
      <c r="A212" s="3" t="s">
        <v>3</v>
      </c>
      <c r="B212" s="14"/>
      <c r="C212" s="25" t="s">
        <v>4005</v>
      </c>
      <c r="D212" s="51">
        <v>1</v>
      </c>
      <c r="E212" s="55" t="s">
        <v>840</v>
      </c>
      <c r="F212" s="19" t="s">
        <v>4006</v>
      </c>
      <c r="G212" s="19"/>
      <c r="H212" s="300"/>
      <c r="I212" s="300"/>
      <c r="J212" s="300"/>
      <c r="K212" s="124"/>
      <c r="L212" s="124"/>
      <c r="M212" s="124"/>
      <c r="N212" s="124"/>
      <c r="O212" s="124"/>
      <c r="P212" s="124"/>
    </row>
    <row r="213" spans="1:16">
      <c r="A213" s="3" t="s">
        <v>213</v>
      </c>
      <c r="B213" s="431" t="s">
        <v>443</v>
      </c>
      <c r="C213" s="432"/>
      <c r="D213" s="432"/>
      <c r="E213" s="432"/>
      <c r="F213" s="432"/>
      <c r="G213" s="525"/>
      <c r="H213" s="300">
        <f>SUM(D214:D216)</f>
        <v>3</v>
      </c>
      <c r="I213" s="300">
        <f>COUNT(D214:D216)*2</f>
        <v>6</v>
      </c>
      <c r="J213" s="300"/>
      <c r="K213" s="124"/>
      <c r="L213" s="124"/>
      <c r="M213" s="124"/>
      <c r="N213" s="124"/>
      <c r="O213" s="124"/>
      <c r="P213" s="124"/>
    </row>
    <row r="214" spans="1:16" ht="43.5">
      <c r="A214" s="3" t="s">
        <v>214</v>
      </c>
      <c r="B214" s="14" t="s">
        <v>444</v>
      </c>
      <c r="C214" s="25" t="s">
        <v>4007</v>
      </c>
      <c r="D214" s="51">
        <v>1</v>
      </c>
      <c r="E214" s="55" t="s">
        <v>840</v>
      </c>
      <c r="F214" s="71"/>
      <c r="G214" s="71"/>
      <c r="H214" s="300"/>
      <c r="I214" s="300"/>
      <c r="J214" s="300"/>
      <c r="K214" s="124"/>
      <c r="L214" s="124"/>
      <c r="M214" s="124"/>
      <c r="N214" s="124"/>
      <c r="O214" s="124"/>
      <c r="P214" s="124"/>
    </row>
    <row r="215" spans="1:16" ht="43.5">
      <c r="A215" s="3" t="s">
        <v>3</v>
      </c>
      <c r="B215" s="14"/>
      <c r="C215" s="25" t="s">
        <v>4008</v>
      </c>
      <c r="D215" s="51">
        <v>1</v>
      </c>
      <c r="E215" s="55" t="s">
        <v>840</v>
      </c>
      <c r="F215" s="71"/>
      <c r="G215" s="71"/>
      <c r="H215" s="300"/>
      <c r="I215" s="300"/>
      <c r="J215" s="300"/>
      <c r="K215" s="124"/>
      <c r="L215" s="124"/>
      <c r="M215" s="124"/>
      <c r="N215" s="124"/>
      <c r="O215" s="124"/>
      <c r="P215" s="124"/>
    </row>
    <row r="216" spans="1:16" ht="72.5">
      <c r="A216" s="3" t="s">
        <v>3</v>
      </c>
      <c r="B216" s="14"/>
      <c r="C216" s="217" t="s">
        <v>4009</v>
      </c>
      <c r="D216" s="51">
        <v>1</v>
      </c>
      <c r="E216" s="55" t="s">
        <v>840</v>
      </c>
      <c r="F216" s="19" t="s">
        <v>4010</v>
      </c>
      <c r="G216" s="71"/>
      <c r="H216" s="300"/>
      <c r="I216" s="300"/>
      <c r="J216" s="300"/>
      <c r="K216" s="124"/>
      <c r="L216" s="124"/>
      <c r="M216" s="124"/>
      <c r="N216" s="124"/>
      <c r="O216" s="124"/>
      <c r="P216" s="124"/>
    </row>
    <row r="217" spans="1:16">
      <c r="A217" s="151"/>
      <c r="B217" s="22"/>
      <c r="C217" s="22"/>
      <c r="D217" s="218"/>
      <c r="E217" s="22"/>
      <c r="F217" s="22"/>
      <c r="G217" s="22"/>
      <c r="H217" s="300"/>
      <c r="I217" s="300"/>
      <c r="J217" s="300"/>
      <c r="K217" s="124"/>
      <c r="L217" s="124"/>
      <c r="M217" s="124"/>
      <c r="N217" s="124"/>
      <c r="O217" s="124"/>
      <c r="P217" s="124"/>
    </row>
    <row r="218" spans="1:16">
      <c r="A218" s="151"/>
      <c r="B218" s="22"/>
      <c r="C218" s="22"/>
      <c r="D218" s="177"/>
      <c r="E218" s="22"/>
      <c r="F218" s="22"/>
      <c r="G218" s="22"/>
      <c r="H218" s="300"/>
      <c r="I218" s="300"/>
      <c r="J218" s="300"/>
      <c r="K218" s="124"/>
      <c r="L218" s="124"/>
      <c r="M218" s="124"/>
      <c r="N218" s="124"/>
      <c r="O218" s="124"/>
      <c r="P218" s="124"/>
    </row>
    <row r="219" spans="1:16" ht="46">
      <c r="A219" s="481" t="s">
        <v>4011</v>
      </c>
      <c r="B219" s="454"/>
      <c r="C219" s="455"/>
      <c r="D219" s="177"/>
      <c r="E219" s="22"/>
      <c r="F219" s="22"/>
      <c r="G219" s="22"/>
      <c r="H219" s="300"/>
      <c r="I219" s="300"/>
      <c r="J219" s="300"/>
      <c r="K219" s="124"/>
      <c r="L219" s="124"/>
      <c r="M219" s="124"/>
      <c r="N219" s="124"/>
      <c r="O219" s="124"/>
      <c r="P219" s="124"/>
    </row>
    <row r="220" spans="1:16" ht="62">
      <c r="A220" s="216"/>
      <c r="B220" s="190" t="s">
        <v>4012</v>
      </c>
      <c r="C220" s="93">
        <f>D245</f>
        <v>50</v>
      </c>
      <c r="D220" s="177"/>
      <c r="E220" s="22"/>
      <c r="F220" s="22"/>
      <c r="G220" s="22"/>
      <c r="H220" s="300"/>
      <c r="I220" s="300"/>
      <c r="J220" s="300"/>
      <c r="K220" s="124"/>
      <c r="L220" s="124"/>
      <c r="M220" s="124"/>
      <c r="N220" s="124"/>
      <c r="O220" s="124"/>
      <c r="P220" s="124"/>
    </row>
    <row r="221" spans="1:16" ht="32.25" customHeight="1">
      <c r="A221" s="216"/>
      <c r="B221" s="482" t="s">
        <v>446</v>
      </c>
      <c r="C221" s="451"/>
      <c r="D221" s="177"/>
      <c r="E221" s="22"/>
      <c r="F221" s="22"/>
      <c r="G221" s="22"/>
      <c r="H221" s="300"/>
      <c r="I221" s="300"/>
      <c r="J221" s="300"/>
      <c r="K221" s="124"/>
      <c r="L221" s="124"/>
      <c r="M221" s="124"/>
      <c r="N221" s="124"/>
      <c r="O221" s="124"/>
      <c r="P221" s="124"/>
    </row>
    <row r="222" spans="1:16" ht="21">
      <c r="A222" s="3" t="s">
        <v>216</v>
      </c>
      <c r="B222" s="191" t="s">
        <v>447</v>
      </c>
      <c r="C222" s="145">
        <f>D237</f>
        <v>50</v>
      </c>
      <c r="D222" s="177"/>
      <c r="E222" s="22"/>
      <c r="F222" s="22"/>
      <c r="G222" s="22"/>
      <c r="H222" s="300"/>
      <c r="I222" s="300"/>
      <c r="J222" s="300"/>
      <c r="K222" s="124"/>
      <c r="L222" s="124"/>
      <c r="M222" s="124"/>
      <c r="N222" s="124"/>
      <c r="O222" s="124"/>
      <c r="P222" s="124"/>
    </row>
    <row r="223" spans="1:16" ht="21">
      <c r="A223" s="3" t="s">
        <v>217</v>
      </c>
      <c r="B223" s="191" t="s">
        <v>448</v>
      </c>
      <c r="C223" s="145">
        <f t="shared" ref="C223:C229" si="0">D238</f>
        <v>50</v>
      </c>
      <c r="D223" s="177"/>
      <c r="E223" s="22"/>
      <c r="F223" s="22"/>
      <c r="G223" s="22"/>
      <c r="H223" s="300"/>
      <c r="I223" s="300"/>
      <c r="J223" s="300"/>
      <c r="K223" s="124"/>
      <c r="L223" s="124"/>
      <c r="M223" s="124"/>
      <c r="N223" s="124"/>
      <c r="O223" s="124"/>
      <c r="P223" s="124"/>
    </row>
    <row r="224" spans="1:16" ht="21">
      <c r="A224" s="3" t="s">
        <v>218</v>
      </c>
      <c r="B224" s="191" t="s">
        <v>449</v>
      </c>
      <c r="C224" s="145">
        <f t="shared" si="0"/>
        <v>50</v>
      </c>
      <c r="D224" s="177"/>
      <c r="E224" s="22"/>
      <c r="F224" s="22"/>
      <c r="G224" s="22"/>
      <c r="H224" s="300"/>
      <c r="I224" s="300"/>
      <c r="J224" s="300"/>
      <c r="K224" s="124"/>
      <c r="L224" s="124"/>
      <c r="M224" s="124"/>
      <c r="N224" s="124"/>
      <c r="O224" s="124"/>
      <c r="P224" s="124"/>
    </row>
    <row r="225" spans="1:16" ht="21">
      <c r="A225" s="3" t="s">
        <v>219</v>
      </c>
      <c r="B225" s="191" t="s">
        <v>450</v>
      </c>
      <c r="C225" s="145">
        <f t="shared" si="0"/>
        <v>50</v>
      </c>
      <c r="D225" s="177"/>
      <c r="E225" s="22"/>
      <c r="F225" s="22"/>
      <c r="G225" s="22"/>
      <c r="H225" s="300"/>
      <c r="I225" s="300"/>
      <c r="J225" s="300"/>
      <c r="K225" s="124"/>
      <c r="L225" s="124"/>
      <c r="M225" s="124"/>
      <c r="N225" s="124"/>
      <c r="O225" s="124"/>
      <c r="P225" s="124"/>
    </row>
    <row r="226" spans="1:16" ht="21">
      <c r="A226" s="3" t="s">
        <v>220</v>
      </c>
      <c r="B226" s="191" t="s">
        <v>451</v>
      </c>
      <c r="C226" s="145">
        <f t="shared" si="0"/>
        <v>50</v>
      </c>
      <c r="D226" s="177"/>
      <c r="E226" s="22"/>
      <c r="F226" s="22"/>
      <c r="G226" s="22"/>
      <c r="H226" s="300"/>
      <c r="I226" s="300"/>
      <c r="J226" s="300"/>
      <c r="K226" s="124"/>
      <c r="L226" s="124"/>
      <c r="M226" s="124"/>
      <c r="N226" s="124"/>
      <c r="O226" s="124"/>
      <c r="P226" s="124"/>
    </row>
    <row r="227" spans="1:16" ht="21">
      <c r="A227" s="3" t="s">
        <v>221</v>
      </c>
      <c r="B227" s="191" t="s">
        <v>452</v>
      </c>
      <c r="C227" s="145">
        <f t="shared" si="0"/>
        <v>50</v>
      </c>
      <c r="D227" s="177"/>
      <c r="E227" s="22"/>
      <c r="F227" s="22"/>
      <c r="G227" s="22"/>
      <c r="H227" s="300"/>
      <c r="I227" s="300"/>
      <c r="J227" s="300"/>
      <c r="K227" s="124"/>
      <c r="L227" s="124"/>
      <c r="M227" s="124"/>
      <c r="N227" s="124"/>
      <c r="O227" s="124"/>
      <c r="P227" s="124"/>
    </row>
    <row r="228" spans="1:16" ht="21">
      <c r="A228" s="3" t="s">
        <v>222</v>
      </c>
      <c r="B228" s="191" t="s">
        <v>453</v>
      </c>
      <c r="C228" s="145">
        <f t="shared" si="0"/>
        <v>50</v>
      </c>
      <c r="D228" s="177"/>
      <c r="E228" s="22"/>
      <c r="F228" s="22"/>
      <c r="G228" s="22"/>
      <c r="H228" s="300"/>
      <c r="I228" s="300"/>
      <c r="J228" s="300"/>
      <c r="K228" s="124"/>
      <c r="L228" s="124"/>
      <c r="M228" s="124"/>
      <c r="N228" s="124"/>
      <c r="O228" s="124"/>
      <c r="P228" s="124"/>
    </row>
    <row r="229" spans="1:16" ht="21">
      <c r="A229" s="3" t="s">
        <v>223</v>
      </c>
      <c r="B229" s="191" t="s">
        <v>454</v>
      </c>
      <c r="C229" s="145">
        <f t="shared" si="0"/>
        <v>50</v>
      </c>
      <c r="D229" s="177"/>
      <c r="E229" s="22"/>
      <c r="F229" s="22"/>
      <c r="G229" s="22"/>
      <c r="H229" s="300"/>
      <c r="I229" s="300"/>
      <c r="J229" s="300"/>
      <c r="K229" s="124"/>
      <c r="L229" s="124"/>
      <c r="M229" s="124"/>
      <c r="N229" s="124"/>
      <c r="O229" s="124"/>
      <c r="P229" s="124"/>
    </row>
    <row r="230" spans="1:16" ht="21">
      <c r="A230" s="382"/>
      <c r="B230" s="383"/>
      <c r="C230" s="391"/>
      <c r="D230" s="305"/>
      <c r="E230" s="386"/>
      <c r="F230" s="22"/>
      <c r="G230" s="22"/>
      <c r="H230" s="300"/>
      <c r="I230" s="300"/>
      <c r="J230" s="300"/>
      <c r="K230" s="124"/>
      <c r="L230" s="124"/>
      <c r="M230" s="124"/>
      <c r="N230" s="124"/>
      <c r="O230" s="124"/>
      <c r="P230" s="124"/>
    </row>
    <row r="231" spans="1:16" ht="21">
      <c r="A231" s="382"/>
      <c r="B231" s="383"/>
      <c r="C231" s="391"/>
      <c r="D231" s="305"/>
      <c r="E231" s="386"/>
      <c r="F231" s="22"/>
      <c r="G231" s="22"/>
      <c r="H231" s="300"/>
      <c r="I231" s="300"/>
      <c r="J231" s="300"/>
      <c r="K231" s="124"/>
      <c r="L231" s="124"/>
      <c r="M231" s="124"/>
      <c r="N231" s="124"/>
      <c r="O231" s="124"/>
      <c r="P231" s="124"/>
    </row>
    <row r="232" spans="1:16" ht="21">
      <c r="A232" s="382"/>
      <c r="B232" s="383"/>
      <c r="C232" s="391"/>
      <c r="D232" s="305"/>
      <c r="E232" s="386"/>
      <c r="F232" s="22"/>
      <c r="G232" s="22"/>
      <c r="H232" s="300"/>
      <c r="I232" s="300"/>
      <c r="J232" s="300"/>
      <c r="K232" s="124"/>
      <c r="L232" s="124"/>
      <c r="M232" s="124"/>
      <c r="N232" s="124"/>
      <c r="O232" s="124"/>
      <c r="P232" s="124"/>
    </row>
    <row r="233" spans="1:16" ht="21">
      <c r="A233" s="382"/>
      <c r="B233" s="383"/>
      <c r="C233" s="391"/>
      <c r="D233" s="305"/>
      <c r="E233" s="386"/>
      <c r="F233" s="22"/>
      <c r="G233" s="22"/>
      <c r="H233" s="300"/>
      <c r="I233" s="300"/>
      <c r="J233" s="300"/>
      <c r="K233" s="124"/>
      <c r="L233" s="124"/>
      <c r="M233" s="124"/>
      <c r="N233" s="124"/>
      <c r="O233" s="124"/>
      <c r="P233" s="124"/>
    </row>
    <row r="234" spans="1:16" ht="21">
      <c r="A234" s="382"/>
      <c r="B234" s="383"/>
      <c r="C234" s="391"/>
      <c r="D234" s="305"/>
      <c r="E234" s="386"/>
      <c r="F234" s="22"/>
      <c r="G234" s="22"/>
      <c r="H234" s="300"/>
      <c r="I234" s="300"/>
      <c r="J234" s="300"/>
      <c r="K234" s="124"/>
      <c r="L234" s="124"/>
      <c r="M234" s="124"/>
      <c r="N234" s="124"/>
      <c r="O234" s="124"/>
      <c r="P234" s="124"/>
    </row>
    <row r="235" spans="1:16">
      <c r="A235" s="387"/>
      <c r="B235" s="386"/>
      <c r="C235" s="386"/>
      <c r="D235" s="305"/>
      <c r="E235" s="386"/>
      <c r="F235" s="22"/>
      <c r="G235" s="22"/>
      <c r="H235" s="124"/>
      <c r="I235" s="124"/>
      <c r="J235" s="124"/>
      <c r="K235" s="124"/>
      <c r="L235" s="124"/>
      <c r="M235" s="124"/>
      <c r="N235" s="124"/>
      <c r="O235" s="124"/>
      <c r="P235" s="124"/>
    </row>
    <row r="236" spans="1:16">
      <c r="A236" s="392"/>
      <c r="B236" s="304" t="s">
        <v>455</v>
      </c>
      <c r="C236" s="304" t="s">
        <v>2258</v>
      </c>
      <c r="D236" s="305" t="s">
        <v>2589</v>
      </c>
      <c r="E236" s="304">
        <f>G2</f>
        <v>10</v>
      </c>
      <c r="F236" s="22"/>
      <c r="G236" s="22"/>
      <c r="H236" s="124"/>
      <c r="I236" s="124"/>
      <c r="J236" s="124"/>
      <c r="K236" s="124"/>
      <c r="L236" s="124"/>
      <c r="M236" s="124"/>
      <c r="N236" s="124"/>
      <c r="O236" s="124"/>
      <c r="P236" s="124"/>
    </row>
    <row r="237" spans="1:16">
      <c r="A237" s="382" t="s">
        <v>216</v>
      </c>
      <c r="B237" s="304">
        <f>IF(E236=0,0,H4)</f>
        <v>6</v>
      </c>
      <c r="C237" s="304">
        <f>IF(E236=0,0,I4)</f>
        <v>12</v>
      </c>
      <c r="D237" s="305">
        <f>IF(E236=0,0,B237*100/C237)</f>
        <v>50</v>
      </c>
      <c r="E237" s="304"/>
      <c r="F237" s="22"/>
      <c r="G237" s="22"/>
      <c r="H237" s="124"/>
      <c r="I237" s="124"/>
      <c r="J237" s="124"/>
      <c r="K237" s="124"/>
      <c r="L237" s="124"/>
      <c r="M237" s="124"/>
      <c r="N237" s="124"/>
      <c r="O237" s="124"/>
      <c r="P237" s="124"/>
    </row>
    <row r="238" spans="1:16">
      <c r="A238" s="382" t="s">
        <v>217</v>
      </c>
      <c r="B238" s="304">
        <f>IF(E236=0,0,H14)</f>
        <v>9</v>
      </c>
      <c r="C238" s="304">
        <f>IF(E236=0,0,I14)</f>
        <v>18</v>
      </c>
      <c r="D238" s="305">
        <f>IF(E236=0,0,B238*100/C238)</f>
        <v>50</v>
      </c>
      <c r="E238" s="304"/>
      <c r="F238" s="22"/>
      <c r="G238" s="22"/>
      <c r="H238" s="124"/>
      <c r="I238" s="124"/>
      <c r="J238" s="124"/>
      <c r="K238" s="124"/>
      <c r="L238" s="124"/>
      <c r="M238" s="124"/>
      <c r="N238" s="124"/>
      <c r="O238" s="124"/>
      <c r="P238" s="124"/>
    </row>
    <row r="239" spans="1:16">
      <c r="A239" s="382" t="s">
        <v>218</v>
      </c>
      <c r="B239" s="304">
        <f>IF(E236=0,0,H27)</f>
        <v>21</v>
      </c>
      <c r="C239" s="304">
        <f>IF(E236=0,0,I27)</f>
        <v>42</v>
      </c>
      <c r="D239" s="305">
        <f>IF(E236=0,0,B239*100/C239)</f>
        <v>50</v>
      </c>
      <c r="E239" s="304"/>
      <c r="F239" s="22"/>
      <c r="G239" s="22"/>
      <c r="H239" s="124"/>
      <c r="I239" s="124"/>
      <c r="J239" s="124"/>
      <c r="K239" s="124"/>
      <c r="L239" s="124"/>
      <c r="M239" s="124"/>
      <c r="N239" s="124"/>
      <c r="O239" s="124"/>
      <c r="P239" s="124"/>
    </row>
    <row r="240" spans="1:16">
      <c r="A240" s="382" t="s">
        <v>219</v>
      </c>
      <c r="B240" s="304">
        <f>IF(E236=0,0,H54)</f>
        <v>36</v>
      </c>
      <c r="C240" s="304">
        <f>IF(E236=0,0,I54)</f>
        <v>72</v>
      </c>
      <c r="D240" s="305">
        <f>IF(E236=0,0,B240*100/C240)</f>
        <v>50</v>
      </c>
      <c r="E240" s="304"/>
      <c r="F240" s="22"/>
      <c r="G240" s="22"/>
      <c r="H240" s="124"/>
      <c r="I240" s="124"/>
      <c r="J240" s="124"/>
      <c r="K240" s="124"/>
      <c r="L240" s="124"/>
      <c r="M240" s="124"/>
      <c r="N240" s="124"/>
      <c r="O240" s="124"/>
      <c r="P240" s="124"/>
    </row>
    <row r="241" spans="1:16">
      <c r="A241" s="382" t="s">
        <v>220</v>
      </c>
      <c r="B241" s="304">
        <f>IF(E236=0,0,H97)</f>
        <v>26</v>
      </c>
      <c r="C241" s="304">
        <f>IF(E236=0,0,I97)</f>
        <v>52</v>
      </c>
      <c r="D241" s="305">
        <f>IF(E236=0,0,B241*100/C241)</f>
        <v>50</v>
      </c>
      <c r="E241" s="304"/>
      <c r="F241" s="22"/>
      <c r="G241" s="22"/>
      <c r="H241" s="124"/>
      <c r="I241" s="124"/>
      <c r="J241" s="124"/>
      <c r="K241" s="124"/>
      <c r="L241" s="124"/>
      <c r="M241" s="124"/>
      <c r="N241" s="124"/>
      <c r="O241" s="124"/>
      <c r="P241" s="124"/>
    </row>
    <row r="242" spans="1:16">
      <c r="A242" s="382" t="s">
        <v>221</v>
      </c>
      <c r="B242" s="304">
        <f>IF(E236=0,0,H128)</f>
        <v>33</v>
      </c>
      <c r="C242" s="304">
        <f>IF(E236=0,0,I128)</f>
        <v>66</v>
      </c>
      <c r="D242" s="305">
        <f>IF(E236=0,0,B242*100/C242)</f>
        <v>50</v>
      </c>
      <c r="E242" s="304"/>
      <c r="F242" s="22"/>
      <c r="G242" s="22"/>
      <c r="H242" s="124"/>
      <c r="I242" s="124"/>
      <c r="J242" s="124"/>
      <c r="K242" s="124"/>
      <c r="L242" s="124"/>
      <c r="M242" s="124"/>
      <c r="N242" s="124"/>
      <c r="O242" s="124"/>
      <c r="P242" s="124"/>
    </row>
    <row r="243" spans="1:16">
      <c r="A243" s="382" t="s">
        <v>222</v>
      </c>
      <c r="B243" s="304">
        <f>IF(E236=0,0,H168)</f>
        <v>26</v>
      </c>
      <c r="C243" s="304">
        <f>IF(E236=0,0,I168)</f>
        <v>52</v>
      </c>
      <c r="D243" s="305">
        <f>IF(E236=0,0,B243*100/C243)</f>
        <v>50</v>
      </c>
      <c r="E243" s="304"/>
      <c r="F243" s="22"/>
      <c r="G243" s="22"/>
      <c r="H243" s="124"/>
      <c r="I243" s="124"/>
      <c r="J243" s="124"/>
      <c r="K243" s="124"/>
      <c r="L243" s="124"/>
      <c r="M243" s="124"/>
      <c r="N243" s="124"/>
      <c r="O243" s="124"/>
      <c r="P243" s="124"/>
    </row>
    <row r="244" spans="1:16">
      <c r="A244" s="382" t="s">
        <v>223</v>
      </c>
      <c r="B244" s="304">
        <f>IF(E236=0,0,H200)</f>
        <v>12</v>
      </c>
      <c r="C244" s="304">
        <f>IF(E236=0,0,I200)</f>
        <v>24</v>
      </c>
      <c r="D244" s="305">
        <f>IF(E236=0,0,B244*100/C244)</f>
        <v>50</v>
      </c>
      <c r="E244" s="304"/>
      <c r="F244" s="22"/>
      <c r="G244" s="22"/>
      <c r="H244" s="124"/>
      <c r="I244" s="124"/>
      <c r="J244" s="124"/>
      <c r="K244" s="124"/>
      <c r="L244" s="124"/>
      <c r="M244" s="124"/>
      <c r="N244" s="124"/>
      <c r="O244" s="124"/>
      <c r="P244" s="124"/>
    </row>
    <row r="245" spans="1:16">
      <c r="A245" s="382" t="s">
        <v>224</v>
      </c>
      <c r="B245" s="304">
        <f>IF(G2=0,0,SUM(B237:B244))</f>
        <v>169</v>
      </c>
      <c r="C245" s="304">
        <f>IF(G2=0,0,SUM(C237:C244))</f>
        <v>338</v>
      </c>
      <c r="D245" s="305">
        <f>IF(E236=0,0,B245*100/C245)</f>
        <v>50</v>
      </c>
      <c r="E245" s="304"/>
      <c r="F245" s="22"/>
      <c r="G245" s="22"/>
      <c r="H245" s="124"/>
      <c r="I245" s="124"/>
      <c r="J245" s="124"/>
      <c r="K245" s="124"/>
      <c r="L245" s="124"/>
      <c r="M245" s="124"/>
      <c r="N245" s="124"/>
      <c r="O245" s="124"/>
      <c r="P245" s="124"/>
    </row>
    <row r="246" spans="1:16">
      <c r="A246" s="393"/>
      <c r="B246" s="307"/>
      <c r="C246" s="307"/>
      <c r="D246" s="308"/>
      <c r="E246" s="307"/>
      <c r="F246" s="124"/>
      <c r="G246" s="124"/>
      <c r="H246" s="124"/>
      <c r="I246" s="124"/>
      <c r="J246" s="124"/>
      <c r="K246" s="124"/>
      <c r="L246" s="124"/>
      <c r="M246" s="124"/>
      <c r="N246" s="124"/>
      <c r="O246" s="124"/>
      <c r="P246" s="124"/>
    </row>
  </sheetData>
  <protectedRanges>
    <protectedRange sqref="G1:G246" name="Range2_1"/>
    <protectedRange sqref="D1:D246" name="Range1_1"/>
  </protectedRanges>
  <mergeCells count="42">
    <mergeCell ref="B15:G15"/>
    <mergeCell ref="A1:G1"/>
    <mergeCell ref="A2:F2"/>
    <mergeCell ref="B5:G5"/>
    <mergeCell ref="B10:G10"/>
    <mergeCell ref="B12:G12"/>
    <mergeCell ref="B77:G77"/>
    <mergeCell ref="B21:G21"/>
    <mergeCell ref="B23:G23"/>
    <mergeCell ref="B27:G27"/>
    <mergeCell ref="B28:G28"/>
    <mergeCell ref="B33:G33"/>
    <mergeCell ref="B42:G42"/>
    <mergeCell ref="B48:G48"/>
    <mergeCell ref="B51:G51"/>
    <mergeCell ref="B54:G54"/>
    <mergeCell ref="B55:G55"/>
    <mergeCell ref="B66:G66"/>
    <mergeCell ref="B149:G149"/>
    <mergeCell ref="B84:G84"/>
    <mergeCell ref="B88:G88"/>
    <mergeCell ref="B92:G92"/>
    <mergeCell ref="B98:G98"/>
    <mergeCell ref="B101:G101"/>
    <mergeCell ref="B106:G106"/>
    <mergeCell ref="B108:G108"/>
    <mergeCell ref="B129:G129"/>
    <mergeCell ref="B132:G132"/>
    <mergeCell ref="B140:G140"/>
    <mergeCell ref="B143:G143"/>
    <mergeCell ref="B221:C221"/>
    <mergeCell ref="B153:G153"/>
    <mergeCell ref="B169:G169"/>
    <mergeCell ref="B171:G171"/>
    <mergeCell ref="B176:G176"/>
    <mergeCell ref="B190:G190"/>
    <mergeCell ref="B195:G195"/>
    <mergeCell ref="B201:G201"/>
    <mergeCell ref="B205:G205"/>
    <mergeCell ref="B208:G208"/>
    <mergeCell ref="B213:G213"/>
    <mergeCell ref="A219:C219"/>
  </mergeCells>
  <dataValidations count="1">
    <dataValidation type="list" allowBlank="1" showInputMessage="1" showErrorMessage="1" sqref="D1:D246">
      <formula1>$L$1:$N$1</formula1>
    </dataValidation>
  </dataValidations>
  <pageMargins left="0.7" right="0.7" top="0.75" bottom="0.75" header="0.3" footer="0.3"/>
  <pageSetup paperSize="9" scale="44" fitToHeight="0" orientation="portrait" verticalDpi="0" r:id="rId1"/>
</worksheet>
</file>

<file path=xl/worksheets/sheet12.xml><?xml version="1.0" encoding="utf-8"?>
<worksheet xmlns="http://schemas.openxmlformats.org/spreadsheetml/2006/main" xmlns:r="http://schemas.openxmlformats.org/officeDocument/2006/relationships">
  <sheetPr>
    <pageSetUpPr fitToPage="1"/>
  </sheetPr>
  <dimension ref="A1:N252"/>
  <sheetViews>
    <sheetView topLeftCell="A88" workbookViewId="0">
      <selection activeCell="E225" sqref="E225"/>
    </sheetView>
  </sheetViews>
  <sheetFormatPr defaultRowHeight="14.5"/>
  <cols>
    <col min="1" max="1" width="11.81640625" customWidth="1"/>
    <col min="2" max="2" width="29.26953125" customWidth="1"/>
    <col min="3" max="3" width="28.1796875" customWidth="1"/>
    <col min="4" max="4" width="14.1796875" customWidth="1"/>
    <col min="5" max="5" width="14.81640625" customWidth="1"/>
    <col min="6" max="6" width="26" customWidth="1"/>
    <col min="7" max="7" width="14.54296875" customWidth="1"/>
  </cols>
  <sheetData>
    <row r="1" spans="1:14" ht="33.5">
      <c r="A1" s="485" t="s">
        <v>0</v>
      </c>
      <c r="B1" s="508"/>
      <c r="C1" s="508"/>
      <c r="D1" s="508"/>
      <c r="E1" s="508"/>
      <c r="F1" s="508"/>
      <c r="G1" s="509"/>
      <c r="H1" s="300"/>
      <c r="I1" s="300"/>
      <c r="J1" s="300"/>
      <c r="K1" s="300"/>
      <c r="L1" s="300">
        <v>0</v>
      </c>
      <c r="M1" s="300">
        <v>1</v>
      </c>
      <c r="N1" s="300">
        <v>2</v>
      </c>
    </row>
    <row r="2" spans="1:14" ht="26">
      <c r="A2" s="486" t="s">
        <v>4013</v>
      </c>
      <c r="B2" s="438"/>
      <c r="C2" s="438"/>
      <c r="D2" s="438"/>
      <c r="E2" s="438"/>
      <c r="F2" s="438"/>
      <c r="G2" s="220">
        <v>11</v>
      </c>
      <c r="H2" s="300"/>
      <c r="I2" s="300"/>
      <c r="J2" s="300"/>
      <c r="K2" s="300"/>
      <c r="L2" s="300"/>
      <c r="M2" s="300"/>
      <c r="N2" s="300"/>
    </row>
    <row r="3" spans="1:14" ht="31">
      <c r="A3" s="76" t="s">
        <v>4014</v>
      </c>
      <c r="B3" s="137" t="s">
        <v>225</v>
      </c>
      <c r="C3" s="76" t="s">
        <v>971</v>
      </c>
      <c r="D3" s="137" t="s">
        <v>818</v>
      </c>
      <c r="E3" s="76" t="s">
        <v>3841</v>
      </c>
      <c r="F3" s="221" t="s">
        <v>972</v>
      </c>
      <c r="G3" s="221" t="s">
        <v>968</v>
      </c>
      <c r="H3" s="300"/>
      <c r="I3" s="300"/>
      <c r="J3" s="300"/>
      <c r="K3" s="300"/>
      <c r="L3" s="300"/>
      <c r="M3" s="300"/>
      <c r="N3" s="300"/>
    </row>
    <row r="4" spans="1:14" ht="18.5">
      <c r="A4" s="1"/>
      <c r="B4" s="506" t="s">
        <v>226</v>
      </c>
      <c r="C4" s="510"/>
      <c r="D4" s="510"/>
      <c r="E4" s="510"/>
      <c r="F4" s="510"/>
      <c r="G4" s="527"/>
      <c r="H4" s="300">
        <f>H5</f>
        <v>7</v>
      </c>
      <c r="I4" s="300">
        <f>I5</f>
        <v>14</v>
      </c>
      <c r="J4" s="300"/>
      <c r="K4" s="300"/>
      <c r="L4" s="300"/>
      <c r="M4" s="300"/>
      <c r="N4" s="300"/>
    </row>
    <row r="5" spans="1:14">
      <c r="A5" s="3" t="s">
        <v>3643</v>
      </c>
      <c r="B5" s="431" t="s">
        <v>4015</v>
      </c>
      <c r="C5" s="432"/>
      <c r="D5" s="432"/>
      <c r="E5" s="432"/>
      <c r="F5" s="432"/>
      <c r="G5" s="525"/>
      <c r="H5" s="300">
        <f>SUM(D6:D12)</f>
        <v>7</v>
      </c>
      <c r="I5" s="300">
        <f>COUNT(D6:D12)*2</f>
        <v>14</v>
      </c>
      <c r="J5" s="300"/>
      <c r="K5" s="300"/>
      <c r="L5" s="300"/>
      <c r="M5" s="300"/>
      <c r="N5" s="300"/>
    </row>
    <row r="6" spans="1:14" ht="43.5">
      <c r="A6" s="3" t="s">
        <v>4016</v>
      </c>
      <c r="B6" s="6" t="s">
        <v>4017</v>
      </c>
      <c r="C6" s="69" t="s">
        <v>4018</v>
      </c>
      <c r="D6" s="53">
        <v>1</v>
      </c>
      <c r="E6" s="109" t="s">
        <v>822</v>
      </c>
      <c r="F6" s="69" t="s">
        <v>4019</v>
      </c>
      <c r="G6" s="68"/>
      <c r="H6" s="300"/>
      <c r="I6" s="300"/>
      <c r="J6" s="300"/>
      <c r="K6" s="300"/>
      <c r="L6" s="300"/>
      <c r="M6" s="300"/>
      <c r="N6" s="300"/>
    </row>
    <row r="7" spans="1:14" ht="43.5">
      <c r="A7" s="3" t="s">
        <v>4020</v>
      </c>
      <c r="B7" s="6" t="s">
        <v>4021</v>
      </c>
      <c r="C7" s="69" t="s">
        <v>4022</v>
      </c>
      <c r="D7" s="53">
        <v>1</v>
      </c>
      <c r="E7" s="109" t="s">
        <v>822</v>
      </c>
      <c r="F7" s="69" t="s">
        <v>4023</v>
      </c>
      <c r="G7" s="68"/>
      <c r="H7" s="300"/>
      <c r="I7" s="300"/>
      <c r="J7" s="300"/>
      <c r="K7" s="300"/>
      <c r="L7" s="300"/>
      <c r="M7" s="300"/>
      <c r="N7" s="300"/>
    </row>
    <row r="8" spans="1:14" ht="31">
      <c r="A8" s="3" t="s">
        <v>4024</v>
      </c>
      <c r="B8" s="6" t="s">
        <v>240</v>
      </c>
      <c r="C8" s="69" t="s">
        <v>4025</v>
      </c>
      <c r="D8" s="53">
        <v>1</v>
      </c>
      <c r="E8" s="109" t="s">
        <v>822</v>
      </c>
      <c r="F8" s="69" t="s">
        <v>4026</v>
      </c>
      <c r="G8" s="68"/>
      <c r="H8" s="300"/>
      <c r="I8" s="300"/>
      <c r="J8" s="300"/>
      <c r="K8" s="300"/>
      <c r="L8" s="300"/>
      <c r="M8" s="300"/>
      <c r="N8" s="300"/>
    </row>
    <row r="9" spans="1:14" ht="58">
      <c r="A9" s="3" t="s">
        <v>4027</v>
      </c>
      <c r="B9" s="6" t="s">
        <v>4028</v>
      </c>
      <c r="C9" s="69" t="s">
        <v>4029</v>
      </c>
      <c r="D9" s="53">
        <v>1</v>
      </c>
      <c r="E9" s="109" t="s">
        <v>822</v>
      </c>
      <c r="F9" s="69" t="s">
        <v>4030</v>
      </c>
      <c r="G9" s="68"/>
      <c r="H9" s="300"/>
      <c r="I9" s="300"/>
      <c r="J9" s="300"/>
      <c r="K9" s="300"/>
      <c r="L9" s="300"/>
      <c r="M9" s="300"/>
      <c r="N9" s="300"/>
    </row>
    <row r="10" spans="1:14" ht="43.5">
      <c r="A10" s="3"/>
      <c r="B10" s="6"/>
      <c r="C10" s="69" t="s">
        <v>4031</v>
      </c>
      <c r="D10" s="53">
        <v>1</v>
      </c>
      <c r="E10" s="109" t="s">
        <v>822</v>
      </c>
      <c r="F10" s="69" t="s">
        <v>4032</v>
      </c>
      <c r="G10" s="68"/>
      <c r="H10" s="300" t="s">
        <v>216</v>
      </c>
      <c r="I10" s="300"/>
      <c r="J10" s="300"/>
      <c r="K10" s="300"/>
      <c r="L10" s="300"/>
      <c r="M10" s="300"/>
      <c r="N10" s="300"/>
    </row>
    <row r="11" spans="1:14" ht="43.5">
      <c r="A11" s="3" t="s">
        <v>4033</v>
      </c>
      <c r="B11" s="6" t="s">
        <v>4034</v>
      </c>
      <c r="C11" s="69" t="s">
        <v>4035</v>
      </c>
      <c r="D11" s="53">
        <v>1</v>
      </c>
      <c r="E11" s="109" t="s">
        <v>822</v>
      </c>
      <c r="F11" s="69" t="s">
        <v>4036</v>
      </c>
      <c r="G11" s="68"/>
      <c r="H11" s="300"/>
      <c r="I11" s="300"/>
      <c r="J11" s="300"/>
      <c r="K11" s="300"/>
      <c r="L11" s="300"/>
      <c r="M11" s="300"/>
      <c r="N11" s="300"/>
    </row>
    <row r="12" spans="1:14" ht="31">
      <c r="A12" s="3" t="s">
        <v>4037</v>
      </c>
      <c r="B12" s="6" t="s">
        <v>4038</v>
      </c>
      <c r="C12" s="69" t="s">
        <v>4039</v>
      </c>
      <c r="D12" s="53">
        <v>1</v>
      </c>
      <c r="E12" s="109" t="s">
        <v>822</v>
      </c>
      <c r="F12" s="68"/>
      <c r="G12" s="68"/>
      <c r="H12" s="300"/>
      <c r="I12" s="300"/>
      <c r="J12" s="300"/>
      <c r="K12" s="300"/>
      <c r="L12" s="300"/>
      <c r="M12" s="300"/>
      <c r="N12" s="300"/>
    </row>
    <row r="13" spans="1:14" ht="18.5">
      <c r="A13" s="1"/>
      <c r="B13" s="506" t="s">
        <v>244</v>
      </c>
      <c r="C13" s="510"/>
      <c r="D13" s="510"/>
      <c r="E13" s="510"/>
      <c r="F13" s="510"/>
      <c r="G13" s="527"/>
      <c r="H13" s="300">
        <f>H14+H16+H18</f>
        <v>4</v>
      </c>
      <c r="I13" s="300">
        <f>I14+I16+I18</f>
        <v>8</v>
      </c>
      <c r="J13" s="300"/>
      <c r="K13" s="300"/>
      <c r="L13" s="300"/>
      <c r="M13" s="300"/>
      <c r="N13" s="300"/>
    </row>
    <row r="14" spans="1:14">
      <c r="A14" s="188" t="s">
        <v>1090</v>
      </c>
      <c r="B14" s="431" t="s">
        <v>245</v>
      </c>
      <c r="C14" s="432"/>
      <c r="D14" s="432"/>
      <c r="E14" s="432"/>
      <c r="F14" s="432"/>
      <c r="G14" s="525"/>
      <c r="H14" s="300">
        <f>SUM(D15)</f>
        <v>1</v>
      </c>
      <c r="I14" s="300">
        <f>COUNT(D15)*2</f>
        <v>2</v>
      </c>
      <c r="J14" s="300"/>
      <c r="K14" s="300"/>
      <c r="L14" s="300"/>
      <c r="M14" s="300"/>
      <c r="N14" s="300"/>
    </row>
    <row r="15" spans="1:14" ht="46.5">
      <c r="A15" s="3" t="s">
        <v>25</v>
      </c>
      <c r="B15" s="6" t="s">
        <v>249</v>
      </c>
      <c r="C15" s="26" t="s">
        <v>4040</v>
      </c>
      <c r="D15" s="53">
        <v>1</v>
      </c>
      <c r="E15" s="68" t="s">
        <v>825</v>
      </c>
      <c r="F15" s="68"/>
      <c r="G15" s="68"/>
      <c r="H15" s="300"/>
      <c r="I15" s="300"/>
      <c r="J15" s="300"/>
      <c r="K15" s="300"/>
      <c r="L15" s="300"/>
      <c r="M15" s="300"/>
      <c r="N15" s="300"/>
    </row>
    <row r="16" spans="1:14">
      <c r="A16" s="3" t="s">
        <v>1127</v>
      </c>
      <c r="B16" s="431" t="s">
        <v>253</v>
      </c>
      <c r="C16" s="432"/>
      <c r="D16" s="432"/>
      <c r="E16" s="432"/>
      <c r="F16" s="432"/>
      <c r="G16" s="525"/>
      <c r="H16" s="300">
        <f>SUM(D17)</f>
        <v>1</v>
      </c>
      <c r="I16" s="300">
        <f>COUNT(D17)*2</f>
        <v>2</v>
      </c>
      <c r="J16" s="300"/>
      <c r="K16" s="300"/>
      <c r="L16" s="300"/>
      <c r="M16" s="300"/>
      <c r="N16" s="300"/>
    </row>
    <row r="17" spans="1:14" ht="46.5">
      <c r="A17" s="3" t="s">
        <v>1132</v>
      </c>
      <c r="B17" s="6" t="s">
        <v>255</v>
      </c>
      <c r="C17" s="69" t="s">
        <v>4041</v>
      </c>
      <c r="D17" s="53">
        <v>1</v>
      </c>
      <c r="E17" s="109" t="s">
        <v>835</v>
      </c>
      <c r="F17" s="222" t="s">
        <v>4042</v>
      </c>
      <c r="G17" s="68"/>
      <c r="H17" s="300"/>
      <c r="I17" s="300"/>
      <c r="J17" s="300"/>
      <c r="K17" s="300"/>
      <c r="L17" s="300"/>
      <c r="M17" s="300"/>
      <c r="N17" s="300"/>
    </row>
    <row r="18" spans="1:14">
      <c r="A18" s="3" t="s">
        <v>1155</v>
      </c>
      <c r="B18" s="431" t="s">
        <v>1156</v>
      </c>
      <c r="C18" s="432"/>
      <c r="D18" s="432"/>
      <c r="E18" s="432"/>
      <c r="F18" s="432"/>
      <c r="G18" s="525"/>
      <c r="H18" s="300">
        <f>SUM(D19:D20)</f>
        <v>2</v>
      </c>
      <c r="I18" s="300">
        <f>COUNT(D19:D20)*2</f>
        <v>4</v>
      </c>
      <c r="J18" s="300"/>
      <c r="K18" s="300"/>
      <c r="L18" s="300"/>
      <c r="M18" s="300"/>
      <c r="N18" s="300"/>
    </row>
    <row r="19" spans="1:14" ht="77.5">
      <c r="A19" s="3" t="s">
        <v>41</v>
      </c>
      <c r="B19" s="5" t="s">
        <v>265</v>
      </c>
      <c r="C19" s="14" t="s">
        <v>4043</v>
      </c>
      <c r="D19" s="51">
        <v>1</v>
      </c>
      <c r="E19" s="16" t="s">
        <v>833</v>
      </c>
      <c r="F19" s="16"/>
      <c r="G19" s="16"/>
      <c r="H19" s="300"/>
      <c r="I19" s="300"/>
      <c r="J19" s="300"/>
      <c r="K19" s="300"/>
      <c r="L19" s="300"/>
      <c r="M19" s="300"/>
      <c r="N19" s="300"/>
    </row>
    <row r="20" spans="1:14" ht="62">
      <c r="A20" s="3" t="s">
        <v>1164</v>
      </c>
      <c r="B20" s="6" t="s">
        <v>2320</v>
      </c>
      <c r="C20" s="43" t="s">
        <v>4044</v>
      </c>
      <c r="D20" s="53">
        <v>1</v>
      </c>
      <c r="E20" s="16" t="s">
        <v>833</v>
      </c>
      <c r="F20" s="68"/>
      <c r="G20" s="68"/>
      <c r="H20" s="300"/>
      <c r="I20" s="300"/>
      <c r="J20" s="300"/>
      <c r="K20" s="300"/>
      <c r="L20" s="300"/>
      <c r="M20" s="300"/>
      <c r="N20" s="300"/>
    </row>
    <row r="21" spans="1:14" ht="18.5">
      <c r="A21" s="1"/>
      <c r="B21" s="506" t="s">
        <v>268</v>
      </c>
      <c r="C21" s="510"/>
      <c r="D21" s="510"/>
      <c r="E21" s="510"/>
      <c r="F21" s="510"/>
      <c r="G21" s="527"/>
      <c r="H21" s="300">
        <f>H22+H29+H39+H48+H51</f>
        <v>32</v>
      </c>
      <c r="I21" s="300">
        <f>I22+I29+I39+I48+I51</f>
        <v>64</v>
      </c>
      <c r="J21" s="300"/>
      <c r="K21" s="300"/>
      <c r="L21" s="300"/>
      <c r="M21" s="300"/>
      <c r="N21" s="300"/>
    </row>
    <row r="22" spans="1:14">
      <c r="A22" s="3" t="s">
        <v>1171</v>
      </c>
      <c r="B22" s="431" t="s">
        <v>269</v>
      </c>
      <c r="C22" s="432"/>
      <c r="D22" s="432"/>
      <c r="E22" s="432"/>
      <c r="F22" s="432"/>
      <c r="G22" s="525"/>
      <c r="H22" s="300">
        <f>SUM(D23:D28)</f>
        <v>6</v>
      </c>
      <c r="I22" s="300">
        <f>COUNT(D23:D28)*2</f>
        <v>12</v>
      </c>
      <c r="J22" s="300"/>
      <c r="K22" s="300"/>
      <c r="L22" s="300"/>
      <c r="M22" s="300"/>
      <c r="N22" s="300"/>
    </row>
    <row r="23" spans="1:14" ht="46.5">
      <c r="A23" s="3" t="s">
        <v>1172</v>
      </c>
      <c r="B23" s="11" t="s">
        <v>270</v>
      </c>
      <c r="C23" s="69" t="s">
        <v>4045</v>
      </c>
      <c r="D23" s="53">
        <v>1</v>
      </c>
      <c r="E23" s="68" t="s">
        <v>823</v>
      </c>
      <c r="F23" s="69"/>
      <c r="G23" s="68"/>
      <c r="H23" s="300"/>
      <c r="I23" s="300"/>
      <c r="J23" s="300"/>
      <c r="K23" s="300"/>
      <c r="L23" s="300"/>
      <c r="M23" s="300"/>
      <c r="N23" s="300"/>
    </row>
    <row r="24" spans="1:14" ht="43.5">
      <c r="A24" s="3"/>
      <c r="B24" s="11"/>
      <c r="C24" s="69" t="s">
        <v>4046</v>
      </c>
      <c r="D24" s="53">
        <v>1</v>
      </c>
      <c r="E24" s="68" t="s">
        <v>823</v>
      </c>
      <c r="F24" s="69" t="s">
        <v>4047</v>
      </c>
      <c r="G24" s="68"/>
      <c r="H24" s="300"/>
      <c r="I24" s="300"/>
      <c r="J24" s="300"/>
      <c r="K24" s="300"/>
      <c r="L24" s="300"/>
      <c r="M24" s="300"/>
      <c r="N24" s="300"/>
    </row>
    <row r="25" spans="1:14" ht="43.5">
      <c r="A25" s="3"/>
      <c r="B25" s="11"/>
      <c r="C25" s="69" t="s">
        <v>4048</v>
      </c>
      <c r="D25" s="53">
        <v>1</v>
      </c>
      <c r="E25" s="68" t="s">
        <v>823</v>
      </c>
      <c r="F25" s="69" t="s">
        <v>4049</v>
      </c>
      <c r="G25" s="68"/>
      <c r="H25" s="300"/>
      <c r="I25" s="300"/>
      <c r="J25" s="300"/>
      <c r="K25" s="300"/>
      <c r="L25" s="300"/>
      <c r="M25" s="300"/>
      <c r="N25" s="300"/>
    </row>
    <row r="26" spans="1:14" ht="116">
      <c r="A26" s="3" t="s">
        <v>1187</v>
      </c>
      <c r="B26" s="11" t="s">
        <v>272</v>
      </c>
      <c r="C26" s="69" t="s">
        <v>4050</v>
      </c>
      <c r="D26" s="53">
        <v>1</v>
      </c>
      <c r="E26" s="68" t="s">
        <v>823</v>
      </c>
      <c r="F26" s="69" t="s">
        <v>4051</v>
      </c>
      <c r="G26" s="68"/>
      <c r="H26" s="300"/>
      <c r="I26" s="300"/>
      <c r="J26" s="300"/>
      <c r="K26" s="300"/>
      <c r="L26" s="300"/>
      <c r="M26" s="300"/>
      <c r="N26" s="300"/>
    </row>
    <row r="27" spans="1:14" ht="87">
      <c r="A27" s="3"/>
      <c r="B27" s="11"/>
      <c r="C27" s="69" t="s">
        <v>4052</v>
      </c>
      <c r="D27" s="53">
        <v>1</v>
      </c>
      <c r="E27" s="68" t="s">
        <v>823</v>
      </c>
      <c r="F27" s="69" t="s">
        <v>4053</v>
      </c>
      <c r="G27" s="68"/>
      <c r="H27" s="300"/>
      <c r="I27" s="300"/>
      <c r="J27" s="300"/>
      <c r="K27" s="300"/>
      <c r="L27" s="300"/>
      <c r="M27" s="300"/>
      <c r="N27" s="300"/>
    </row>
    <row r="28" spans="1:14" ht="46.5">
      <c r="A28" s="3" t="s">
        <v>1195</v>
      </c>
      <c r="B28" s="11" t="s">
        <v>274</v>
      </c>
      <c r="C28" s="67" t="s">
        <v>4054</v>
      </c>
      <c r="D28" s="53">
        <v>1</v>
      </c>
      <c r="E28" s="68" t="s">
        <v>823</v>
      </c>
      <c r="F28" s="68"/>
      <c r="G28" s="68"/>
      <c r="H28" s="300"/>
      <c r="I28" s="300"/>
      <c r="J28" s="300"/>
      <c r="K28" s="300"/>
      <c r="L28" s="300"/>
      <c r="M28" s="300"/>
      <c r="N28" s="300"/>
    </row>
    <row r="29" spans="1:14">
      <c r="A29" s="3" t="s">
        <v>1205</v>
      </c>
      <c r="B29" s="431" t="s">
        <v>277</v>
      </c>
      <c r="C29" s="432"/>
      <c r="D29" s="432"/>
      <c r="E29" s="432"/>
      <c r="F29" s="432"/>
      <c r="G29" s="525"/>
      <c r="H29" s="300">
        <f>SUM(D30:D38)</f>
        <v>9</v>
      </c>
      <c r="I29" s="300">
        <f>COUNT(D30:D38)*2</f>
        <v>18</v>
      </c>
      <c r="J29" s="300"/>
      <c r="K29" s="300"/>
      <c r="L29" s="300"/>
      <c r="M29" s="300"/>
      <c r="N29" s="300"/>
    </row>
    <row r="30" spans="1:14" ht="87">
      <c r="A30" s="3" t="s">
        <v>53</v>
      </c>
      <c r="B30" s="9" t="s">
        <v>278</v>
      </c>
      <c r="C30" s="14" t="s">
        <v>528</v>
      </c>
      <c r="D30" s="51">
        <v>1</v>
      </c>
      <c r="E30" s="16" t="s">
        <v>823</v>
      </c>
      <c r="F30" s="14" t="s">
        <v>3685</v>
      </c>
      <c r="G30" s="16"/>
      <c r="H30" s="300"/>
      <c r="I30" s="300"/>
      <c r="J30" s="300"/>
      <c r="K30" s="300"/>
      <c r="L30" s="300"/>
      <c r="M30" s="300"/>
      <c r="N30" s="300"/>
    </row>
    <row r="31" spans="1:14" ht="58">
      <c r="A31" s="3" t="s">
        <v>1207</v>
      </c>
      <c r="B31" s="11" t="s">
        <v>279</v>
      </c>
      <c r="C31" s="26" t="s">
        <v>4055</v>
      </c>
      <c r="D31" s="53">
        <v>1</v>
      </c>
      <c r="E31" s="68" t="s">
        <v>823</v>
      </c>
      <c r="F31" s="22"/>
      <c r="G31" s="68"/>
      <c r="H31" s="300"/>
      <c r="I31" s="300"/>
      <c r="J31" s="300"/>
      <c r="K31" s="300"/>
      <c r="L31" s="300"/>
      <c r="M31" s="300"/>
      <c r="N31" s="300"/>
    </row>
    <row r="32" spans="1:14" ht="72.5">
      <c r="A32" s="3"/>
      <c r="B32" s="146"/>
      <c r="C32" s="69" t="s">
        <v>4056</v>
      </c>
      <c r="D32" s="53">
        <v>1</v>
      </c>
      <c r="E32" s="68" t="s">
        <v>823</v>
      </c>
      <c r="F32" s="69"/>
      <c r="G32" s="68"/>
      <c r="H32" s="300"/>
      <c r="I32" s="300"/>
      <c r="J32" s="300"/>
      <c r="K32" s="300"/>
      <c r="L32" s="300"/>
      <c r="M32" s="300"/>
      <c r="N32" s="300"/>
    </row>
    <row r="33" spans="1:14" ht="46.5">
      <c r="A33" s="3" t="s">
        <v>55</v>
      </c>
      <c r="B33" s="12" t="s">
        <v>280</v>
      </c>
      <c r="C33" s="101" t="s">
        <v>4057</v>
      </c>
      <c r="D33" s="51">
        <v>1</v>
      </c>
      <c r="E33" s="68" t="s">
        <v>823</v>
      </c>
      <c r="F33" s="16"/>
      <c r="G33" s="16"/>
      <c r="H33" s="300"/>
      <c r="I33" s="300"/>
      <c r="J33" s="300"/>
      <c r="K33" s="300"/>
      <c r="L33" s="300"/>
      <c r="M33" s="300"/>
      <c r="N33" s="300"/>
    </row>
    <row r="34" spans="1:14" ht="29">
      <c r="A34" s="3"/>
      <c r="B34" s="12"/>
      <c r="C34" s="101" t="s">
        <v>4058</v>
      </c>
      <c r="D34" s="51">
        <v>1</v>
      </c>
      <c r="E34" s="68"/>
      <c r="F34" s="16"/>
      <c r="G34" s="16"/>
      <c r="H34" s="300"/>
      <c r="I34" s="300"/>
      <c r="J34" s="300"/>
      <c r="K34" s="300"/>
      <c r="L34" s="300"/>
      <c r="M34" s="300"/>
      <c r="N34" s="300"/>
    </row>
    <row r="35" spans="1:14" ht="43.5">
      <c r="A35" s="3" t="s">
        <v>56</v>
      </c>
      <c r="B35" s="11" t="s">
        <v>281</v>
      </c>
      <c r="C35" s="101" t="s">
        <v>4059</v>
      </c>
      <c r="D35" s="53">
        <v>1</v>
      </c>
      <c r="E35" s="16" t="s">
        <v>823</v>
      </c>
      <c r="F35" s="69" t="s">
        <v>4060</v>
      </c>
      <c r="G35" s="68"/>
      <c r="H35" s="300"/>
      <c r="I35" s="300"/>
      <c r="J35" s="300"/>
      <c r="K35" s="300"/>
      <c r="L35" s="300"/>
      <c r="M35" s="300"/>
      <c r="N35" s="300"/>
    </row>
    <row r="36" spans="1:14" ht="43.5">
      <c r="A36" s="3" t="s">
        <v>1214</v>
      </c>
      <c r="B36" s="223" t="s">
        <v>282</v>
      </c>
      <c r="C36" s="69" t="s">
        <v>4061</v>
      </c>
      <c r="D36" s="53">
        <v>1</v>
      </c>
      <c r="E36" s="16" t="s">
        <v>827</v>
      </c>
      <c r="F36" s="69" t="s">
        <v>4062</v>
      </c>
      <c r="G36" s="68"/>
      <c r="H36" s="300"/>
      <c r="I36" s="300"/>
      <c r="J36" s="300"/>
      <c r="K36" s="300"/>
      <c r="L36" s="300"/>
      <c r="M36" s="300"/>
      <c r="N36" s="300"/>
    </row>
    <row r="37" spans="1:14" ht="72.5">
      <c r="A37" s="3"/>
      <c r="B37" s="223"/>
      <c r="C37" s="69" t="s">
        <v>4063</v>
      </c>
      <c r="D37" s="53">
        <v>1</v>
      </c>
      <c r="E37" s="16" t="s">
        <v>827</v>
      </c>
      <c r="F37" s="69" t="s">
        <v>4062</v>
      </c>
      <c r="G37" s="68"/>
      <c r="H37" s="300"/>
      <c r="I37" s="300"/>
      <c r="J37" s="300"/>
      <c r="K37" s="300"/>
      <c r="L37" s="300"/>
      <c r="M37" s="300"/>
      <c r="N37" s="300"/>
    </row>
    <row r="38" spans="1:14" ht="77.5">
      <c r="A38" s="3" t="s">
        <v>1217</v>
      </c>
      <c r="B38" s="11" t="s">
        <v>283</v>
      </c>
      <c r="C38" s="14" t="s">
        <v>535</v>
      </c>
      <c r="D38" s="53">
        <v>1</v>
      </c>
      <c r="E38" s="16" t="s">
        <v>821</v>
      </c>
      <c r="F38" s="68"/>
      <c r="G38" s="68"/>
      <c r="H38" s="300"/>
      <c r="I38" s="300"/>
      <c r="J38" s="300"/>
      <c r="K38" s="300"/>
      <c r="L38" s="300"/>
      <c r="M38" s="300"/>
      <c r="N38" s="300"/>
    </row>
    <row r="39" spans="1:14">
      <c r="A39" s="3" t="s">
        <v>59</v>
      </c>
      <c r="B39" s="431" t="s">
        <v>284</v>
      </c>
      <c r="C39" s="432"/>
      <c r="D39" s="432"/>
      <c r="E39" s="432"/>
      <c r="F39" s="432"/>
      <c r="G39" s="525"/>
      <c r="H39" s="300">
        <f>SUM(D40:D47)</f>
        <v>8</v>
      </c>
      <c r="I39" s="300">
        <f>COUNT(D40:D47)*2</f>
        <v>16</v>
      </c>
      <c r="J39" s="300"/>
      <c r="K39" s="300"/>
      <c r="L39" s="300"/>
      <c r="M39" s="300"/>
      <c r="N39" s="300"/>
    </row>
    <row r="40" spans="1:14" ht="31">
      <c r="A40" s="3" t="s">
        <v>64</v>
      </c>
      <c r="B40" s="8" t="s">
        <v>289</v>
      </c>
      <c r="C40" s="16" t="s">
        <v>4064</v>
      </c>
      <c r="D40" s="51">
        <v>1</v>
      </c>
      <c r="E40" s="16" t="s">
        <v>835</v>
      </c>
      <c r="F40" s="16"/>
      <c r="G40" s="16"/>
      <c r="H40" s="300"/>
      <c r="I40" s="300"/>
      <c r="J40" s="300"/>
      <c r="K40" s="300"/>
      <c r="L40" s="300"/>
      <c r="M40" s="300"/>
      <c r="N40" s="300"/>
    </row>
    <row r="41" spans="1:14" ht="15.5">
      <c r="A41" s="3"/>
      <c r="B41" s="8"/>
      <c r="C41" s="16" t="s">
        <v>4065</v>
      </c>
      <c r="D41" s="51">
        <v>1</v>
      </c>
      <c r="E41" s="16" t="s">
        <v>835</v>
      </c>
      <c r="F41" s="16"/>
      <c r="G41" s="16"/>
      <c r="H41" s="300"/>
      <c r="I41" s="300"/>
      <c r="J41" s="300"/>
      <c r="K41" s="300"/>
      <c r="L41" s="300"/>
      <c r="M41" s="300"/>
      <c r="N41" s="300"/>
    </row>
    <row r="42" spans="1:14" ht="43.5">
      <c r="A42" s="3"/>
      <c r="B42" s="8"/>
      <c r="C42" s="14" t="s">
        <v>4066</v>
      </c>
      <c r="D42" s="51">
        <v>1</v>
      </c>
      <c r="E42" s="16" t="s">
        <v>835</v>
      </c>
      <c r="F42" s="16"/>
      <c r="G42" s="16"/>
      <c r="H42" s="300"/>
      <c r="I42" s="300"/>
      <c r="J42" s="300"/>
      <c r="K42" s="300"/>
      <c r="L42" s="300"/>
      <c r="M42" s="300"/>
      <c r="N42" s="300"/>
    </row>
    <row r="43" spans="1:14" ht="31">
      <c r="A43" s="3" t="s">
        <v>65</v>
      </c>
      <c r="B43" s="5" t="s">
        <v>290</v>
      </c>
      <c r="C43" s="14" t="s">
        <v>4067</v>
      </c>
      <c r="D43" s="51">
        <v>1</v>
      </c>
      <c r="E43" s="16" t="s">
        <v>835</v>
      </c>
      <c r="F43" s="16"/>
      <c r="G43" s="16"/>
      <c r="H43" s="300"/>
      <c r="I43" s="300"/>
      <c r="J43" s="300"/>
      <c r="K43" s="300"/>
      <c r="L43" s="300"/>
      <c r="M43" s="300"/>
      <c r="N43" s="300"/>
    </row>
    <row r="44" spans="1:14" ht="15.5">
      <c r="A44" s="3"/>
      <c r="B44" s="5"/>
      <c r="C44" s="14" t="s">
        <v>4068</v>
      </c>
      <c r="D44" s="51">
        <v>1</v>
      </c>
      <c r="E44" s="16" t="s">
        <v>835</v>
      </c>
      <c r="F44" s="16"/>
      <c r="G44" s="16"/>
      <c r="H44" s="300"/>
      <c r="I44" s="300"/>
      <c r="J44" s="300"/>
      <c r="K44" s="300"/>
      <c r="L44" s="300"/>
      <c r="M44" s="300"/>
      <c r="N44" s="300"/>
    </row>
    <row r="45" spans="1:14" ht="29">
      <c r="A45" s="3"/>
      <c r="B45" s="8"/>
      <c r="C45" s="29" t="s">
        <v>4069</v>
      </c>
      <c r="D45" s="51">
        <v>1</v>
      </c>
      <c r="E45" s="16" t="s">
        <v>835</v>
      </c>
      <c r="F45" s="16"/>
      <c r="G45" s="16"/>
      <c r="H45" s="300"/>
      <c r="I45" s="300"/>
      <c r="J45" s="300"/>
      <c r="K45" s="300"/>
      <c r="L45" s="300"/>
      <c r="M45" s="300"/>
      <c r="N45" s="300"/>
    </row>
    <row r="46" spans="1:14" ht="31">
      <c r="A46" s="3" t="s">
        <v>66</v>
      </c>
      <c r="B46" s="8" t="s">
        <v>291</v>
      </c>
      <c r="C46" s="27" t="s">
        <v>4070</v>
      </c>
      <c r="D46" s="51">
        <v>1</v>
      </c>
      <c r="E46" s="16" t="s">
        <v>835</v>
      </c>
      <c r="F46" s="16"/>
      <c r="G46" s="16"/>
      <c r="H46" s="300"/>
      <c r="I46" s="300"/>
      <c r="J46" s="300"/>
      <c r="K46" s="300"/>
      <c r="L46" s="300"/>
      <c r="M46" s="300"/>
      <c r="N46" s="300"/>
    </row>
    <row r="47" spans="1:14" ht="43.5">
      <c r="A47" s="3"/>
      <c r="B47" s="5"/>
      <c r="C47" s="14" t="s">
        <v>4071</v>
      </c>
      <c r="D47" s="51">
        <v>1</v>
      </c>
      <c r="E47" s="16" t="s">
        <v>835</v>
      </c>
      <c r="F47" s="16"/>
      <c r="G47" s="16"/>
      <c r="H47" s="300"/>
      <c r="I47" s="300"/>
      <c r="J47" s="300"/>
      <c r="K47" s="300"/>
      <c r="L47" s="300"/>
      <c r="M47" s="300"/>
      <c r="N47" s="300"/>
    </row>
    <row r="48" spans="1:14">
      <c r="A48" s="3" t="s">
        <v>1242</v>
      </c>
      <c r="B48" s="431" t="s">
        <v>292</v>
      </c>
      <c r="C48" s="432"/>
      <c r="D48" s="432"/>
      <c r="E48" s="432"/>
      <c r="F48" s="432"/>
      <c r="G48" s="525"/>
      <c r="H48" s="300">
        <f>SUM(D49:D50)</f>
        <v>2</v>
      </c>
      <c r="I48" s="300">
        <f>COUNT(D49:D50)*2</f>
        <v>4</v>
      </c>
      <c r="J48" s="300"/>
      <c r="K48" s="300"/>
      <c r="L48" s="300"/>
      <c r="M48" s="300"/>
      <c r="N48" s="300"/>
    </row>
    <row r="49" spans="1:14" ht="46.5">
      <c r="A49" s="3" t="s">
        <v>1247</v>
      </c>
      <c r="B49" s="11" t="s">
        <v>294</v>
      </c>
      <c r="C49" s="69" t="s">
        <v>4072</v>
      </c>
      <c r="D49" s="53">
        <v>1</v>
      </c>
      <c r="E49" s="109" t="s">
        <v>827</v>
      </c>
      <c r="F49" s="69" t="s">
        <v>4073</v>
      </c>
      <c r="G49" s="68"/>
      <c r="H49" s="300"/>
      <c r="I49" s="300"/>
      <c r="J49" s="300"/>
      <c r="K49" s="300"/>
      <c r="L49" s="300"/>
      <c r="M49" s="300"/>
      <c r="N49" s="300"/>
    </row>
    <row r="50" spans="1:14" ht="43.5">
      <c r="A50" s="3"/>
      <c r="B50" s="11"/>
      <c r="C50" s="69" t="s">
        <v>4074</v>
      </c>
      <c r="D50" s="53">
        <v>1</v>
      </c>
      <c r="E50" s="109" t="s">
        <v>827</v>
      </c>
      <c r="F50" s="69" t="s">
        <v>4075</v>
      </c>
      <c r="G50" s="68"/>
      <c r="H50" s="300"/>
      <c r="I50" s="300"/>
      <c r="J50" s="300"/>
      <c r="K50" s="300"/>
      <c r="L50" s="300"/>
      <c r="M50" s="300"/>
      <c r="N50" s="300"/>
    </row>
    <row r="51" spans="1:14">
      <c r="A51" s="3" t="s">
        <v>1254</v>
      </c>
      <c r="B51" s="431" t="s">
        <v>296</v>
      </c>
      <c r="C51" s="432"/>
      <c r="D51" s="432"/>
      <c r="E51" s="432"/>
      <c r="F51" s="432"/>
      <c r="G51" s="525"/>
      <c r="H51" s="300">
        <f>SUM(D52:D58)</f>
        <v>7</v>
      </c>
      <c r="I51" s="300">
        <f>COUNT(D52:D58)*2</f>
        <v>14</v>
      </c>
      <c r="J51" s="300"/>
      <c r="K51" s="300"/>
      <c r="L51" s="300"/>
      <c r="M51" s="300"/>
      <c r="N51" s="300"/>
    </row>
    <row r="52" spans="1:14" ht="46.5">
      <c r="A52" s="3" t="s">
        <v>77</v>
      </c>
      <c r="B52" s="11" t="s">
        <v>302</v>
      </c>
      <c r="C52" s="69" t="s">
        <v>4076</v>
      </c>
      <c r="D52" s="53">
        <v>1</v>
      </c>
      <c r="E52" s="16" t="s">
        <v>824</v>
      </c>
      <c r="F52" s="69" t="s">
        <v>4077</v>
      </c>
      <c r="G52" s="68"/>
      <c r="H52" s="300"/>
      <c r="I52" s="300"/>
      <c r="J52" s="300"/>
      <c r="K52" s="300"/>
      <c r="L52" s="300"/>
      <c r="M52" s="300"/>
      <c r="N52" s="300"/>
    </row>
    <row r="53" spans="1:14" ht="43.5">
      <c r="A53" s="3"/>
      <c r="B53" s="11"/>
      <c r="C53" s="6" t="s">
        <v>4078</v>
      </c>
      <c r="D53" s="224">
        <v>1</v>
      </c>
      <c r="E53" s="16" t="s">
        <v>824</v>
      </c>
      <c r="F53" s="69" t="s">
        <v>4079</v>
      </c>
      <c r="G53" s="68"/>
      <c r="H53" s="300"/>
      <c r="I53" s="300"/>
      <c r="J53" s="300"/>
      <c r="K53" s="300"/>
      <c r="L53" s="300"/>
      <c r="M53" s="300"/>
      <c r="N53" s="300"/>
    </row>
    <row r="54" spans="1:14" ht="31">
      <c r="A54" s="225"/>
      <c r="B54" s="146"/>
      <c r="C54" s="226" t="s">
        <v>4080</v>
      </c>
      <c r="D54" s="227">
        <v>1</v>
      </c>
      <c r="E54" s="16" t="s">
        <v>824</v>
      </c>
      <c r="F54" s="41" t="s">
        <v>4081</v>
      </c>
      <c r="G54" s="228"/>
      <c r="H54" s="300"/>
      <c r="I54" s="300"/>
      <c r="J54" s="300"/>
      <c r="K54" s="300"/>
      <c r="L54" s="300"/>
      <c r="M54" s="300"/>
      <c r="N54" s="300"/>
    </row>
    <row r="55" spans="1:14" ht="43.5">
      <c r="A55" s="225"/>
      <c r="B55" s="146"/>
      <c r="C55" s="6" t="s">
        <v>1267</v>
      </c>
      <c r="D55" s="227">
        <v>1</v>
      </c>
      <c r="E55" s="16" t="s">
        <v>824</v>
      </c>
      <c r="F55" s="14" t="s">
        <v>1268</v>
      </c>
      <c r="G55" s="228"/>
      <c r="H55" s="300"/>
      <c r="I55" s="300"/>
      <c r="J55" s="300"/>
      <c r="K55" s="300"/>
      <c r="L55" s="300"/>
      <c r="M55" s="300"/>
      <c r="N55" s="300"/>
    </row>
    <row r="56" spans="1:14" ht="46.5">
      <c r="A56" s="3" t="s">
        <v>1270</v>
      </c>
      <c r="B56" s="6" t="s">
        <v>303</v>
      </c>
      <c r="C56" s="69" t="s">
        <v>4082</v>
      </c>
      <c r="D56" s="53">
        <v>1</v>
      </c>
      <c r="E56" s="16" t="s">
        <v>824</v>
      </c>
      <c r="F56" s="69" t="s">
        <v>4083</v>
      </c>
      <c r="G56" s="68"/>
      <c r="H56" s="300"/>
      <c r="I56" s="300"/>
      <c r="J56" s="300"/>
      <c r="K56" s="300"/>
      <c r="L56" s="300"/>
      <c r="M56" s="300"/>
      <c r="N56" s="300"/>
    </row>
    <row r="57" spans="1:14" ht="29">
      <c r="A57" s="1"/>
      <c r="B57" s="68"/>
      <c r="C57" s="69" t="s">
        <v>4084</v>
      </c>
      <c r="D57" s="53">
        <v>1</v>
      </c>
      <c r="E57" s="16" t="s">
        <v>824</v>
      </c>
      <c r="F57" s="69" t="s">
        <v>4085</v>
      </c>
      <c r="G57" s="68"/>
      <c r="H57" s="300"/>
      <c r="I57" s="300"/>
      <c r="J57" s="300"/>
      <c r="K57" s="300"/>
      <c r="L57" s="300"/>
      <c r="M57" s="300"/>
      <c r="N57" s="300"/>
    </row>
    <row r="58" spans="1:14" ht="43.5">
      <c r="A58" s="1"/>
      <c r="B58" s="68"/>
      <c r="C58" s="69" t="s">
        <v>4086</v>
      </c>
      <c r="D58" s="53">
        <v>1</v>
      </c>
      <c r="E58" s="16" t="s">
        <v>824</v>
      </c>
      <c r="F58" s="69" t="s">
        <v>4087</v>
      </c>
      <c r="G58" s="68"/>
      <c r="H58" s="300"/>
      <c r="I58" s="300"/>
      <c r="J58" s="300"/>
      <c r="K58" s="300"/>
      <c r="L58" s="300"/>
      <c r="M58" s="300"/>
      <c r="N58" s="300"/>
    </row>
    <row r="59" spans="1:14" ht="18.5">
      <c r="A59" s="1"/>
      <c r="B59" s="506" t="s">
        <v>304</v>
      </c>
      <c r="C59" s="510"/>
      <c r="D59" s="510"/>
      <c r="E59" s="510"/>
      <c r="F59" s="510"/>
      <c r="G59" s="527"/>
      <c r="H59" s="300">
        <f>H60+H64+H76+H79+H102+H106</f>
        <v>42</v>
      </c>
      <c r="I59" s="300">
        <f>I60+I64+I76+I79+I102+I106</f>
        <v>84</v>
      </c>
      <c r="J59" s="300"/>
      <c r="K59" s="300"/>
      <c r="L59" s="300"/>
      <c r="M59" s="300"/>
      <c r="N59" s="300"/>
    </row>
    <row r="60" spans="1:14">
      <c r="A60" s="3" t="s">
        <v>1275</v>
      </c>
      <c r="B60" s="431" t="s">
        <v>305</v>
      </c>
      <c r="C60" s="432"/>
      <c r="D60" s="432"/>
      <c r="E60" s="432"/>
      <c r="F60" s="432"/>
      <c r="G60" s="525"/>
      <c r="H60" s="300">
        <f>SUM(D61:D63)</f>
        <v>3</v>
      </c>
      <c r="I60" s="300">
        <f>COUNT(D61:D63)*2</f>
        <v>6</v>
      </c>
      <c r="J60" s="300"/>
      <c r="K60" s="300"/>
      <c r="L60" s="300"/>
      <c r="M60" s="300"/>
      <c r="N60" s="300"/>
    </row>
    <row r="61" spans="1:14" ht="46.5">
      <c r="A61" s="3" t="s">
        <v>1276</v>
      </c>
      <c r="B61" s="7" t="s">
        <v>306</v>
      </c>
      <c r="C61" s="14" t="s">
        <v>4088</v>
      </c>
      <c r="D61" s="51">
        <v>1</v>
      </c>
      <c r="E61" s="16" t="s">
        <v>835</v>
      </c>
      <c r="F61" s="16"/>
      <c r="G61" s="16"/>
      <c r="H61" s="300"/>
      <c r="I61" s="300"/>
      <c r="J61" s="300"/>
      <c r="K61" s="300"/>
      <c r="L61" s="300"/>
      <c r="M61" s="300"/>
      <c r="N61" s="300"/>
    </row>
    <row r="62" spans="1:14" ht="43.5">
      <c r="A62" s="3"/>
      <c r="B62" s="7"/>
      <c r="C62" s="19" t="s">
        <v>579</v>
      </c>
      <c r="D62" s="51">
        <v>1</v>
      </c>
      <c r="E62" s="16" t="s">
        <v>835</v>
      </c>
      <c r="F62" s="16"/>
      <c r="G62" s="16"/>
      <c r="H62" s="300"/>
      <c r="I62" s="300"/>
      <c r="J62" s="300"/>
      <c r="K62" s="300"/>
      <c r="L62" s="300"/>
      <c r="M62" s="300"/>
      <c r="N62" s="300"/>
    </row>
    <row r="63" spans="1:14" ht="58">
      <c r="A63" s="3" t="s">
        <v>1930</v>
      </c>
      <c r="B63" s="5" t="s">
        <v>308</v>
      </c>
      <c r="C63" s="19" t="s">
        <v>582</v>
      </c>
      <c r="D63" s="51">
        <v>1</v>
      </c>
      <c r="E63" s="16" t="s">
        <v>828</v>
      </c>
      <c r="F63" s="16"/>
      <c r="G63" s="16"/>
      <c r="H63" s="300"/>
      <c r="I63" s="300"/>
      <c r="J63" s="300"/>
      <c r="K63" s="300"/>
      <c r="L63" s="300"/>
      <c r="M63" s="300"/>
      <c r="N63" s="300"/>
    </row>
    <row r="64" spans="1:14">
      <c r="A64" s="3" t="s">
        <v>1298</v>
      </c>
      <c r="B64" s="431" t="s">
        <v>3776</v>
      </c>
      <c r="C64" s="432"/>
      <c r="D64" s="432"/>
      <c r="E64" s="432"/>
      <c r="F64" s="432"/>
      <c r="G64" s="525"/>
      <c r="H64" s="300">
        <f>SUM(D65:D75)</f>
        <v>11</v>
      </c>
      <c r="I64" s="300">
        <f>COUNT(D65:D75)*2</f>
        <v>22</v>
      </c>
      <c r="J64" s="300"/>
      <c r="K64" s="300"/>
      <c r="L64" s="300"/>
      <c r="M64" s="300"/>
      <c r="N64" s="300"/>
    </row>
    <row r="65" spans="1:14" ht="43.5">
      <c r="A65" s="3" t="s">
        <v>1303</v>
      </c>
      <c r="B65" s="6" t="s">
        <v>317</v>
      </c>
      <c r="C65" s="87" t="s">
        <v>4089</v>
      </c>
      <c r="D65" s="53">
        <v>1</v>
      </c>
      <c r="E65" s="109" t="s">
        <v>823</v>
      </c>
      <c r="F65" s="69" t="s">
        <v>4090</v>
      </c>
      <c r="G65" s="68"/>
      <c r="H65" s="300"/>
      <c r="I65" s="300"/>
      <c r="J65" s="300"/>
      <c r="K65" s="300"/>
      <c r="L65" s="300"/>
      <c r="M65" s="300"/>
      <c r="N65" s="300"/>
    </row>
    <row r="66" spans="1:14" ht="43.5">
      <c r="A66" s="3"/>
      <c r="B66" s="6"/>
      <c r="C66" s="69" t="s">
        <v>594</v>
      </c>
      <c r="D66" s="53">
        <v>1</v>
      </c>
      <c r="E66" s="109" t="s">
        <v>823</v>
      </c>
      <c r="F66" s="69" t="s">
        <v>4090</v>
      </c>
      <c r="G66" s="68"/>
      <c r="H66" s="300"/>
      <c r="I66" s="300"/>
      <c r="J66" s="300"/>
      <c r="K66" s="300"/>
      <c r="L66" s="300"/>
      <c r="M66" s="300"/>
      <c r="N66" s="300"/>
    </row>
    <row r="67" spans="1:14" ht="43.5">
      <c r="A67" s="3" t="s">
        <v>92</v>
      </c>
      <c r="B67" s="6" t="s">
        <v>318</v>
      </c>
      <c r="C67" s="69" t="s">
        <v>4091</v>
      </c>
      <c r="D67" s="53">
        <v>1</v>
      </c>
      <c r="E67" s="109" t="s">
        <v>823</v>
      </c>
      <c r="F67" s="69" t="s">
        <v>894</v>
      </c>
      <c r="G67" s="16"/>
      <c r="H67" s="300"/>
      <c r="I67" s="300"/>
      <c r="J67" s="300"/>
      <c r="K67" s="300"/>
      <c r="L67" s="300"/>
      <c r="M67" s="300"/>
      <c r="N67" s="300"/>
    </row>
    <row r="68" spans="1:14" ht="29">
      <c r="A68" s="3"/>
      <c r="B68" s="6"/>
      <c r="C68" s="14" t="s">
        <v>598</v>
      </c>
      <c r="D68" s="53">
        <v>1</v>
      </c>
      <c r="E68" s="109" t="s">
        <v>823</v>
      </c>
      <c r="F68" s="69"/>
      <c r="G68" s="68"/>
      <c r="H68" s="300"/>
      <c r="I68" s="300"/>
      <c r="J68" s="300"/>
      <c r="K68" s="300"/>
      <c r="L68" s="300"/>
      <c r="M68" s="300"/>
      <c r="N68" s="300"/>
    </row>
    <row r="69" spans="1:14" ht="46.5">
      <c r="A69" s="3" t="s">
        <v>1306</v>
      </c>
      <c r="B69" s="6" t="s">
        <v>319</v>
      </c>
      <c r="C69" s="69" t="s">
        <v>4092</v>
      </c>
      <c r="D69" s="53">
        <v>1</v>
      </c>
      <c r="E69" s="109" t="s">
        <v>823</v>
      </c>
      <c r="F69" s="69" t="s">
        <v>4090</v>
      </c>
      <c r="G69" s="68"/>
      <c r="H69" s="300"/>
      <c r="I69" s="300"/>
      <c r="J69" s="300"/>
      <c r="K69" s="300"/>
      <c r="L69" s="300"/>
      <c r="M69" s="300"/>
      <c r="N69" s="300"/>
    </row>
    <row r="70" spans="1:14" ht="46.5">
      <c r="A70" s="3" t="s">
        <v>1308</v>
      </c>
      <c r="B70" s="6" t="s">
        <v>320</v>
      </c>
      <c r="C70" s="19" t="s">
        <v>4093</v>
      </c>
      <c r="D70" s="53">
        <v>1</v>
      </c>
      <c r="E70" s="109" t="s">
        <v>823</v>
      </c>
      <c r="F70" s="69" t="s">
        <v>4090</v>
      </c>
      <c r="G70" s="68"/>
      <c r="H70" s="300"/>
      <c r="I70" s="300"/>
      <c r="J70" s="300"/>
      <c r="K70" s="300"/>
      <c r="L70" s="300"/>
      <c r="M70" s="300"/>
      <c r="N70" s="300"/>
    </row>
    <row r="71" spans="1:14" ht="15.5">
      <c r="A71" s="3"/>
      <c r="B71" s="6"/>
      <c r="C71" s="19" t="s">
        <v>4094</v>
      </c>
      <c r="D71" s="53">
        <v>1</v>
      </c>
      <c r="E71" s="109" t="s">
        <v>838</v>
      </c>
      <c r="F71" s="69"/>
      <c r="G71" s="68"/>
      <c r="H71" s="300"/>
      <c r="I71" s="300"/>
      <c r="J71" s="300"/>
      <c r="K71" s="300"/>
      <c r="L71" s="300"/>
      <c r="M71" s="300"/>
      <c r="N71" s="300"/>
    </row>
    <row r="72" spans="1:14" ht="46.5">
      <c r="A72" s="3" t="s">
        <v>97</v>
      </c>
      <c r="B72" s="6" t="s">
        <v>323</v>
      </c>
      <c r="C72" s="14" t="s">
        <v>4095</v>
      </c>
      <c r="D72" s="51">
        <v>1</v>
      </c>
      <c r="E72" s="71" t="s">
        <v>835</v>
      </c>
      <c r="F72" s="14" t="s">
        <v>4096</v>
      </c>
      <c r="G72" s="68"/>
      <c r="H72" s="300"/>
      <c r="I72" s="300"/>
      <c r="J72" s="300"/>
      <c r="K72" s="300"/>
      <c r="L72" s="300"/>
      <c r="M72" s="300"/>
      <c r="N72" s="300"/>
    </row>
    <row r="73" spans="1:14" ht="43.5">
      <c r="A73" s="3"/>
      <c r="B73" s="6"/>
      <c r="C73" s="14" t="s">
        <v>4097</v>
      </c>
      <c r="D73" s="51">
        <v>1</v>
      </c>
      <c r="E73" s="71" t="s">
        <v>835</v>
      </c>
      <c r="F73" s="14" t="s">
        <v>4096</v>
      </c>
      <c r="G73" s="68"/>
      <c r="H73" s="300"/>
      <c r="I73" s="300"/>
      <c r="J73" s="300"/>
      <c r="K73" s="300"/>
      <c r="L73" s="300"/>
      <c r="M73" s="300"/>
      <c r="N73" s="300"/>
    </row>
    <row r="74" spans="1:14" ht="43.5">
      <c r="A74" s="3"/>
      <c r="B74" s="6"/>
      <c r="C74" s="14" t="s">
        <v>4098</v>
      </c>
      <c r="D74" s="51">
        <v>1</v>
      </c>
      <c r="E74" s="71" t="s">
        <v>835</v>
      </c>
      <c r="F74" s="14" t="s">
        <v>4096</v>
      </c>
      <c r="G74" s="68"/>
      <c r="H74" s="300"/>
      <c r="I74" s="300"/>
      <c r="J74" s="300"/>
      <c r="K74" s="300"/>
      <c r="L74" s="300"/>
      <c r="M74" s="300"/>
      <c r="N74" s="300"/>
    </row>
    <row r="75" spans="1:14" ht="43.5">
      <c r="A75" s="3" t="s">
        <v>1321</v>
      </c>
      <c r="B75" s="15" t="s">
        <v>325</v>
      </c>
      <c r="C75" s="14" t="s">
        <v>4099</v>
      </c>
      <c r="D75" s="51">
        <v>1</v>
      </c>
      <c r="E75" s="16" t="s">
        <v>831</v>
      </c>
      <c r="F75" s="16"/>
      <c r="G75" s="16"/>
      <c r="H75" s="300"/>
      <c r="I75" s="300"/>
      <c r="J75" s="300"/>
      <c r="K75" s="300"/>
      <c r="L75" s="300"/>
      <c r="M75" s="300"/>
      <c r="N75" s="300"/>
    </row>
    <row r="76" spans="1:14">
      <c r="A76" s="3" t="s">
        <v>100</v>
      </c>
      <c r="B76" s="431" t="s">
        <v>326</v>
      </c>
      <c r="C76" s="432"/>
      <c r="D76" s="432"/>
      <c r="E76" s="432"/>
      <c r="F76" s="432"/>
      <c r="G76" s="525"/>
      <c r="H76" s="300">
        <f>SUM(D77:D78)</f>
        <v>2</v>
      </c>
      <c r="I76" s="300">
        <f>COUNT(D77:D78)*2</f>
        <v>4</v>
      </c>
      <c r="J76" s="300"/>
      <c r="K76" s="300"/>
      <c r="L76" s="300"/>
      <c r="M76" s="300"/>
      <c r="N76" s="300"/>
    </row>
    <row r="77" spans="1:14" ht="62">
      <c r="A77" s="3" t="s">
        <v>1322</v>
      </c>
      <c r="B77" s="6" t="s">
        <v>2402</v>
      </c>
      <c r="C77" s="14" t="s">
        <v>607</v>
      </c>
      <c r="D77" s="53">
        <v>1</v>
      </c>
      <c r="E77" s="16" t="s">
        <v>828</v>
      </c>
      <c r="F77" s="69" t="s">
        <v>4100</v>
      </c>
      <c r="G77" s="68"/>
      <c r="H77" s="300"/>
      <c r="I77" s="300"/>
      <c r="J77" s="300"/>
      <c r="K77" s="300"/>
      <c r="L77" s="300"/>
      <c r="M77" s="300"/>
      <c r="N77" s="300"/>
    </row>
    <row r="78" spans="1:14" ht="46.5">
      <c r="A78" s="3" t="s">
        <v>1323</v>
      </c>
      <c r="B78" s="5" t="s">
        <v>328</v>
      </c>
      <c r="C78" s="14" t="s">
        <v>4101</v>
      </c>
      <c r="D78" s="51">
        <v>1</v>
      </c>
      <c r="E78" s="16" t="s">
        <v>828</v>
      </c>
      <c r="F78" s="14" t="s">
        <v>4102</v>
      </c>
      <c r="G78" s="16"/>
      <c r="H78" s="300"/>
      <c r="I78" s="300"/>
      <c r="J78" s="300"/>
      <c r="K78" s="300"/>
      <c r="L78" s="300"/>
      <c r="M78" s="300"/>
      <c r="N78" s="300"/>
    </row>
    <row r="79" spans="1:14">
      <c r="A79" s="3" t="s">
        <v>4103</v>
      </c>
      <c r="B79" s="431" t="s">
        <v>4104</v>
      </c>
      <c r="C79" s="432"/>
      <c r="D79" s="432"/>
      <c r="E79" s="432"/>
      <c r="F79" s="432"/>
      <c r="G79" s="525"/>
      <c r="H79" s="300">
        <f>SUM(D80:D101)</f>
        <v>22</v>
      </c>
      <c r="I79" s="300">
        <f>COUNT(D80:D101)*2</f>
        <v>44</v>
      </c>
      <c r="J79" s="300"/>
      <c r="K79" s="300"/>
      <c r="L79" s="300"/>
      <c r="M79" s="300"/>
      <c r="N79" s="300"/>
    </row>
    <row r="80" spans="1:14" ht="46.5">
      <c r="A80" s="3" t="s">
        <v>2408</v>
      </c>
      <c r="B80" s="6" t="s">
        <v>2409</v>
      </c>
      <c r="C80" s="88" t="s">
        <v>4105</v>
      </c>
      <c r="D80" s="53">
        <v>1</v>
      </c>
      <c r="E80" s="68" t="s">
        <v>829</v>
      </c>
      <c r="F80" s="15"/>
      <c r="G80" s="15"/>
      <c r="H80" s="300"/>
      <c r="I80" s="300"/>
      <c r="J80" s="300"/>
      <c r="K80" s="300"/>
      <c r="L80" s="300"/>
      <c r="M80" s="300"/>
      <c r="N80" s="300"/>
    </row>
    <row r="81" spans="1:14" ht="93">
      <c r="A81" s="3"/>
      <c r="B81" s="6"/>
      <c r="C81" s="88" t="s">
        <v>4106</v>
      </c>
      <c r="D81" s="53">
        <v>1</v>
      </c>
      <c r="E81" s="68" t="s">
        <v>829</v>
      </c>
      <c r="F81" s="15" t="s">
        <v>4107</v>
      </c>
      <c r="G81" s="15"/>
      <c r="H81" s="300"/>
      <c r="I81" s="300"/>
      <c r="J81" s="300"/>
      <c r="K81" s="300"/>
      <c r="L81" s="300"/>
      <c r="M81" s="300"/>
      <c r="N81" s="300"/>
    </row>
    <row r="82" spans="1:14" ht="58">
      <c r="A82" s="3" t="s">
        <v>2414</v>
      </c>
      <c r="B82" s="67" t="s">
        <v>2415</v>
      </c>
      <c r="C82" s="69" t="s">
        <v>4108</v>
      </c>
      <c r="D82" s="53">
        <v>1</v>
      </c>
      <c r="E82" s="68" t="s">
        <v>829</v>
      </c>
      <c r="F82" s="103"/>
      <c r="G82" s="15"/>
      <c r="H82" s="300"/>
      <c r="I82" s="300"/>
      <c r="J82" s="300"/>
      <c r="K82" s="300"/>
      <c r="L82" s="300"/>
      <c r="M82" s="300"/>
      <c r="N82" s="300"/>
    </row>
    <row r="83" spans="1:14" ht="58">
      <c r="A83" s="3"/>
      <c r="B83" s="67"/>
      <c r="C83" s="69" t="s">
        <v>4109</v>
      </c>
      <c r="D83" s="53">
        <v>1</v>
      </c>
      <c r="E83" s="68" t="s">
        <v>3153</v>
      </c>
      <c r="F83" s="101" t="s">
        <v>4110</v>
      </c>
      <c r="G83" s="103"/>
      <c r="H83" s="300"/>
      <c r="I83" s="300"/>
      <c r="J83" s="300"/>
      <c r="K83" s="300"/>
      <c r="L83" s="300"/>
      <c r="M83" s="300"/>
      <c r="N83" s="300"/>
    </row>
    <row r="84" spans="1:14" ht="29">
      <c r="A84" s="3"/>
      <c r="B84" s="67"/>
      <c r="C84" s="69" t="s">
        <v>4111</v>
      </c>
      <c r="D84" s="53">
        <v>1</v>
      </c>
      <c r="E84" s="68" t="s">
        <v>823</v>
      </c>
      <c r="F84" s="69" t="s">
        <v>4112</v>
      </c>
      <c r="G84" s="68"/>
      <c r="H84" s="300"/>
      <c r="I84" s="300"/>
      <c r="J84" s="300"/>
      <c r="K84" s="300"/>
      <c r="L84" s="300"/>
      <c r="M84" s="300"/>
      <c r="N84" s="300"/>
    </row>
    <row r="85" spans="1:14" ht="58">
      <c r="A85" s="3"/>
      <c r="B85" s="67"/>
      <c r="C85" s="69" t="s">
        <v>4113</v>
      </c>
      <c r="D85" s="53">
        <v>1</v>
      </c>
      <c r="E85" s="68" t="s">
        <v>823</v>
      </c>
      <c r="F85" s="69" t="s">
        <v>4114</v>
      </c>
      <c r="G85" s="68"/>
      <c r="H85" s="300"/>
      <c r="I85" s="300"/>
      <c r="J85" s="300"/>
      <c r="K85" s="300"/>
      <c r="L85" s="300"/>
      <c r="M85" s="300"/>
      <c r="N85" s="300"/>
    </row>
    <row r="86" spans="1:14" ht="43.5">
      <c r="A86" s="3"/>
      <c r="B86" s="67"/>
      <c r="C86" s="69" t="s">
        <v>4115</v>
      </c>
      <c r="D86" s="53">
        <v>1</v>
      </c>
      <c r="E86" s="68" t="s">
        <v>838</v>
      </c>
      <c r="F86" s="68"/>
      <c r="G86" s="68"/>
      <c r="H86" s="300"/>
      <c r="I86" s="300"/>
      <c r="J86" s="300"/>
      <c r="K86" s="300"/>
      <c r="L86" s="300"/>
      <c r="M86" s="300"/>
      <c r="N86" s="300"/>
    </row>
    <row r="87" spans="1:14" ht="29">
      <c r="A87" s="3"/>
      <c r="B87" s="67"/>
      <c r="C87" s="69" t="s">
        <v>4116</v>
      </c>
      <c r="D87" s="53">
        <v>1</v>
      </c>
      <c r="E87" s="68" t="s">
        <v>823</v>
      </c>
      <c r="F87" s="68"/>
      <c r="G87" s="68"/>
      <c r="H87" s="300"/>
      <c r="I87" s="300"/>
      <c r="J87" s="300"/>
      <c r="K87" s="300"/>
      <c r="L87" s="300"/>
      <c r="M87" s="300"/>
      <c r="N87" s="300"/>
    </row>
    <row r="88" spans="1:14" ht="43.5">
      <c r="A88" s="3"/>
      <c r="B88" s="67"/>
      <c r="C88" s="69" t="s">
        <v>4117</v>
      </c>
      <c r="D88" s="53">
        <v>1</v>
      </c>
      <c r="E88" s="68" t="s">
        <v>829</v>
      </c>
      <c r="F88" s="69" t="s">
        <v>4118</v>
      </c>
      <c r="G88" s="68"/>
      <c r="H88" s="300"/>
      <c r="I88" s="300"/>
      <c r="J88" s="300"/>
      <c r="K88" s="300"/>
      <c r="L88" s="300"/>
      <c r="M88" s="300"/>
      <c r="N88" s="300"/>
    </row>
    <row r="89" spans="1:14" ht="58">
      <c r="A89" s="3"/>
      <c r="B89" s="67"/>
      <c r="C89" s="69" t="s">
        <v>4119</v>
      </c>
      <c r="D89" s="53">
        <v>1</v>
      </c>
      <c r="E89" s="68" t="s">
        <v>838</v>
      </c>
      <c r="F89" s="68"/>
      <c r="G89" s="68"/>
      <c r="H89" s="300"/>
      <c r="I89" s="300"/>
      <c r="J89" s="300"/>
      <c r="K89" s="300"/>
      <c r="L89" s="300"/>
      <c r="M89" s="300"/>
      <c r="N89" s="300"/>
    </row>
    <row r="90" spans="1:14" ht="29">
      <c r="A90" s="3"/>
      <c r="B90" s="67"/>
      <c r="C90" s="15" t="s">
        <v>4120</v>
      </c>
      <c r="D90" s="53">
        <v>1</v>
      </c>
      <c r="E90" s="68" t="s">
        <v>829</v>
      </c>
      <c r="F90" s="68"/>
      <c r="G90" s="141"/>
      <c r="H90" s="300"/>
      <c r="I90" s="300"/>
      <c r="J90" s="300"/>
      <c r="K90" s="300"/>
      <c r="L90" s="300"/>
      <c r="M90" s="300"/>
      <c r="N90" s="300"/>
    </row>
    <row r="91" spans="1:14" ht="31">
      <c r="A91" s="3" t="s">
        <v>105</v>
      </c>
      <c r="B91" s="5" t="s">
        <v>331</v>
      </c>
      <c r="C91" s="69" t="s">
        <v>4121</v>
      </c>
      <c r="D91" s="51">
        <v>1</v>
      </c>
      <c r="E91" s="16" t="s">
        <v>829</v>
      </c>
      <c r="F91" s="14" t="s">
        <v>4122</v>
      </c>
      <c r="G91" s="16"/>
      <c r="H91" s="300"/>
      <c r="I91" s="300"/>
      <c r="J91" s="300"/>
      <c r="K91" s="300"/>
      <c r="L91" s="300"/>
      <c r="M91" s="300"/>
      <c r="N91" s="300"/>
    </row>
    <row r="92" spans="1:14" ht="58">
      <c r="A92" s="3" t="s">
        <v>1963</v>
      </c>
      <c r="B92" s="67" t="s">
        <v>1964</v>
      </c>
      <c r="C92" s="69" t="s">
        <v>4123</v>
      </c>
      <c r="D92" s="53">
        <v>1</v>
      </c>
      <c r="E92" s="68" t="s">
        <v>829</v>
      </c>
      <c r="F92" s="69" t="s">
        <v>4124</v>
      </c>
      <c r="G92" s="68"/>
      <c r="H92" s="300"/>
      <c r="I92" s="300"/>
      <c r="J92" s="300"/>
      <c r="K92" s="300"/>
      <c r="L92" s="300"/>
      <c r="M92" s="300"/>
      <c r="N92" s="300"/>
    </row>
    <row r="93" spans="1:14" ht="58">
      <c r="A93" s="3"/>
      <c r="B93" s="67"/>
      <c r="C93" s="69" t="s">
        <v>4125</v>
      </c>
      <c r="D93" s="53">
        <v>1</v>
      </c>
      <c r="E93" s="68" t="s">
        <v>823</v>
      </c>
      <c r="F93" s="22"/>
      <c r="G93" s="68"/>
      <c r="H93" s="300"/>
      <c r="I93" s="300"/>
      <c r="J93" s="300"/>
      <c r="K93" s="300"/>
      <c r="L93" s="300"/>
      <c r="M93" s="300"/>
      <c r="N93" s="300"/>
    </row>
    <row r="94" spans="1:14" ht="29">
      <c r="A94" s="3"/>
      <c r="B94" s="67"/>
      <c r="C94" s="69" t="s">
        <v>4126</v>
      </c>
      <c r="D94" s="53">
        <v>1</v>
      </c>
      <c r="E94" s="68" t="s">
        <v>827</v>
      </c>
      <c r="F94" s="68"/>
      <c r="G94" s="68"/>
      <c r="H94" s="300"/>
      <c r="I94" s="300"/>
      <c r="J94" s="300"/>
      <c r="K94" s="300"/>
      <c r="L94" s="300"/>
      <c r="M94" s="300"/>
      <c r="N94" s="300"/>
    </row>
    <row r="95" spans="1:14" ht="58">
      <c r="A95" s="3"/>
      <c r="B95" s="67"/>
      <c r="C95" s="69" t="s">
        <v>4127</v>
      </c>
      <c r="D95" s="53">
        <v>1</v>
      </c>
      <c r="E95" s="68" t="s">
        <v>827</v>
      </c>
      <c r="F95" s="69" t="s">
        <v>4128</v>
      </c>
      <c r="G95" s="68"/>
      <c r="H95" s="300"/>
      <c r="I95" s="300"/>
      <c r="J95" s="300"/>
      <c r="K95" s="300"/>
      <c r="L95" s="300"/>
      <c r="M95" s="300"/>
      <c r="N95" s="300"/>
    </row>
    <row r="96" spans="1:14" ht="43.5">
      <c r="A96" s="3"/>
      <c r="B96" s="67"/>
      <c r="C96" s="69" t="s">
        <v>4129</v>
      </c>
      <c r="D96" s="53">
        <v>1</v>
      </c>
      <c r="E96" s="68" t="s">
        <v>827</v>
      </c>
      <c r="F96" s="22"/>
      <c r="G96" s="68"/>
      <c r="H96" s="300"/>
      <c r="I96" s="300"/>
      <c r="J96" s="300"/>
      <c r="K96" s="300"/>
      <c r="L96" s="300"/>
      <c r="M96" s="300"/>
      <c r="N96" s="300"/>
    </row>
    <row r="97" spans="1:14" ht="58">
      <c r="A97" s="3"/>
      <c r="B97" s="67"/>
      <c r="C97" s="69" t="s">
        <v>4130</v>
      </c>
      <c r="D97" s="53">
        <v>1</v>
      </c>
      <c r="E97" s="68" t="s">
        <v>840</v>
      </c>
      <c r="F97" s="68"/>
      <c r="G97" s="68"/>
      <c r="H97" s="300"/>
      <c r="I97" s="300"/>
      <c r="J97" s="300"/>
      <c r="K97" s="300"/>
      <c r="L97" s="300"/>
      <c r="M97" s="300"/>
      <c r="N97" s="300"/>
    </row>
    <row r="98" spans="1:14" ht="43.5">
      <c r="A98" s="3"/>
      <c r="B98" s="67"/>
      <c r="C98" s="31" t="s">
        <v>4131</v>
      </c>
      <c r="D98" s="53">
        <v>1</v>
      </c>
      <c r="E98" s="68" t="s">
        <v>829</v>
      </c>
      <c r="F98" s="68"/>
      <c r="G98" s="68"/>
      <c r="H98" s="300"/>
      <c r="I98" s="300"/>
      <c r="J98" s="300"/>
      <c r="K98" s="300"/>
      <c r="L98" s="300"/>
      <c r="M98" s="300"/>
      <c r="N98" s="300"/>
    </row>
    <row r="99" spans="1:14" ht="29">
      <c r="A99" s="3"/>
      <c r="B99" s="67"/>
      <c r="C99" s="27" t="s">
        <v>4132</v>
      </c>
      <c r="D99" s="51">
        <v>1</v>
      </c>
      <c r="E99" s="68" t="s">
        <v>829</v>
      </c>
      <c r="F99" s="16"/>
      <c r="G99" s="68"/>
      <c r="H99" s="300"/>
      <c r="I99" s="300"/>
      <c r="J99" s="300"/>
      <c r="K99" s="300"/>
      <c r="L99" s="300"/>
      <c r="M99" s="300"/>
      <c r="N99" s="300"/>
    </row>
    <row r="100" spans="1:14" ht="29">
      <c r="A100" s="3"/>
      <c r="B100" s="29"/>
      <c r="C100" s="14" t="s">
        <v>4133</v>
      </c>
      <c r="D100" s="51">
        <v>1</v>
      </c>
      <c r="E100" s="68" t="s">
        <v>829</v>
      </c>
      <c r="F100" s="16"/>
      <c r="G100" s="68"/>
      <c r="H100" s="300"/>
      <c r="I100" s="300"/>
      <c r="J100" s="300"/>
      <c r="K100" s="300"/>
      <c r="L100" s="300"/>
      <c r="M100" s="300"/>
      <c r="N100" s="300"/>
    </row>
    <row r="101" spans="1:14" ht="29">
      <c r="A101" s="3"/>
      <c r="B101" s="29"/>
      <c r="C101" s="14" t="s">
        <v>4134</v>
      </c>
      <c r="D101" s="51">
        <v>1</v>
      </c>
      <c r="E101" s="68" t="s">
        <v>829</v>
      </c>
      <c r="F101" s="14" t="s">
        <v>4135</v>
      </c>
      <c r="G101" s="68"/>
      <c r="H101" s="300"/>
      <c r="I101" s="300"/>
      <c r="J101" s="300"/>
      <c r="K101" s="300"/>
      <c r="L101" s="300"/>
      <c r="M101" s="300"/>
      <c r="N101" s="300"/>
    </row>
    <row r="102" spans="1:14">
      <c r="A102" s="3" t="s">
        <v>1327</v>
      </c>
      <c r="B102" s="431" t="s">
        <v>336</v>
      </c>
      <c r="C102" s="432"/>
      <c r="D102" s="432"/>
      <c r="E102" s="432"/>
      <c r="F102" s="432"/>
      <c r="G102" s="525"/>
      <c r="H102" s="300">
        <f>SUM(D103:D105)</f>
        <v>3</v>
      </c>
      <c r="I102" s="300">
        <f>COUNT(D103:D105)*2</f>
        <v>6</v>
      </c>
      <c r="J102" s="300"/>
      <c r="K102" s="300"/>
      <c r="L102" s="300"/>
      <c r="M102" s="300"/>
      <c r="N102" s="300"/>
    </row>
    <row r="103" spans="1:14" ht="46.5">
      <c r="A103" s="3" t="s">
        <v>1328</v>
      </c>
      <c r="B103" s="6" t="s">
        <v>337</v>
      </c>
      <c r="C103" s="6" t="s">
        <v>4136</v>
      </c>
      <c r="D103" s="53">
        <v>1</v>
      </c>
      <c r="E103" s="16" t="s">
        <v>831</v>
      </c>
      <c r="F103" s="68"/>
      <c r="G103" s="68"/>
      <c r="H103" s="300"/>
      <c r="I103" s="300"/>
      <c r="J103" s="300"/>
      <c r="K103" s="300"/>
      <c r="L103" s="300"/>
      <c r="M103" s="300"/>
      <c r="N103" s="300"/>
    </row>
    <row r="104" spans="1:14" ht="62">
      <c r="A104" s="3" t="s">
        <v>1329</v>
      </c>
      <c r="B104" s="6" t="s">
        <v>338</v>
      </c>
      <c r="C104" s="14" t="s">
        <v>617</v>
      </c>
      <c r="D104" s="51">
        <v>1</v>
      </c>
      <c r="E104" s="16" t="s">
        <v>829</v>
      </c>
      <c r="F104" s="14" t="s">
        <v>3787</v>
      </c>
      <c r="G104" s="16"/>
      <c r="H104" s="300"/>
      <c r="I104" s="300"/>
      <c r="J104" s="300"/>
      <c r="K104" s="300"/>
      <c r="L104" s="300"/>
      <c r="M104" s="300"/>
      <c r="N104" s="300"/>
    </row>
    <row r="105" spans="1:14" ht="77.5">
      <c r="A105" s="3" t="s">
        <v>1331</v>
      </c>
      <c r="B105" s="6" t="s">
        <v>339</v>
      </c>
      <c r="C105" s="69" t="s">
        <v>4137</v>
      </c>
      <c r="D105" s="51">
        <v>1</v>
      </c>
      <c r="E105" s="16" t="s">
        <v>823</v>
      </c>
      <c r="F105" s="16"/>
      <c r="G105" s="16"/>
      <c r="H105" s="300"/>
      <c r="I105" s="300"/>
      <c r="J105" s="300"/>
      <c r="K105" s="300"/>
      <c r="L105" s="300"/>
      <c r="M105" s="300"/>
      <c r="N105" s="300"/>
    </row>
    <row r="106" spans="1:14" ht="29">
      <c r="A106" s="3" t="s">
        <v>4138</v>
      </c>
      <c r="B106" s="431" t="s">
        <v>4139</v>
      </c>
      <c r="C106" s="432"/>
      <c r="D106" s="432"/>
      <c r="E106" s="432"/>
      <c r="F106" s="432"/>
      <c r="G106" s="525"/>
      <c r="H106" s="300">
        <f>SUM(D107)</f>
        <v>1</v>
      </c>
      <c r="I106" s="300">
        <f>COUNT(D107)*2</f>
        <v>2</v>
      </c>
      <c r="J106" s="300"/>
      <c r="K106" s="300"/>
      <c r="L106" s="300"/>
      <c r="M106" s="300"/>
      <c r="N106" s="300"/>
    </row>
    <row r="107" spans="1:14" ht="87">
      <c r="A107" s="3" t="s">
        <v>4140</v>
      </c>
      <c r="B107" s="14" t="s">
        <v>4141</v>
      </c>
      <c r="C107" s="69" t="s">
        <v>4142</v>
      </c>
      <c r="D107" s="51">
        <v>1</v>
      </c>
      <c r="E107" s="16" t="s">
        <v>835</v>
      </c>
      <c r="F107" s="14" t="s">
        <v>4143</v>
      </c>
      <c r="G107" s="16"/>
      <c r="H107" s="300"/>
      <c r="I107" s="300"/>
      <c r="J107" s="300"/>
      <c r="K107" s="300"/>
      <c r="L107" s="300"/>
      <c r="M107" s="300"/>
      <c r="N107" s="300"/>
    </row>
    <row r="108" spans="1:14" ht="18.5">
      <c r="A108" s="1"/>
      <c r="B108" s="506" t="s">
        <v>340</v>
      </c>
      <c r="C108" s="510"/>
      <c r="D108" s="510"/>
      <c r="E108" s="510"/>
      <c r="F108" s="510"/>
      <c r="G108" s="527"/>
      <c r="H108" s="300">
        <f>H109+H122</f>
        <v>14</v>
      </c>
      <c r="I108" s="300">
        <f>I109+I122</f>
        <v>28</v>
      </c>
      <c r="J108" s="300"/>
      <c r="K108" s="300"/>
      <c r="L108" s="300"/>
      <c r="M108" s="300"/>
      <c r="N108" s="300"/>
    </row>
    <row r="109" spans="1:14">
      <c r="A109" s="3" t="s">
        <v>1374</v>
      </c>
      <c r="B109" s="431" t="s">
        <v>369</v>
      </c>
      <c r="C109" s="432"/>
      <c r="D109" s="432"/>
      <c r="E109" s="432"/>
      <c r="F109" s="432"/>
      <c r="G109" s="525"/>
      <c r="H109" s="300">
        <f>SUM(D110:D121)</f>
        <v>12</v>
      </c>
      <c r="I109" s="300">
        <f>COUNT(D110:D121)*2</f>
        <v>24</v>
      </c>
      <c r="J109" s="300"/>
      <c r="K109" s="300"/>
      <c r="L109" s="300"/>
      <c r="M109" s="300"/>
      <c r="N109" s="300"/>
    </row>
    <row r="110" spans="1:14" ht="31">
      <c r="A110" s="3" t="s">
        <v>1383</v>
      </c>
      <c r="B110" s="6" t="s">
        <v>375</v>
      </c>
      <c r="C110" s="67" t="s">
        <v>4144</v>
      </c>
      <c r="D110" s="53">
        <v>1</v>
      </c>
      <c r="E110" s="68" t="s">
        <v>840</v>
      </c>
      <c r="F110" s="68"/>
      <c r="G110" s="68"/>
      <c r="H110" s="300"/>
      <c r="I110" s="300"/>
      <c r="J110" s="300"/>
      <c r="K110" s="300"/>
      <c r="L110" s="300"/>
      <c r="M110" s="300"/>
      <c r="N110" s="300"/>
    </row>
    <row r="111" spans="1:14" ht="29">
      <c r="A111" s="3"/>
      <c r="B111" s="6"/>
      <c r="C111" s="67" t="s">
        <v>4145</v>
      </c>
      <c r="D111" s="53">
        <v>1</v>
      </c>
      <c r="E111" s="68" t="s">
        <v>840</v>
      </c>
      <c r="F111" s="68"/>
      <c r="G111" s="68"/>
      <c r="H111" s="300"/>
      <c r="I111" s="300"/>
      <c r="J111" s="300"/>
      <c r="K111" s="300"/>
      <c r="L111" s="300"/>
      <c r="M111" s="300"/>
      <c r="N111" s="300"/>
    </row>
    <row r="112" spans="1:14" ht="58">
      <c r="A112" s="3" t="s">
        <v>1386</v>
      </c>
      <c r="B112" s="6" t="s">
        <v>376</v>
      </c>
      <c r="C112" s="69" t="s">
        <v>4146</v>
      </c>
      <c r="D112" s="53">
        <v>1</v>
      </c>
      <c r="E112" s="68" t="s">
        <v>840</v>
      </c>
      <c r="F112" s="68"/>
      <c r="G112" s="68"/>
      <c r="H112" s="300"/>
      <c r="I112" s="300"/>
      <c r="J112" s="300"/>
      <c r="K112" s="300"/>
      <c r="L112" s="300"/>
      <c r="M112" s="300"/>
      <c r="N112" s="300"/>
    </row>
    <row r="113" spans="1:14" ht="29">
      <c r="A113" s="3"/>
      <c r="B113" s="6"/>
      <c r="C113" s="69" t="s">
        <v>4147</v>
      </c>
      <c r="D113" s="53">
        <v>1</v>
      </c>
      <c r="E113" s="68" t="s">
        <v>840</v>
      </c>
      <c r="F113" s="69" t="s">
        <v>4148</v>
      </c>
      <c r="G113" s="68"/>
      <c r="H113" s="300"/>
      <c r="I113" s="300"/>
      <c r="J113" s="300"/>
      <c r="K113" s="300"/>
      <c r="L113" s="300"/>
      <c r="M113" s="300"/>
      <c r="N113" s="300"/>
    </row>
    <row r="114" spans="1:14" ht="58">
      <c r="A114" s="3"/>
      <c r="B114" s="6"/>
      <c r="C114" s="69" t="s">
        <v>4149</v>
      </c>
      <c r="D114" s="53">
        <v>1</v>
      </c>
      <c r="E114" s="68" t="s">
        <v>840</v>
      </c>
      <c r="F114" s="69" t="s">
        <v>4150</v>
      </c>
      <c r="G114" s="68"/>
      <c r="H114" s="300"/>
      <c r="I114" s="300"/>
      <c r="J114" s="300"/>
      <c r="K114" s="300"/>
      <c r="L114" s="300"/>
      <c r="M114" s="300"/>
      <c r="N114" s="300"/>
    </row>
    <row r="115" spans="1:14" ht="72.5">
      <c r="A115" s="3"/>
      <c r="B115" s="6"/>
      <c r="C115" s="69" t="s">
        <v>4151</v>
      </c>
      <c r="D115" s="53">
        <v>1</v>
      </c>
      <c r="E115" s="68" t="s">
        <v>840</v>
      </c>
      <c r="F115" s="69" t="s">
        <v>4152</v>
      </c>
      <c r="G115" s="68"/>
      <c r="H115" s="300"/>
      <c r="I115" s="300"/>
      <c r="J115" s="300"/>
      <c r="K115" s="300"/>
      <c r="L115" s="300"/>
      <c r="M115" s="300"/>
      <c r="N115" s="300"/>
    </row>
    <row r="116" spans="1:14" ht="29">
      <c r="A116" s="3"/>
      <c r="B116" s="6"/>
      <c r="C116" s="69" t="s">
        <v>4153</v>
      </c>
      <c r="D116" s="53">
        <v>1</v>
      </c>
      <c r="E116" s="68" t="s">
        <v>840</v>
      </c>
      <c r="F116" s="68"/>
      <c r="G116" s="68"/>
      <c r="H116" s="300"/>
      <c r="I116" s="300"/>
      <c r="J116" s="300"/>
      <c r="K116" s="300"/>
      <c r="L116" s="300"/>
      <c r="M116" s="300"/>
      <c r="N116" s="300"/>
    </row>
    <row r="117" spans="1:14" ht="58">
      <c r="A117" s="3"/>
      <c r="B117" s="6"/>
      <c r="C117" s="69" t="s">
        <v>4154</v>
      </c>
      <c r="D117" s="53">
        <v>1</v>
      </c>
      <c r="E117" s="68" t="s">
        <v>840</v>
      </c>
      <c r="F117" s="69" t="s">
        <v>4155</v>
      </c>
      <c r="G117" s="68"/>
      <c r="H117" s="300"/>
      <c r="I117" s="300"/>
      <c r="J117" s="300"/>
      <c r="K117" s="300"/>
      <c r="L117" s="300"/>
      <c r="M117" s="300"/>
      <c r="N117" s="300"/>
    </row>
    <row r="118" spans="1:14" ht="43.5">
      <c r="A118" s="3"/>
      <c r="B118" s="6"/>
      <c r="C118" s="69" t="s">
        <v>4156</v>
      </c>
      <c r="D118" s="53">
        <v>1</v>
      </c>
      <c r="E118" s="68" t="s">
        <v>840</v>
      </c>
      <c r="F118" s="68"/>
      <c r="G118" s="68"/>
      <c r="H118" s="300"/>
      <c r="I118" s="300"/>
      <c r="J118" s="300"/>
      <c r="K118" s="300"/>
      <c r="L118" s="300"/>
      <c r="M118" s="300"/>
      <c r="N118" s="300"/>
    </row>
    <row r="119" spans="1:14" ht="29">
      <c r="A119" s="3"/>
      <c r="B119" s="6"/>
      <c r="C119" s="69" t="s">
        <v>4157</v>
      </c>
      <c r="D119" s="53">
        <v>1</v>
      </c>
      <c r="E119" s="68" t="s">
        <v>829</v>
      </c>
      <c r="F119" s="68"/>
      <c r="G119" s="68"/>
      <c r="H119" s="300"/>
      <c r="I119" s="300"/>
      <c r="J119" s="300"/>
      <c r="K119" s="300"/>
      <c r="L119" s="300"/>
      <c r="M119" s="300"/>
      <c r="N119" s="300"/>
    </row>
    <row r="120" spans="1:14" ht="58">
      <c r="A120" s="3"/>
      <c r="B120" s="6"/>
      <c r="C120" s="69" t="s">
        <v>4158</v>
      </c>
      <c r="D120" s="53">
        <v>1</v>
      </c>
      <c r="E120" s="68" t="s">
        <v>829</v>
      </c>
      <c r="F120" s="69" t="s">
        <v>4159</v>
      </c>
      <c r="G120" s="68"/>
      <c r="H120" s="300"/>
      <c r="I120" s="300"/>
      <c r="J120" s="300"/>
      <c r="K120" s="300"/>
      <c r="L120" s="300"/>
      <c r="M120" s="300"/>
      <c r="N120" s="300"/>
    </row>
    <row r="121" spans="1:14" ht="29">
      <c r="A121" s="3"/>
      <c r="B121" s="6"/>
      <c r="C121" s="69" t="s">
        <v>4160</v>
      </c>
      <c r="D121" s="53">
        <v>1</v>
      </c>
      <c r="E121" s="68" t="s">
        <v>829</v>
      </c>
      <c r="F121" s="69" t="s">
        <v>4161</v>
      </c>
      <c r="G121" s="68"/>
      <c r="H121" s="300"/>
      <c r="I121" s="300"/>
      <c r="J121" s="300"/>
      <c r="K121" s="300"/>
      <c r="L121" s="300"/>
      <c r="M121" s="300"/>
      <c r="N121" s="300"/>
    </row>
    <row r="122" spans="1:14" ht="29">
      <c r="A122" s="3" t="s">
        <v>1388</v>
      </c>
      <c r="B122" s="431" t="s">
        <v>382</v>
      </c>
      <c r="C122" s="443"/>
      <c r="D122" s="443"/>
      <c r="E122" s="443"/>
      <c r="F122" s="443"/>
      <c r="G122" s="483"/>
      <c r="H122" s="300">
        <f>SUM(D123:D124)</f>
        <v>2</v>
      </c>
      <c r="I122" s="300">
        <f>COUNT(D123:D124)*2</f>
        <v>4</v>
      </c>
      <c r="J122" s="300"/>
      <c r="K122" s="300"/>
      <c r="L122" s="300"/>
      <c r="M122" s="300"/>
      <c r="N122" s="300"/>
    </row>
    <row r="123" spans="1:14" ht="31">
      <c r="A123" s="3" t="s">
        <v>1389</v>
      </c>
      <c r="B123" s="5" t="s">
        <v>385</v>
      </c>
      <c r="C123" s="14" t="s">
        <v>4162</v>
      </c>
      <c r="D123" s="51">
        <v>1</v>
      </c>
      <c r="E123" s="22" t="s">
        <v>835</v>
      </c>
      <c r="F123" s="16" t="s">
        <v>4163</v>
      </c>
      <c r="G123" s="16"/>
      <c r="H123" s="300"/>
      <c r="I123" s="300"/>
      <c r="J123" s="300"/>
      <c r="K123" s="300"/>
      <c r="L123" s="300"/>
      <c r="M123" s="300"/>
      <c r="N123" s="300"/>
    </row>
    <row r="124" spans="1:14" ht="29">
      <c r="A124" s="3"/>
      <c r="B124" s="5"/>
      <c r="C124" s="14" t="s">
        <v>2042</v>
      </c>
      <c r="D124" s="51">
        <v>1</v>
      </c>
      <c r="E124" s="16" t="s">
        <v>835</v>
      </c>
      <c r="F124" s="16" t="s">
        <v>4163</v>
      </c>
      <c r="G124" s="16"/>
      <c r="H124" s="300"/>
      <c r="I124" s="300"/>
      <c r="J124" s="300"/>
      <c r="K124" s="300"/>
      <c r="L124" s="300"/>
      <c r="M124" s="300"/>
      <c r="N124" s="300"/>
    </row>
    <row r="125" spans="1:14" ht="18.5">
      <c r="A125" s="2"/>
      <c r="B125" s="506" t="s">
        <v>397</v>
      </c>
      <c r="C125" s="510"/>
      <c r="D125" s="510"/>
      <c r="E125" s="510"/>
      <c r="F125" s="510"/>
      <c r="G125" s="527"/>
      <c r="H125" s="300">
        <f>H126+H129+H134+H141</f>
        <v>18</v>
      </c>
      <c r="I125" s="300">
        <f>I126+I129+I134+I141</f>
        <v>36</v>
      </c>
      <c r="J125" s="300"/>
      <c r="K125" s="300"/>
      <c r="L125" s="300"/>
      <c r="M125" s="300"/>
      <c r="N125" s="300"/>
    </row>
    <row r="126" spans="1:14">
      <c r="A126" s="188" t="s">
        <v>1603</v>
      </c>
      <c r="B126" s="431" t="s">
        <v>398</v>
      </c>
      <c r="C126" s="432"/>
      <c r="D126" s="432"/>
      <c r="E126" s="432"/>
      <c r="F126" s="432"/>
      <c r="G126" s="525"/>
      <c r="H126" s="300">
        <f>SUM(D127:D128)</f>
        <v>2</v>
      </c>
      <c r="I126" s="300">
        <f>COUNT(D127:D128)*2</f>
        <v>4</v>
      </c>
      <c r="J126" s="300"/>
      <c r="K126" s="300"/>
      <c r="L126" s="300"/>
      <c r="M126" s="300"/>
      <c r="N126" s="300"/>
    </row>
    <row r="127" spans="1:14" ht="46.5">
      <c r="A127" s="188" t="s">
        <v>1604</v>
      </c>
      <c r="B127" s="6" t="s">
        <v>3800</v>
      </c>
      <c r="C127" s="14" t="s">
        <v>3130</v>
      </c>
      <c r="D127" s="51">
        <v>1</v>
      </c>
      <c r="E127" s="71" t="s">
        <v>835</v>
      </c>
      <c r="F127" s="19" t="s">
        <v>3801</v>
      </c>
      <c r="G127" s="109"/>
      <c r="H127" s="300"/>
      <c r="I127" s="300"/>
      <c r="J127" s="300"/>
      <c r="K127" s="300"/>
      <c r="L127" s="300"/>
      <c r="M127" s="300"/>
      <c r="N127" s="300"/>
    </row>
    <row r="128" spans="1:14" ht="58">
      <c r="A128" s="188"/>
      <c r="B128" s="6"/>
      <c r="C128" s="14" t="s">
        <v>4164</v>
      </c>
      <c r="D128" s="51">
        <v>1</v>
      </c>
      <c r="E128" s="71" t="s">
        <v>835</v>
      </c>
      <c r="F128" s="71"/>
      <c r="G128" s="109"/>
      <c r="H128" s="300"/>
      <c r="I128" s="300"/>
      <c r="J128" s="300"/>
      <c r="K128" s="300"/>
      <c r="L128" s="300"/>
      <c r="M128" s="300"/>
      <c r="N128" s="300"/>
    </row>
    <row r="129" spans="1:14">
      <c r="A129" s="188" t="s">
        <v>1609</v>
      </c>
      <c r="B129" s="431" t="s">
        <v>402</v>
      </c>
      <c r="C129" s="432"/>
      <c r="D129" s="432"/>
      <c r="E129" s="432"/>
      <c r="F129" s="432"/>
      <c r="G129" s="525"/>
      <c r="H129" s="300">
        <f>SUM(D130:D133)</f>
        <v>4</v>
      </c>
      <c r="I129" s="300">
        <f>COUNT(D130:D133)*2</f>
        <v>8</v>
      </c>
      <c r="J129" s="300"/>
      <c r="K129" s="300"/>
      <c r="L129" s="300"/>
      <c r="M129" s="300"/>
      <c r="N129" s="300"/>
    </row>
    <row r="130" spans="1:14" ht="31">
      <c r="A130" s="188" t="s">
        <v>1610</v>
      </c>
      <c r="B130" s="6" t="s">
        <v>403</v>
      </c>
      <c r="C130" s="69" t="s">
        <v>4165</v>
      </c>
      <c r="D130" s="53">
        <v>1</v>
      </c>
      <c r="E130" s="71" t="s">
        <v>823</v>
      </c>
      <c r="F130" s="69" t="s">
        <v>4166</v>
      </c>
      <c r="G130" s="109"/>
      <c r="H130" s="300"/>
      <c r="I130" s="300"/>
      <c r="J130" s="300"/>
      <c r="K130" s="300"/>
      <c r="L130" s="300"/>
      <c r="M130" s="300"/>
      <c r="N130" s="300"/>
    </row>
    <row r="131" spans="1:14" ht="29">
      <c r="A131" s="188"/>
      <c r="B131" s="6"/>
      <c r="C131" s="69" t="s">
        <v>4167</v>
      </c>
      <c r="D131" s="53">
        <v>1</v>
      </c>
      <c r="E131" s="71" t="s">
        <v>828</v>
      </c>
      <c r="F131" s="19" t="s">
        <v>3965</v>
      </c>
      <c r="G131" s="109"/>
      <c r="H131" s="300"/>
      <c r="I131" s="300"/>
      <c r="J131" s="300"/>
      <c r="K131" s="300"/>
      <c r="L131" s="300"/>
      <c r="M131" s="300"/>
      <c r="N131" s="300"/>
    </row>
    <row r="132" spans="1:14" ht="43.5">
      <c r="A132" s="188"/>
      <c r="B132" s="6"/>
      <c r="C132" s="69" t="s">
        <v>4168</v>
      </c>
      <c r="D132" s="53">
        <v>1</v>
      </c>
      <c r="E132" s="71" t="s">
        <v>828</v>
      </c>
      <c r="F132" s="19" t="s">
        <v>939</v>
      </c>
      <c r="G132" s="109"/>
      <c r="H132" s="300"/>
      <c r="I132" s="300"/>
      <c r="J132" s="300"/>
      <c r="K132" s="300"/>
      <c r="L132" s="300"/>
      <c r="M132" s="300"/>
      <c r="N132" s="300"/>
    </row>
    <row r="133" spans="1:14" ht="43.5">
      <c r="A133" s="188"/>
      <c r="B133" s="6"/>
      <c r="C133" s="69" t="s">
        <v>4169</v>
      </c>
      <c r="D133" s="53">
        <v>1</v>
      </c>
      <c r="E133" s="71" t="s">
        <v>823</v>
      </c>
      <c r="F133" s="19" t="s">
        <v>941</v>
      </c>
      <c r="G133" s="109"/>
      <c r="H133" s="300"/>
      <c r="I133" s="300"/>
      <c r="J133" s="300"/>
      <c r="K133" s="300"/>
      <c r="L133" s="300"/>
      <c r="M133" s="300"/>
      <c r="N133" s="300"/>
    </row>
    <row r="134" spans="1:14">
      <c r="A134" s="188" t="s">
        <v>1617</v>
      </c>
      <c r="B134" s="431" t="s">
        <v>406</v>
      </c>
      <c r="C134" s="432"/>
      <c r="D134" s="432"/>
      <c r="E134" s="432"/>
      <c r="F134" s="432"/>
      <c r="G134" s="525"/>
      <c r="H134" s="300">
        <f>SUM(D135:D140)</f>
        <v>6</v>
      </c>
      <c r="I134" s="300">
        <f>COUNT(D135:D140)*2</f>
        <v>12</v>
      </c>
      <c r="J134" s="300"/>
      <c r="K134" s="300"/>
      <c r="L134" s="300"/>
      <c r="M134" s="300"/>
      <c r="N134" s="300"/>
    </row>
    <row r="135" spans="1:14" ht="62">
      <c r="A135" s="188" t="s">
        <v>1618</v>
      </c>
      <c r="B135" s="88" t="s">
        <v>3966</v>
      </c>
      <c r="C135" s="69" t="s">
        <v>4170</v>
      </c>
      <c r="D135" s="53">
        <v>1</v>
      </c>
      <c r="E135" s="71" t="s">
        <v>828</v>
      </c>
      <c r="F135" s="109"/>
      <c r="G135" s="109"/>
      <c r="H135" s="300"/>
      <c r="I135" s="300"/>
      <c r="J135" s="300"/>
      <c r="K135" s="300"/>
      <c r="L135" s="300"/>
      <c r="M135" s="300"/>
      <c r="N135" s="300"/>
    </row>
    <row r="136" spans="1:14" ht="15.5">
      <c r="A136" s="188"/>
      <c r="B136" s="88"/>
      <c r="C136" s="69" t="s">
        <v>4171</v>
      </c>
      <c r="D136" s="53">
        <v>1</v>
      </c>
      <c r="E136" s="71" t="s">
        <v>828</v>
      </c>
      <c r="F136" s="109"/>
      <c r="G136" s="109"/>
      <c r="H136" s="300"/>
      <c r="I136" s="300"/>
      <c r="J136" s="300"/>
      <c r="K136" s="300"/>
      <c r="L136" s="300"/>
      <c r="M136" s="300"/>
      <c r="N136" s="300"/>
    </row>
    <row r="137" spans="1:14" ht="15.5">
      <c r="A137" s="188"/>
      <c r="B137" s="88"/>
      <c r="C137" s="69" t="s">
        <v>4172</v>
      </c>
      <c r="D137" s="53">
        <v>1</v>
      </c>
      <c r="E137" s="71" t="s">
        <v>828</v>
      </c>
      <c r="F137" s="109"/>
      <c r="G137" s="109"/>
      <c r="H137" s="300"/>
      <c r="I137" s="300"/>
      <c r="J137" s="300"/>
      <c r="K137" s="300"/>
      <c r="L137" s="300"/>
      <c r="M137" s="300"/>
      <c r="N137" s="300"/>
    </row>
    <row r="138" spans="1:14" ht="29">
      <c r="A138" s="188"/>
      <c r="B138" s="88"/>
      <c r="C138" s="69" t="s">
        <v>4173</v>
      </c>
      <c r="D138" s="53">
        <v>1</v>
      </c>
      <c r="E138" s="71" t="s">
        <v>828</v>
      </c>
      <c r="F138" s="109"/>
      <c r="G138" s="109"/>
      <c r="H138" s="300"/>
      <c r="I138" s="300"/>
      <c r="J138" s="300"/>
      <c r="K138" s="300"/>
      <c r="L138" s="300"/>
      <c r="M138" s="300"/>
      <c r="N138" s="300"/>
    </row>
    <row r="139" spans="1:14" ht="29">
      <c r="A139" s="188"/>
      <c r="B139" s="88"/>
      <c r="C139" s="69" t="s">
        <v>4174</v>
      </c>
      <c r="D139" s="53">
        <v>1</v>
      </c>
      <c r="E139" s="71" t="s">
        <v>828</v>
      </c>
      <c r="F139" s="109"/>
      <c r="G139" s="109"/>
      <c r="H139" s="300"/>
      <c r="I139" s="300"/>
      <c r="J139" s="300"/>
      <c r="K139" s="300"/>
      <c r="L139" s="300"/>
      <c r="M139" s="300"/>
      <c r="N139" s="300"/>
    </row>
    <row r="140" spans="1:14" ht="31">
      <c r="A140" s="188" t="s">
        <v>1619</v>
      </c>
      <c r="B140" s="6" t="s">
        <v>4175</v>
      </c>
      <c r="C140" s="69" t="s">
        <v>4176</v>
      </c>
      <c r="D140" s="53">
        <v>1</v>
      </c>
      <c r="E140" s="71" t="s">
        <v>828</v>
      </c>
      <c r="F140" s="109"/>
      <c r="G140" s="109"/>
      <c r="H140" s="300"/>
      <c r="I140" s="300"/>
      <c r="J140" s="300"/>
      <c r="K140" s="300"/>
      <c r="L140" s="300"/>
      <c r="M140" s="300"/>
      <c r="N140" s="300"/>
    </row>
    <row r="141" spans="1:14">
      <c r="A141" s="188" t="s">
        <v>1620</v>
      </c>
      <c r="B141" s="431" t="s">
        <v>3969</v>
      </c>
      <c r="C141" s="432"/>
      <c r="D141" s="432"/>
      <c r="E141" s="432"/>
      <c r="F141" s="432"/>
      <c r="G141" s="525"/>
      <c r="H141" s="300">
        <f>SUM(D142:D147)</f>
        <v>6</v>
      </c>
      <c r="I141" s="300">
        <f>COUNT(D142:D147)*2</f>
        <v>12</v>
      </c>
      <c r="J141" s="300"/>
      <c r="K141" s="300"/>
      <c r="L141" s="300"/>
      <c r="M141" s="300"/>
      <c r="N141" s="300"/>
    </row>
    <row r="142" spans="1:14" ht="72.5">
      <c r="A142" s="188" t="s">
        <v>1621</v>
      </c>
      <c r="B142" s="69" t="s">
        <v>4177</v>
      </c>
      <c r="C142" s="108" t="s">
        <v>4178</v>
      </c>
      <c r="D142" s="53">
        <v>1</v>
      </c>
      <c r="E142" s="109" t="s">
        <v>822</v>
      </c>
      <c r="F142" s="69" t="s">
        <v>4179</v>
      </c>
      <c r="G142" s="109"/>
      <c r="H142" s="300"/>
      <c r="I142" s="300"/>
      <c r="J142" s="300"/>
      <c r="K142" s="300"/>
      <c r="L142" s="300"/>
      <c r="M142" s="300"/>
      <c r="N142" s="300"/>
    </row>
    <row r="143" spans="1:14" ht="29">
      <c r="A143" s="188"/>
      <c r="B143" s="69"/>
      <c r="C143" s="108" t="s">
        <v>4180</v>
      </c>
      <c r="D143" s="53">
        <v>1</v>
      </c>
      <c r="E143" s="109" t="s">
        <v>822</v>
      </c>
      <c r="F143" s="69" t="s">
        <v>4181</v>
      </c>
      <c r="G143" s="109"/>
      <c r="H143" s="300"/>
      <c r="I143" s="300"/>
      <c r="J143" s="300"/>
      <c r="K143" s="300"/>
      <c r="L143" s="300"/>
      <c r="M143" s="300"/>
      <c r="N143" s="300"/>
    </row>
    <row r="144" spans="1:14" ht="29">
      <c r="A144" s="188"/>
      <c r="B144" s="69"/>
      <c r="C144" s="108" t="s">
        <v>4182</v>
      </c>
      <c r="D144" s="53">
        <v>1</v>
      </c>
      <c r="E144" s="109" t="s">
        <v>822</v>
      </c>
      <c r="F144" s="69"/>
      <c r="G144" s="109"/>
      <c r="H144" s="300"/>
      <c r="I144" s="300"/>
      <c r="J144" s="300"/>
      <c r="K144" s="300"/>
      <c r="L144" s="300"/>
      <c r="M144" s="300"/>
      <c r="N144" s="300"/>
    </row>
    <row r="145" spans="1:14">
      <c r="A145" s="188"/>
      <c r="B145" s="69"/>
      <c r="C145" s="108" t="s">
        <v>4183</v>
      </c>
      <c r="D145" s="53">
        <v>1</v>
      </c>
      <c r="E145" s="109" t="s">
        <v>822</v>
      </c>
      <c r="F145" s="69"/>
      <c r="G145" s="109"/>
      <c r="H145" s="300"/>
      <c r="I145" s="300"/>
      <c r="J145" s="300"/>
      <c r="K145" s="300"/>
      <c r="L145" s="300"/>
      <c r="M145" s="300"/>
      <c r="N145" s="300"/>
    </row>
    <row r="146" spans="1:14">
      <c r="A146" s="188"/>
      <c r="B146" s="69"/>
      <c r="C146" s="69" t="s">
        <v>4184</v>
      </c>
      <c r="D146" s="53">
        <v>1</v>
      </c>
      <c r="E146" s="109" t="s">
        <v>823</v>
      </c>
      <c r="F146" s="109"/>
      <c r="G146" s="109"/>
      <c r="H146" s="300"/>
      <c r="I146" s="300"/>
      <c r="J146" s="300"/>
      <c r="K146" s="300"/>
      <c r="L146" s="300"/>
      <c r="M146" s="300"/>
      <c r="N146" s="300"/>
    </row>
    <row r="147" spans="1:14" ht="29">
      <c r="A147" s="188"/>
      <c r="B147" s="69"/>
      <c r="C147" s="69" t="s">
        <v>4185</v>
      </c>
      <c r="D147" s="53">
        <v>1</v>
      </c>
      <c r="E147" s="109" t="s">
        <v>823</v>
      </c>
      <c r="F147" s="109"/>
      <c r="G147" s="109"/>
      <c r="H147" s="300"/>
      <c r="I147" s="300"/>
      <c r="J147" s="300"/>
      <c r="K147" s="300"/>
      <c r="L147" s="300"/>
      <c r="M147" s="300"/>
      <c r="N147" s="300"/>
    </row>
    <row r="148" spans="1:14" ht="18.5">
      <c r="A148" s="1"/>
      <c r="B148" s="506" t="s">
        <v>1648</v>
      </c>
      <c r="C148" s="510"/>
      <c r="D148" s="510"/>
      <c r="E148" s="510"/>
      <c r="F148" s="510"/>
      <c r="G148" s="527"/>
      <c r="H148" s="300">
        <f>H149+H154+H188+H195+H198</f>
        <v>48</v>
      </c>
      <c r="I148" s="300">
        <f>I149+I154+I188+I195+I198</f>
        <v>96</v>
      </c>
      <c r="J148" s="300"/>
      <c r="K148" s="300"/>
      <c r="L148" s="300"/>
      <c r="M148" s="300"/>
      <c r="N148" s="300"/>
    </row>
    <row r="149" spans="1:14">
      <c r="A149" s="3" t="s">
        <v>1660</v>
      </c>
      <c r="B149" s="431" t="s">
        <v>422</v>
      </c>
      <c r="C149" s="432"/>
      <c r="D149" s="432"/>
      <c r="E149" s="432"/>
      <c r="F149" s="432"/>
      <c r="G149" s="525"/>
      <c r="H149" s="300">
        <f>SUM(D150:D153)</f>
        <v>4</v>
      </c>
      <c r="I149" s="300">
        <f>COUNT(D150:D153)*2</f>
        <v>8</v>
      </c>
      <c r="J149" s="300"/>
      <c r="K149" s="300"/>
      <c r="L149" s="300"/>
      <c r="M149" s="300"/>
      <c r="N149" s="300"/>
    </row>
    <row r="150" spans="1:14" ht="87">
      <c r="A150" s="3" t="s">
        <v>1661</v>
      </c>
      <c r="B150" s="88" t="s">
        <v>4186</v>
      </c>
      <c r="C150" s="69" t="s">
        <v>775</v>
      </c>
      <c r="D150" s="53">
        <v>1</v>
      </c>
      <c r="E150" s="16" t="s">
        <v>835</v>
      </c>
      <c r="F150" s="68"/>
      <c r="G150" s="68"/>
      <c r="H150" s="300"/>
      <c r="I150" s="300"/>
      <c r="J150" s="300"/>
      <c r="K150" s="300"/>
      <c r="L150" s="300"/>
      <c r="M150" s="300"/>
      <c r="N150" s="300"/>
    </row>
    <row r="151" spans="1:14" ht="46.5">
      <c r="A151" s="3" t="s">
        <v>1663</v>
      </c>
      <c r="B151" s="88" t="s">
        <v>424</v>
      </c>
      <c r="C151" s="67" t="s">
        <v>4187</v>
      </c>
      <c r="D151" s="53">
        <v>1</v>
      </c>
      <c r="E151" s="16" t="s">
        <v>835</v>
      </c>
      <c r="F151" s="67" t="s">
        <v>4188</v>
      </c>
      <c r="G151" s="68"/>
      <c r="H151" s="300"/>
      <c r="I151" s="300"/>
      <c r="J151" s="300"/>
      <c r="K151" s="300"/>
      <c r="L151" s="300"/>
      <c r="M151" s="300"/>
      <c r="N151" s="300"/>
    </row>
    <row r="152" spans="1:14" ht="62">
      <c r="A152" s="3" t="s">
        <v>1665</v>
      </c>
      <c r="B152" s="6" t="s">
        <v>425</v>
      </c>
      <c r="C152" s="88" t="s">
        <v>2831</v>
      </c>
      <c r="D152" s="53">
        <v>1</v>
      </c>
      <c r="E152" s="16" t="s">
        <v>835</v>
      </c>
      <c r="F152" s="68"/>
      <c r="G152" s="68"/>
      <c r="H152" s="300"/>
      <c r="I152" s="300"/>
      <c r="J152" s="300"/>
      <c r="K152" s="300"/>
      <c r="L152" s="300"/>
      <c r="M152" s="300"/>
      <c r="N152" s="300"/>
    </row>
    <row r="153" spans="1:14" ht="46.5">
      <c r="A153" s="3"/>
      <c r="B153" s="229"/>
      <c r="C153" s="88" t="s">
        <v>4189</v>
      </c>
      <c r="D153" s="53">
        <v>1</v>
      </c>
      <c r="E153" s="16" t="s">
        <v>831</v>
      </c>
      <c r="F153" s="68"/>
      <c r="G153" s="68"/>
      <c r="H153" s="300"/>
      <c r="I153" s="300"/>
      <c r="J153" s="300"/>
      <c r="K153" s="300"/>
      <c r="L153" s="300"/>
      <c r="M153" s="300"/>
      <c r="N153" s="300"/>
    </row>
    <row r="154" spans="1:14">
      <c r="A154" s="3" t="s">
        <v>1666</v>
      </c>
      <c r="B154" s="431" t="s">
        <v>426</v>
      </c>
      <c r="C154" s="432"/>
      <c r="D154" s="432"/>
      <c r="E154" s="432"/>
      <c r="F154" s="432"/>
      <c r="G154" s="525"/>
      <c r="H154" s="300">
        <f>SUM(D155:D187)</f>
        <v>33</v>
      </c>
      <c r="I154" s="300">
        <f>COUNT(D155:D187)*2</f>
        <v>66</v>
      </c>
      <c r="J154" s="300"/>
      <c r="K154" s="300"/>
      <c r="L154" s="300"/>
      <c r="M154" s="300"/>
      <c r="N154" s="300"/>
    </row>
    <row r="155" spans="1:14" ht="46.5">
      <c r="A155" s="3" t="s">
        <v>1667</v>
      </c>
      <c r="B155" s="88" t="s">
        <v>427</v>
      </c>
      <c r="C155" s="43" t="s">
        <v>4190</v>
      </c>
      <c r="D155" s="51">
        <v>1</v>
      </c>
      <c r="E155" s="16" t="s">
        <v>840</v>
      </c>
      <c r="F155" s="69"/>
      <c r="G155" s="68"/>
      <c r="H155" s="300"/>
      <c r="I155" s="300"/>
      <c r="J155" s="300"/>
      <c r="K155" s="300"/>
      <c r="L155" s="300"/>
      <c r="M155" s="300"/>
      <c r="N155" s="300"/>
    </row>
    <row r="156" spans="1:14" ht="29">
      <c r="A156" s="3"/>
      <c r="B156" s="88"/>
      <c r="C156" s="14" t="s">
        <v>781</v>
      </c>
      <c r="D156" s="51">
        <v>1</v>
      </c>
      <c r="E156" s="16" t="s">
        <v>827</v>
      </c>
      <c r="F156" s="69"/>
      <c r="G156" s="68"/>
      <c r="H156" s="300"/>
      <c r="I156" s="300"/>
      <c r="J156" s="300"/>
      <c r="K156" s="300"/>
      <c r="L156" s="300"/>
      <c r="M156" s="300"/>
      <c r="N156" s="300"/>
    </row>
    <row r="157" spans="1:14" ht="43.5">
      <c r="A157" s="3"/>
      <c r="B157" s="88"/>
      <c r="C157" s="43" t="s">
        <v>4191</v>
      </c>
      <c r="D157" s="51">
        <v>1</v>
      </c>
      <c r="E157" s="16" t="s">
        <v>840</v>
      </c>
      <c r="F157" s="69"/>
      <c r="G157" s="68"/>
      <c r="H157" s="300"/>
      <c r="I157" s="300"/>
      <c r="J157" s="300"/>
      <c r="K157" s="300"/>
      <c r="L157" s="300"/>
      <c r="M157" s="300"/>
      <c r="N157" s="300"/>
    </row>
    <row r="158" spans="1:14" ht="29">
      <c r="A158" s="3"/>
      <c r="B158" s="88"/>
      <c r="C158" s="14" t="s">
        <v>781</v>
      </c>
      <c r="D158" s="51">
        <v>1</v>
      </c>
      <c r="E158" s="16" t="s">
        <v>827</v>
      </c>
      <c r="F158" s="69"/>
      <c r="G158" s="68"/>
      <c r="H158" s="300"/>
      <c r="I158" s="300"/>
      <c r="J158" s="300"/>
      <c r="K158" s="300"/>
      <c r="L158" s="300"/>
      <c r="M158" s="300"/>
      <c r="N158" s="300"/>
    </row>
    <row r="159" spans="1:14" ht="58">
      <c r="A159" s="3"/>
      <c r="B159" s="88"/>
      <c r="C159" s="43" t="s">
        <v>4192</v>
      </c>
      <c r="D159" s="51">
        <v>1</v>
      </c>
      <c r="E159" s="16" t="s">
        <v>840</v>
      </c>
      <c r="F159" s="69"/>
      <c r="G159" s="68"/>
      <c r="H159" s="300"/>
      <c r="I159" s="300"/>
      <c r="J159" s="300"/>
      <c r="K159" s="300"/>
      <c r="L159" s="300"/>
      <c r="M159" s="300"/>
      <c r="N159" s="300"/>
    </row>
    <row r="160" spans="1:14" ht="29">
      <c r="A160" s="3"/>
      <c r="B160" s="88"/>
      <c r="C160" s="14" t="s">
        <v>781</v>
      </c>
      <c r="D160" s="51">
        <v>1</v>
      </c>
      <c r="E160" s="16" t="s">
        <v>827</v>
      </c>
      <c r="F160" s="69"/>
      <c r="G160" s="68"/>
      <c r="H160" s="300"/>
      <c r="I160" s="300"/>
      <c r="J160" s="300"/>
      <c r="K160" s="300"/>
      <c r="L160" s="300"/>
      <c r="M160" s="300"/>
      <c r="N160" s="300"/>
    </row>
    <row r="161" spans="1:14" ht="62">
      <c r="A161" s="3" t="s">
        <v>1668</v>
      </c>
      <c r="B161" s="88" t="s">
        <v>428</v>
      </c>
      <c r="C161" s="69" t="s">
        <v>4193</v>
      </c>
      <c r="D161" s="53">
        <v>1</v>
      </c>
      <c r="E161" s="16" t="s">
        <v>840</v>
      </c>
      <c r="F161" s="69"/>
      <c r="G161" s="68"/>
      <c r="H161" s="300"/>
      <c r="I161" s="300"/>
      <c r="J161" s="300"/>
      <c r="K161" s="300"/>
      <c r="L161" s="300"/>
      <c r="M161" s="300"/>
      <c r="N161" s="300"/>
    </row>
    <row r="162" spans="1:14" ht="43.5">
      <c r="A162" s="3"/>
      <c r="B162" s="88"/>
      <c r="C162" s="69" t="s">
        <v>4194</v>
      </c>
      <c r="D162" s="53">
        <v>1</v>
      </c>
      <c r="E162" s="16" t="s">
        <v>840</v>
      </c>
      <c r="F162" s="69"/>
      <c r="G162" s="68"/>
      <c r="H162" s="300"/>
      <c r="I162" s="300"/>
      <c r="J162" s="300"/>
      <c r="K162" s="300"/>
      <c r="L162" s="300"/>
      <c r="M162" s="300"/>
      <c r="N162" s="300"/>
    </row>
    <row r="163" spans="1:14" ht="43.5">
      <c r="A163" s="3"/>
      <c r="B163" s="88"/>
      <c r="C163" s="69" t="s">
        <v>4195</v>
      </c>
      <c r="D163" s="53">
        <v>1</v>
      </c>
      <c r="E163" s="16" t="s">
        <v>840</v>
      </c>
      <c r="F163" s="69"/>
      <c r="G163" s="68"/>
      <c r="H163" s="300"/>
      <c r="I163" s="300"/>
      <c r="J163" s="300"/>
      <c r="K163" s="300"/>
      <c r="L163" s="300"/>
      <c r="M163" s="300"/>
      <c r="N163" s="300"/>
    </row>
    <row r="164" spans="1:14" ht="43.5">
      <c r="A164" s="3"/>
      <c r="B164" s="88"/>
      <c r="C164" s="69" t="s">
        <v>4196</v>
      </c>
      <c r="D164" s="53">
        <v>1</v>
      </c>
      <c r="E164" s="16" t="s">
        <v>840</v>
      </c>
      <c r="F164" s="69"/>
      <c r="G164" s="68"/>
      <c r="H164" s="300"/>
      <c r="I164" s="300"/>
      <c r="J164" s="300"/>
      <c r="K164" s="300"/>
      <c r="L164" s="300"/>
      <c r="M164" s="300"/>
      <c r="N164" s="300"/>
    </row>
    <row r="165" spans="1:14" ht="43.5">
      <c r="A165" s="3"/>
      <c r="B165" s="88"/>
      <c r="C165" s="69" t="s">
        <v>4197</v>
      </c>
      <c r="D165" s="53">
        <v>1</v>
      </c>
      <c r="E165" s="16" t="s">
        <v>840</v>
      </c>
      <c r="F165" s="69"/>
      <c r="G165" s="68"/>
      <c r="H165" s="300"/>
      <c r="I165" s="300"/>
      <c r="J165" s="300"/>
      <c r="K165" s="300"/>
      <c r="L165" s="300"/>
      <c r="M165" s="300"/>
      <c r="N165" s="300"/>
    </row>
    <row r="166" spans="1:14" ht="58">
      <c r="A166" s="3"/>
      <c r="B166" s="88"/>
      <c r="C166" s="69" t="s">
        <v>4198</v>
      </c>
      <c r="D166" s="53">
        <v>1</v>
      </c>
      <c r="E166" s="16" t="s">
        <v>840</v>
      </c>
      <c r="F166" s="69"/>
      <c r="G166" s="68"/>
      <c r="H166" s="300"/>
      <c r="I166" s="300"/>
      <c r="J166" s="300"/>
      <c r="K166" s="300"/>
      <c r="L166" s="300"/>
      <c r="M166" s="300"/>
      <c r="N166" s="300"/>
    </row>
    <row r="167" spans="1:14" ht="43.5">
      <c r="A167" s="3"/>
      <c r="B167" s="88"/>
      <c r="C167" s="69" t="s">
        <v>4199</v>
      </c>
      <c r="D167" s="53">
        <v>1</v>
      </c>
      <c r="E167" s="16" t="s">
        <v>840</v>
      </c>
      <c r="F167" s="69"/>
      <c r="G167" s="68"/>
      <c r="H167" s="300"/>
      <c r="I167" s="300"/>
      <c r="J167" s="300"/>
      <c r="K167" s="300"/>
      <c r="L167" s="300"/>
      <c r="M167" s="300"/>
      <c r="N167" s="300"/>
    </row>
    <row r="168" spans="1:14" ht="58">
      <c r="A168" s="3"/>
      <c r="B168" s="88"/>
      <c r="C168" s="69" t="s">
        <v>4200</v>
      </c>
      <c r="D168" s="53">
        <v>1</v>
      </c>
      <c r="E168" s="16" t="s">
        <v>840</v>
      </c>
      <c r="F168" s="69"/>
      <c r="G168" s="68"/>
      <c r="H168" s="300"/>
      <c r="I168" s="300"/>
      <c r="J168" s="300"/>
      <c r="K168" s="300"/>
      <c r="L168" s="300"/>
      <c r="M168" s="300"/>
      <c r="N168" s="300"/>
    </row>
    <row r="169" spans="1:14" ht="58">
      <c r="A169" s="3"/>
      <c r="B169" s="88"/>
      <c r="C169" s="69" t="s">
        <v>4201</v>
      </c>
      <c r="D169" s="53">
        <v>1</v>
      </c>
      <c r="E169" s="16" t="s">
        <v>840</v>
      </c>
      <c r="F169" s="69"/>
      <c r="G169" s="68"/>
      <c r="H169" s="300"/>
      <c r="I169" s="300"/>
      <c r="J169" s="300"/>
      <c r="K169" s="300"/>
      <c r="L169" s="300"/>
      <c r="M169" s="300"/>
      <c r="N169" s="300"/>
    </row>
    <row r="170" spans="1:14" ht="43.5">
      <c r="A170" s="3"/>
      <c r="B170" s="88"/>
      <c r="C170" s="69" t="s">
        <v>4202</v>
      </c>
      <c r="D170" s="53">
        <v>1</v>
      </c>
      <c r="E170" s="16" t="s">
        <v>840</v>
      </c>
      <c r="F170" s="69"/>
      <c r="G170" s="68"/>
      <c r="H170" s="300"/>
      <c r="I170" s="300"/>
      <c r="J170" s="300"/>
      <c r="K170" s="300"/>
      <c r="L170" s="300"/>
      <c r="M170" s="300"/>
      <c r="N170" s="300"/>
    </row>
    <row r="171" spans="1:14" ht="58">
      <c r="A171" s="3"/>
      <c r="B171" s="88"/>
      <c r="C171" s="69" t="s">
        <v>4203</v>
      </c>
      <c r="D171" s="53">
        <v>1</v>
      </c>
      <c r="E171" s="16" t="s">
        <v>840</v>
      </c>
      <c r="F171" s="69"/>
      <c r="G171" s="68"/>
      <c r="H171" s="300"/>
      <c r="I171" s="300"/>
      <c r="J171" s="300"/>
      <c r="K171" s="300"/>
      <c r="L171" s="300"/>
      <c r="M171" s="300"/>
      <c r="N171" s="300"/>
    </row>
    <row r="172" spans="1:14" ht="58">
      <c r="A172" s="3"/>
      <c r="B172" s="88"/>
      <c r="C172" s="69" t="s">
        <v>4204</v>
      </c>
      <c r="D172" s="53">
        <v>1</v>
      </c>
      <c r="E172" s="16" t="s">
        <v>840</v>
      </c>
      <c r="F172" s="69"/>
      <c r="G172" s="68"/>
      <c r="H172" s="300"/>
      <c r="I172" s="300"/>
      <c r="J172" s="300"/>
      <c r="K172" s="300"/>
      <c r="L172" s="300"/>
      <c r="M172" s="300"/>
      <c r="N172" s="300"/>
    </row>
    <row r="173" spans="1:14" ht="58">
      <c r="A173" s="3"/>
      <c r="B173" s="88"/>
      <c r="C173" s="69" t="s">
        <v>4205</v>
      </c>
      <c r="D173" s="53">
        <v>1</v>
      </c>
      <c r="E173" s="16" t="s">
        <v>840</v>
      </c>
      <c r="F173" s="69"/>
      <c r="G173" s="68"/>
      <c r="H173" s="300"/>
      <c r="I173" s="300"/>
      <c r="J173" s="300"/>
      <c r="K173" s="300"/>
      <c r="L173" s="300"/>
      <c r="M173" s="300"/>
      <c r="N173" s="300"/>
    </row>
    <row r="174" spans="1:14" ht="58">
      <c r="A174" s="3"/>
      <c r="B174" s="88"/>
      <c r="C174" s="69" t="s">
        <v>4206</v>
      </c>
      <c r="D174" s="53">
        <v>1</v>
      </c>
      <c r="E174" s="16" t="s">
        <v>840</v>
      </c>
      <c r="F174" s="69"/>
      <c r="G174" s="68"/>
      <c r="H174" s="300"/>
      <c r="I174" s="300"/>
      <c r="J174" s="300"/>
      <c r="K174" s="300"/>
      <c r="L174" s="300"/>
      <c r="M174" s="300"/>
      <c r="N174" s="300"/>
    </row>
    <row r="175" spans="1:14" ht="43.5">
      <c r="A175" s="3"/>
      <c r="B175" s="88"/>
      <c r="C175" s="69" t="s">
        <v>4207</v>
      </c>
      <c r="D175" s="53">
        <v>1</v>
      </c>
      <c r="E175" s="16" t="s">
        <v>840</v>
      </c>
      <c r="F175" s="69"/>
      <c r="G175" s="68"/>
      <c r="H175" s="300"/>
      <c r="I175" s="300"/>
      <c r="J175" s="300"/>
      <c r="K175" s="300"/>
      <c r="L175" s="300"/>
      <c r="M175" s="300"/>
      <c r="N175" s="300"/>
    </row>
    <row r="176" spans="1:14" ht="72.5">
      <c r="A176" s="3"/>
      <c r="B176" s="88"/>
      <c r="C176" s="69" t="s">
        <v>4208</v>
      </c>
      <c r="D176" s="53">
        <v>1</v>
      </c>
      <c r="E176" s="16" t="s">
        <v>840</v>
      </c>
      <c r="F176" s="69"/>
      <c r="G176" s="68"/>
      <c r="H176" s="300"/>
      <c r="I176" s="300"/>
      <c r="J176" s="300"/>
      <c r="K176" s="300"/>
      <c r="L176" s="300"/>
      <c r="M176" s="300"/>
      <c r="N176" s="300"/>
    </row>
    <row r="177" spans="1:14" ht="43.5">
      <c r="A177" s="3"/>
      <c r="B177" s="88"/>
      <c r="C177" s="69" t="s">
        <v>4209</v>
      </c>
      <c r="D177" s="53">
        <v>1</v>
      </c>
      <c r="E177" s="16" t="s">
        <v>840</v>
      </c>
      <c r="F177" s="69"/>
      <c r="G177" s="68"/>
      <c r="H177" s="300"/>
      <c r="I177" s="300"/>
      <c r="J177" s="300"/>
      <c r="K177" s="300"/>
      <c r="L177" s="300"/>
      <c r="M177" s="300"/>
      <c r="N177" s="300"/>
    </row>
    <row r="178" spans="1:14" ht="58">
      <c r="A178" s="3"/>
      <c r="B178" s="88"/>
      <c r="C178" s="69" t="s">
        <v>4210</v>
      </c>
      <c r="D178" s="53">
        <v>1</v>
      </c>
      <c r="E178" s="16" t="s">
        <v>840</v>
      </c>
      <c r="F178" s="69"/>
      <c r="G178" s="68"/>
      <c r="H178" s="300"/>
      <c r="I178" s="300"/>
      <c r="J178" s="300"/>
      <c r="K178" s="300"/>
      <c r="L178" s="300"/>
      <c r="M178" s="300"/>
      <c r="N178" s="300"/>
    </row>
    <row r="179" spans="1:14" ht="58">
      <c r="A179" s="3"/>
      <c r="B179" s="88"/>
      <c r="C179" s="69" t="s">
        <v>4211</v>
      </c>
      <c r="D179" s="53">
        <v>1</v>
      </c>
      <c r="E179" s="16" t="s">
        <v>840</v>
      </c>
      <c r="F179" s="69"/>
      <c r="G179" s="68"/>
      <c r="H179" s="300"/>
      <c r="I179" s="300"/>
      <c r="J179" s="300"/>
      <c r="K179" s="300"/>
      <c r="L179" s="300"/>
      <c r="M179" s="300"/>
      <c r="N179" s="300"/>
    </row>
    <row r="180" spans="1:14" ht="43.5">
      <c r="A180" s="3"/>
      <c r="B180" s="88"/>
      <c r="C180" s="69" t="s">
        <v>4212</v>
      </c>
      <c r="D180" s="53">
        <v>1</v>
      </c>
      <c r="E180" s="16" t="s">
        <v>840</v>
      </c>
      <c r="F180" s="69"/>
      <c r="G180" s="68"/>
      <c r="H180" s="300"/>
      <c r="I180" s="300"/>
      <c r="J180" s="300"/>
      <c r="K180" s="300"/>
      <c r="L180" s="300"/>
      <c r="M180" s="300"/>
      <c r="N180" s="300"/>
    </row>
    <row r="181" spans="1:14" ht="43.5">
      <c r="A181" s="3"/>
      <c r="B181" s="88"/>
      <c r="C181" s="69" t="s">
        <v>4213</v>
      </c>
      <c r="D181" s="53">
        <v>1</v>
      </c>
      <c r="E181" s="16" t="s">
        <v>840</v>
      </c>
      <c r="F181" s="69"/>
      <c r="G181" s="68"/>
      <c r="H181" s="300"/>
      <c r="I181" s="300"/>
      <c r="J181" s="300"/>
      <c r="K181" s="300"/>
      <c r="L181" s="300"/>
      <c r="M181" s="300"/>
      <c r="N181" s="300"/>
    </row>
    <row r="182" spans="1:14" ht="58">
      <c r="A182" s="3"/>
      <c r="B182" s="88"/>
      <c r="C182" s="69" t="s">
        <v>4214</v>
      </c>
      <c r="D182" s="53">
        <v>1</v>
      </c>
      <c r="E182" s="16" t="s">
        <v>840</v>
      </c>
      <c r="F182" s="69"/>
      <c r="G182" s="68"/>
      <c r="H182" s="300"/>
      <c r="I182" s="300"/>
      <c r="J182" s="300"/>
      <c r="K182" s="300"/>
      <c r="L182" s="300"/>
      <c r="M182" s="300"/>
      <c r="N182" s="300"/>
    </row>
    <row r="183" spans="1:14" ht="46.5">
      <c r="A183" s="3" t="s">
        <v>1680</v>
      </c>
      <c r="B183" s="88" t="s">
        <v>429</v>
      </c>
      <c r="C183" s="19" t="s">
        <v>4215</v>
      </c>
      <c r="D183" s="53">
        <v>1</v>
      </c>
      <c r="E183" s="16" t="s">
        <v>835</v>
      </c>
      <c r="F183" s="109"/>
      <c r="G183" s="68"/>
      <c r="H183" s="300"/>
      <c r="I183" s="300"/>
      <c r="J183" s="300"/>
      <c r="K183" s="300"/>
      <c r="L183" s="300"/>
      <c r="M183" s="300"/>
      <c r="N183" s="300"/>
    </row>
    <row r="184" spans="1:14" ht="31">
      <c r="A184" s="3" t="s">
        <v>1682</v>
      </c>
      <c r="B184" s="88" t="s">
        <v>430</v>
      </c>
      <c r="C184" s="69" t="s">
        <v>4216</v>
      </c>
      <c r="D184" s="53">
        <v>1</v>
      </c>
      <c r="E184" s="16" t="s">
        <v>823</v>
      </c>
      <c r="F184" s="69"/>
      <c r="G184" s="68"/>
      <c r="H184" s="300"/>
      <c r="I184" s="300"/>
      <c r="J184" s="300"/>
      <c r="K184" s="300"/>
      <c r="L184" s="300"/>
      <c r="M184" s="300"/>
      <c r="N184" s="300"/>
    </row>
    <row r="185" spans="1:14" ht="29">
      <c r="A185" s="3"/>
      <c r="B185" s="22"/>
      <c r="C185" s="69" t="s">
        <v>4217</v>
      </c>
      <c r="D185" s="53">
        <v>1</v>
      </c>
      <c r="E185" s="16" t="s">
        <v>823</v>
      </c>
      <c r="F185" s="69"/>
      <c r="G185" s="141"/>
      <c r="H185" s="300"/>
      <c r="I185" s="300"/>
      <c r="J185" s="300"/>
      <c r="K185" s="300"/>
      <c r="L185" s="300"/>
      <c r="M185" s="300"/>
      <c r="N185" s="300"/>
    </row>
    <row r="186" spans="1:14" ht="29">
      <c r="A186" s="3"/>
      <c r="B186" s="88"/>
      <c r="C186" s="69" t="s">
        <v>4218</v>
      </c>
      <c r="D186" s="53">
        <v>1</v>
      </c>
      <c r="E186" s="16" t="s">
        <v>823</v>
      </c>
      <c r="F186" s="69"/>
      <c r="G186" s="141"/>
      <c r="H186" s="300"/>
      <c r="I186" s="300"/>
      <c r="J186" s="300"/>
      <c r="K186" s="300"/>
      <c r="L186" s="300"/>
      <c r="M186" s="300"/>
      <c r="N186" s="300"/>
    </row>
    <row r="187" spans="1:14" ht="29">
      <c r="A187" s="3"/>
      <c r="B187" s="88"/>
      <c r="C187" s="69" t="s">
        <v>4219</v>
      </c>
      <c r="D187" s="152">
        <v>1</v>
      </c>
      <c r="E187" s="16" t="s">
        <v>823</v>
      </c>
      <c r="F187" s="69"/>
      <c r="G187" s="141"/>
      <c r="H187" s="300"/>
      <c r="I187" s="300"/>
      <c r="J187" s="300"/>
      <c r="K187" s="300"/>
      <c r="L187" s="300"/>
      <c r="M187" s="300"/>
      <c r="N187" s="300"/>
    </row>
    <row r="188" spans="1:14">
      <c r="A188" s="3" t="s">
        <v>1684</v>
      </c>
      <c r="B188" s="431" t="s">
        <v>1685</v>
      </c>
      <c r="C188" s="432"/>
      <c r="D188" s="432"/>
      <c r="E188" s="432"/>
      <c r="F188" s="432"/>
      <c r="G188" s="525"/>
      <c r="H188" s="300">
        <f>SUM(D189:D194)</f>
        <v>6</v>
      </c>
      <c r="I188" s="300">
        <f>COUNT(D189:D194)*2</f>
        <v>12</v>
      </c>
      <c r="J188" s="300"/>
      <c r="K188" s="300"/>
      <c r="L188" s="300"/>
      <c r="M188" s="300"/>
      <c r="N188" s="300"/>
    </row>
    <row r="189" spans="1:14" ht="43.5">
      <c r="A189" s="3" t="s">
        <v>1686</v>
      </c>
      <c r="B189" s="6" t="s">
        <v>1687</v>
      </c>
      <c r="C189" s="19" t="s">
        <v>1688</v>
      </c>
      <c r="D189" s="53">
        <v>1</v>
      </c>
      <c r="E189" s="16" t="s">
        <v>829</v>
      </c>
      <c r="F189" s="69" t="s">
        <v>4090</v>
      </c>
      <c r="G189" s="68"/>
      <c r="H189" s="300"/>
      <c r="I189" s="300"/>
      <c r="J189" s="300"/>
      <c r="K189" s="300"/>
      <c r="L189" s="300"/>
      <c r="M189" s="300"/>
      <c r="N189" s="300"/>
    </row>
    <row r="190" spans="1:14" ht="46.5">
      <c r="A190" s="3" t="s">
        <v>1689</v>
      </c>
      <c r="B190" s="6" t="s">
        <v>1690</v>
      </c>
      <c r="C190" s="67" t="s">
        <v>4220</v>
      </c>
      <c r="D190" s="53">
        <v>1</v>
      </c>
      <c r="E190" s="16" t="s">
        <v>829</v>
      </c>
      <c r="F190" s="109"/>
      <c r="G190" s="68"/>
      <c r="H190" s="300"/>
      <c r="I190" s="300"/>
      <c r="J190" s="300"/>
      <c r="K190" s="300"/>
      <c r="L190" s="300"/>
      <c r="M190" s="300"/>
      <c r="N190" s="300"/>
    </row>
    <row r="191" spans="1:14" ht="29">
      <c r="A191" s="3"/>
      <c r="B191" s="6"/>
      <c r="C191" s="67" t="s">
        <v>4221</v>
      </c>
      <c r="D191" s="53">
        <v>1</v>
      </c>
      <c r="E191" s="16" t="s">
        <v>829</v>
      </c>
      <c r="F191" s="109"/>
      <c r="G191" s="68"/>
      <c r="H191" s="300"/>
      <c r="I191" s="300"/>
      <c r="J191" s="300"/>
      <c r="K191" s="300"/>
      <c r="L191" s="300"/>
      <c r="M191" s="300"/>
      <c r="N191" s="300"/>
    </row>
    <row r="192" spans="1:14" ht="46.5">
      <c r="A192" s="3" t="s">
        <v>1693</v>
      </c>
      <c r="B192" s="7" t="s">
        <v>1694</v>
      </c>
      <c r="C192" s="43" t="s">
        <v>4222</v>
      </c>
      <c r="D192" s="51">
        <v>1</v>
      </c>
      <c r="E192" s="16" t="s">
        <v>829</v>
      </c>
      <c r="F192" s="16"/>
      <c r="G192" s="16"/>
      <c r="H192" s="300"/>
      <c r="I192" s="300"/>
      <c r="J192" s="300"/>
      <c r="K192" s="300"/>
      <c r="L192" s="300"/>
      <c r="M192" s="300"/>
      <c r="N192" s="300"/>
    </row>
    <row r="193" spans="1:14" ht="46.5">
      <c r="A193" s="3" t="s">
        <v>1696</v>
      </c>
      <c r="B193" s="6" t="s">
        <v>1697</v>
      </c>
      <c r="C193" s="109" t="s">
        <v>2570</v>
      </c>
      <c r="D193" s="53">
        <v>1</v>
      </c>
      <c r="E193" s="16" t="s">
        <v>829</v>
      </c>
      <c r="F193" s="109"/>
      <c r="G193" s="68"/>
      <c r="H193" s="300"/>
      <c r="I193" s="300"/>
      <c r="J193" s="300"/>
      <c r="K193" s="300"/>
      <c r="L193" s="300"/>
      <c r="M193" s="300"/>
      <c r="N193" s="300"/>
    </row>
    <row r="194" spans="1:14" ht="62">
      <c r="A194" s="3" t="s">
        <v>1699</v>
      </c>
      <c r="B194" s="6" t="s">
        <v>1700</v>
      </c>
      <c r="C194" s="19" t="s">
        <v>1701</v>
      </c>
      <c r="D194" s="53">
        <v>1</v>
      </c>
      <c r="E194" s="16" t="s">
        <v>829</v>
      </c>
      <c r="F194" s="109"/>
      <c r="G194" s="68"/>
      <c r="H194" s="300"/>
      <c r="I194" s="300"/>
      <c r="J194" s="300"/>
      <c r="K194" s="300"/>
      <c r="L194" s="300"/>
      <c r="M194" s="300"/>
      <c r="N194" s="300"/>
    </row>
    <row r="195" spans="1:14" ht="29">
      <c r="A195" s="3" t="s">
        <v>4223</v>
      </c>
      <c r="B195" s="507" t="s">
        <v>431</v>
      </c>
      <c r="C195" s="529"/>
      <c r="D195" s="529"/>
      <c r="E195" s="529"/>
      <c r="F195" s="529"/>
      <c r="G195" s="530"/>
      <c r="H195" s="300">
        <f>SUM(D196:D197)</f>
        <v>2</v>
      </c>
      <c r="I195" s="300">
        <f>COUNT(D196:D197)*2</f>
        <v>4</v>
      </c>
      <c r="J195" s="300"/>
      <c r="K195" s="300"/>
      <c r="L195" s="300"/>
      <c r="M195" s="300"/>
      <c r="N195" s="300"/>
    </row>
    <row r="196" spans="1:14" ht="46.5">
      <c r="A196" s="230" t="s">
        <v>1705</v>
      </c>
      <c r="B196" s="11" t="s">
        <v>433</v>
      </c>
      <c r="C196" s="69" t="s">
        <v>797</v>
      </c>
      <c r="D196" s="53">
        <v>1</v>
      </c>
      <c r="E196" s="16" t="s">
        <v>831</v>
      </c>
      <c r="F196" s="109"/>
      <c r="G196" s="68"/>
      <c r="H196" s="300"/>
      <c r="I196" s="300"/>
      <c r="J196" s="300"/>
      <c r="K196" s="300"/>
      <c r="L196" s="300"/>
      <c r="M196" s="300"/>
      <c r="N196" s="300"/>
    </row>
    <row r="197" spans="1:14" ht="46.5">
      <c r="A197" s="230" t="s">
        <v>205</v>
      </c>
      <c r="B197" s="8" t="s">
        <v>434</v>
      </c>
      <c r="C197" s="67" t="s">
        <v>798</v>
      </c>
      <c r="D197" s="53">
        <v>1</v>
      </c>
      <c r="E197" s="16" t="s">
        <v>835</v>
      </c>
      <c r="F197" s="109"/>
      <c r="G197" s="68"/>
      <c r="H197" s="300"/>
      <c r="I197" s="300"/>
      <c r="J197" s="300"/>
      <c r="K197" s="300"/>
      <c r="L197" s="300"/>
      <c r="M197" s="300"/>
      <c r="N197" s="300"/>
    </row>
    <row r="198" spans="1:14">
      <c r="A198" s="3" t="s">
        <v>1707</v>
      </c>
      <c r="B198" s="431" t="s">
        <v>1708</v>
      </c>
      <c r="C198" s="432"/>
      <c r="D198" s="432"/>
      <c r="E198" s="432"/>
      <c r="F198" s="432"/>
      <c r="G198" s="525"/>
      <c r="H198" s="300">
        <f>SUM(D199:D201)</f>
        <v>3</v>
      </c>
      <c r="I198" s="300">
        <f>COUNT(D199:D201)*2</f>
        <v>6</v>
      </c>
      <c r="J198" s="300"/>
      <c r="K198" s="300"/>
      <c r="L198" s="300"/>
      <c r="M198" s="300"/>
      <c r="N198" s="300"/>
    </row>
    <row r="199" spans="1:14" ht="31">
      <c r="A199" s="3" t="s">
        <v>1709</v>
      </c>
      <c r="B199" s="88" t="s">
        <v>1710</v>
      </c>
      <c r="C199" s="68" t="s">
        <v>1711</v>
      </c>
      <c r="D199" s="53">
        <v>1</v>
      </c>
      <c r="E199" s="16" t="s">
        <v>835</v>
      </c>
      <c r="F199" s="68"/>
      <c r="G199" s="68"/>
      <c r="H199" s="300"/>
      <c r="I199" s="300"/>
      <c r="J199" s="300"/>
      <c r="K199" s="300"/>
      <c r="L199" s="300"/>
      <c r="M199" s="300"/>
      <c r="N199" s="300"/>
    </row>
    <row r="200" spans="1:14" ht="15.5">
      <c r="A200" s="1"/>
      <c r="B200" s="88"/>
      <c r="C200" s="231" t="s">
        <v>1712</v>
      </c>
      <c r="D200" s="53">
        <v>1</v>
      </c>
      <c r="E200" s="16" t="s">
        <v>822</v>
      </c>
      <c r="F200" s="68"/>
      <c r="G200" s="68"/>
      <c r="H200" s="300"/>
      <c r="I200" s="300"/>
      <c r="J200" s="300"/>
      <c r="K200" s="300"/>
      <c r="L200" s="300"/>
      <c r="M200" s="300"/>
      <c r="N200" s="300"/>
    </row>
    <row r="201" spans="1:14" ht="31">
      <c r="A201" s="3" t="s">
        <v>1715</v>
      </c>
      <c r="B201" s="88" t="s">
        <v>1716</v>
      </c>
      <c r="C201" s="68" t="s">
        <v>1717</v>
      </c>
      <c r="D201" s="53">
        <v>1</v>
      </c>
      <c r="E201" s="16" t="s">
        <v>835</v>
      </c>
      <c r="F201" s="68"/>
      <c r="G201" s="68"/>
      <c r="H201" s="300"/>
      <c r="I201" s="300"/>
      <c r="J201" s="300"/>
      <c r="K201" s="300"/>
      <c r="L201" s="300"/>
      <c r="M201" s="300"/>
      <c r="N201" s="300"/>
    </row>
    <row r="202" spans="1:14" ht="18.5">
      <c r="A202" s="3"/>
      <c r="B202" s="506" t="s">
        <v>435</v>
      </c>
      <c r="C202" s="510"/>
      <c r="D202" s="510"/>
      <c r="E202" s="510"/>
      <c r="F202" s="510"/>
      <c r="G202" s="527"/>
      <c r="H202" s="300">
        <f>H203+H208+H213+H216</f>
        <v>14</v>
      </c>
      <c r="I202" s="300">
        <f>I203+I208+I213+I216</f>
        <v>28</v>
      </c>
      <c r="J202" s="300"/>
      <c r="K202" s="300"/>
      <c r="L202" s="300"/>
      <c r="M202" s="300"/>
      <c r="N202" s="300"/>
    </row>
    <row r="203" spans="1:14">
      <c r="A203" s="3" t="s">
        <v>1719</v>
      </c>
      <c r="B203" s="431" t="s">
        <v>436</v>
      </c>
      <c r="C203" s="432"/>
      <c r="D203" s="432"/>
      <c r="E203" s="432"/>
      <c r="F203" s="432"/>
      <c r="G203" s="525"/>
      <c r="H203" s="300">
        <f>SUM(D204:D207)</f>
        <v>4</v>
      </c>
      <c r="I203" s="300">
        <f>COUNT(D204:D207)*2</f>
        <v>8</v>
      </c>
      <c r="J203" s="300"/>
      <c r="K203" s="300"/>
      <c r="L203" s="300"/>
      <c r="M203" s="300"/>
      <c r="N203" s="300"/>
    </row>
    <row r="204" spans="1:14" ht="29">
      <c r="A204" s="3" t="s">
        <v>1720</v>
      </c>
      <c r="B204" s="67" t="s">
        <v>437</v>
      </c>
      <c r="C204" s="69" t="s">
        <v>4224</v>
      </c>
      <c r="D204" s="53">
        <v>1</v>
      </c>
      <c r="E204" s="109" t="s">
        <v>840</v>
      </c>
      <c r="F204" s="109"/>
      <c r="G204" s="109"/>
      <c r="H204" s="300"/>
      <c r="I204" s="300"/>
      <c r="J204" s="300"/>
      <c r="K204" s="300"/>
      <c r="L204" s="300"/>
      <c r="M204" s="300"/>
      <c r="N204" s="300"/>
    </row>
    <row r="205" spans="1:14" ht="29">
      <c r="A205" s="3"/>
      <c r="B205" s="67"/>
      <c r="C205" s="69" t="s">
        <v>4225</v>
      </c>
      <c r="D205" s="53">
        <v>1</v>
      </c>
      <c r="E205" s="109" t="s">
        <v>840</v>
      </c>
      <c r="F205" s="109"/>
      <c r="G205" s="109"/>
      <c r="H205" s="300"/>
      <c r="I205" s="300"/>
      <c r="J205" s="300"/>
      <c r="K205" s="300"/>
      <c r="L205" s="300"/>
      <c r="M205" s="300"/>
      <c r="N205" s="300"/>
    </row>
    <row r="206" spans="1:14" ht="43.5">
      <c r="A206" s="3"/>
      <c r="B206" s="67"/>
      <c r="C206" s="109" t="s">
        <v>4226</v>
      </c>
      <c r="D206" s="53">
        <v>1</v>
      </c>
      <c r="E206" s="109" t="s">
        <v>840</v>
      </c>
      <c r="F206" s="69" t="s">
        <v>4227</v>
      </c>
      <c r="G206" s="109"/>
      <c r="H206" s="300"/>
      <c r="I206" s="300"/>
      <c r="J206" s="300"/>
      <c r="K206" s="300"/>
      <c r="L206" s="300"/>
      <c r="M206" s="300"/>
      <c r="N206" s="300"/>
    </row>
    <row r="207" spans="1:14" ht="43.5">
      <c r="A207" s="3"/>
      <c r="B207" s="67"/>
      <c r="C207" s="109" t="s">
        <v>4228</v>
      </c>
      <c r="D207" s="53">
        <v>1</v>
      </c>
      <c r="E207" s="109" t="s">
        <v>840</v>
      </c>
      <c r="F207" s="69" t="s">
        <v>4229</v>
      </c>
      <c r="G207" s="109"/>
      <c r="H207" s="300"/>
      <c r="I207" s="300"/>
      <c r="J207" s="300"/>
      <c r="K207" s="300"/>
      <c r="L207" s="300"/>
      <c r="M207" s="300"/>
      <c r="N207" s="300"/>
    </row>
    <row r="208" spans="1:14">
      <c r="A208" s="3" t="s">
        <v>1733</v>
      </c>
      <c r="B208" s="431" t="s">
        <v>439</v>
      </c>
      <c r="C208" s="432"/>
      <c r="D208" s="432"/>
      <c r="E208" s="432"/>
      <c r="F208" s="432"/>
      <c r="G208" s="525"/>
      <c r="H208" s="300">
        <f>SUM(D209:D212)</f>
        <v>4</v>
      </c>
      <c r="I208" s="300">
        <f>COUNT(D209:D212)*2</f>
        <v>8</v>
      </c>
      <c r="J208" s="300"/>
      <c r="K208" s="300"/>
      <c r="L208" s="300"/>
      <c r="M208" s="300"/>
      <c r="N208" s="300"/>
    </row>
    <row r="209" spans="1:14" ht="29">
      <c r="A209" s="3" t="s">
        <v>1734</v>
      </c>
      <c r="B209" s="67" t="s">
        <v>440</v>
      </c>
      <c r="C209" s="69" t="s">
        <v>4230</v>
      </c>
      <c r="D209" s="53">
        <v>1</v>
      </c>
      <c r="E209" s="109" t="s">
        <v>840</v>
      </c>
      <c r="F209" s="109"/>
      <c r="G209" s="109"/>
      <c r="H209" s="300"/>
      <c r="I209" s="300"/>
      <c r="J209" s="300"/>
      <c r="K209" s="300"/>
      <c r="L209" s="300"/>
      <c r="M209" s="300"/>
      <c r="N209" s="300"/>
    </row>
    <row r="210" spans="1:14" ht="29">
      <c r="A210" s="3"/>
      <c r="B210" s="67"/>
      <c r="C210" s="69" t="s">
        <v>4231</v>
      </c>
      <c r="D210" s="53">
        <v>1</v>
      </c>
      <c r="E210" s="109" t="s">
        <v>840</v>
      </c>
      <c r="F210" s="109"/>
      <c r="G210" s="109"/>
      <c r="H210" s="300"/>
      <c r="I210" s="300"/>
      <c r="J210" s="300"/>
      <c r="K210" s="300"/>
      <c r="L210" s="300"/>
      <c r="M210" s="300"/>
      <c r="N210" s="300"/>
    </row>
    <row r="211" spans="1:14" ht="43.5">
      <c r="A211" s="3"/>
      <c r="B211" s="67"/>
      <c r="C211" s="69" t="s">
        <v>4232</v>
      </c>
      <c r="D211" s="53">
        <v>1</v>
      </c>
      <c r="E211" s="109" t="s">
        <v>840</v>
      </c>
      <c r="F211" s="69" t="s">
        <v>4233</v>
      </c>
      <c r="G211" s="109"/>
      <c r="H211" s="300"/>
      <c r="I211" s="300"/>
      <c r="J211" s="300"/>
      <c r="K211" s="300"/>
      <c r="L211" s="300"/>
      <c r="M211" s="300"/>
      <c r="N211" s="300"/>
    </row>
    <row r="212" spans="1:14" ht="72.5">
      <c r="A212" s="3"/>
      <c r="B212" s="67"/>
      <c r="C212" s="69" t="s">
        <v>4234</v>
      </c>
      <c r="D212" s="53">
        <v>1</v>
      </c>
      <c r="E212" s="109" t="s">
        <v>840</v>
      </c>
      <c r="F212" s="69" t="s">
        <v>4235</v>
      </c>
      <c r="G212" s="109"/>
      <c r="H212" s="300"/>
      <c r="I212" s="300"/>
      <c r="J212" s="300"/>
      <c r="K212" s="300"/>
      <c r="L212" s="300"/>
      <c r="M212" s="300"/>
      <c r="N212" s="300"/>
    </row>
    <row r="213" spans="1:14">
      <c r="A213" s="3" t="s">
        <v>1736</v>
      </c>
      <c r="B213" s="431" t="s">
        <v>441</v>
      </c>
      <c r="C213" s="432"/>
      <c r="D213" s="432"/>
      <c r="E213" s="432"/>
      <c r="F213" s="432"/>
      <c r="G213" s="525"/>
      <c r="H213" s="300">
        <f>SUM(D214:D215)</f>
        <v>2</v>
      </c>
      <c r="I213" s="300">
        <f>COUNT(D214:D215)*2</f>
        <v>4</v>
      </c>
      <c r="J213" s="300"/>
      <c r="K213" s="300"/>
      <c r="L213" s="300"/>
      <c r="M213" s="300"/>
      <c r="N213" s="300"/>
    </row>
    <row r="214" spans="1:14" ht="43.5">
      <c r="A214" s="3" t="s">
        <v>1737</v>
      </c>
      <c r="B214" s="67" t="s">
        <v>442</v>
      </c>
      <c r="C214" s="109" t="s">
        <v>4236</v>
      </c>
      <c r="D214" s="53">
        <v>1</v>
      </c>
      <c r="E214" s="109" t="s">
        <v>840</v>
      </c>
      <c r="F214" s="109"/>
      <c r="G214" s="109"/>
      <c r="H214" s="300"/>
      <c r="I214" s="300"/>
      <c r="J214" s="300"/>
      <c r="K214" s="300"/>
      <c r="L214" s="300"/>
      <c r="M214" s="300"/>
      <c r="N214" s="300"/>
    </row>
    <row r="215" spans="1:14">
      <c r="A215" s="3"/>
      <c r="B215" s="67"/>
      <c r="C215" s="109" t="s">
        <v>4237</v>
      </c>
      <c r="D215" s="53">
        <v>1</v>
      </c>
      <c r="E215" s="109" t="s">
        <v>840</v>
      </c>
      <c r="F215" s="109"/>
      <c r="G215" s="109"/>
      <c r="H215" s="300"/>
      <c r="I215" s="300"/>
      <c r="J215" s="300"/>
      <c r="K215" s="300"/>
      <c r="L215" s="300"/>
      <c r="M215" s="300"/>
      <c r="N215" s="300"/>
    </row>
    <row r="216" spans="1:14">
      <c r="A216" s="3" t="s">
        <v>1745</v>
      </c>
      <c r="B216" s="431" t="s">
        <v>443</v>
      </c>
      <c r="C216" s="432"/>
      <c r="D216" s="432"/>
      <c r="E216" s="432"/>
      <c r="F216" s="432"/>
      <c r="G216" s="525"/>
      <c r="H216" s="300">
        <f>SUM(D217:D220)</f>
        <v>4</v>
      </c>
      <c r="I216" s="300">
        <f>COUNT(D217:D220)*2</f>
        <v>8</v>
      </c>
      <c r="J216" s="300"/>
      <c r="K216" s="300"/>
      <c r="L216" s="300"/>
      <c r="M216" s="300"/>
      <c r="N216" s="300"/>
    </row>
    <row r="217" spans="1:14" ht="29">
      <c r="A217" s="3" t="s">
        <v>1746</v>
      </c>
      <c r="B217" s="67" t="s">
        <v>444</v>
      </c>
      <c r="C217" s="69" t="s">
        <v>4238</v>
      </c>
      <c r="D217" s="53">
        <v>1</v>
      </c>
      <c r="E217" s="109" t="s">
        <v>840</v>
      </c>
      <c r="F217" s="109"/>
      <c r="G217" s="109"/>
      <c r="H217" s="300"/>
      <c r="I217" s="300"/>
      <c r="J217" s="300"/>
      <c r="K217" s="300"/>
      <c r="L217" s="300"/>
      <c r="M217" s="300"/>
      <c r="N217" s="300"/>
    </row>
    <row r="218" spans="1:14" ht="29">
      <c r="A218" s="3"/>
      <c r="B218" s="67"/>
      <c r="C218" s="69" t="s">
        <v>4239</v>
      </c>
      <c r="D218" s="53">
        <v>1</v>
      </c>
      <c r="E218" s="109" t="s">
        <v>840</v>
      </c>
      <c r="F218" s="109"/>
      <c r="G218" s="109"/>
      <c r="H218" s="300"/>
      <c r="I218" s="300"/>
      <c r="J218" s="300"/>
      <c r="K218" s="300"/>
      <c r="L218" s="300"/>
      <c r="M218" s="300"/>
      <c r="N218" s="300"/>
    </row>
    <row r="219" spans="1:14" ht="29">
      <c r="A219" s="3"/>
      <c r="B219" s="67"/>
      <c r="C219" s="69" t="s">
        <v>4240</v>
      </c>
      <c r="D219" s="53">
        <v>1</v>
      </c>
      <c r="E219" s="109" t="s">
        <v>840</v>
      </c>
      <c r="F219" s="109"/>
      <c r="G219" s="109"/>
      <c r="H219" s="300"/>
      <c r="I219" s="300"/>
      <c r="J219" s="300"/>
      <c r="K219" s="300"/>
      <c r="L219" s="300"/>
      <c r="M219" s="300"/>
      <c r="N219" s="300"/>
    </row>
    <row r="220" spans="1:14" ht="29">
      <c r="A220" s="3"/>
      <c r="B220" s="67"/>
      <c r="C220" s="69" t="s">
        <v>4241</v>
      </c>
      <c r="D220" s="53">
        <v>1</v>
      </c>
      <c r="E220" s="109" t="s">
        <v>840</v>
      </c>
      <c r="F220" s="109"/>
      <c r="G220" s="109"/>
      <c r="H220" s="300"/>
      <c r="I220" s="300"/>
      <c r="J220" s="300"/>
      <c r="K220" s="300"/>
      <c r="L220" s="300"/>
      <c r="M220" s="300"/>
      <c r="N220" s="300"/>
    </row>
    <row r="221" spans="1:14">
      <c r="A221" s="43"/>
      <c r="B221" s="22"/>
      <c r="C221" s="22"/>
      <c r="D221" s="152"/>
      <c r="E221" s="22"/>
      <c r="F221" s="22"/>
      <c r="G221" s="22"/>
      <c r="H221" s="124"/>
      <c r="I221" s="124"/>
      <c r="J221" s="124"/>
      <c r="K221" s="124"/>
      <c r="L221" s="124"/>
      <c r="M221" s="124"/>
      <c r="N221" s="124"/>
    </row>
    <row r="222" spans="1:14">
      <c r="A222" s="43"/>
      <c r="B222" s="22"/>
      <c r="C222" s="22"/>
      <c r="D222" s="152"/>
      <c r="E222" s="22"/>
      <c r="F222" s="22"/>
      <c r="G222" s="22"/>
      <c r="H222" s="124"/>
      <c r="I222" s="124"/>
      <c r="J222" s="124"/>
      <c r="K222" s="124"/>
      <c r="L222" s="124"/>
      <c r="M222" s="124"/>
      <c r="N222" s="124"/>
    </row>
    <row r="223" spans="1:14" ht="46">
      <c r="A223" s="481" t="s">
        <v>4242</v>
      </c>
      <c r="B223" s="454"/>
      <c r="C223" s="455"/>
      <c r="D223" s="152"/>
      <c r="E223" s="22"/>
      <c r="F223" s="22"/>
      <c r="G223" s="22"/>
      <c r="H223" s="124"/>
      <c r="I223" s="124"/>
      <c r="J223" s="124"/>
      <c r="K223" s="124"/>
      <c r="L223" s="124"/>
      <c r="M223" s="124"/>
      <c r="N223" s="124"/>
    </row>
    <row r="224" spans="1:14" ht="62">
      <c r="A224" s="151"/>
      <c r="B224" s="190" t="s">
        <v>4243</v>
      </c>
      <c r="C224" s="120">
        <f>D251</f>
        <v>50</v>
      </c>
      <c r="D224" s="152"/>
      <c r="E224" s="22"/>
      <c r="F224" s="22"/>
      <c r="G224" s="22"/>
      <c r="H224" s="124"/>
      <c r="I224" s="124"/>
      <c r="J224" s="124"/>
      <c r="K224" s="124"/>
      <c r="L224" s="124"/>
      <c r="M224" s="124"/>
      <c r="N224" s="124"/>
    </row>
    <row r="225" spans="1:14" ht="42.75" customHeight="1">
      <c r="A225" s="151"/>
      <c r="B225" s="482" t="s">
        <v>446</v>
      </c>
      <c r="C225" s="525"/>
      <c r="D225" s="152"/>
      <c r="E225" s="22"/>
      <c r="F225" s="22"/>
      <c r="G225" s="22"/>
      <c r="H225" s="124"/>
      <c r="I225" s="124"/>
      <c r="J225" s="124"/>
      <c r="K225" s="124"/>
      <c r="L225" s="124"/>
      <c r="M225" s="124"/>
      <c r="N225" s="124"/>
    </row>
    <row r="226" spans="1:14" ht="21">
      <c r="A226" s="3" t="s">
        <v>216</v>
      </c>
      <c r="B226" s="191" t="s">
        <v>447</v>
      </c>
      <c r="C226" s="110">
        <f>D243</f>
        <v>50</v>
      </c>
      <c r="D226" s="152"/>
      <c r="E226" s="147"/>
      <c r="F226" s="22"/>
      <c r="G226" s="22"/>
      <c r="H226" s="124"/>
      <c r="I226" s="124"/>
      <c r="J226" s="124"/>
      <c r="K226" s="124"/>
      <c r="L226" s="124"/>
      <c r="M226" s="124"/>
      <c r="N226" s="124"/>
    </row>
    <row r="227" spans="1:14" ht="21">
      <c r="A227" s="3" t="s">
        <v>217</v>
      </c>
      <c r="B227" s="191" t="s">
        <v>448</v>
      </c>
      <c r="C227" s="110">
        <f t="shared" ref="C227:C233" si="0">D244</f>
        <v>50</v>
      </c>
      <c r="D227" s="152"/>
      <c r="E227" s="22"/>
      <c r="F227" s="22"/>
      <c r="G227" s="22"/>
      <c r="H227" s="124"/>
      <c r="I227" s="124"/>
      <c r="J227" s="124"/>
      <c r="K227" s="124"/>
      <c r="L227" s="124"/>
      <c r="M227" s="124"/>
      <c r="N227" s="124"/>
    </row>
    <row r="228" spans="1:14" ht="21">
      <c r="A228" s="3" t="s">
        <v>218</v>
      </c>
      <c r="B228" s="191" t="s">
        <v>449</v>
      </c>
      <c r="C228" s="110">
        <f t="shared" si="0"/>
        <v>50</v>
      </c>
      <c r="D228" s="152"/>
      <c r="E228" s="22"/>
      <c r="F228" s="22"/>
      <c r="G228" s="22"/>
      <c r="H228" s="124"/>
      <c r="I228" s="124"/>
      <c r="J228" s="124"/>
      <c r="K228" s="124"/>
      <c r="L228" s="124"/>
      <c r="M228" s="124"/>
      <c r="N228" s="124"/>
    </row>
    <row r="229" spans="1:14" ht="21">
      <c r="A229" s="3" t="s">
        <v>219</v>
      </c>
      <c r="B229" s="191" t="s">
        <v>450</v>
      </c>
      <c r="C229" s="110">
        <f t="shared" si="0"/>
        <v>50</v>
      </c>
      <c r="D229" s="152"/>
      <c r="E229" s="22"/>
      <c r="F229" s="22"/>
      <c r="G229" s="22"/>
      <c r="H229" s="124"/>
      <c r="I229" s="124"/>
      <c r="J229" s="124"/>
      <c r="K229" s="124"/>
      <c r="L229" s="124"/>
      <c r="M229" s="124"/>
      <c r="N229" s="124"/>
    </row>
    <row r="230" spans="1:14" ht="21">
      <c r="A230" s="3" t="s">
        <v>220</v>
      </c>
      <c r="B230" s="191" t="s">
        <v>451</v>
      </c>
      <c r="C230" s="110">
        <f t="shared" si="0"/>
        <v>50</v>
      </c>
      <c r="D230" s="152"/>
      <c r="E230" s="22"/>
      <c r="F230" s="22"/>
      <c r="G230" s="22"/>
      <c r="H230" s="124"/>
      <c r="I230" s="124"/>
      <c r="J230" s="124"/>
      <c r="K230" s="124"/>
      <c r="L230" s="124"/>
      <c r="M230" s="124"/>
      <c r="N230" s="124"/>
    </row>
    <row r="231" spans="1:14" ht="21">
      <c r="A231" s="3" t="s">
        <v>221</v>
      </c>
      <c r="B231" s="191" t="s">
        <v>452</v>
      </c>
      <c r="C231" s="110">
        <f t="shared" si="0"/>
        <v>50</v>
      </c>
      <c r="D231" s="152"/>
      <c r="E231" s="22"/>
      <c r="F231" s="22"/>
      <c r="G231" s="22"/>
      <c r="H231" s="124"/>
      <c r="I231" s="124"/>
      <c r="J231" s="124"/>
      <c r="K231" s="124"/>
      <c r="L231" s="124"/>
      <c r="M231" s="124"/>
      <c r="N231" s="124"/>
    </row>
    <row r="232" spans="1:14" ht="21">
      <c r="A232" s="3" t="s">
        <v>222</v>
      </c>
      <c r="B232" s="191" t="s">
        <v>453</v>
      </c>
      <c r="C232" s="110">
        <f t="shared" si="0"/>
        <v>50</v>
      </c>
      <c r="D232" s="152"/>
      <c r="E232" s="22"/>
      <c r="F232" s="22"/>
      <c r="G232" s="22"/>
      <c r="H232" s="124"/>
      <c r="I232" s="124"/>
      <c r="J232" s="124"/>
      <c r="K232" s="124"/>
      <c r="L232" s="124"/>
      <c r="M232" s="124"/>
      <c r="N232" s="124"/>
    </row>
    <row r="233" spans="1:14" ht="21">
      <c r="A233" s="3" t="s">
        <v>223</v>
      </c>
      <c r="B233" s="191" t="s">
        <v>454</v>
      </c>
      <c r="C233" s="110">
        <f t="shared" si="0"/>
        <v>50</v>
      </c>
      <c r="D233" s="152"/>
      <c r="E233" s="22"/>
      <c r="F233" s="22"/>
      <c r="G233" s="22"/>
      <c r="H233" s="124"/>
      <c r="I233" s="124"/>
      <c r="J233" s="124"/>
      <c r="K233" s="124"/>
      <c r="L233" s="124"/>
      <c r="M233" s="124"/>
      <c r="N233" s="124"/>
    </row>
    <row r="234" spans="1:14" ht="21">
      <c r="A234" s="381"/>
      <c r="B234" s="181"/>
      <c r="C234" s="123"/>
      <c r="D234" s="152"/>
      <c r="E234" s="22"/>
      <c r="F234" s="22"/>
      <c r="G234" s="22"/>
      <c r="H234" s="124"/>
      <c r="I234" s="124"/>
      <c r="J234" s="124"/>
      <c r="K234" s="124"/>
      <c r="L234" s="124"/>
      <c r="M234" s="124"/>
      <c r="N234" s="124"/>
    </row>
    <row r="235" spans="1:14" ht="21">
      <c r="A235" s="381"/>
      <c r="B235" s="181"/>
      <c r="C235" s="123"/>
      <c r="D235" s="152"/>
      <c r="E235" s="22"/>
      <c r="F235" s="22"/>
      <c r="G235" s="22"/>
      <c r="H235" s="124"/>
      <c r="I235" s="124"/>
      <c r="J235" s="124"/>
      <c r="K235" s="124"/>
      <c r="L235" s="124"/>
      <c r="M235" s="124"/>
      <c r="N235" s="124"/>
    </row>
    <row r="236" spans="1:14" ht="21">
      <c r="A236" s="382"/>
      <c r="B236" s="371"/>
      <c r="C236" s="372"/>
      <c r="D236" s="368"/>
      <c r="E236" s="301"/>
      <c r="F236" s="22"/>
      <c r="G236" s="22"/>
      <c r="H236" s="124"/>
      <c r="I236" s="124"/>
      <c r="J236" s="124"/>
      <c r="K236" s="124"/>
      <c r="L236" s="124"/>
      <c r="M236" s="124"/>
      <c r="N236" s="124"/>
    </row>
    <row r="237" spans="1:14" ht="21">
      <c r="A237" s="382"/>
      <c r="B237" s="371"/>
      <c r="C237" s="372"/>
      <c r="D237" s="368"/>
      <c r="E237" s="301"/>
      <c r="F237" s="22"/>
      <c r="G237" s="22"/>
      <c r="H237" s="124"/>
      <c r="I237" s="124"/>
      <c r="J237" s="124"/>
      <c r="K237" s="124"/>
      <c r="L237" s="124"/>
      <c r="M237" s="124"/>
      <c r="N237" s="124"/>
    </row>
    <row r="238" spans="1:14" ht="21">
      <c r="A238" s="382"/>
      <c r="B238" s="371"/>
      <c r="C238" s="372"/>
      <c r="D238" s="368"/>
      <c r="E238" s="301"/>
      <c r="F238" s="22"/>
      <c r="G238" s="22"/>
      <c r="H238" s="124"/>
      <c r="I238" s="124"/>
      <c r="J238" s="124"/>
      <c r="K238" s="124"/>
      <c r="L238" s="124"/>
      <c r="M238" s="124"/>
      <c r="N238" s="124"/>
    </row>
    <row r="239" spans="1:14" ht="21">
      <c r="A239" s="382"/>
      <c r="B239" s="371"/>
      <c r="C239" s="372"/>
      <c r="D239" s="368"/>
      <c r="E239" s="301"/>
      <c r="F239" s="22"/>
      <c r="G239" s="22"/>
      <c r="H239" s="124"/>
      <c r="I239" s="124"/>
      <c r="J239" s="124"/>
      <c r="K239" s="124"/>
      <c r="L239" s="124"/>
      <c r="M239" s="124"/>
      <c r="N239" s="124"/>
    </row>
    <row r="240" spans="1:14" ht="21">
      <c r="A240" s="382"/>
      <c r="B240" s="371"/>
      <c r="C240" s="372"/>
      <c r="D240" s="368"/>
      <c r="E240" s="301"/>
      <c r="F240" s="22"/>
      <c r="G240" s="22"/>
      <c r="H240" s="124"/>
      <c r="I240" s="124"/>
      <c r="J240" s="124"/>
      <c r="K240" s="124"/>
      <c r="L240" s="124"/>
      <c r="M240" s="124"/>
      <c r="N240" s="124"/>
    </row>
    <row r="241" spans="1:14">
      <c r="A241" s="343"/>
      <c r="B241" s="301"/>
      <c r="C241" s="301"/>
      <c r="D241" s="368"/>
      <c r="E241" s="301"/>
      <c r="F241" s="22"/>
      <c r="G241" s="22"/>
      <c r="H241" s="124"/>
      <c r="I241" s="124"/>
      <c r="J241" s="124"/>
      <c r="K241" s="124"/>
      <c r="L241" s="124"/>
      <c r="M241" s="124"/>
      <c r="N241" s="124"/>
    </row>
    <row r="242" spans="1:14">
      <c r="A242" s="343"/>
      <c r="B242" s="301" t="s">
        <v>455</v>
      </c>
      <c r="C242" s="301" t="s">
        <v>2258</v>
      </c>
      <c r="D242" s="368" t="s">
        <v>2589</v>
      </c>
      <c r="E242" s="301">
        <f>G2</f>
        <v>11</v>
      </c>
      <c r="F242" s="22"/>
      <c r="G242" s="22"/>
      <c r="H242" s="124"/>
      <c r="I242" s="124"/>
      <c r="J242" s="124"/>
      <c r="K242" s="124"/>
      <c r="L242" s="124"/>
      <c r="M242" s="124"/>
      <c r="N242" s="124"/>
    </row>
    <row r="243" spans="1:14">
      <c r="A243" s="343" t="s">
        <v>216</v>
      </c>
      <c r="B243" s="301">
        <f>IF(E242=0,0,H4)</f>
        <v>7</v>
      </c>
      <c r="C243" s="301">
        <f>IF(E242=0,0,I4)</f>
        <v>14</v>
      </c>
      <c r="D243" s="368">
        <f>IF(E242=0,0,B243*100/C243)</f>
        <v>50</v>
      </c>
      <c r="E243" s="301"/>
      <c r="F243" s="22"/>
      <c r="G243" s="22"/>
      <c r="H243" s="124"/>
      <c r="I243" s="124"/>
      <c r="J243" s="124"/>
      <c r="K243" s="124"/>
      <c r="L243" s="124"/>
      <c r="M243" s="124"/>
      <c r="N243" s="124"/>
    </row>
    <row r="244" spans="1:14">
      <c r="A244" s="343" t="s">
        <v>217</v>
      </c>
      <c r="B244" s="301">
        <f>IF(E242=0,0,H13)</f>
        <v>4</v>
      </c>
      <c r="C244" s="301">
        <f>IF(E242=0,0,I13)</f>
        <v>8</v>
      </c>
      <c r="D244" s="368">
        <f>IF(E242=0,0,B244*100/C244)</f>
        <v>50</v>
      </c>
      <c r="E244" s="301"/>
      <c r="F244" s="22"/>
      <c r="G244" s="22"/>
      <c r="H244" s="124"/>
      <c r="I244" s="124"/>
      <c r="J244" s="124"/>
      <c r="K244" s="124"/>
      <c r="L244" s="124"/>
      <c r="M244" s="124"/>
      <c r="N244" s="124"/>
    </row>
    <row r="245" spans="1:14">
      <c r="A245" s="343" t="s">
        <v>218</v>
      </c>
      <c r="B245" s="301">
        <f>IF(E242=0,0,H21)</f>
        <v>32</v>
      </c>
      <c r="C245" s="301">
        <f>IF(E242=0,0,I21)</f>
        <v>64</v>
      </c>
      <c r="D245" s="368">
        <f>IF(E242=0,0,B245*100/C245)</f>
        <v>50</v>
      </c>
      <c r="E245" s="301"/>
      <c r="F245" s="22"/>
      <c r="G245" s="22"/>
      <c r="H245" s="124"/>
      <c r="I245" s="124"/>
      <c r="J245" s="124"/>
      <c r="K245" s="124"/>
      <c r="L245" s="124"/>
      <c r="M245" s="124"/>
      <c r="N245" s="124"/>
    </row>
    <row r="246" spans="1:14">
      <c r="A246" s="343" t="s">
        <v>219</v>
      </c>
      <c r="B246" s="301">
        <f>IF(E242=0,0,H59)</f>
        <v>42</v>
      </c>
      <c r="C246" s="301">
        <f>IF(E242=0,0,I59)</f>
        <v>84</v>
      </c>
      <c r="D246" s="368">
        <f>IF(E242=0,0,B246*100/C246)</f>
        <v>50</v>
      </c>
      <c r="E246" s="301"/>
      <c r="F246" s="22"/>
      <c r="G246" s="22"/>
      <c r="H246" s="124"/>
      <c r="I246" s="124"/>
      <c r="J246" s="124"/>
      <c r="K246" s="124"/>
      <c r="L246" s="124"/>
      <c r="M246" s="124"/>
      <c r="N246" s="124"/>
    </row>
    <row r="247" spans="1:14">
      <c r="A247" s="343" t="s">
        <v>220</v>
      </c>
      <c r="B247" s="369">
        <f>IF(E242=0,0,H108)</f>
        <v>14</v>
      </c>
      <c r="C247" s="369">
        <f>IF(E242=0,0,I108)</f>
        <v>28</v>
      </c>
      <c r="D247" s="368">
        <f>IF(E242=0,0,B247*100/C247)</f>
        <v>50</v>
      </c>
      <c r="E247" s="301"/>
      <c r="F247" s="22"/>
      <c r="G247" s="22"/>
      <c r="H247" s="124"/>
      <c r="I247" s="124"/>
      <c r="J247" s="124"/>
      <c r="K247" s="124"/>
      <c r="L247" s="124"/>
      <c r="M247" s="124"/>
      <c r="N247" s="124"/>
    </row>
    <row r="248" spans="1:14">
      <c r="A248" s="343" t="s">
        <v>221</v>
      </c>
      <c r="B248" s="369">
        <f>IF(E242=0,0,H125)</f>
        <v>18</v>
      </c>
      <c r="C248" s="369">
        <f>IF(E242=0,0,I125)</f>
        <v>36</v>
      </c>
      <c r="D248" s="368">
        <f>IF(E242=0,0,B248*100/C248)</f>
        <v>50</v>
      </c>
      <c r="E248" s="301"/>
      <c r="F248" s="22"/>
      <c r="G248" s="22"/>
      <c r="H248" s="124"/>
      <c r="I248" s="124"/>
      <c r="J248" s="124"/>
      <c r="K248" s="124"/>
      <c r="L248" s="124"/>
      <c r="M248" s="124"/>
      <c r="N248" s="124"/>
    </row>
    <row r="249" spans="1:14">
      <c r="A249" s="343" t="s">
        <v>222</v>
      </c>
      <c r="B249" s="369">
        <f>IF(E242=0,0,H148)</f>
        <v>48</v>
      </c>
      <c r="C249" s="369">
        <f>IF(E242=0,0,I148)</f>
        <v>96</v>
      </c>
      <c r="D249" s="368">
        <f>IF(E242=0,0,B249*100/C249)</f>
        <v>50</v>
      </c>
      <c r="E249" s="301"/>
      <c r="F249" s="22"/>
      <c r="G249" s="22"/>
      <c r="H249" s="124"/>
      <c r="I249" s="124"/>
      <c r="J249" s="124"/>
      <c r="K249" s="124"/>
      <c r="L249" s="124"/>
      <c r="M249" s="124"/>
      <c r="N249" s="124"/>
    </row>
    <row r="250" spans="1:14">
      <c r="A250" s="343" t="s">
        <v>223</v>
      </c>
      <c r="B250" s="369">
        <f>IF(E242=0,0,H202)</f>
        <v>14</v>
      </c>
      <c r="C250" s="369">
        <f>IF(E242=0,0,I202)</f>
        <v>28</v>
      </c>
      <c r="D250" s="368">
        <f>IF(E242=0,0,B250*100/C250)</f>
        <v>50</v>
      </c>
      <c r="E250" s="301"/>
      <c r="F250" s="22"/>
      <c r="G250" s="22"/>
      <c r="H250" s="124"/>
      <c r="I250" s="124"/>
      <c r="J250" s="124"/>
      <c r="K250" s="124"/>
      <c r="L250" s="124"/>
      <c r="M250" s="124"/>
      <c r="N250" s="124"/>
    </row>
    <row r="251" spans="1:14">
      <c r="A251" s="343" t="s">
        <v>224</v>
      </c>
      <c r="B251" s="301">
        <f>IF(G2=0,0,SUM(B243:B250))</f>
        <v>179</v>
      </c>
      <c r="C251" s="301">
        <f>IF(G2=0,0,SUM(C243:C250))</f>
        <v>358</v>
      </c>
      <c r="D251" s="368">
        <f>IF(E242=0,0,B251*100/C251)</f>
        <v>50</v>
      </c>
      <c r="E251" s="301"/>
      <c r="F251" s="22"/>
      <c r="G251" s="22"/>
      <c r="H251" s="124"/>
      <c r="I251" s="124"/>
      <c r="J251" s="124"/>
      <c r="K251" s="124"/>
      <c r="L251" s="124"/>
      <c r="M251" s="124"/>
      <c r="N251" s="124"/>
    </row>
    <row r="252" spans="1:14">
      <c r="A252" s="343"/>
      <c r="B252" s="301"/>
      <c r="C252" s="301"/>
      <c r="D252" s="368"/>
      <c r="E252" s="301"/>
      <c r="F252" s="22"/>
      <c r="G252" s="22"/>
      <c r="H252" s="124"/>
      <c r="I252" s="124"/>
      <c r="J252" s="124"/>
      <c r="K252" s="124"/>
      <c r="L252" s="124"/>
      <c r="M252" s="124"/>
      <c r="N252" s="124"/>
    </row>
  </sheetData>
  <protectedRanges>
    <protectedRange sqref="G1:G252" name="Range2_1"/>
    <protectedRange sqref="D1:D252" name="Range1_1"/>
  </protectedRanges>
  <mergeCells count="42">
    <mergeCell ref="B14:G14"/>
    <mergeCell ref="A1:G1"/>
    <mergeCell ref="A2:F2"/>
    <mergeCell ref="B4:G4"/>
    <mergeCell ref="B5:G5"/>
    <mergeCell ref="B13:G13"/>
    <mergeCell ref="B76:G76"/>
    <mergeCell ref="B16:G16"/>
    <mergeCell ref="B18:G18"/>
    <mergeCell ref="B21:G21"/>
    <mergeCell ref="B22:G22"/>
    <mergeCell ref="B29:G29"/>
    <mergeCell ref="B39:G39"/>
    <mergeCell ref="B48:G48"/>
    <mergeCell ref="B51:G51"/>
    <mergeCell ref="B59:G59"/>
    <mergeCell ref="B60:G60"/>
    <mergeCell ref="B64:G64"/>
    <mergeCell ref="B148:G148"/>
    <mergeCell ref="B79:G79"/>
    <mergeCell ref="B102:G102"/>
    <mergeCell ref="B106:G106"/>
    <mergeCell ref="B108:G108"/>
    <mergeCell ref="B109:G109"/>
    <mergeCell ref="B122:G122"/>
    <mergeCell ref="B125:G125"/>
    <mergeCell ref="B126:G126"/>
    <mergeCell ref="B129:G129"/>
    <mergeCell ref="B134:G134"/>
    <mergeCell ref="B141:G141"/>
    <mergeCell ref="B225:C225"/>
    <mergeCell ref="B149:G149"/>
    <mergeCell ref="B154:G154"/>
    <mergeCell ref="B188:G188"/>
    <mergeCell ref="B195:G195"/>
    <mergeCell ref="B198:G198"/>
    <mergeCell ref="B202:G202"/>
    <mergeCell ref="B203:G203"/>
    <mergeCell ref="B208:G208"/>
    <mergeCell ref="B213:G213"/>
    <mergeCell ref="B216:G216"/>
    <mergeCell ref="A223:C223"/>
  </mergeCells>
  <dataValidations count="1">
    <dataValidation type="list" allowBlank="1" showInputMessage="1" showErrorMessage="1" sqref="D1:D252">
      <formula1>$L$1:$N$1</formula1>
    </dataValidation>
  </dataValidations>
  <pageMargins left="0.7" right="0.7" top="0.75" bottom="0.75" header="0.3" footer="0.3"/>
  <pageSetup paperSize="9" scale="43" fitToHeight="0" orientation="portrait" verticalDpi="0" r:id="rId1"/>
</worksheet>
</file>

<file path=xl/worksheets/sheet13.xml><?xml version="1.0" encoding="utf-8"?>
<worksheet xmlns="http://schemas.openxmlformats.org/spreadsheetml/2006/main" xmlns:r="http://schemas.openxmlformats.org/officeDocument/2006/relationships">
  <dimension ref="A1:O622"/>
  <sheetViews>
    <sheetView workbookViewId="0">
      <selection activeCell="E579" sqref="E579"/>
    </sheetView>
  </sheetViews>
  <sheetFormatPr defaultColWidth="9.1796875" defaultRowHeight="14.5"/>
  <cols>
    <col min="1" max="1" width="13.81640625" style="124" customWidth="1"/>
    <col min="2" max="2" width="32.81640625" style="124" customWidth="1"/>
    <col min="3" max="3" width="28.26953125" style="124" customWidth="1"/>
    <col min="4" max="4" width="11.26953125" style="124" customWidth="1"/>
    <col min="5" max="5" width="12.7265625" style="124" customWidth="1"/>
    <col min="6" max="6" width="22.1796875" style="124" customWidth="1"/>
    <col min="7" max="7" width="15.1796875" style="124" customWidth="1"/>
    <col min="8" max="16384" width="9.1796875" style="124"/>
  </cols>
  <sheetData>
    <row r="1" spans="1:15" ht="33.5">
      <c r="A1" s="515" t="s">
        <v>0</v>
      </c>
      <c r="B1" s="515"/>
      <c r="C1" s="515"/>
      <c r="D1" s="515"/>
      <c r="E1" s="515"/>
      <c r="F1" s="515"/>
      <c r="G1" s="515"/>
      <c r="H1" s="301"/>
      <c r="I1" s="301"/>
      <c r="J1" s="301"/>
      <c r="K1" s="301"/>
      <c r="L1" s="301">
        <v>0</v>
      </c>
      <c r="M1" s="301">
        <v>1</v>
      </c>
      <c r="N1" s="301">
        <v>2</v>
      </c>
      <c r="O1" s="300"/>
    </row>
    <row r="2" spans="1:15" ht="26">
      <c r="A2" s="486" t="s">
        <v>4244</v>
      </c>
      <c r="B2" s="438"/>
      <c r="C2" s="438"/>
      <c r="D2" s="438"/>
      <c r="E2" s="438"/>
      <c r="F2" s="439"/>
      <c r="G2" s="203">
        <v>12</v>
      </c>
      <c r="H2" s="301"/>
      <c r="I2" s="301"/>
      <c r="J2" s="301"/>
      <c r="K2" s="301"/>
      <c r="L2" s="301"/>
      <c r="M2" s="301"/>
      <c r="N2" s="301"/>
      <c r="O2" s="300"/>
    </row>
    <row r="3" spans="1:15" ht="29">
      <c r="A3" s="48" t="s">
        <v>4245</v>
      </c>
      <c r="B3" s="137" t="s">
        <v>225</v>
      </c>
      <c r="C3" s="232" t="s">
        <v>456</v>
      </c>
      <c r="D3" s="76" t="s">
        <v>818</v>
      </c>
      <c r="E3" s="76" t="s">
        <v>2262</v>
      </c>
      <c r="F3" s="76" t="s">
        <v>972</v>
      </c>
      <c r="G3" s="221" t="s">
        <v>968</v>
      </c>
      <c r="H3" s="301"/>
      <c r="I3" s="301"/>
      <c r="J3" s="301"/>
      <c r="K3" s="301"/>
      <c r="L3" s="301"/>
      <c r="M3" s="301"/>
      <c r="N3" s="301"/>
      <c r="O3" s="300"/>
    </row>
    <row r="4" spans="1:15" ht="18.5">
      <c r="A4" s="148"/>
      <c r="B4" s="506" t="s">
        <v>226</v>
      </c>
      <c r="C4" s="510"/>
      <c r="D4" s="510"/>
      <c r="E4" s="510"/>
      <c r="F4" s="510"/>
      <c r="G4" s="510"/>
      <c r="H4" s="301">
        <f>H5+H9+H12+H17+H42+H55</f>
        <v>40</v>
      </c>
      <c r="I4" s="301">
        <f>I5+I9+I12+I17+I42+I55</f>
        <v>80</v>
      </c>
      <c r="J4" s="301"/>
      <c r="K4" s="301"/>
      <c r="L4" s="301"/>
      <c r="M4" s="301"/>
      <c r="N4" s="301"/>
      <c r="O4" s="300"/>
    </row>
    <row r="5" spans="1:15" ht="18.5">
      <c r="A5" s="148" t="s">
        <v>973</v>
      </c>
      <c r="B5" s="431" t="s">
        <v>227</v>
      </c>
      <c r="C5" s="443"/>
      <c r="D5" s="443"/>
      <c r="E5" s="443"/>
      <c r="F5" s="443"/>
      <c r="G5" s="483"/>
      <c r="H5" s="301">
        <f>SUM(D6:D8)</f>
        <v>3</v>
      </c>
      <c r="I5" s="301">
        <f>COUNT(D6:D8)*2</f>
        <v>6</v>
      </c>
      <c r="J5" s="301"/>
      <c r="K5" s="301"/>
      <c r="L5" s="301"/>
      <c r="M5" s="301"/>
      <c r="N5" s="301"/>
      <c r="O5" s="300"/>
    </row>
    <row r="6" spans="1:15" ht="31">
      <c r="A6" s="148" t="s">
        <v>11</v>
      </c>
      <c r="B6" s="5" t="s">
        <v>234</v>
      </c>
      <c r="C6" s="14" t="s">
        <v>4246</v>
      </c>
      <c r="D6" s="51">
        <v>1</v>
      </c>
      <c r="E6" s="16" t="s">
        <v>822</v>
      </c>
      <c r="F6" s="16"/>
      <c r="G6" s="16"/>
      <c r="H6" s="301"/>
      <c r="I6" s="301"/>
      <c r="J6" s="301"/>
      <c r="K6" s="301"/>
      <c r="L6" s="301"/>
      <c r="M6" s="301"/>
      <c r="N6" s="301"/>
      <c r="O6" s="300"/>
    </row>
    <row r="7" spans="1:15" ht="29">
      <c r="A7" s="148"/>
      <c r="B7" s="5"/>
      <c r="C7" s="43" t="s">
        <v>4247</v>
      </c>
      <c r="D7" s="51">
        <v>1</v>
      </c>
      <c r="E7" s="16" t="s">
        <v>822</v>
      </c>
      <c r="F7" s="16"/>
      <c r="G7" s="16"/>
      <c r="H7" s="301"/>
      <c r="I7" s="301"/>
      <c r="J7" s="301"/>
      <c r="K7" s="301"/>
      <c r="L7" s="301"/>
      <c r="M7" s="301"/>
      <c r="N7" s="301"/>
      <c r="O7" s="300"/>
    </row>
    <row r="8" spans="1:15" ht="31">
      <c r="A8" s="148" t="s">
        <v>3845</v>
      </c>
      <c r="B8" s="5" t="s">
        <v>4248</v>
      </c>
      <c r="C8" s="14" t="s">
        <v>4249</v>
      </c>
      <c r="D8" s="51">
        <v>1</v>
      </c>
      <c r="E8" s="16" t="s">
        <v>822</v>
      </c>
      <c r="F8" s="16"/>
      <c r="G8" s="16"/>
      <c r="H8" s="301"/>
      <c r="I8" s="301"/>
      <c r="J8" s="301"/>
      <c r="K8" s="301"/>
      <c r="L8" s="301"/>
      <c r="M8" s="301"/>
      <c r="N8" s="301"/>
      <c r="O8" s="300"/>
    </row>
    <row r="9" spans="1:15" ht="18.5">
      <c r="A9" s="148" t="s">
        <v>1009</v>
      </c>
      <c r="B9" s="431" t="s">
        <v>1010</v>
      </c>
      <c r="C9" s="443"/>
      <c r="D9" s="443"/>
      <c r="E9" s="443"/>
      <c r="F9" s="443"/>
      <c r="G9" s="483"/>
      <c r="H9" s="301">
        <f>SUM(D10:D11)</f>
        <v>2</v>
      </c>
      <c r="I9" s="301">
        <f>COUNT(D10:D11)*2</f>
        <v>4</v>
      </c>
      <c r="J9" s="301"/>
      <c r="K9" s="301"/>
      <c r="L9" s="301"/>
      <c r="M9" s="301"/>
      <c r="N9" s="301"/>
      <c r="O9" s="300"/>
    </row>
    <row r="10" spans="1:15" ht="31">
      <c r="A10" s="148" t="s">
        <v>4250</v>
      </c>
      <c r="B10" s="6" t="s">
        <v>1012</v>
      </c>
      <c r="C10" s="14" t="s">
        <v>4251</v>
      </c>
      <c r="D10" s="51">
        <v>1</v>
      </c>
      <c r="E10" s="16" t="s">
        <v>822</v>
      </c>
      <c r="F10" s="16"/>
      <c r="G10" s="16"/>
      <c r="H10" s="301"/>
      <c r="I10" s="301"/>
      <c r="J10" s="301"/>
      <c r="K10" s="301"/>
      <c r="L10" s="301"/>
      <c r="M10" s="301"/>
      <c r="N10" s="301"/>
      <c r="O10" s="300"/>
    </row>
    <row r="11" spans="1:15" ht="31">
      <c r="A11" s="148" t="s">
        <v>4252</v>
      </c>
      <c r="B11" s="6" t="s">
        <v>4253</v>
      </c>
      <c r="C11" s="67" t="s">
        <v>4254</v>
      </c>
      <c r="D11" s="51">
        <v>1</v>
      </c>
      <c r="E11" s="16" t="s">
        <v>822</v>
      </c>
      <c r="F11" s="16"/>
      <c r="G11" s="16"/>
      <c r="H11" s="301"/>
      <c r="I11" s="301"/>
      <c r="J11" s="301"/>
      <c r="K11" s="301"/>
      <c r="L11" s="301"/>
      <c r="M11" s="301"/>
      <c r="N11" s="301"/>
      <c r="O11" s="300"/>
    </row>
    <row r="12" spans="1:15" ht="18.5">
      <c r="A12" s="148" t="s">
        <v>1042</v>
      </c>
      <c r="B12" s="431" t="s">
        <v>235</v>
      </c>
      <c r="C12" s="443"/>
      <c r="D12" s="443"/>
      <c r="E12" s="443"/>
      <c r="F12" s="443"/>
      <c r="G12" s="483"/>
      <c r="H12" s="301">
        <f>SUM(D13:D16)</f>
        <v>4</v>
      </c>
      <c r="I12" s="301">
        <f>COUNT(D13:D16)*2</f>
        <v>8</v>
      </c>
      <c r="J12" s="301"/>
      <c r="K12" s="301"/>
      <c r="L12" s="301"/>
      <c r="M12" s="301"/>
      <c r="N12" s="301"/>
      <c r="O12" s="300"/>
    </row>
    <row r="13" spans="1:15" ht="58">
      <c r="A13" s="148" t="s">
        <v>13</v>
      </c>
      <c r="B13" s="6" t="s">
        <v>236</v>
      </c>
      <c r="C13" s="14" t="s">
        <v>4255</v>
      </c>
      <c r="D13" s="51">
        <v>1</v>
      </c>
      <c r="E13" s="16" t="s">
        <v>822</v>
      </c>
      <c r="F13" s="14" t="s">
        <v>4256</v>
      </c>
      <c r="G13" s="16"/>
      <c r="H13" s="301"/>
      <c r="I13" s="301"/>
      <c r="J13" s="301"/>
      <c r="K13" s="301"/>
      <c r="L13" s="301"/>
      <c r="M13" s="301"/>
      <c r="N13" s="301"/>
      <c r="O13" s="300"/>
    </row>
    <row r="14" spans="1:15" ht="58">
      <c r="A14" s="148" t="s">
        <v>3</v>
      </c>
      <c r="B14" s="6"/>
      <c r="C14" s="14" t="s">
        <v>4257</v>
      </c>
      <c r="D14" s="51">
        <v>1</v>
      </c>
      <c r="E14" s="16" t="s">
        <v>822</v>
      </c>
      <c r="F14" s="14" t="s">
        <v>4256</v>
      </c>
      <c r="G14" s="16"/>
      <c r="H14" s="301"/>
      <c r="I14" s="301"/>
      <c r="J14" s="301"/>
      <c r="K14" s="301"/>
      <c r="L14" s="301"/>
      <c r="M14" s="301"/>
      <c r="N14" s="301"/>
      <c r="O14" s="300"/>
    </row>
    <row r="15" spans="1:15" ht="31">
      <c r="A15" s="148" t="s">
        <v>1782</v>
      </c>
      <c r="B15" s="6" t="s">
        <v>237</v>
      </c>
      <c r="C15" s="14" t="s">
        <v>4258</v>
      </c>
      <c r="D15" s="51">
        <v>1</v>
      </c>
      <c r="E15" s="16" t="s">
        <v>822</v>
      </c>
      <c r="F15" s="14" t="s">
        <v>4259</v>
      </c>
      <c r="G15" s="16"/>
      <c r="H15" s="301"/>
      <c r="I15" s="301"/>
      <c r="J15" s="301"/>
      <c r="K15" s="301"/>
      <c r="L15" s="301"/>
      <c r="M15" s="301"/>
      <c r="N15" s="301"/>
      <c r="O15" s="300"/>
    </row>
    <row r="16" spans="1:15" ht="31">
      <c r="A16" s="148" t="s">
        <v>4260</v>
      </c>
      <c r="B16" s="6" t="s">
        <v>238</v>
      </c>
      <c r="C16" s="14" t="s">
        <v>4261</v>
      </c>
      <c r="D16" s="51">
        <v>1</v>
      </c>
      <c r="E16" s="16" t="s">
        <v>822</v>
      </c>
      <c r="F16" s="16"/>
      <c r="G16" s="16"/>
      <c r="H16" s="301"/>
      <c r="I16" s="301"/>
      <c r="J16" s="301"/>
      <c r="K16" s="301"/>
      <c r="L16" s="301"/>
      <c r="M16" s="301"/>
      <c r="N16" s="301"/>
      <c r="O16" s="300"/>
    </row>
    <row r="17" spans="1:15" ht="18.5">
      <c r="A17" s="148" t="s">
        <v>1045</v>
      </c>
      <c r="B17" s="431" t="s">
        <v>1046</v>
      </c>
      <c r="C17" s="443"/>
      <c r="D17" s="443"/>
      <c r="E17" s="443"/>
      <c r="F17" s="443"/>
      <c r="G17" s="483"/>
      <c r="H17" s="301">
        <f>SUM(D18:D33)</f>
        <v>16</v>
      </c>
      <c r="I17" s="301">
        <f>COUNT(D18:D33)*2</f>
        <v>32</v>
      </c>
      <c r="J17" s="301"/>
      <c r="K17" s="301"/>
      <c r="L17" s="301"/>
      <c r="M17" s="301"/>
      <c r="N17" s="301"/>
      <c r="O17" s="300"/>
    </row>
    <row r="18" spans="1:15" ht="46.5">
      <c r="A18" s="3" t="s">
        <v>1051</v>
      </c>
      <c r="B18" s="5" t="s">
        <v>1052</v>
      </c>
      <c r="C18" s="14" t="s">
        <v>4262</v>
      </c>
      <c r="D18" s="77">
        <v>1</v>
      </c>
      <c r="E18" s="16"/>
      <c r="F18" s="16"/>
      <c r="G18" s="16"/>
      <c r="H18" s="301"/>
      <c r="I18" s="301"/>
      <c r="J18" s="301"/>
      <c r="K18" s="301"/>
      <c r="L18" s="301"/>
      <c r="M18" s="301"/>
      <c r="N18" s="301"/>
      <c r="O18" s="300"/>
    </row>
    <row r="19" spans="1:15" ht="15.5">
      <c r="A19" s="3"/>
      <c r="B19" s="5"/>
      <c r="C19" s="14" t="s">
        <v>4263</v>
      </c>
      <c r="D19" s="77">
        <v>1</v>
      </c>
      <c r="E19" s="16"/>
      <c r="F19" s="16"/>
      <c r="G19" s="16"/>
      <c r="H19" s="301"/>
      <c r="I19" s="301"/>
      <c r="J19" s="301"/>
      <c r="K19" s="301"/>
      <c r="L19" s="301"/>
      <c r="M19" s="301"/>
      <c r="N19" s="301"/>
      <c r="O19" s="300"/>
    </row>
    <row r="20" spans="1:15" ht="46.5">
      <c r="A20" s="148" t="s">
        <v>3224</v>
      </c>
      <c r="B20" s="5" t="s">
        <v>1055</v>
      </c>
      <c r="C20" s="14" t="s">
        <v>4264</v>
      </c>
      <c r="D20" s="77">
        <v>1</v>
      </c>
      <c r="E20" s="14" t="s">
        <v>835</v>
      </c>
      <c r="F20" s="14"/>
      <c r="G20" s="16"/>
      <c r="H20" s="301"/>
      <c r="I20" s="301"/>
      <c r="J20" s="301"/>
      <c r="K20" s="301"/>
      <c r="L20" s="301"/>
      <c r="M20" s="301"/>
      <c r="N20" s="301"/>
      <c r="O20" s="300"/>
    </row>
    <row r="21" spans="1:15" ht="29">
      <c r="A21" s="148"/>
      <c r="B21" s="5"/>
      <c r="C21" s="14" t="s">
        <v>4265</v>
      </c>
      <c r="D21" s="77">
        <v>1</v>
      </c>
      <c r="E21" s="14"/>
      <c r="F21" s="14"/>
      <c r="G21" s="16"/>
      <c r="H21" s="301"/>
      <c r="I21" s="301"/>
      <c r="J21" s="301"/>
      <c r="K21" s="301"/>
      <c r="L21" s="301"/>
      <c r="M21" s="301"/>
      <c r="N21" s="301"/>
      <c r="O21" s="300"/>
    </row>
    <row r="22" spans="1:15" ht="29">
      <c r="A22" s="148"/>
      <c r="B22" s="5"/>
      <c r="C22" s="14" t="s">
        <v>4266</v>
      </c>
      <c r="D22" s="77">
        <v>1</v>
      </c>
      <c r="E22" s="14"/>
      <c r="F22" s="14"/>
      <c r="G22" s="16"/>
      <c r="H22" s="301"/>
      <c r="I22" s="301"/>
      <c r="J22" s="301"/>
      <c r="K22" s="301"/>
      <c r="L22" s="301"/>
      <c r="M22" s="301"/>
      <c r="N22" s="301"/>
      <c r="O22" s="300"/>
    </row>
    <row r="23" spans="1:15" ht="58">
      <c r="A23" s="148"/>
      <c r="B23" s="5"/>
      <c r="C23" s="14" t="s">
        <v>4267</v>
      </c>
      <c r="D23" s="77">
        <v>1</v>
      </c>
      <c r="E23" s="14"/>
      <c r="F23" s="14"/>
      <c r="G23" s="16"/>
      <c r="H23" s="301"/>
      <c r="I23" s="301"/>
      <c r="J23" s="301"/>
      <c r="K23" s="301"/>
      <c r="L23" s="301"/>
      <c r="M23" s="301"/>
      <c r="N23" s="301"/>
      <c r="O23" s="300"/>
    </row>
    <row r="24" spans="1:15" ht="46.5">
      <c r="A24" s="148" t="s">
        <v>1058</v>
      </c>
      <c r="B24" s="5" t="s">
        <v>1059</v>
      </c>
      <c r="C24" s="14" t="s">
        <v>4268</v>
      </c>
      <c r="D24" s="51">
        <v>1</v>
      </c>
      <c r="E24" s="16" t="s">
        <v>822</v>
      </c>
      <c r="F24" s="16"/>
      <c r="G24" s="16"/>
      <c r="H24" s="301"/>
      <c r="I24" s="301"/>
      <c r="J24" s="301"/>
      <c r="K24" s="301"/>
      <c r="L24" s="301"/>
      <c r="M24" s="301"/>
      <c r="N24" s="301"/>
      <c r="O24" s="300"/>
    </row>
    <row r="25" spans="1:15" ht="15.5">
      <c r="A25" s="148"/>
      <c r="B25" s="5"/>
      <c r="C25" s="14" t="s">
        <v>4269</v>
      </c>
      <c r="D25" s="51">
        <v>1</v>
      </c>
      <c r="E25" s="16" t="s">
        <v>822</v>
      </c>
      <c r="F25" s="16"/>
      <c r="G25" s="16"/>
      <c r="H25" s="301"/>
      <c r="I25" s="301"/>
      <c r="J25" s="301"/>
      <c r="K25" s="301"/>
      <c r="L25" s="301"/>
      <c r="M25" s="301"/>
      <c r="N25" s="301"/>
      <c r="O25" s="300"/>
    </row>
    <row r="26" spans="1:15" ht="46.5">
      <c r="A26" s="3" t="s">
        <v>1065</v>
      </c>
      <c r="B26" s="5" t="s">
        <v>4270</v>
      </c>
      <c r="C26" s="14" t="s">
        <v>4271</v>
      </c>
      <c r="D26" s="51">
        <v>1</v>
      </c>
      <c r="E26" s="16"/>
      <c r="F26" s="16"/>
      <c r="G26" s="16"/>
      <c r="H26" s="301"/>
      <c r="I26" s="301"/>
      <c r="J26" s="301"/>
      <c r="K26" s="301"/>
      <c r="L26" s="301"/>
      <c r="M26" s="301"/>
      <c r="N26" s="301"/>
      <c r="O26" s="300"/>
    </row>
    <row r="27" spans="1:15" ht="43.5">
      <c r="A27" s="3"/>
      <c r="B27" s="5"/>
      <c r="C27" s="14" t="s">
        <v>4272</v>
      </c>
      <c r="D27" s="51">
        <v>1</v>
      </c>
      <c r="E27" s="16"/>
      <c r="F27" s="16"/>
      <c r="G27" s="16"/>
      <c r="H27" s="301"/>
      <c r="I27" s="301"/>
      <c r="J27" s="301"/>
      <c r="K27" s="301"/>
      <c r="L27" s="301"/>
      <c r="M27" s="301"/>
      <c r="N27" s="301"/>
      <c r="O27" s="300"/>
    </row>
    <row r="28" spans="1:15" ht="62">
      <c r="A28" s="148" t="s">
        <v>4273</v>
      </c>
      <c r="B28" s="5" t="s">
        <v>1075</v>
      </c>
      <c r="C28" s="67" t="s">
        <v>4274</v>
      </c>
      <c r="D28" s="51">
        <v>1</v>
      </c>
      <c r="E28" s="16" t="s">
        <v>822</v>
      </c>
      <c r="F28" s="16"/>
      <c r="G28" s="16"/>
      <c r="H28" s="301"/>
      <c r="I28" s="301"/>
      <c r="J28" s="301"/>
      <c r="K28" s="301"/>
      <c r="L28" s="301"/>
      <c r="M28" s="301"/>
      <c r="N28" s="301"/>
      <c r="O28" s="300"/>
    </row>
    <row r="29" spans="1:15" ht="93">
      <c r="A29" s="148" t="s">
        <v>4275</v>
      </c>
      <c r="B29" s="5" t="s">
        <v>1078</v>
      </c>
      <c r="C29" s="14" t="s">
        <v>4276</v>
      </c>
      <c r="D29" s="51">
        <v>1</v>
      </c>
      <c r="E29" s="16" t="s">
        <v>822</v>
      </c>
      <c r="F29" s="16"/>
      <c r="G29" s="16"/>
      <c r="H29" s="301"/>
      <c r="I29" s="301"/>
      <c r="J29" s="301"/>
      <c r="K29" s="301"/>
      <c r="L29" s="301"/>
      <c r="M29" s="301"/>
      <c r="N29" s="301"/>
      <c r="O29" s="300"/>
    </row>
    <row r="30" spans="1:15" ht="29">
      <c r="A30" s="148"/>
      <c r="B30" s="5"/>
      <c r="C30" s="14" t="s">
        <v>4277</v>
      </c>
      <c r="D30" s="51">
        <v>1</v>
      </c>
      <c r="E30" s="16"/>
      <c r="F30" s="16"/>
      <c r="G30" s="16"/>
      <c r="H30" s="301"/>
      <c r="I30" s="301"/>
      <c r="J30" s="301"/>
      <c r="K30" s="301"/>
      <c r="L30" s="301"/>
      <c r="M30" s="301"/>
      <c r="N30" s="301"/>
      <c r="O30" s="300"/>
    </row>
    <row r="31" spans="1:15" ht="43.5">
      <c r="A31" s="148"/>
      <c r="B31" s="5"/>
      <c r="C31" s="14" t="s">
        <v>4278</v>
      </c>
      <c r="D31" s="51">
        <v>1</v>
      </c>
      <c r="E31" s="16"/>
      <c r="F31" s="16"/>
      <c r="G31" s="16"/>
      <c r="H31" s="301"/>
      <c r="I31" s="301"/>
      <c r="J31" s="301"/>
      <c r="K31" s="301"/>
      <c r="L31" s="301"/>
      <c r="M31" s="301"/>
      <c r="N31" s="301"/>
      <c r="O31" s="300"/>
    </row>
    <row r="32" spans="1:15" ht="46.5">
      <c r="A32" s="148" t="s">
        <v>4279</v>
      </c>
      <c r="B32" s="5" t="s">
        <v>4280</v>
      </c>
      <c r="C32" s="14" t="s">
        <v>4281</v>
      </c>
      <c r="D32" s="51">
        <v>1</v>
      </c>
      <c r="E32" s="16"/>
      <c r="F32" s="16"/>
      <c r="G32" s="16"/>
      <c r="H32" s="301"/>
      <c r="I32" s="301"/>
      <c r="J32" s="301"/>
      <c r="K32" s="301"/>
      <c r="L32" s="301"/>
      <c r="M32" s="301"/>
      <c r="N32" s="301"/>
      <c r="O32" s="300"/>
    </row>
    <row r="33" spans="1:15" ht="58">
      <c r="A33" s="148"/>
      <c r="B33" s="5"/>
      <c r="C33" s="69" t="s">
        <v>4282</v>
      </c>
      <c r="D33" s="51">
        <v>1</v>
      </c>
      <c r="E33" s="16" t="s">
        <v>835</v>
      </c>
      <c r="F33" s="14" t="s">
        <v>4283</v>
      </c>
      <c r="G33" s="16"/>
      <c r="H33" s="301"/>
      <c r="I33" s="301"/>
      <c r="J33" s="301"/>
      <c r="K33" s="301"/>
      <c r="L33" s="301"/>
      <c r="M33" s="301"/>
      <c r="N33" s="301"/>
      <c r="O33" s="300"/>
    </row>
    <row r="34" spans="1:15" ht="18.5" hidden="1">
      <c r="A34" s="148" t="s">
        <v>3643</v>
      </c>
      <c r="B34" s="431" t="s">
        <v>4015</v>
      </c>
      <c r="C34" s="443"/>
      <c r="D34" s="443"/>
      <c r="E34" s="443"/>
      <c r="F34" s="443"/>
      <c r="G34" s="483"/>
      <c r="H34" s="301"/>
      <c r="I34" s="301"/>
      <c r="J34" s="301"/>
      <c r="K34" s="301"/>
      <c r="L34" s="301"/>
      <c r="M34" s="301"/>
      <c r="N34" s="301"/>
      <c r="O34" s="300"/>
    </row>
    <row r="35" spans="1:15" ht="31" hidden="1">
      <c r="A35" s="148" t="s">
        <v>4284</v>
      </c>
      <c r="B35" s="6" t="s">
        <v>4017</v>
      </c>
      <c r="C35" s="69" t="s">
        <v>4285</v>
      </c>
      <c r="D35" s="51">
        <v>1</v>
      </c>
      <c r="E35" s="16" t="s">
        <v>822</v>
      </c>
      <c r="F35" s="16"/>
      <c r="G35" s="16"/>
      <c r="H35" s="301"/>
      <c r="I35" s="301"/>
      <c r="J35" s="301"/>
      <c r="K35" s="301"/>
      <c r="L35" s="301"/>
      <c r="M35" s="301"/>
      <c r="N35" s="301"/>
      <c r="O35" s="300"/>
    </row>
    <row r="36" spans="1:15" ht="31" hidden="1">
      <c r="A36" s="148" t="s">
        <v>4286</v>
      </c>
      <c r="B36" s="6" t="s">
        <v>4021</v>
      </c>
      <c r="C36" s="69" t="s">
        <v>4287</v>
      </c>
      <c r="D36" s="51">
        <v>1</v>
      </c>
      <c r="E36" s="16" t="s">
        <v>822</v>
      </c>
      <c r="F36" s="16"/>
      <c r="G36" s="16"/>
      <c r="H36" s="301"/>
      <c r="I36" s="301"/>
      <c r="J36" s="301"/>
      <c r="K36" s="301"/>
      <c r="L36" s="301"/>
      <c r="M36" s="301"/>
      <c r="N36" s="301"/>
      <c r="O36" s="300"/>
    </row>
    <row r="37" spans="1:15" ht="31" hidden="1">
      <c r="A37" s="148" t="s">
        <v>17</v>
      </c>
      <c r="B37" s="6" t="s">
        <v>240</v>
      </c>
      <c r="C37" s="69" t="s">
        <v>4288</v>
      </c>
      <c r="D37" s="51">
        <v>1</v>
      </c>
      <c r="E37" s="16" t="s">
        <v>822</v>
      </c>
      <c r="F37" s="16"/>
      <c r="G37" s="16"/>
      <c r="H37" s="301"/>
      <c r="I37" s="301"/>
      <c r="J37" s="301"/>
      <c r="K37" s="301"/>
      <c r="L37" s="301"/>
      <c r="M37" s="301"/>
      <c r="N37" s="301"/>
      <c r="O37" s="300"/>
    </row>
    <row r="38" spans="1:15" ht="31" hidden="1">
      <c r="A38" s="148" t="s">
        <v>4027</v>
      </c>
      <c r="B38" s="6" t="s">
        <v>4028</v>
      </c>
      <c r="C38" s="69" t="s">
        <v>4289</v>
      </c>
      <c r="D38" s="51">
        <v>1</v>
      </c>
      <c r="E38" s="16" t="s">
        <v>822</v>
      </c>
      <c r="F38" s="16"/>
      <c r="G38" s="16"/>
      <c r="H38" s="301"/>
      <c r="I38" s="301"/>
      <c r="J38" s="301"/>
      <c r="K38" s="301"/>
      <c r="L38" s="301"/>
      <c r="M38" s="301"/>
      <c r="N38" s="301"/>
      <c r="O38" s="300"/>
    </row>
    <row r="39" spans="1:15" ht="31" hidden="1">
      <c r="A39" s="148" t="s">
        <v>4290</v>
      </c>
      <c r="B39" s="6" t="s">
        <v>4034</v>
      </c>
      <c r="C39" s="69" t="s">
        <v>4291</v>
      </c>
      <c r="D39" s="51">
        <v>1</v>
      </c>
      <c r="E39" s="16" t="s">
        <v>822</v>
      </c>
      <c r="F39" s="16"/>
      <c r="G39" s="16"/>
      <c r="H39" s="301"/>
      <c r="I39" s="301"/>
      <c r="J39" s="301"/>
      <c r="K39" s="301"/>
      <c r="L39" s="301"/>
      <c r="M39" s="301"/>
      <c r="N39" s="301"/>
      <c r="O39" s="300"/>
    </row>
    <row r="40" spans="1:15" ht="31" hidden="1">
      <c r="A40" s="148" t="s">
        <v>4292</v>
      </c>
      <c r="B40" s="6" t="s">
        <v>4293</v>
      </c>
      <c r="C40" s="14" t="s">
        <v>4294</v>
      </c>
      <c r="D40" s="51">
        <v>1</v>
      </c>
      <c r="E40" s="16" t="s">
        <v>822</v>
      </c>
      <c r="F40" s="16"/>
      <c r="G40" s="16"/>
      <c r="H40" s="301"/>
      <c r="I40" s="301"/>
      <c r="J40" s="301"/>
      <c r="K40" s="301"/>
      <c r="L40" s="301"/>
      <c r="M40" s="301"/>
      <c r="N40" s="301"/>
      <c r="O40" s="300"/>
    </row>
    <row r="41" spans="1:15" ht="31" hidden="1">
      <c r="A41" s="148" t="s">
        <v>18</v>
      </c>
      <c r="B41" s="6" t="s">
        <v>241</v>
      </c>
      <c r="C41" s="69" t="s">
        <v>4295</v>
      </c>
      <c r="D41" s="51">
        <v>1</v>
      </c>
      <c r="E41" s="16" t="s">
        <v>822</v>
      </c>
      <c r="F41" s="16"/>
      <c r="G41" s="16"/>
      <c r="H41" s="301"/>
      <c r="I41" s="301"/>
      <c r="J41" s="301"/>
      <c r="K41" s="301"/>
      <c r="L41" s="301"/>
      <c r="M41" s="301"/>
      <c r="N41" s="301"/>
      <c r="O41" s="300"/>
    </row>
    <row r="42" spans="1:15" ht="18.5">
      <c r="A42" s="148" t="s">
        <v>3643</v>
      </c>
      <c r="B42" s="431" t="s">
        <v>4296</v>
      </c>
      <c r="C42" s="443"/>
      <c r="D42" s="443"/>
      <c r="E42" s="443"/>
      <c r="F42" s="443"/>
      <c r="G42" s="483"/>
      <c r="H42" s="301">
        <f>SUM(D43:D54)</f>
        <v>12</v>
      </c>
      <c r="I42" s="301">
        <f>COUNT(D43:D54)*2</f>
        <v>24</v>
      </c>
      <c r="J42" s="301"/>
      <c r="K42" s="301"/>
      <c r="L42" s="301"/>
      <c r="M42" s="301"/>
      <c r="N42" s="301"/>
      <c r="O42" s="300"/>
    </row>
    <row r="43" spans="1:15" ht="31">
      <c r="A43" s="148" t="s">
        <v>4284</v>
      </c>
      <c r="B43" s="6" t="s">
        <v>4017</v>
      </c>
      <c r="C43" s="90" t="s">
        <v>4297</v>
      </c>
      <c r="D43" s="51">
        <v>1</v>
      </c>
      <c r="E43" s="16" t="s">
        <v>822</v>
      </c>
      <c r="F43" s="16" t="s">
        <v>4298</v>
      </c>
      <c r="G43" s="16"/>
      <c r="H43" s="301"/>
      <c r="I43" s="301"/>
      <c r="J43" s="301"/>
      <c r="K43" s="301"/>
      <c r="L43" s="301"/>
      <c r="M43" s="301"/>
      <c r="N43" s="301"/>
      <c r="O43" s="300"/>
    </row>
    <row r="44" spans="1:15" ht="31">
      <c r="A44" s="148" t="s">
        <v>4286</v>
      </c>
      <c r="B44" s="6" t="s">
        <v>4021</v>
      </c>
      <c r="C44" s="90" t="s">
        <v>4299</v>
      </c>
      <c r="D44" s="51">
        <v>1</v>
      </c>
      <c r="E44" s="16" t="s">
        <v>822</v>
      </c>
      <c r="F44" s="16" t="s">
        <v>4298</v>
      </c>
      <c r="G44" s="16"/>
      <c r="H44" s="301"/>
      <c r="I44" s="301"/>
      <c r="J44" s="301"/>
      <c r="K44" s="301"/>
      <c r="L44" s="301"/>
      <c r="M44" s="301"/>
      <c r="N44" s="301"/>
      <c r="O44" s="300"/>
    </row>
    <row r="45" spans="1:15" ht="31">
      <c r="A45" s="148" t="s">
        <v>17</v>
      </c>
      <c r="B45" s="6" t="s">
        <v>240</v>
      </c>
      <c r="C45" s="90" t="s">
        <v>4300</v>
      </c>
      <c r="D45" s="51">
        <v>1</v>
      </c>
      <c r="E45" s="16" t="s">
        <v>822</v>
      </c>
      <c r="F45" s="16" t="s">
        <v>4298</v>
      </c>
      <c r="G45" s="16"/>
      <c r="H45" s="301"/>
      <c r="I45" s="301"/>
      <c r="J45" s="301"/>
      <c r="K45" s="301"/>
      <c r="L45" s="301"/>
      <c r="M45" s="301"/>
      <c r="N45" s="301"/>
      <c r="O45" s="300"/>
    </row>
    <row r="46" spans="1:15" ht="31">
      <c r="A46" s="148" t="s">
        <v>4027</v>
      </c>
      <c r="B46" s="6" t="s">
        <v>4028</v>
      </c>
      <c r="C46" s="90" t="s">
        <v>4301</v>
      </c>
      <c r="D46" s="51">
        <v>1</v>
      </c>
      <c r="E46" s="16" t="s">
        <v>822</v>
      </c>
      <c r="F46" s="16" t="s">
        <v>4298</v>
      </c>
      <c r="G46" s="16"/>
      <c r="H46" s="301"/>
      <c r="I46" s="301"/>
      <c r="J46" s="301"/>
      <c r="K46" s="301"/>
      <c r="L46" s="301"/>
      <c r="M46" s="301"/>
      <c r="N46" s="301"/>
      <c r="O46" s="300"/>
    </row>
    <row r="47" spans="1:15" ht="31">
      <c r="A47" s="148" t="s">
        <v>4290</v>
      </c>
      <c r="B47" s="6" t="s">
        <v>4034</v>
      </c>
      <c r="C47" s="90" t="s">
        <v>4291</v>
      </c>
      <c r="D47" s="51">
        <v>1</v>
      </c>
      <c r="E47" s="16" t="s">
        <v>822</v>
      </c>
      <c r="F47" s="16" t="s">
        <v>4298</v>
      </c>
      <c r="G47" s="16"/>
      <c r="H47" s="301"/>
      <c r="I47" s="301"/>
      <c r="J47" s="301"/>
      <c r="K47" s="301"/>
      <c r="L47" s="301"/>
      <c r="M47" s="301"/>
      <c r="N47" s="301"/>
      <c r="O47" s="300"/>
    </row>
    <row r="48" spans="1:15" ht="29">
      <c r="A48" s="148" t="s">
        <v>4292</v>
      </c>
      <c r="B48" s="14" t="s">
        <v>4302</v>
      </c>
      <c r="C48" s="14" t="s">
        <v>4294</v>
      </c>
      <c r="D48" s="51">
        <v>1</v>
      </c>
      <c r="E48" s="16" t="s">
        <v>822</v>
      </c>
      <c r="F48" s="16"/>
      <c r="G48" s="16"/>
      <c r="H48" s="301"/>
      <c r="I48" s="301"/>
      <c r="J48" s="301"/>
      <c r="K48" s="301"/>
      <c r="L48" s="301"/>
      <c r="M48" s="301"/>
      <c r="N48" s="301"/>
      <c r="O48" s="300"/>
    </row>
    <row r="49" spans="1:15" ht="43.5">
      <c r="A49" s="148"/>
      <c r="B49" s="14"/>
      <c r="C49" s="14" t="s">
        <v>4303</v>
      </c>
      <c r="D49" s="51">
        <v>1</v>
      </c>
      <c r="E49" s="16"/>
      <c r="F49" s="14" t="s">
        <v>4304</v>
      </c>
      <c r="G49" s="16"/>
      <c r="H49" s="301"/>
      <c r="I49" s="301"/>
      <c r="J49" s="301"/>
      <c r="K49" s="301"/>
      <c r="L49" s="301"/>
      <c r="M49" s="301"/>
      <c r="N49" s="301"/>
      <c r="O49" s="300"/>
    </row>
    <row r="50" spans="1:15" ht="31">
      <c r="A50" s="148" t="s">
        <v>18</v>
      </c>
      <c r="B50" s="6" t="s">
        <v>4305</v>
      </c>
      <c r="C50" s="90" t="s">
        <v>4295</v>
      </c>
      <c r="D50" s="51">
        <v>1</v>
      </c>
      <c r="E50" s="16" t="s">
        <v>822</v>
      </c>
      <c r="F50" s="16"/>
      <c r="G50" s="16"/>
      <c r="H50" s="301"/>
      <c r="I50" s="301"/>
      <c r="J50" s="301"/>
      <c r="K50" s="301"/>
      <c r="L50" s="301"/>
      <c r="M50" s="301"/>
      <c r="N50" s="301"/>
      <c r="O50" s="300"/>
    </row>
    <row r="51" spans="1:15" ht="58">
      <c r="A51" s="148" t="s">
        <v>4306</v>
      </c>
      <c r="B51" s="6" t="s">
        <v>4307</v>
      </c>
      <c r="C51" s="69" t="s">
        <v>4308</v>
      </c>
      <c r="D51" s="51">
        <v>1</v>
      </c>
      <c r="E51" s="16" t="s">
        <v>822</v>
      </c>
      <c r="F51" s="16"/>
      <c r="G51" s="16"/>
      <c r="H51" s="301"/>
      <c r="I51" s="301"/>
      <c r="J51" s="301"/>
      <c r="K51" s="301"/>
      <c r="L51" s="301"/>
      <c r="M51" s="301"/>
      <c r="N51" s="301"/>
      <c r="O51" s="300"/>
    </row>
    <row r="52" spans="1:15" ht="29">
      <c r="A52" s="148"/>
      <c r="B52" s="6"/>
      <c r="C52" s="69" t="s">
        <v>4309</v>
      </c>
      <c r="D52" s="51">
        <v>1</v>
      </c>
      <c r="E52" s="16" t="s">
        <v>822</v>
      </c>
      <c r="F52" s="16"/>
      <c r="G52" s="16"/>
      <c r="H52" s="301"/>
      <c r="I52" s="301"/>
      <c r="J52" s="301"/>
      <c r="K52" s="301"/>
      <c r="L52" s="301"/>
      <c r="M52" s="301"/>
      <c r="N52" s="301"/>
      <c r="O52" s="300"/>
    </row>
    <row r="53" spans="1:15" ht="72.5">
      <c r="A53" s="148"/>
      <c r="B53" s="6"/>
      <c r="C53" s="69" t="s">
        <v>4310</v>
      </c>
      <c r="D53" s="51">
        <v>1</v>
      </c>
      <c r="E53" s="16" t="s">
        <v>822</v>
      </c>
      <c r="F53" s="16"/>
      <c r="G53" s="16"/>
      <c r="H53" s="301"/>
      <c r="I53" s="301"/>
      <c r="J53" s="301"/>
      <c r="K53" s="301"/>
      <c r="L53" s="301"/>
      <c r="M53" s="301"/>
      <c r="N53" s="301"/>
      <c r="O53" s="300"/>
    </row>
    <row r="54" spans="1:15" ht="29">
      <c r="A54" s="148"/>
      <c r="B54" s="11"/>
      <c r="C54" s="69" t="s">
        <v>4311</v>
      </c>
      <c r="D54" s="51">
        <v>1</v>
      </c>
      <c r="E54" s="16" t="s">
        <v>822</v>
      </c>
      <c r="F54" s="70"/>
      <c r="G54" s="56"/>
      <c r="H54" s="301"/>
      <c r="I54" s="301"/>
      <c r="J54" s="301"/>
      <c r="K54" s="301"/>
      <c r="L54" s="301"/>
      <c r="M54" s="301"/>
      <c r="N54" s="301"/>
      <c r="O54" s="300"/>
    </row>
    <row r="55" spans="1:15" ht="18.5">
      <c r="A55" s="148" t="s">
        <v>1086</v>
      </c>
      <c r="B55" s="431" t="s">
        <v>242</v>
      </c>
      <c r="C55" s="443"/>
      <c r="D55" s="443"/>
      <c r="E55" s="443"/>
      <c r="F55" s="443"/>
      <c r="G55" s="483"/>
      <c r="H55" s="301">
        <f>SUM(D56:D58)</f>
        <v>3</v>
      </c>
      <c r="I55" s="301">
        <f>COUNT(D56:D58)*2</f>
        <v>6</v>
      </c>
      <c r="J55" s="301"/>
      <c r="K55" s="301"/>
      <c r="L55" s="301"/>
      <c r="M55" s="301"/>
      <c r="N55" s="301"/>
      <c r="O55" s="300"/>
    </row>
    <row r="56" spans="1:15" ht="62">
      <c r="A56" s="148" t="s">
        <v>4312</v>
      </c>
      <c r="B56" s="6" t="s">
        <v>243</v>
      </c>
      <c r="C56" s="67" t="s">
        <v>4313</v>
      </c>
      <c r="D56" s="51">
        <v>1</v>
      </c>
      <c r="E56" s="16" t="s">
        <v>835</v>
      </c>
      <c r="F56" s="14" t="s">
        <v>4314</v>
      </c>
      <c r="G56" s="16"/>
      <c r="H56" s="301"/>
      <c r="I56" s="301"/>
      <c r="J56" s="301"/>
      <c r="K56" s="301"/>
      <c r="L56" s="301"/>
      <c r="M56" s="301"/>
      <c r="N56" s="301"/>
      <c r="O56" s="300"/>
    </row>
    <row r="57" spans="1:15" ht="77.5">
      <c r="A57" s="148" t="s">
        <v>4315</v>
      </c>
      <c r="B57" s="6" t="s">
        <v>4316</v>
      </c>
      <c r="C57" s="67" t="s">
        <v>4317</v>
      </c>
      <c r="D57" s="51">
        <v>1</v>
      </c>
      <c r="E57" s="16" t="s">
        <v>835</v>
      </c>
      <c r="F57" s="16"/>
      <c r="G57" s="16"/>
      <c r="H57" s="301"/>
      <c r="I57" s="301"/>
      <c r="J57" s="301"/>
      <c r="K57" s="301"/>
      <c r="L57" s="301"/>
      <c r="M57" s="301"/>
      <c r="N57" s="301"/>
      <c r="O57" s="300"/>
    </row>
    <row r="58" spans="1:15" ht="43.5">
      <c r="A58" s="148"/>
      <c r="B58" s="6"/>
      <c r="C58" s="67" t="s">
        <v>4318</v>
      </c>
      <c r="D58" s="51">
        <v>1</v>
      </c>
      <c r="E58" s="16" t="s">
        <v>835</v>
      </c>
      <c r="F58" s="16"/>
      <c r="G58" s="16"/>
      <c r="H58" s="301"/>
      <c r="I58" s="301"/>
      <c r="J58" s="301"/>
      <c r="K58" s="301"/>
      <c r="L58" s="301"/>
      <c r="M58" s="301"/>
      <c r="N58" s="301"/>
      <c r="O58" s="300"/>
    </row>
    <row r="59" spans="1:15" ht="18.5">
      <c r="A59" s="1"/>
      <c r="B59" s="506" t="s">
        <v>244</v>
      </c>
      <c r="C59" s="510"/>
      <c r="D59" s="510"/>
      <c r="E59" s="510"/>
      <c r="F59" s="510"/>
      <c r="G59" s="510"/>
      <c r="H59" s="301">
        <f>H60+H84+H105+H110+H122</f>
        <v>69</v>
      </c>
      <c r="I59" s="301">
        <f>I60+I84+I105+I110+I122</f>
        <v>138</v>
      </c>
      <c r="J59" s="301"/>
      <c r="K59" s="301"/>
      <c r="L59" s="301"/>
      <c r="M59" s="301"/>
      <c r="N59" s="301"/>
      <c r="O59" s="300"/>
    </row>
    <row r="60" spans="1:15" ht="18.5">
      <c r="A60" s="3" t="s">
        <v>1090</v>
      </c>
      <c r="B60" s="431" t="s">
        <v>245</v>
      </c>
      <c r="C60" s="443"/>
      <c r="D60" s="443"/>
      <c r="E60" s="443"/>
      <c r="F60" s="443"/>
      <c r="G60" s="483"/>
      <c r="H60" s="301">
        <f>SUM(D61:D83)</f>
        <v>23</v>
      </c>
      <c r="I60" s="301">
        <f>COUNT(D61:D83)*2</f>
        <v>46</v>
      </c>
      <c r="J60" s="301"/>
      <c r="K60" s="301"/>
      <c r="L60" s="301"/>
      <c r="M60" s="301"/>
      <c r="N60" s="301"/>
      <c r="O60" s="300"/>
    </row>
    <row r="61" spans="1:15" ht="43.5">
      <c r="A61" s="3" t="s">
        <v>22</v>
      </c>
      <c r="B61" s="7" t="s">
        <v>246</v>
      </c>
      <c r="C61" s="101" t="s">
        <v>4319</v>
      </c>
      <c r="D61" s="51">
        <v>1</v>
      </c>
      <c r="E61" s="16" t="s">
        <v>823</v>
      </c>
      <c r="F61" s="16"/>
      <c r="G61" s="16"/>
      <c r="H61" s="301"/>
      <c r="I61" s="301"/>
      <c r="J61" s="301"/>
      <c r="K61" s="301"/>
      <c r="L61" s="301"/>
      <c r="M61" s="301"/>
      <c r="N61" s="301"/>
      <c r="O61" s="300"/>
    </row>
    <row r="62" spans="1:15" ht="58">
      <c r="A62" s="3" t="s">
        <v>3</v>
      </c>
      <c r="B62" s="7"/>
      <c r="C62" s="15" t="s">
        <v>4320</v>
      </c>
      <c r="D62" s="51">
        <v>1</v>
      </c>
      <c r="E62" s="16" t="s">
        <v>823</v>
      </c>
      <c r="F62" s="16"/>
      <c r="G62" s="16"/>
      <c r="H62" s="301"/>
      <c r="I62" s="301"/>
      <c r="J62" s="301"/>
      <c r="K62" s="301"/>
      <c r="L62" s="301"/>
      <c r="M62" s="301"/>
      <c r="N62" s="301"/>
      <c r="O62" s="300"/>
    </row>
    <row r="63" spans="1:15" ht="29">
      <c r="A63" s="3" t="s">
        <v>3</v>
      </c>
      <c r="B63" s="7"/>
      <c r="C63" s="14" t="s">
        <v>4321</v>
      </c>
      <c r="D63" s="51">
        <v>1</v>
      </c>
      <c r="E63" s="16" t="s">
        <v>823</v>
      </c>
      <c r="F63" s="16"/>
      <c r="G63" s="16"/>
      <c r="H63" s="301"/>
      <c r="I63" s="301"/>
      <c r="J63" s="301"/>
      <c r="K63" s="301"/>
      <c r="L63" s="301"/>
      <c r="M63" s="301"/>
      <c r="N63" s="301"/>
      <c r="O63" s="300"/>
    </row>
    <row r="64" spans="1:15" ht="29">
      <c r="A64" s="3" t="s">
        <v>3</v>
      </c>
      <c r="B64" s="7"/>
      <c r="C64" s="14" t="s">
        <v>4322</v>
      </c>
      <c r="D64" s="51">
        <v>1</v>
      </c>
      <c r="E64" s="16" t="s">
        <v>823</v>
      </c>
      <c r="F64" s="16"/>
      <c r="G64" s="16"/>
      <c r="H64" s="301"/>
      <c r="I64" s="301"/>
      <c r="J64" s="301"/>
      <c r="K64" s="301"/>
      <c r="L64" s="301"/>
      <c r="M64" s="301"/>
      <c r="N64" s="301"/>
      <c r="O64" s="300"/>
    </row>
    <row r="65" spans="1:15" ht="29">
      <c r="A65" s="3"/>
      <c r="B65" s="7"/>
      <c r="C65" s="14" t="s">
        <v>4323</v>
      </c>
      <c r="D65" s="51">
        <v>1</v>
      </c>
      <c r="E65" s="16" t="s">
        <v>823</v>
      </c>
      <c r="F65" s="16"/>
      <c r="G65" s="16"/>
      <c r="H65" s="301"/>
      <c r="I65" s="301"/>
      <c r="J65" s="301"/>
      <c r="K65" s="301"/>
      <c r="L65" s="301"/>
      <c r="M65" s="301"/>
      <c r="N65" s="301"/>
      <c r="O65" s="300"/>
    </row>
    <row r="66" spans="1:15" ht="29">
      <c r="A66" s="3"/>
      <c r="B66" s="7"/>
      <c r="C66" s="14" t="s">
        <v>4324</v>
      </c>
      <c r="D66" s="51">
        <v>1</v>
      </c>
      <c r="E66" s="16" t="s">
        <v>823</v>
      </c>
      <c r="F66" s="16"/>
      <c r="G66" s="16"/>
      <c r="H66" s="301"/>
      <c r="I66" s="301"/>
      <c r="J66" s="301"/>
      <c r="K66" s="301"/>
      <c r="L66" s="301"/>
      <c r="M66" s="301"/>
      <c r="N66" s="301"/>
      <c r="O66" s="300"/>
    </row>
    <row r="67" spans="1:15" ht="58">
      <c r="A67" s="3" t="s">
        <v>1095</v>
      </c>
      <c r="B67" s="7" t="s">
        <v>247</v>
      </c>
      <c r="C67" s="27" t="s">
        <v>4325</v>
      </c>
      <c r="D67" s="51">
        <v>1</v>
      </c>
      <c r="E67" s="16" t="s">
        <v>823</v>
      </c>
      <c r="F67" s="16"/>
      <c r="G67" s="16"/>
      <c r="H67" s="301"/>
      <c r="I67" s="301"/>
      <c r="J67" s="301"/>
      <c r="K67" s="301"/>
      <c r="L67" s="301"/>
      <c r="M67" s="301"/>
      <c r="N67" s="301"/>
      <c r="O67" s="300"/>
    </row>
    <row r="68" spans="1:15" ht="58">
      <c r="A68" s="3"/>
      <c r="B68" s="7"/>
      <c r="C68" s="27" t="s">
        <v>4326</v>
      </c>
      <c r="D68" s="51">
        <v>1</v>
      </c>
      <c r="E68" s="16" t="s">
        <v>823</v>
      </c>
      <c r="F68" s="16"/>
      <c r="G68" s="16"/>
      <c r="H68" s="301"/>
      <c r="I68" s="301"/>
      <c r="J68" s="301"/>
      <c r="K68" s="301"/>
      <c r="L68" s="301"/>
      <c r="M68" s="301"/>
      <c r="N68" s="301"/>
      <c r="O68" s="300"/>
    </row>
    <row r="69" spans="1:15" ht="43.5">
      <c r="A69" s="3"/>
      <c r="B69" s="7"/>
      <c r="C69" s="27" t="s">
        <v>4327</v>
      </c>
      <c r="D69" s="51">
        <v>1</v>
      </c>
      <c r="E69" s="16" t="s">
        <v>823</v>
      </c>
      <c r="F69" s="16"/>
      <c r="G69" s="16"/>
      <c r="H69" s="301"/>
      <c r="I69" s="301"/>
      <c r="J69" s="301"/>
      <c r="K69" s="301"/>
      <c r="L69" s="301"/>
      <c r="M69" s="301"/>
      <c r="N69" s="301"/>
      <c r="O69" s="300"/>
    </row>
    <row r="70" spans="1:15" ht="29">
      <c r="A70" s="3"/>
      <c r="B70" s="7"/>
      <c r="C70" s="27" t="s">
        <v>4328</v>
      </c>
      <c r="D70" s="51">
        <v>1</v>
      </c>
      <c r="E70" s="16" t="s">
        <v>823</v>
      </c>
      <c r="F70" s="16"/>
      <c r="G70" s="16"/>
      <c r="H70" s="301"/>
      <c r="I70" s="301"/>
      <c r="J70" s="301"/>
      <c r="K70" s="301"/>
      <c r="L70" s="301"/>
      <c r="M70" s="301"/>
      <c r="N70" s="301"/>
      <c r="O70" s="300"/>
    </row>
    <row r="71" spans="1:15" ht="46.5">
      <c r="A71" s="3" t="s">
        <v>4329</v>
      </c>
      <c r="B71" s="7" t="s">
        <v>1102</v>
      </c>
      <c r="C71" s="14" t="s">
        <v>4330</v>
      </c>
      <c r="D71" s="51">
        <v>1</v>
      </c>
      <c r="E71" s="16" t="s">
        <v>823</v>
      </c>
      <c r="F71" s="16"/>
      <c r="G71" s="16"/>
      <c r="H71" s="301"/>
      <c r="I71" s="301"/>
      <c r="J71" s="301"/>
      <c r="K71" s="301"/>
      <c r="L71" s="301"/>
      <c r="M71" s="301"/>
      <c r="N71" s="301"/>
      <c r="O71" s="300"/>
    </row>
    <row r="72" spans="1:15" ht="29">
      <c r="A72" s="3" t="s">
        <v>3</v>
      </c>
      <c r="B72" s="7"/>
      <c r="C72" s="14" t="s">
        <v>4331</v>
      </c>
      <c r="D72" s="51">
        <v>1</v>
      </c>
      <c r="E72" s="16" t="s">
        <v>823</v>
      </c>
      <c r="F72" s="16"/>
      <c r="G72" s="16"/>
      <c r="H72" s="301"/>
      <c r="I72" s="301"/>
      <c r="J72" s="301"/>
      <c r="K72" s="301"/>
      <c r="L72" s="301"/>
      <c r="M72" s="301"/>
      <c r="N72" s="301"/>
      <c r="O72" s="300"/>
    </row>
    <row r="73" spans="1:15" ht="43.5">
      <c r="A73" s="3"/>
      <c r="B73" s="7"/>
      <c r="C73" s="14" t="s">
        <v>4332</v>
      </c>
      <c r="D73" s="51">
        <v>1</v>
      </c>
      <c r="E73" s="16" t="s">
        <v>823</v>
      </c>
      <c r="F73" s="16"/>
      <c r="G73" s="16"/>
      <c r="H73" s="301"/>
      <c r="I73" s="301"/>
      <c r="J73" s="301"/>
      <c r="K73" s="301"/>
      <c r="L73" s="301"/>
      <c r="M73" s="301"/>
      <c r="N73" s="301"/>
      <c r="O73" s="300"/>
    </row>
    <row r="74" spans="1:15" ht="29">
      <c r="A74" s="3"/>
      <c r="B74" s="7"/>
      <c r="C74" s="14" t="s">
        <v>4333</v>
      </c>
      <c r="D74" s="51">
        <v>1</v>
      </c>
      <c r="E74" s="16" t="s">
        <v>823</v>
      </c>
      <c r="F74" s="16"/>
      <c r="G74" s="16"/>
      <c r="H74" s="301"/>
      <c r="I74" s="301"/>
      <c r="J74" s="301"/>
      <c r="K74" s="301"/>
      <c r="L74" s="301"/>
      <c r="M74" s="301"/>
      <c r="N74" s="301"/>
      <c r="O74" s="300"/>
    </row>
    <row r="75" spans="1:15" ht="43.5">
      <c r="A75" s="3"/>
      <c r="B75" s="7"/>
      <c r="C75" s="14" t="s">
        <v>4334</v>
      </c>
      <c r="D75" s="51">
        <v>1</v>
      </c>
      <c r="E75" s="16" t="s">
        <v>823</v>
      </c>
      <c r="F75" s="16"/>
      <c r="G75" s="16"/>
      <c r="H75" s="301"/>
      <c r="I75" s="301"/>
      <c r="J75" s="301"/>
      <c r="K75" s="301"/>
      <c r="L75" s="301"/>
      <c r="M75" s="301"/>
      <c r="N75" s="301"/>
      <c r="O75" s="300"/>
    </row>
    <row r="76" spans="1:15" ht="29">
      <c r="A76" s="3"/>
      <c r="B76" s="7"/>
      <c r="C76" s="14" t="s">
        <v>4335</v>
      </c>
      <c r="D76" s="51">
        <v>1</v>
      </c>
      <c r="E76" s="16" t="s">
        <v>823</v>
      </c>
      <c r="F76" s="16"/>
      <c r="G76" s="16"/>
      <c r="H76" s="301"/>
      <c r="I76" s="301"/>
      <c r="J76" s="301"/>
      <c r="K76" s="301"/>
      <c r="L76" s="301"/>
      <c r="M76" s="301"/>
      <c r="N76" s="301"/>
      <c r="O76" s="300"/>
    </row>
    <row r="77" spans="1:15" ht="43.5">
      <c r="A77" s="3"/>
      <c r="B77" s="7"/>
      <c r="C77" s="14" t="s">
        <v>4336</v>
      </c>
      <c r="D77" s="51">
        <v>1</v>
      </c>
      <c r="E77" s="16" t="s">
        <v>823</v>
      </c>
      <c r="F77" s="16"/>
      <c r="G77" s="16"/>
      <c r="H77" s="301"/>
      <c r="I77" s="301"/>
      <c r="J77" s="301"/>
      <c r="K77" s="301"/>
      <c r="L77" s="301"/>
      <c r="M77" s="301"/>
      <c r="N77" s="301"/>
      <c r="O77" s="300"/>
    </row>
    <row r="78" spans="1:15" ht="43.5">
      <c r="A78" s="3"/>
      <c r="B78" s="7"/>
      <c r="C78" s="14" t="s">
        <v>4337</v>
      </c>
      <c r="D78" s="51">
        <v>1</v>
      </c>
      <c r="E78" s="16" t="s">
        <v>823</v>
      </c>
      <c r="F78" s="16"/>
      <c r="G78" s="16"/>
      <c r="H78" s="301"/>
      <c r="I78" s="301"/>
      <c r="J78" s="301"/>
      <c r="K78" s="301"/>
      <c r="L78" s="301"/>
      <c r="M78" s="301"/>
      <c r="N78" s="301"/>
      <c r="O78" s="300"/>
    </row>
    <row r="79" spans="1:15" ht="43.5">
      <c r="A79" s="3"/>
      <c r="B79" s="7"/>
      <c r="C79" s="14" t="s">
        <v>4338</v>
      </c>
      <c r="D79" s="51">
        <v>1</v>
      </c>
      <c r="E79" s="16" t="s">
        <v>823</v>
      </c>
      <c r="F79" s="16"/>
      <c r="G79" s="16"/>
      <c r="H79" s="301"/>
      <c r="I79" s="301"/>
      <c r="J79" s="301"/>
      <c r="K79" s="301"/>
      <c r="L79" s="301"/>
      <c r="M79" s="301"/>
      <c r="N79" s="301"/>
      <c r="O79" s="300"/>
    </row>
    <row r="80" spans="1:15" ht="29">
      <c r="A80" s="3"/>
      <c r="B80" s="7"/>
      <c r="C80" s="14" t="s">
        <v>4339</v>
      </c>
      <c r="D80" s="51">
        <v>1</v>
      </c>
      <c r="E80" s="16" t="s">
        <v>823</v>
      </c>
      <c r="F80" s="16"/>
      <c r="G80" s="16"/>
      <c r="H80" s="301"/>
      <c r="I80" s="301"/>
      <c r="J80" s="301"/>
      <c r="K80" s="301"/>
      <c r="L80" s="301"/>
      <c r="M80" s="301"/>
      <c r="N80" s="301"/>
      <c r="O80" s="300"/>
    </row>
    <row r="81" spans="1:15" ht="58">
      <c r="A81" s="3" t="s">
        <v>1104</v>
      </c>
      <c r="B81" s="7" t="s">
        <v>1105</v>
      </c>
      <c r="C81" s="14" t="s">
        <v>4340</v>
      </c>
      <c r="D81" s="51">
        <v>1</v>
      </c>
      <c r="E81" s="16" t="s">
        <v>823</v>
      </c>
      <c r="F81" s="16"/>
      <c r="G81" s="16"/>
      <c r="H81" s="301"/>
      <c r="I81" s="301"/>
      <c r="J81" s="301"/>
      <c r="K81" s="301"/>
      <c r="L81" s="301"/>
      <c r="M81" s="301"/>
      <c r="N81" s="301"/>
      <c r="O81" s="300"/>
    </row>
    <row r="82" spans="1:15" ht="31">
      <c r="A82" s="3" t="s">
        <v>24</v>
      </c>
      <c r="B82" s="7" t="s">
        <v>248</v>
      </c>
      <c r="C82" s="27" t="s">
        <v>479</v>
      </c>
      <c r="D82" s="51">
        <v>1</v>
      </c>
      <c r="E82" s="16" t="s">
        <v>823</v>
      </c>
      <c r="F82" s="16"/>
      <c r="G82" s="16"/>
      <c r="H82" s="301"/>
      <c r="I82" s="301"/>
      <c r="J82" s="301"/>
      <c r="K82" s="301"/>
      <c r="L82" s="301"/>
      <c r="M82" s="301"/>
      <c r="N82" s="301"/>
      <c r="O82" s="300"/>
    </row>
    <row r="83" spans="1:15" ht="46.5">
      <c r="A83" s="3" t="s">
        <v>4341</v>
      </c>
      <c r="B83" s="7" t="s">
        <v>1112</v>
      </c>
      <c r="C83" s="14" t="s">
        <v>4342</v>
      </c>
      <c r="D83" s="51">
        <v>1</v>
      </c>
      <c r="E83" s="16" t="s">
        <v>823</v>
      </c>
      <c r="F83" s="16"/>
      <c r="G83" s="16"/>
      <c r="H83" s="301"/>
      <c r="I83" s="301"/>
      <c r="J83" s="301"/>
      <c r="K83" s="301"/>
      <c r="L83" s="301"/>
      <c r="M83" s="301"/>
      <c r="N83" s="301"/>
      <c r="O83" s="300"/>
    </row>
    <row r="84" spans="1:15" ht="18.5">
      <c r="A84" s="3" t="s">
        <v>1115</v>
      </c>
      <c r="B84" s="431" t="s">
        <v>4343</v>
      </c>
      <c r="C84" s="443"/>
      <c r="D84" s="443"/>
      <c r="E84" s="443"/>
      <c r="F84" s="443"/>
      <c r="G84" s="483"/>
      <c r="H84" s="301">
        <f>SUM(D85:D104)</f>
        <v>20</v>
      </c>
      <c r="I84" s="301">
        <f>COUNT(D85:D104)*2</f>
        <v>40</v>
      </c>
      <c r="J84" s="301"/>
      <c r="K84" s="301"/>
      <c r="L84" s="301"/>
      <c r="M84" s="301"/>
      <c r="N84" s="301"/>
      <c r="O84" s="300"/>
    </row>
    <row r="85" spans="1:15" ht="43.5">
      <c r="A85" s="3" t="s">
        <v>1117</v>
      </c>
      <c r="B85" s="5" t="s">
        <v>251</v>
      </c>
      <c r="C85" s="14" t="s">
        <v>4344</v>
      </c>
      <c r="D85" s="51">
        <v>1</v>
      </c>
      <c r="E85" s="16" t="s">
        <v>842</v>
      </c>
      <c r="F85" s="16"/>
      <c r="G85" s="16"/>
      <c r="H85" s="301"/>
      <c r="I85" s="301"/>
      <c r="J85" s="301"/>
      <c r="K85" s="301"/>
      <c r="L85" s="301"/>
      <c r="M85" s="301"/>
      <c r="N85" s="301"/>
      <c r="O85" s="300"/>
    </row>
    <row r="86" spans="1:15" ht="62">
      <c r="A86" s="3" t="s">
        <v>4345</v>
      </c>
      <c r="B86" s="5" t="s">
        <v>4346</v>
      </c>
      <c r="C86" s="69" t="s">
        <v>4347</v>
      </c>
      <c r="D86" s="51">
        <v>1</v>
      </c>
      <c r="E86" s="16" t="s">
        <v>2507</v>
      </c>
      <c r="F86" s="16"/>
      <c r="G86" s="16"/>
      <c r="H86" s="301"/>
      <c r="I86" s="301"/>
      <c r="J86" s="301"/>
      <c r="K86" s="301"/>
      <c r="L86" s="301"/>
      <c r="M86" s="301"/>
      <c r="N86" s="301"/>
      <c r="O86" s="300"/>
    </row>
    <row r="87" spans="1:15" ht="29">
      <c r="A87" s="3"/>
      <c r="B87" s="5"/>
      <c r="C87" s="69" t="s">
        <v>4348</v>
      </c>
      <c r="D87" s="51">
        <v>1</v>
      </c>
      <c r="E87" s="16" t="s">
        <v>833</v>
      </c>
      <c r="F87" s="16"/>
      <c r="G87" s="16"/>
      <c r="H87" s="301"/>
      <c r="I87" s="301"/>
      <c r="J87" s="301"/>
      <c r="K87" s="301"/>
      <c r="L87" s="301"/>
      <c r="M87" s="301"/>
      <c r="N87" s="301"/>
      <c r="O87" s="300"/>
    </row>
    <row r="88" spans="1:15" ht="43.5">
      <c r="A88" s="3"/>
      <c r="B88" s="5"/>
      <c r="C88" s="69" t="s">
        <v>4349</v>
      </c>
      <c r="D88" s="51">
        <v>1</v>
      </c>
      <c r="E88" s="16" t="s">
        <v>829</v>
      </c>
      <c r="F88" s="16"/>
      <c r="G88" s="16"/>
      <c r="H88" s="301"/>
      <c r="I88" s="301"/>
      <c r="J88" s="301"/>
      <c r="K88" s="301"/>
      <c r="L88" s="301"/>
      <c r="M88" s="301"/>
      <c r="N88" s="301"/>
      <c r="O88" s="300"/>
    </row>
    <row r="89" spans="1:15" ht="46.5">
      <c r="A89" s="3" t="s">
        <v>1122</v>
      </c>
      <c r="B89" s="102" t="s">
        <v>252</v>
      </c>
      <c r="C89" s="14" t="s">
        <v>4350</v>
      </c>
      <c r="D89" s="51">
        <v>1</v>
      </c>
      <c r="E89" s="16" t="s">
        <v>823</v>
      </c>
      <c r="F89" s="16"/>
      <c r="G89" s="16"/>
      <c r="H89" s="301"/>
      <c r="I89" s="301"/>
      <c r="J89" s="301"/>
      <c r="K89" s="301"/>
      <c r="L89" s="301"/>
      <c r="M89" s="301"/>
      <c r="N89" s="301"/>
      <c r="O89" s="300"/>
    </row>
    <row r="90" spans="1:15" ht="43.5">
      <c r="A90" s="3"/>
      <c r="B90" s="22"/>
      <c r="C90" s="14" t="s">
        <v>4351</v>
      </c>
      <c r="D90" s="51">
        <v>1</v>
      </c>
      <c r="E90" s="16" t="s">
        <v>823</v>
      </c>
      <c r="F90" s="16"/>
      <c r="G90" s="16"/>
      <c r="H90" s="301"/>
      <c r="I90" s="301"/>
      <c r="J90" s="301"/>
      <c r="K90" s="301"/>
      <c r="L90" s="301"/>
      <c r="M90" s="301"/>
      <c r="N90" s="301"/>
      <c r="O90" s="300"/>
    </row>
    <row r="91" spans="1:15" ht="43.5">
      <c r="A91" s="3"/>
      <c r="B91" s="5"/>
      <c r="C91" s="14" t="s">
        <v>4352</v>
      </c>
      <c r="D91" s="51">
        <v>1</v>
      </c>
      <c r="E91" s="16" t="s">
        <v>823</v>
      </c>
      <c r="F91" s="16"/>
      <c r="G91" s="16"/>
      <c r="H91" s="301"/>
      <c r="I91" s="301"/>
      <c r="J91" s="301"/>
      <c r="K91" s="301"/>
      <c r="L91" s="301"/>
      <c r="M91" s="301"/>
      <c r="N91" s="301"/>
      <c r="O91" s="300"/>
    </row>
    <row r="92" spans="1:15" ht="43.5">
      <c r="A92" s="3"/>
      <c r="B92" s="5"/>
      <c r="C92" s="14" t="s">
        <v>4353</v>
      </c>
      <c r="D92" s="51">
        <v>1</v>
      </c>
      <c r="E92" s="16" t="s">
        <v>823</v>
      </c>
      <c r="F92" s="16"/>
      <c r="G92" s="16"/>
      <c r="H92" s="301"/>
      <c r="I92" s="301"/>
      <c r="J92" s="301"/>
      <c r="K92" s="301"/>
      <c r="L92" s="301"/>
      <c r="M92" s="301"/>
      <c r="N92" s="301"/>
      <c r="O92" s="300"/>
    </row>
    <row r="93" spans="1:15" ht="29">
      <c r="A93" s="3"/>
      <c r="B93" s="5"/>
      <c r="C93" s="67" t="s">
        <v>4354</v>
      </c>
      <c r="D93" s="51">
        <v>1</v>
      </c>
      <c r="E93" s="16" t="s">
        <v>823</v>
      </c>
      <c r="F93" s="233"/>
      <c r="G93" s="16"/>
      <c r="H93" s="301"/>
      <c r="I93" s="301"/>
      <c r="J93" s="301"/>
      <c r="K93" s="301"/>
      <c r="L93" s="301"/>
      <c r="M93" s="301"/>
      <c r="N93" s="301"/>
      <c r="O93" s="300"/>
    </row>
    <row r="94" spans="1:15" ht="29">
      <c r="A94" s="3"/>
      <c r="B94" s="5"/>
      <c r="C94" s="67" t="s">
        <v>4355</v>
      </c>
      <c r="D94" s="51">
        <v>1</v>
      </c>
      <c r="E94" s="16" t="s">
        <v>823</v>
      </c>
      <c r="F94" s="16"/>
      <c r="G94" s="16"/>
      <c r="H94" s="301"/>
      <c r="I94" s="301"/>
      <c r="J94" s="301"/>
      <c r="K94" s="301"/>
      <c r="L94" s="301"/>
      <c r="M94" s="301"/>
      <c r="N94" s="301"/>
      <c r="O94" s="300"/>
    </row>
    <row r="95" spans="1:15" ht="29">
      <c r="A95" s="3"/>
      <c r="B95" s="5"/>
      <c r="C95" s="67" t="s">
        <v>4356</v>
      </c>
      <c r="D95" s="51">
        <v>1</v>
      </c>
      <c r="E95" s="16" t="s">
        <v>823</v>
      </c>
      <c r="F95" s="16" t="s">
        <v>4357</v>
      </c>
      <c r="G95" s="16"/>
      <c r="H95" s="301"/>
      <c r="I95" s="301"/>
      <c r="J95" s="301"/>
      <c r="K95" s="301"/>
      <c r="L95" s="301"/>
      <c r="M95" s="301"/>
      <c r="N95" s="301"/>
      <c r="O95" s="300"/>
    </row>
    <row r="96" spans="1:15" ht="43.5">
      <c r="A96" s="3"/>
      <c r="B96" s="5"/>
      <c r="C96" s="67" t="s">
        <v>4358</v>
      </c>
      <c r="D96" s="51">
        <v>1</v>
      </c>
      <c r="E96" s="16" t="s">
        <v>823</v>
      </c>
      <c r="F96" s="14" t="s">
        <v>4359</v>
      </c>
      <c r="G96" s="16"/>
      <c r="H96" s="301"/>
      <c r="I96" s="301"/>
      <c r="J96" s="301"/>
      <c r="K96" s="301"/>
      <c r="L96" s="301"/>
      <c r="M96" s="301"/>
      <c r="N96" s="301"/>
      <c r="O96" s="300"/>
    </row>
    <row r="97" spans="1:15" ht="29">
      <c r="A97" s="3"/>
      <c r="B97" s="5"/>
      <c r="C97" s="67" t="s">
        <v>4360</v>
      </c>
      <c r="D97" s="51">
        <v>1</v>
      </c>
      <c r="E97" s="16" t="s">
        <v>823</v>
      </c>
      <c r="F97" s="14"/>
      <c r="G97" s="16"/>
      <c r="H97" s="301"/>
      <c r="I97" s="301"/>
      <c r="J97" s="301"/>
      <c r="K97" s="301"/>
      <c r="L97" s="301"/>
      <c r="M97" s="301"/>
      <c r="N97" s="301"/>
      <c r="O97" s="300"/>
    </row>
    <row r="98" spans="1:15" ht="43.5">
      <c r="A98" s="3"/>
      <c r="B98" s="5"/>
      <c r="C98" s="14" t="s">
        <v>4361</v>
      </c>
      <c r="D98" s="51">
        <v>1</v>
      </c>
      <c r="E98" s="16" t="s">
        <v>823</v>
      </c>
      <c r="F98" s="16"/>
      <c r="G98" s="16"/>
      <c r="H98" s="301"/>
      <c r="I98" s="301"/>
      <c r="J98" s="301"/>
      <c r="K98" s="301"/>
      <c r="L98" s="301"/>
      <c r="M98" s="301"/>
      <c r="N98" s="301"/>
      <c r="O98" s="300"/>
    </row>
    <row r="99" spans="1:15" ht="29">
      <c r="A99" s="3"/>
      <c r="B99" s="5"/>
      <c r="C99" s="14" t="s">
        <v>4362</v>
      </c>
      <c r="D99" s="51">
        <v>1</v>
      </c>
      <c r="E99" s="16" t="s">
        <v>823</v>
      </c>
      <c r="F99" s="16"/>
      <c r="G99" s="16"/>
      <c r="H99" s="301"/>
      <c r="I99" s="301"/>
      <c r="J99" s="301"/>
      <c r="K99" s="301"/>
      <c r="L99" s="301"/>
      <c r="M99" s="301"/>
      <c r="N99" s="301"/>
      <c r="O99" s="300"/>
    </row>
    <row r="100" spans="1:15" ht="46.5">
      <c r="A100" s="3" t="s">
        <v>4363</v>
      </c>
      <c r="B100" s="5" t="s">
        <v>4364</v>
      </c>
      <c r="C100" s="14" t="s">
        <v>4364</v>
      </c>
      <c r="D100" s="51">
        <v>1</v>
      </c>
      <c r="E100" s="16" t="s">
        <v>833</v>
      </c>
      <c r="F100" s="16"/>
      <c r="G100" s="16"/>
      <c r="H100" s="301"/>
      <c r="I100" s="301"/>
      <c r="J100" s="301"/>
      <c r="K100" s="301"/>
      <c r="L100" s="301"/>
      <c r="M100" s="301"/>
      <c r="N100" s="301"/>
      <c r="O100" s="300"/>
    </row>
    <row r="101" spans="1:15" ht="58">
      <c r="A101" s="3"/>
      <c r="B101" s="5"/>
      <c r="C101" s="14" t="s">
        <v>4365</v>
      </c>
      <c r="D101" s="51">
        <v>1</v>
      </c>
      <c r="E101" s="16" t="s">
        <v>829</v>
      </c>
      <c r="F101" s="16"/>
      <c r="G101" s="16"/>
      <c r="H101" s="301"/>
      <c r="I101" s="301"/>
      <c r="J101" s="301"/>
      <c r="K101" s="301"/>
      <c r="L101" s="301"/>
      <c r="M101" s="301"/>
      <c r="N101" s="301"/>
      <c r="O101" s="300"/>
    </row>
    <row r="102" spans="1:15" ht="46.5">
      <c r="A102" s="3" t="s">
        <v>4366</v>
      </c>
      <c r="B102" s="234" t="s">
        <v>4367</v>
      </c>
      <c r="C102" s="27" t="s">
        <v>4368</v>
      </c>
      <c r="D102" s="51">
        <v>1</v>
      </c>
      <c r="E102" s="16" t="s">
        <v>829</v>
      </c>
      <c r="F102" s="14" t="s">
        <v>4369</v>
      </c>
      <c r="G102" s="16"/>
      <c r="H102" s="301"/>
      <c r="I102" s="301"/>
      <c r="J102" s="301"/>
      <c r="K102" s="301"/>
      <c r="L102" s="301"/>
      <c r="M102" s="301"/>
      <c r="N102" s="301"/>
      <c r="O102" s="300"/>
    </row>
    <row r="103" spans="1:15" ht="58">
      <c r="A103" s="3"/>
      <c r="B103" s="102"/>
      <c r="C103" s="27" t="s">
        <v>4370</v>
      </c>
      <c r="D103" s="51">
        <v>1</v>
      </c>
      <c r="E103" s="16" t="s">
        <v>829</v>
      </c>
      <c r="F103" s="14" t="s">
        <v>4371</v>
      </c>
      <c r="G103" s="16"/>
      <c r="H103" s="301"/>
      <c r="I103" s="301"/>
      <c r="J103" s="301"/>
      <c r="K103" s="301"/>
      <c r="L103" s="301"/>
      <c r="M103" s="301"/>
      <c r="N103" s="301"/>
      <c r="O103" s="300"/>
    </row>
    <row r="104" spans="1:15" ht="72.5">
      <c r="A104" s="3"/>
      <c r="B104" s="102"/>
      <c r="C104" s="14" t="s">
        <v>4372</v>
      </c>
      <c r="D104" s="51">
        <v>1</v>
      </c>
      <c r="E104" s="16" t="s">
        <v>829</v>
      </c>
      <c r="F104" s="14" t="s">
        <v>4373</v>
      </c>
      <c r="G104" s="16"/>
      <c r="H104" s="301"/>
      <c r="I104" s="301"/>
      <c r="J104" s="301"/>
      <c r="K104" s="301"/>
      <c r="L104" s="301"/>
      <c r="M104" s="301"/>
      <c r="N104" s="301"/>
      <c r="O104" s="300"/>
    </row>
    <row r="105" spans="1:15" ht="18.5">
      <c r="A105" s="3" t="s">
        <v>1127</v>
      </c>
      <c r="B105" s="431" t="s">
        <v>253</v>
      </c>
      <c r="C105" s="443"/>
      <c r="D105" s="443"/>
      <c r="E105" s="443"/>
      <c r="F105" s="443"/>
      <c r="G105" s="483"/>
      <c r="H105" s="301">
        <f>SUM(D106:D109)</f>
        <v>4</v>
      </c>
      <c r="I105" s="301">
        <f>COUNT(D106:D109)*2</f>
        <v>8</v>
      </c>
      <c r="J105" s="301"/>
      <c r="K105" s="301"/>
      <c r="L105" s="301"/>
      <c r="M105" s="301"/>
      <c r="N105" s="301"/>
      <c r="O105" s="300"/>
    </row>
    <row r="106" spans="1:15" ht="43.5">
      <c r="A106" s="3" t="s">
        <v>1128</v>
      </c>
      <c r="B106" s="5" t="s">
        <v>254</v>
      </c>
      <c r="C106" s="14" t="s">
        <v>4374</v>
      </c>
      <c r="D106" s="51">
        <v>1</v>
      </c>
      <c r="E106" s="16" t="s">
        <v>829</v>
      </c>
      <c r="F106" s="16"/>
      <c r="G106" s="16"/>
      <c r="H106" s="301"/>
      <c r="I106" s="301"/>
      <c r="J106" s="301"/>
      <c r="K106" s="301"/>
      <c r="L106" s="301"/>
      <c r="M106" s="301"/>
      <c r="N106" s="301"/>
      <c r="O106" s="300"/>
    </row>
    <row r="107" spans="1:15" ht="46.5">
      <c r="A107" s="3" t="s">
        <v>1132</v>
      </c>
      <c r="B107" s="5" t="s">
        <v>255</v>
      </c>
      <c r="C107" s="14" t="s">
        <v>4375</v>
      </c>
      <c r="D107" s="51">
        <v>1</v>
      </c>
      <c r="E107" s="16" t="s">
        <v>829</v>
      </c>
      <c r="F107" s="16"/>
      <c r="G107" s="16"/>
      <c r="H107" s="301"/>
      <c r="I107" s="301"/>
      <c r="J107" s="301"/>
      <c r="K107" s="301"/>
      <c r="L107" s="301"/>
      <c r="M107" s="301"/>
      <c r="N107" s="301"/>
      <c r="O107" s="300"/>
    </row>
    <row r="108" spans="1:15" ht="72.5">
      <c r="A108" s="3" t="s">
        <v>1134</v>
      </c>
      <c r="B108" s="5" t="s">
        <v>256</v>
      </c>
      <c r="C108" s="14" t="s">
        <v>4376</v>
      </c>
      <c r="D108" s="51">
        <v>1</v>
      </c>
      <c r="E108" s="16" t="s">
        <v>829</v>
      </c>
      <c r="F108" s="16"/>
      <c r="G108" s="16"/>
      <c r="H108" s="301"/>
      <c r="I108" s="301"/>
      <c r="J108" s="301"/>
      <c r="K108" s="301"/>
      <c r="L108" s="301"/>
      <c r="M108" s="301"/>
      <c r="N108" s="301"/>
      <c r="O108" s="300"/>
    </row>
    <row r="109" spans="1:15" ht="77.5">
      <c r="A109" s="3" t="s">
        <v>1137</v>
      </c>
      <c r="B109" s="5" t="s">
        <v>257</v>
      </c>
      <c r="C109" s="14" t="s">
        <v>4377</v>
      </c>
      <c r="D109" s="51">
        <v>1</v>
      </c>
      <c r="E109" s="16" t="s">
        <v>829</v>
      </c>
      <c r="F109" s="16"/>
      <c r="G109" s="16"/>
      <c r="H109" s="301"/>
      <c r="I109" s="301"/>
      <c r="J109" s="301"/>
      <c r="K109" s="301"/>
      <c r="L109" s="301"/>
      <c r="M109" s="301"/>
      <c r="N109" s="301"/>
      <c r="O109" s="300"/>
    </row>
    <row r="110" spans="1:15" ht="18.5">
      <c r="A110" s="3" t="s">
        <v>1140</v>
      </c>
      <c r="B110" s="431" t="s">
        <v>4378</v>
      </c>
      <c r="C110" s="443"/>
      <c r="D110" s="443"/>
      <c r="E110" s="443"/>
      <c r="F110" s="443"/>
      <c r="G110" s="483"/>
      <c r="H110" s="301">
        <f>SUM(D111:D121)</f>
        <v>11</v>
      </c>
      <c r="I110" s="301">
        <f>COUNT(D111:D121)*2</f>
        <v>22</v>
      </c>
      <c r="J110" s="301"/>
      <c r="K110" s="301"/>
      <c r="L110" s="301"/>
      <c r="M110" s="301"/>
      <c r="N110" s="301"/>
      <c r="O110" s="300"/>
    </row>
    <row r="111" spans="1:15" ht="46.5">
      <c r="A111" s="3" t="s">
        <v>1142</v>
      </c>
      <c r="B111" s="5" t="s">
        <v>259</v>
      </c>
      <c r="C111" s="14" t="s">
        <v>4379</v>
      </c>
      <c r="D111" s="51">
        <v>1</v>
      </c>
      <c r="E111" s="16" t="s">
        <v>829</v>
      </c>
      <c r="F111" s="16"/>
      <c r="G111" s="16"/>
      <c r="H111" s="301"/>
      <c r="I111" s="301"/>
      <c r="J111" s="301"/>
      <c r="K111" s="301"/>
      <c r="L111" s="301"/>
      <c r="M111" s="301"/>
      <c r="N111" s="301"/>
      <c r="O111" s="300"/>
    </row>
    <row r="112" spans="1:15" ht="31">
      <c r="A112" s="3" t="s">
        <v>1147</v>
      </c>
      <c r="B112" s="5" t="s">
        <v>260</v>
      </c>
      <c r="C112" s="25" t="s">
        <v>1148</v>
      </c>
      <c r="D112" s="51">
        <v>1</v>
      </c>
      <c r="E112" s="16" t="s">
        <v>823</v>
      </c>
      <c r="F112" s="16"/>
      <c r="G112" s="16"/>
      <c r="H112" s="301"/>
      <c r="I112" s="301"/>
      <c r="J112" s="301"/>
      <c r="K112" s="301"/>
      <c r="L112" s="301"/>
      <c r="M112" s="301"/>
      <c r="N112" s="301"/>
      <c r="O112" s="300"/>
    </row>
    <row r="113" spans="1:15" ht="31">
      <c r="A113" s="3" t="s">
        <v>4380</v>
      </c>
      <c r="B113" s="5" t="s">
        <v>261</v>
      </c>
      <c r="C113" s="14" t="s">
        <v>4381</v>
      </c>
      <c r="D113" s="51">
        <v>1</v>
      </c>
      <c r="E113" s="16" t="s">
        <v>831</v>
      </c>
      <c r="F113" s="16"/>
      <c r="G113" s="16"/>
      <c r="H113" s="301"/>
      <c r="I113" s="301"/>
      <c r="J113" s="301"/>
      <c r="K113" s="301"/>
      <c r="L113" s="301"/>
      <c r="M113" s="301"/>
      <c r="N113" s="301"/>
      <c r="O113" s="300"/>
    </row>
    <row r="114" spans="1:15" ht="43.5">
      <c r="A114" s="3"/>
      <c r="B114" s="5"/>
      <c r="C114" s="14" t="s">
        <v>4382</v>
      </c>
      <c r="D114" s="51">
        <v>1</v>
      </c>
      <c r="E114" s="16" t="s">
        <v>835</v>
      </c>
      <c r="F114" s="16"/>
      <c r="G114" s="16"/>
      <c r="H114" s="301"/>
      <c r="I114" s="301"/>
      <c r="J114" s="301"/>
      <c r="K114" s="301"/>
      <c r="L114" s="301"/>
      <c r="M114" s="301"/>
      <c r="N114" s="301"/>
      <c r="O114" s="300"/>
    </row>
    <row r="115" spans="1:15" ht="72.5">
      <c r="A115" s="3" t="s">
        <v>39</v>
      </c>
      <c r="B115" s="5" t="s">
        <v>263</v>
      </c>
      <c r="C115" s="43" t="s">
        <v>4383</v>
      </c>
      <c r="D115" s="51">
        <v>1</v>
      </c>
      <c r="E115" s="16" t="s">
        <v>823</v>
      </c>
      <c r="F115" s="16"/>
      <c r="G115" s="16"/>
      <c r="H115" s="301"/>
      <c r="I115" s="301"/>
      <c r="J115" s="301"/>
      <c r="K115" s="301"/>
      <c r="L115" s="301"/>
      <c r="M115" s="301"/>
      <c r="N115" s="301"/>
      <c r="O115" s="300"/>
    </row>
    <row r="116" spans="1:15" ht="29">
      <c r="A116" s="3"/>
      <c r="B116" s="5"/>
      <c r="C116" s="14" t="s">
        <v>4384</v>
      </c>
      <c r="D116" s="51">
        <v>1</v>
      </c>
      <c r="E116" s="16" t="s">
        <v>829</v>
      </c>
      <c r="F116" s="16"/>
      <c r="G116" s="16"/>
      <c r="H116" s="301"/>
      <c r="I116" s="301"/>
      <c r="J116" s="301"/>
      <c r="K116" s="301"/>
      <c r="L116" s="301"/>
      <c r="M116" s="301"/>
      <c r="N116" s="301"/>
      <c r="O116" s="300"/>
    </row>
    <row r="117" spans="1:15" ht="43.5">
      <c r="A117" s="3"/>
      <c r="B117" s="5"/>
      <c r="C117" s="14" t="s">
        <v>4385</v>
      </c>
      <c r="D117" s="51">
        <v>1</v>
      </c>
      <c r="E117" s="16" t="s">
        <v>829</v>
      </c>
      <c r="F117" s="16"/>
      <c r="G117" s="16"/>
      <c r="H117" s="301"/>
      <c r="I117" s="301"/>
      <c r="J117" s="301"/>
      <c r="K117" s="301"/>
      <c r="L117" s="301"/>
      <c r="M117" s="301"/>
      <c r="N117" s="301"/>
      <c r="O117" s="300"/>
    </row>
    <row r="118" spans="1:15" ht="29">
      <c r="A118" s="3"/>
      <c r="B118" s="5"/>
      <c r="C118" s="14" t="s">
        <v>4386</v>
      </c>
      <c r="D118" s="51">
        <v>1</v>
      </c>
      <c r="E118" s="16" t="s">
        <v>840</v>
      </c>
      <c r="F118" s="16"/>
      <c r="G118" s="16"/>
      <c r="H118" s="301"/>
      <c r="I118" s="301"/>
      <c r="J118" s="301"/>
      <c r="K118" s="301"/>
      <c r="L118" s="301"/>
      <c r="M118" s="301"/>
      <c r="N118" s="301"/>
      <c r="O118" s="300"/>
    </row>
    <row r="119" spans="1:15" ht="29">
      <c r="A119" s="3" t="s">
        <v>3</v>
      </c>
      <c r="B119" s="5"/>
      <c r="C119" s="14" t="s">
        <v>4387</v>
      </c>
      <c r="D119" s="51">
        <v>1</v>
      </c>
      <c r="E119" s="16" t="s">
        <v>829</v>
      </c>
      <c r="F119" s="16"/>
      <c r="G119" s="16"/>
      <c r="H119" s="301"/>
      <c r="I119" s="301"/>
      <c r="J119" s="301"/>
      <c r="K119" s="301"/>
      <c r="L119" s="301"/>
      <c r="M119" s="301"/>
      <c r="N119" s="301"/>
      <c r="O119" s="300"/>
    </row>
    <row r="120" spans="1:15" ht="29">
      <c r="A120" s="3" t="s">
        <v>3</v>
      </c>
      <c r="B120" s="5"/>
      <c r="C120" s="14" t="s">
        <v>4388</v>
      </c>
      <c r="D120" s="51">
        <v>1</v>
      </c>
      <c r="E120" s="16" t="s">
        <v>840</v>
      </c>
      <c r="F120" s="16"/>
      <c r="G120" s="16"/>
      <c r="H120" s="301"/>
      <c r="I120" s="301"/>
      <c r="J120" s="301"/>
      <c r="K120" s="301"/>
      <c r="L120" s="301"/>
      <c r="M120" s="301"/>
      <c r="N120" s="301"/>
      <c r="O120" s="300"/>
    </row>
    <row r="121" spans="1:15" ht="29">
      <c r="A121" s="3" t="s">
        <v>3</v>
      </c>
      <c r="B121" s="5"/>
      <c r="C121" s="14" t="s">
        <v>4389</v>
      </c>
      <c r="D121" s="51">
        <v>1</v>
      </c>
      <c r="E121" s="16" t="s">
        <v>840</v>
      </c>
      <c r="F121" s="16"/>
      <c r="G121" s="16"/>
      <c r="H121" s="301"/>
      <c r="I121" s="301"/>
      <c r="J121" s="301"/>
      <c r="K121" s="301"/>
      <c r="L121" s="301"/>
      <c r="M121" s="301"/>
      <c r="N121" s="301"/>
      <c r="O121" s="300"/>
    </row>
    <row r="122" spans="1:15" ht="18.5">
      <c r="A122" s="3" t="s">
        <v>1155</v>
      </c>
      <c r="B122" s="431" t="s">
        <v>3860</v>
      </c>
      <c r="C122" s="443"/>
      <c r="D122" s="443"/>
      <c r="E122" s="443"/>
      <c r="F122" s="443"/>
      <c r="G122" s="483"/>
      <c r="H122" s="301">
        <f>SUM(D123:D133)</f>
        <v>11</v>
      </c>
      <c r="I122" s="301">
        <f>COUNT(D123:D133)*2</f>
        <v>22</v>
      </c>
      <c r="J122" s="301"/>
      <c r="K122" s="301"/>
      <c r="L122" s="301"/>
      <c r="M122" s="301"/>
      <c r="N122" s="301"/>
      <c r="O122" s="300"/>
    </row>
    <row r="123" spans="1:15" ht="62">
      <c r="A123" s="3" t="s">
        <v>41</v>
      </c>
      <c r="B123" s="5" t="s">
        <v>265</v>
      </c>
      <c r="C123" s="14" t="s">
        <v>4390</v>
      </c>
      <c r="D123" s="51">
        <v>1</v>
      </c>
      <c r="E123" s="16" t="s">
        <v>829</v>
      </c>
      <c r="F123" s="16"/>
      <c r="G123" s="16"/>
      <c r="H123" s="301"/>
      <c r="I123" s="301"/>
      <c r="J123" s="301"/>
      <c r="K123" s="301"/>
      <c r="L123" s="301"/>
      <c r="M123" s="301"/>
      <c r="N123" s="301"/>
      <c r="O123" s="300"/>
    </row>
    <row r="124" spans="1:15" ht="58">
      <c r="A124" s="3" t="s">
        <v>1159</v>
      </c>
      <c r="B124" s="5" t="s">
        <v>266</v>
      </c>
      <c r="C124" s="14" t="s">
        <v>4391</v>
      </c>
      <c r="D124" s="51">
        <v>1</v>
      </c>
      <c r="E124" s="16" t="s">
        <v>829</v>
      </c>
      <c r="F124" s="16"/>
      <c r="G124" s="16"/>
      <c r="H124" s="301"/>
      <c r="I124" s="301"/>
      <c r="J124" s="301"/>
      <c r="K124" s="301"/>
      <c r="L124" s="301"/>
      <c r="M124" s="301"/>
      <c r="N124" s="301"/>
      <c r="O124" s="300"/>
    </row>
    <row r="125" spans="1:15" ht="46.5">
      <c r="A125" s="3" t="s">
        <v>1162</v>
      </c>
      <c r="B125" s="5" t="s">
        <v>267</v>
      </c>
      <c r="C125" s="14" t="s">
        <v>4392</v>
      </c>
      <c r="D125" s="51">
        <v>1</v>
      </c>
      <c r="E125" s="16" t="s">
        <v>829</v>
      </c>
      <c r="F125" s="16"/>
      <c r="G125" s="16"/>
      <c r="H125" s="301"/>
      <c r="I125" s="301"/>
      <c r="J125" s="301"/>
      <c r="K125" s="301"/>
      <c r="L125" s="301"/>
      <c r="M125" s="301"/>
      <c r="N125" s="301"/>
      <c r="O125" s="300"/>
    </row>
    <row r="126" spans="1:15" ht="62">
      <c r="A126" s="3" t="s">
        <v>1164</v>
      </c>
      <c r="B126" s="5" t="s">
        <v>2320</v>
      </c>
      <c r="C126" s="67" t="s">
        <v>4393</v>
      </c>
      <c r="D126" s="51">
        <v>1</v>
      </c>
      <c r="E126" s="16" t="s">
        <v>833</v>
      </c>
      <c r="F126" s="16"/>
      <c r="G126" s="16"/>
      <c r="H126" s="301"/>
      <c r="I126" s="301"/>
      <c r="J126" s="301"/>
      <c r="K126" s="301"/>
      <c r="L126" s="301"/>
      <c r="M126" s="301"/>
      <c r="N126" s="301"/>
      <c r="O126" s="300"/>
    </row>
    <row r="127" spans="1:15" ht="43.5">
      <c r="A127" s="3"/>
      <c r="B127" s="5"/>
      <c r="C127" s="67" t="s">
        <v>4394</v>
      </c>
      <c r="D127" s="51">
        <v>1</v>
      </c>
      <c r="E127" s="16" t="s">
        <v>829</v>
      </c>
      <c r="F127" s="16"/>
      <c r="G127" s="16"/>
      <c r="H127" s="301"/>
      <c r="I127" s="301"/>
      <c r="J127" s="301"/>
      <c r="K127" s="301"/>
      <c r="L127" s="301"/>
      <c r="M127" s="301"/>
      <c r="N127" s="301"/>
      <c r="O127" s="300"/>
    </row>
    <row r="128" spans="1:15" ht="62">
      <c r="A128" s="3" t="s">
        <v>1168</v>
      </c>
      <c r="B128" s="5" t="s">
        <v>1169</v>
      </c>
      <c r="C128" s="14" t="s">
        <v>4395</v>
      </c>
      <c r="D128" s="51">
        <v>1</v>
      </c>
      <c r="E128" s="16" t="s">
        <v>829</v>
      </c>
      <c r="F128" s="16"/>
      <c r="G128" s="16"/>
      <c r="H128" s="301"/>
      <c r="I128" s="301"/>
      <c r="J128" s="301"/>
      <c r="K128" s="301"/>
      <c r="L128" s="301"/>
      <c r="M128" s="301"/>
      <c r="N128" s="301"/>
      <c r="O128" s="300"/>
    </row>
    <row r="129" spans="1:15" ht="46.5">
      <c r="A129" s="3" t="s">
        <v>2321</v>
      </c>
      <c r="B129" s="7" t="s">
        <v>2322</v>
      </c>
      <c r="C129" s="101" t="s">
        <v>4396</v>
      </c>
      <c r="D129" s="51">
        <v>1</v>
      </c>
      <c r="E129" s="16" t="s">
        <v>823</v>
      </c>
      <c r="F129" s="16"/>
      <c r="G129" s="16"/>
      <c r="H129" s="301"/>
      <c r="I129" s="301"/>
      <c r="J129" s="301"/>
      <c r="K129" s="301"/>
      <c r="L129" s="301"/>
      <c r="M129" s="301"/>
      <c r="N129" s="301"/>
      <c r="O129" s="300"/>
    </row>
    <row r="130" spans="1:15" ht="29">
      <c r="A130" s="3"/>
      <c r="B130" s="7"/>
      <c r="C130" s="101" t="s">
        <v>4397</v>
      </c>
      <c r="D130" s="51">
        <v>1</v>
      </c>
      <c r="E130" s="16" t="s">
        <v>3153</v>
      </c>
      <c r="F130" s="16"/>
      <c r="G130" s="16"/>
      <c r="H130" s="301"/>
      <c r="I130" s="301"/>
      <c r="J130" s="301"/>
      <c r="K130" s="301"/>
      <c r="L130" s="301"/>
      <c r="M130" s="301"/>
      <c r="N130" s="301"/>
      <c r="O130" s="300"/>
    </row>
    <row r="131" spans="1:15" ht="29">
      <c r="A131" s="3"/>
      <c r="B131" s="7"/>
      <c r="C131" s="101" t="s">
        <v>4398</v>
      </c>
      <c r="D131" s="51">
        <v>1</v>
      </c>
      <c r="E131" s="16" t="s">
        <v>1409</v>
      </c>
      <c r="F131" s="16"/>
      <c r="G131" s="16"/>
      <c r="H131" s="301"/>
      <c r="I131" s="301"/>
      <c r="J131" s="301"/>
      <c r="K131" s="301"/>
      <c r="L131" s="301"/>
      <c r="M131" s="301"/>
      <c r="N131" s="301"/>
      <c r="O131" s="300"/>
    </row>
    <row r="132" spans="1:15" ht="43.5">
      <c r="A132" s="3"/>
      <c r="B132" s="7"/>
      <c r="C132" s="101" t="s">
        <v>4399</v>
      </c>
      <c r="D132" s="51">
        <v>1</v>
      </c>
      <c r="E132" s="16" t="s">
        <v>823</v>
      </c>
      <c r="F132" s="16"/>
      <c r="G132" s="16"/>
      <c r="H132" s="301"/>
      <c r="I132" s="301"/>
      <c r="J132" s="301"/>
      <c r="K132" s="301"/>
      <c r="L132" s="301"/>
      <c r="M132" s="301"/>
      <c r="N132" s="301"/>
      <c r="O132" s="300"/>
    </row>
    <row r="133" spans="1:15" ht="29">
      <c r="A133" s="3"/>
      <c r="B133" s="7"/>
      <c r="C133" s="101" t="s">
        <v>4400</v>
      </c>
      <c r="D133" s="51">
        <v>1</v>
      </c>
      <c r="E133" s="16" t="s">
        <v>829</v>
      </c>
      <c r="F133" s="16"/>
      <c r="G133" s="16"/>
      <c r="H133" s="301"/>
      <c r="I133" s="301"/>
      <c r="J133" s="301"/>
      <c r="K133" s="301"/>
      <c r="L133" s="301"/>
      <c r="M133" s="301"/>
      <c r="N133" s="301"/>
      <c r="O133" s="300"/>
    </row>
    <row r="134" spans="1:15" ht="18.5">
      <c r="A134" s="1"/>
      <c r="B134" s="506" t="s">
        <v>268</v>
      </c>
      <c r="C134" s="510"/>
      <c r="D134" s="510"/>
      <c r="E134" s="510"/>
      <c r="F134" s="510"/>
      <c r="G134" s="510"/>
      <c r="H134" s="301">
        <f>H135+H161+H184+H218+H220</f>
        <v>86</v>
      </c>
      <c r="I134" s="301">
        <f>I135+I161+I184+I218+I220</f>
        <v>172</v>
      </c>
      <c r="J134" s="301"/>
      <c r="K134" s="301"/>
      <c r="L134" s="301"/>
      <c r="M134" s="301"/>
      <c r="N134" s="301"/>
      <c r="O134" s="300"/>
    </row>
    <row r="135" spans="1:15" ht="18.5">
      <c r="A135" s="3" t="s">
        <v>1171</v>
      </c>
      <c r="B135" s="431" t="s">
        <v>269</v>
      </c>
      <c r="C135" s="443"/>
      <c r="D135" s="443"/>
      <c r="E135" s="443"/>
      <c r="F135" s="443"/>
      <c r="G135" s="483"/>
      <c r="H135" s="301">
        <f>SUM(D136:D160)</f>
        <v>25</v>
      </c>
      <c r="I135" s="301">
        <f>COUNT(D136:D160)*2</f>
        <v>50</v>
      </c>
      <c r="J135" s="301"/>
      <c r="K135" s="301"/>
      <c r="L135" s="301"/>
      <c r="M135" s="301"/>
      <c r="N135" s="301"/>
      <c r="O135" s="300"/>
    </row>
    <row r="136" spans="1:15" ht="43.5">
      <c r="A136" s="3" t="s">
        <v>45</v>
      </c>
      <c r="B136" s="8" t="s">
        <v>270</v>
      </c>
      <c r="C136" s="67" t="s">
        <v>4401</v>
      </c>
      <c r="D136" s="51">
        <v>1</v>
      </c>
      <c r="E136" s="16" t="s">
        <v>827</v>
      </c>
      <c r="F136" s="16"/>
      <c r="G136" s="16"/>
      <c r="H136" s="301"/>
      <c r="I136" s="301"/>
      <c r="J136" s="301"/>
      <c r="K136" s="301"/>
      <c r="L136" s="301"/>
      <c r="M136" s="301"/>
      <c r="N136" s="301"/>
      <c r="O136" s="300"/>
    </row>
    <row r="137" spans="1:15" ht="29">
      <c r="A137" s="3"/>
      <c r="B137" s="8"/>
      <c r="C137" s="67" t="s">
        <v>4402</v>
      </c>
      <c r="D137" s="51">
        <v>1</v>
      </c>
      <c r="E137" s="16" t="s">
        <v>827</v>
      </c>
      <c r="F137" s="14" t="s">
        <v>4403</v>
      </c>
      <c r="G137" s="16"/>
      <c r="H137" s="301"/>
      <c r="I137" s="301"/>
      <c r="J137" s="301"/>
      <c r="K137" s="301"/>
      <c r="L137" s="301"/>
      <c r="M137" s="301"/>
      <c r="N137" s="301"/>
      <c r="O137" s="300"/>
    </row>
    <row r="138" spans="1:15" ht="31">
      <c r="A138" s="3" t="s">
        <v>46</v>
      </c>
      <c r="B138" s="9" t="s">
        <v>271</v>
      </c>
      <c r="C138" s="14" t="s">
        <v>4404</v>
      </c>
      <c r="D138" s="51">
        <v>1</v>
      </c>
      <c r="E138" s="16" t="s">
        <v>823</v>
      </c>
      <c r="F138" s="16"/>
      <c r="G138" s="16"/>
      <c r="H138" s="301"/>
      <c r="I138" s="301"/>
      <c r="J138" s="301"/>
      <c r="K138" s="301"/>
      <c r="L138" s="301"/>
      <c r="M138" s="301"/>
      <c r="N138" s="301"/>
      <c r="O138" s="300"/>
    </row>
    <row r="139" spans="1:15" ht="43.5">
      <c r="A139" s="3"/>
      <c r="B139" s="9"/>
      <c r="C139" s="14" t="s">
        <v>4405</v>
      </c>
      <c r="D139" s="51">
        <v>1</v>
      </c>
      <c r="E139" s="16" t="s">
        <v>838</v>
      </c>
      <c r="F139" s="16"/>
      <c r="G139" s="16"/>
      <c r="H139" s="301"/>
      <c r="I139" s="301"/>
      <c r="J139" s="301"/>
      <c r="K139" s="301"/>
      <c r="L139" s="301"/>
      <c r="M139" s="301"/>
      <c r="N139" s="301"/>
      <c r="O139" s="300"/>
    </row>
    <row r="140" spans="1:15" ht="43.5">
      <c r="A140" s="3"/>
      <c r="B140" s="9"/>
      <c r="C140" s="14" t="s">
        <v>4406</v>
      </c>
      <c r="D140" s="51">
        <v>1</v>
      </c>
      <c r="E140" s="16" t="s">
        <v>838</v>
      </c>
      <c r="F140" s="16"/>
      <c r="G140" s="16"/>
      <c r="H140" s="301"/>
      <c r="I140" s="301"/>
      <c r="J140" s="301"/>
      <c r="K140" s="301"/>
      <c r="L140" s="301"/>
      <c r="M140" s="301"/>
      <c r="N140" s="301"/>
      <c r="O140" s="300"/>
    </row>
    <row r="141" spans="1:15" ht="15.5">
      <c r="A141" s="3"/>
      <c r="B141" s="9"/>
      <c r="C141" s="101" t="s">
        <v>4407</v>
      </c>
      <c r="D141" s="51">
        <v>1</v>
      </c>
      <c r="E141" s="16" t="s">
        <v>838</v>
      </c>
      <c r="F141" s="22"/>
      <c r="G141" s="16"/>
      <c r="H141" s="301"/>
      <c r="I141" s="301"/>
      <c r="J141" s="301"/>
      <c r="K141" s="301"/>
      <c r="L141" s="301"/>
      <c r="M141" s="301"/>
      <c r="N141" s="301"/>
      <c r="O141" s="300"/>
    </row>
    <row r="142" spans="1:15" ht="29">
      <c r="A142" s="3"/>
      <c r="B142" s="9"/>
      <c r="C142" s="14" t="s">
        <v>4408</v>
      </c>
      <c r="D142" s="51">
        <v>1</v>
      </c>
      <c r="E142" s="16" t="s">
        <v>838</v>
      </c>
      <c r="F142" s="14"/>
      <c r="G142" s="16"/>
      <c r="H142" s="301"/>
      <c r="I142" s="301"/>
      <c r="J142" s="301"/>
      <c r="K142" s="301"/>
      <c r="L142" s="301"/>
      <c r="M142" s="301"/>
      <c r="N142" s="301"/>
      <c r="O142" s="300"/>
    </row>
    <row r="143" spans="1:15" ht="31">
      <c r="A143" s="3" t="s">
        <v>47</v>
      </c>
      <c r="B143" s="8" t="s">
        <v>272</v>
      </c>
      <c r="C143" s="67" t="s">
        <v>4409</v>
      </c>
      <c r="D143" s="51">
        <v>1</v>
      </c>
      <c r="E143" s="16" t="s">
        <v>823</v>
      </c>
      <c r="F143" s="16"/>
      <c r="G143" s="16"/>
      <c r="H143" s="301"/>
      <c r="I143" s="301"/>
      <c r="J143" s="301"/>
      <c r="K143" s="301"/>
      <c r="L143" s="301"/>
      <c r="M143" s="301"/>
      <c r="N143" s="301"/>
      <c r="O143" s="300"/>
    </row>
    <row r="144" spans="1:15" ht="43.5">
      <c r="A144" s="3" t="s">
        <v>3</v>
      </c>
      <c r="B144" s="8"/>
      <c r="C144" s="67" t="s">
        <v>4410</v>
      </c>
      <c r="D144" s="51">
        <v>1</v>
      </c>
      <c r="E144" s="16" t="s">
        <v>823</v>
      </c>
      <c r="F144" s="16"/>
      <c r="G144" s="16"/>
      <c r="H144" s="301"/>
      <c r="I144" s="301"/>
      <c r="J144" s="301"/>
      <c r="K144" s="301"/>
      <c r="L144" s="301"/>
      <c r="M144" s="301"/>
      <c r="N144" s="301"/>
      <c r="O144" s="300"/>
    </row>
    <row r="145" spans="1:15" ht="43.5">
      <c r="A145" s="3" t="s">
        <v>3</v>
      </c>
      <c r="B145" s="8"/>
      <c r="C145" s="67" t="s">
        <v>4411</v>
      </c>
      <c r="D145" s="51">
        <v>1</v>
      </c>
      <c r="E145" s="16" t="s">
        <v>823</v>
      </c>
      <c r="F145" s="16"/>
      <c r="G145" s="16"/>
      <c r="H145" s="301"/>
      <c r="I145" s="301"/>
      <c r="J145" s="301"/>
      <c r="K145" s="301"/>
      <c r="L145" s="301"/>
      <c r="M145" s="301"/>
      <c r="N145" s="301"/>
      <c r="O145" s="300"/>
    </row>
    <row r="146" spans="1:15" ht="87">
      <c r="A146" s="3" t="s">
        <v>3</v>
      </c>
      <c r="B146" s="8"/>
      <c r="C146" s="67" t="s">
        <v>4412</v>
      </c>
      <c r="D146" s="51">
        <v>1</v>
      </c>
      <c r="E146" s="16" t="s">
        <v>823</v>
      </c>
      <c r="F146" s="14" t="s">
        <v>4413</v>
      </c>
      <c r="G146" s="16"/>
      <c r="H146" s="301"/>
      <c r="I146" s="301"/>
      <c r="J146" s="301"/>
      <c r="K146" s="301"/>
      <c r="L146" s="301"/>
      <c r="M146" s="301"/>
      <c r="N146" s="301"/>
      <c r="O146" s="300"/>
    </row>
    <row r="147" spans="1:15" ht="43.5">
      <c r="A147" s="3" t="s">
        <v>3</v>
      </c>
      <c r="B147" s="8"/>
      <c r="C147" s="14" t="s">
        <v>4414</v>
      </c>
      <c r="D147" s="51">
        <v>1</v>
      </c>
      <c r="E147" s="16" t="s">
        <v>823</v>
      </c>
      <c r="F147" s="14" t="s">
        <v>4415</v>
      </c>
      <c r="G147" s="16"/>
      <c r="H147" s="301"/>
      <c r="I147" s="301"/>
      <c r="J147" s="301"/>
      <c r="K147" s="301"/>
      <c r="L147" s="301"/>
      <c r="M147" s="301"/>
      <c r="N147" s="301"/>
      <c r="O147" s="300"/>
    </row>
    <row r="148" spans="1:15" ht="43.5">
      <c r="A148" s="3"/>
      <c r="B148" s="8"/>
      <c r="C148" s="67" t="s">
        <v>4416</v>
      </c>
      <c r="D148" s="53">
        <v>1</v>
      </c>
      <c r="E148" s="68" t="s">
        <v>823</v>
      </c>
      <c r="F148" s="67" t="s">
        <v>4417</v>
      </c>
      <c r="G148" s="16"/>
      <c r="H148" s="301"/>
      <c r="I148" s="301"/>
      <c r="J148" s="301"/>
      <c r="K148" s="301"/>
      <c r="L148" s="301"/>
      <c r="M148" s="301"/>
      <c r="N148" s="301"/>
      <c r="O148" s="300"/>
    </row>
    <row r="149" spans="1:15" ht="46.5">
      <c r="A149" s="3" t="s">
        <v>48</v>
      </c>
      <c r="B149" s="8" t="s">
        <v>273</v>
      </c>
      <c r="C149" s="67" t="s">
        <v>4410</v>
      </c>
      <c r="D149" s="51">
        <v>1</v>
      </c>
      <c r="E149" s="16" t="s">
        <v>823</v>
      </c>
      <c r="F149" s="16"/>
      <c r="G149" s="16"/>
      <c r="H149" s="301"/>
      <c r="I149" s="301"/>
      <c r="J149" s="301"/>
      <c r="K149" s="301"/>
      <c r="L149" s="301"/>
      <c r="M149" s="301"/>
      <c r="N149" s="301"/>
      <c r="O149" s="300"/>
    </row>
    <row r="150" spans="1:15" ht="43.5">
      <c r="A150" s="3"/>
      <c r="B150" s="8"/>
      <c r="C150" s="14" t="s">
        <v>4418</v>
      </c>
      <c r="D150" s="51">
        <v>1</v>
      </c>
      <c r="E150" s="16" t="s">
        <v>823</v>
      </c>
      <c r="F150" s="16"/>
      <c r="G150" s="16"/>
      <c r="H150" s="301"/>
      <c r="I150" s="301"/>
      <c r="J150" s="301"/>
      <c r="K150" s="301"/>
      <c r="L150" s="301"/>
      <c r="M150" s="301"/>
      <c r="N150" s="301"/>
      <c r="O150" s="300"/>
    </row>
    <row r="151" spans="1:15" ht="58">
      <c r="A151" s="3" t="s">
        <v>49</v>
      </c>
      <c r="B151" s="8" t="s">
        <v>274</v>
      </c>
      <c r="C151" s="14" t="s">
        <v>4419</v>
      </c>
      <c r="D151" s="51">
        <v>1</v>
      </c>
      <c r="E151" s="16" t="s">
        <v>823</v>
      </c>
      <c r="F151" s="16"/>
      <c r="G151" s="16"/>
      <c r="H151" s="301"/>
      <c r="I151" s="301"/>
      <c r="J151" s="301"/>
      <c r="K151" s="301"/>
      <c r="L151" s="301"/>
      <c r="M151" s="301"/>
      <c r="N151" s="301"/>
      <c r="O151" s="300"/>
    </row>
    <row r="152" spans="1:15" ht="29">
      <c r="A152" s="3" t="s">
        <v>3</v>
      </c>
      <c r="B152" s="8"/>
      <c r="C152" s="14" t="s">
        <v>4420</v>
      </c>
      <c r="D152" s="51">
        <v>1</v>
      </c>
      <c r="E152" s="16" t="s">
        <v>3153</v>
      </c>
      <c r="F152" s="16"/>
      <c r="G152" s="16"/>
      <c r="H152" s="301"/>
      <c r="I152" s="301"/>
      <c r="J152" s="301"/>
      <c r="K152" s="301"/>
      <c r="L152" s="301"/>
      <c r="M152" s="301"/>
      <c r="N152" s="301"/>
      <c r="O152" s="300"/>
    </row>
    <row r="153" spans="1:15" ht="29">
      <c r="A153" s="3" t="s">
        <v>3</v>
      </c>
      <c r="B153" s="8"/>
      <c r="C153" s="14" t="s">
        <v>4421</v>
      </c>
      <c r="D153" s="51">
        <v>1</v>
      </c>
      <c r="E153" s="16" t="s">
        <v>823</v>
      </c>
      <c r="F153" s="16"/>
      <c r="G153" s="16"/>
      <c r="H153" s="301"/>
      <c r="I153" s="301"/>
      <c r="J153" s="301"/>
      <c r="K153" s="301"/>
      <c r="L153" s="301"/>
      <c r="M153" s="301"/>
      <c r="N153" s="301"/>
      <c r="O153" s="300"/>
    </row>
    <row r="154" spans="1:15" ht="58">
      <c r="A154" s="3"/>
      <c r="B154" s="8"/>
      <c r="C154" s="14" t="s">
        <v>4422</v>
      </c>
      <c r="D154" s="51">
        <v>1</v>
      </c>
      <c r="E154" s="16" t="s">
        <v>827</v>
      </c>
      <c r="F154" s="14" t="s">
        <v>4423</v>
      </c>
      <c r="G154" s="16"/>
      <c r="H154" s="301"/>
      <c r="I154" s="301"/>
      <c r="J154" s="301"/>
      <c r="K154" s="301"/>
      <c r="L154" s="301"/>
      <c r="M154" s="301"/>
      <c r="N154" s="301"/>
      <c r="O154" s="300"/>
    </row>
    <row r="155" spans="1:15" ht="43.5">
      <c r="A155" s="3"/>
      <c r="B155" s="8"/>
      <c r="C155" s="14" t="s">
        <v>4424</v>
      </c>
      <c r="D155" s="51">
        <v>1</v>
      </c>
      <c r="E155" s="16" t="s">
        <v>827</v>
      </c>
      <c r="F155" s="14" t="s">
        <v>4425</v>
      </c>
      <c r="G155" s="16"/>
      <c r="H155" s="301"/>
      <c r="I155" s="301"/>
      <c r="J155" s="301"/>
      <c r="K155" s="301"/>
      <c r="L155" s="301"/>
      <c r="M155" s="301"/>
      <c r="N155" s="301"/>
      <c r="O155" s="300"/>
    </row>
    <row r="156" spans="1:15" ht="58">
      <c r="A156" s="3"/>
      <c r="B156" s="8"/>
      <c r="C156" s="14" t="s">
        <v>4426</v>
      </c>
      <c r="D156" s="51">
        <v>1</v>
      </c>
      <c r="E156" s="16" t="s">
        <v>827</v>
      </c>
      <c r="F156" s="16"/>
      <c r="G156" s="16"/>
      <c r="H156" s="301"/>
      <c r="I156" s="301"/>
      <c r="J156" s="301"/>
      <c r="K156" s="301"/>
      <c r="L156" s="301"/>
      <c r="M156" s="301"/>
      <c r="N156" s="301"/>
      <c r="O156" s="300"/>
    </row>
    <row r="157" spans="1:15" ht="43.5">
      <c r="A157" s="3"/>
      <c r="B157" s="8"/>
      <c r="C157" s="14" t="s">
        <v>4427</v>
      </c>
      <c r="D157" s="51">
        <v>1</v>
      </c>
      <c r="E157" s="16" t="s">
        <v>827</v>
      </c>
      <c r="F157" s="16"/>
      <c r="G157" s="16"/>
      <c r="H157" s="301"/>
      <c r="I157" s="301"/>
      <c r="J157" s="301"/>
      <c r="K157" s="301"/>
      <c r="L157" s="301"/>
      <c r="M157" s="301"/>
      <c r="N157" s="301"/>
      <c r="O157" s="300"/>
    </row>
    <row r="158" spans="1:15" ht="43.5">
      <c r="A158" s="3"/>
      <c r="B158" s="8"/>
      <c r="C158" s="14" t="s">
        <v>4428</v>
      </c>
      <c r="D158" s="51">
        <v>1</v>
      </c>
      <c r="E158" s="16" t="s">
        <v>827</v>
      </c>
      <c r="F158" s="16"/>
      <c r="G158" s="16"/>
      <c r="H158" s="301"/>
      <c r="I158" s="301"/>
      <c r="J158" s="301"/>
      <c r="K158" s="301"/>
      <c r="L158" s="301"/>
      <c r="M158" s="301"/>
      <c r="N158" s="301"/>
      <c r="O158" s="300"/>
    </row>
    <row r="159" spans="1:15" ht="31">
      <c r="A159" s="3" t="s">
        <v>1197</v>
      </c>
      <c r="B159" s="8" t="s">
        <v>275</v>
      </c>
      <c r="C159" s="14" t="s">
        <v>4429</v>
      </c>
      <c r="D159" s="51">
        <v>1</v>
      </c>
      <c r="E159" s="16" t="s">
        <v>827</v>
      </c>
      <c r="F159" s="16"/>
      <c r="G159" s="16"/>
      <c r="H159" s="301"/>
      <c r="I159" s="301"/>
      <c r="J159" s="301"/>
      <c r="K159" s="301"/>
      <c r="L159" s="301"/>
      <c r="M159" s="301"/>
      <c r="N159" s="301"/>
      <c r="O159" s="300"/>
    </row>
    <row r="160" spans="1:15" ht="77.5">
      <c r="A160" s="3" t="s">
        <v>51</v>
      </c>
      <c r="B160" s="11" t="s">
        <v>4430</v>
      </c>
      <c r="C160" s="14" t="s">
        <v>4431</v>
      </c>
      <c r="D160" s="51">
        <v>1</v>
      </c>
      <c r="E160" s="16" t="s">
        <v>823</v>
      </c>
      <c r="F160" s="16"/>
      <c r="G160" s="16"/>
      <c r="H160" s="301"/>
      <c r="I160" s="301"/>
      <c r="J160" s="301"/>
      <c r="K160" s="301"/>
      <c r="L160" s="301"/>
      <c r="M160" s="301"/>
      <c r="N160" s="301"/>
      <c r="O160" s="300"/>
    </row>
    <row r="161" spans="1:15" ht="18.5">
      <c r="A161" s="3" t="s">
        <v>1205</v>
      </c>
      <c r="B161" s="431" t="s">
        <v>277</v>
      </c>
      <c r="C161" s="443"/>
      <c r="D161" s="443"/>
      <c r="E161" s="443"/>
      <c r="F161" s="443"/>
      <c r="G161" s="483"/>
      <c r="H161" s="301">
        <f>SUM(D162:D183)</f>
        <v>22</v>
      </c>
      <c r="I161" s="301">
        <f>COUNT(D162:D183)*2</f>
        <v>44</v>
      </c>
      <c r="J161" s="301"/>
      <c r="K161" s="301"/>
      <c r="L161" s="301"/>
      <c r="M161" s="301"/>
      <c r="N161" s="301"/>
      <c r="O161" s="300"/>
    </row>
    <row r="162" spans="1:15" ht="62">
      <c r="A162" s="3" t="s">
        <v>4432</v>
      </c>
      <c r="B162" s="9" t="s">
        <v>278</v>
      </c>
      <c r="C162" s="7" t="s">
        <v>4433</v>
      </c>
      <c r="D162" s="51">
        <v>1</v>
      </c>
      <c r="E162" s="16" t="s">
        <v>827</v>
      </c>
      <c r="F162" s="14" t="s">
        <v>4434</v>
      </c>
      <c r="G162" s="16"/>
      <c r="H162" s="301"/>
      <c r="I162" s="301"/>
      <c r="J162" s="301"/>
      <c r="K162" s="301"/>
      <c r="L162" s="301"/>
      <c r="M162" s="301"/>
      <c r="N162" s="301"/>
      <c r="O162" s="300"/>
    </row>
    <row r="163" spans="1:15" ht="87">
      <c r="A163" s="3"/>
      <c r="B163" s="9"/>
      <c r="C163" s="7" t="s">
        <v>4435</v>
      </c>
      <c r="D163" s="51">
        <v>1</v>
      </c>
      <c r="E163" s="16" t="s">
        <v>827</v>
      </c>
      <c r="F163" s="14" t="s">
        <v>4436</v>
      </c>
      <c r="G163" s="16"/>
      <c r="H163" s="301"/>
      <c r="I163" s="301"/>
      <c r="J163" s="301"/>
      <c r="K163" s="301"/>
      <c r="L163" s="301"/>
      <c r="M163" s="301"/>
      <c r="N163" s="301"/>
      <c r="O163" s="300"/>
    </row>
    <row r="164" spans="1:15" ht="58">
      <c r="A164" s="3" t="s">
        <v>54</v>
      </c>
      <c r="B164" s="9" t="s">
        <v>279</v>
      </c>
      <c r="C164" s="69" t="s">
        <v>4437</v>
      </c>
      <c r="D164" s="51">
        <v>1</v>
      </c>
      <c r="E164" s="16" t="s">
        <v>827</v>
      </c>
      <c r="F164" s="16"/>
      <c r="G164" s="16"/>
      <c r="H164" s="301"/>
      <c r="I164" s="301"/>
      <c r="J164" s="301"/>
      <c r="K164" s="301"/>
      <c r="L164" s="301"/>
      <c r="M164" s="301"/>
      <c r="N164" s="301"/>
      <c r="O164" s="300"/>
    </row>
    <row r="165" spans="1:15" ht="29">
      <c r="A165" s="3" t="s">
        <v>3</v>
      </c>
      <c r="B165" s="12"/>
      <c r="C165" s="69" t="s">
        <v>4438</v>
      </c>
      <c r="D165" s="51">
        <v>1</v>
      </c>
      <c r="E165" s="16" t="s">
        <v>827</v>
      </c>
      <c r="F165" s="16"/>
      <c r="G165" s="16"/>
      <c r="H165" s="301"/>
      <c r="I165" s="301"/>
      <c r="J165" s="301"/>
      <c r="K165" s="301"/>
      <c r="L165" s="301"/>
      <c r="M165" s="301"/>
      <c r="N165" s="301"/>
      <c r="O165" s="300"/>
    </row>
    <row r="166" spans="1:15" ht="29">
      <c r="A166" s="3"/>
      <c r="B166" s="12"/>
      <c r="C166" s="69" t="s">
        <v>4439</v>
      </c>
      <c r="D166" s="51">
        <v>1</v>
      </c>
      <c r="E166" s="16" t="s">
        <v>823</v>
      </c>
      <c r="F166" s="16"/>
      <c r="G166" s="16"/>
      <c r="H166" s="301"/>
      <c r="I166" s="301"/>
      <c r="J166" s="301"/>
      <c r="K166" s="301"/>
      <c r="L166" s="301"/>
      <c r="M166" s="301"/>
      <c r="N166" s="301"/>
      <c r="O166" s="300"/>
    </row>
    <row r="167" spans="1:15" ht="29">
      <c r="A167" s="3"/>
      <c r="B167" s="12"/>
      <c r="C167" s="69" t="s">
        <v>4440</v>
      </c>
      <c r="D167" s="51">
        <v>1</v>
      </c>
      <c r="E167" s="16" t="s">
        <v>823</v>
      </c>
      <c r="F167" s="16"/>
      <c r="G167" s="16"/>
      <c r="H167" s="301"/>
      <c r="I167" s="301"/>
      <c r="J167" s="301"/>
      <c r="K167" s="301"/>
      <c r="L167" s="301"/>
      <c r="M167" s="301"/>
      <c r="N167" s="301"/>
      <c r="O167" s="300"/>
    </row>
    <row r="168" spans="1:15" ht="29">
      <c r="A168" s="3"/>
      <c r="B168" s="12"/>
      <c r="C168" s="69" t="s">
        <v>4441</v>
      </c>
      <c r="D168" s="51">
        <v>1</v>
      </c>
      <c r="E168" s="16" t="s">
        <v>838</v>
      </c>
      <c r="F168" s="16"/>
      <c r="G168" s="16"/>
      <c r="H168" s="301"/>
      <c r="I168" s="301"/>
      <c r="J168" s="301"/>
      <c r="K168" s="301"/>
      <c r="L168" s="301"/>
      <c r="M168" s="301"/>
      <c r="N168" s="301"/>
      <c r="O168" s="300"/>
    </row>
    <row r="169" spans="1:15" ht="31">
      <c r="A169" s="3" t="s">
        <v>4442</v>
      </c>
      <c r="B169" s="12" t="s">
        <v>280</v>
      </c>
      <c r="C169" s="101" t="s">
        <v>4443</v>
      </c>
      <c r="D169" s="51">
        <v>1</v>
      </c>
      <c r="E169" s="16" t="s">
        <v>823</v>
      </c>
      <c r="F169" s="16"/>
      <c r="G169" s="16"/>
      <c r="H169" s="301"/>
      <c r="I169" s="301"/>
      <c r="J169" s="301"/>
      <c r="K169" s="301"/>
      <c r="L169" s="301"/>
      <c r="M169" s="301"/>
      <c r="N169" s="301"/>
      <c r="O169" s="300"/>
    </row>
    <row r="170" spans="1:15" ht="43.5">
      <c r="A170" s="3" t="s">
        <v>3</v>
      </c>
      <c r="B170" s="12"/>
      <c r="C170" s="25" t="s">
        <v>4444</v>
      </c>
      <c r="D170" s="51">
        <v>1</v>
      </c>
      <c r="E170" s="16" t="s">
        <v>823</v>
      </c>
      <c r="F170" s="16"/>
      <c r="G170" s="16"/>
      <c r="H170" s="301"/>
      <c r="I170" s="301"/>
      <c r="J170" s="301"/>
      <c r="K170" s="301"/>
      <c r="L170" s="301"/>
      <c r="M170" s="301"/>
      <c r="N170" s="301"/>
      <c r="O170" s="300"/>
    </row>
    <row r="171" spans="1:15" ht="29">
      <c r="A171" s="3" t="s">
        <v>3</v>
      </c>
      <c r="B171" s="12"/>
      <c r="C171" s="25" t="s">
        <v>4445</v>
      </c>
      <c r="D171" s="51">
        <v>1</v>
      </c>
      <c r="E171" s="16" t="s">
        <v>823</v>
      </c>
      <c r="F171" s="22"/>
      <c r="G171" s="16"/>
      <c r="H171" s="301"/>
      <c r="I171" s="301"/>
      <c r="J171" s="301"/>
      <c r="K171" s="301"/>
      <c r="L171" s="301"/>
      <c r="M171" s="301"/>
      <c r="N171" s="301"/>
      <c r="O171" s="300"/>
    </row>
    <row r="172" spans="1:15" ht="29">
      <c r="A172" s="3" t="s">
        <v>3</v>
      </c>
      <c r="B172" s="12"/>
      <c r="C172" s="67" t="s">
        <v>4446</v>
      </c>
      <c r="D172" s="51">
        <v>1</v>
      </c>
      <c r="E172" s="16" t="s">
        <v>823</v>
      </c>
      <c r="F172" s="22"/>
      <c r="G172" s="16"/>
      <c r="H172" s="301"/>
      <c r="I172" s="301"/>
      <c r="J172" s="301"/>
      <c r="K172" s="301"/>
      <c r="L172" s="301"/>
      <c r="M172" s="301"/>
      <c r="N172" s="301"/>
      <c r="O172" s="300"/>
    </row>
    <row r="173" spans="1:15" ht="29">
      <c r="A173" s="3" t="s">
        <v>3</v>
      </c>
      <c r="B173" s="12"/>
      <c r="C173" s="25" t="s">
        <v>4447</v>
      </c>
      <c r="D173" s="51">
        <v>1</v>
      </c>
      <c r="E173" s="16" t="s">
        <v>823</v>
      </c>
      <c r="F173" s="16"/>
      <c r="G173" s="16"/>
      <c r="H173" s="301"/>
      <c r="I173" s="301"/>
      <c r="J173" s="301"/>
      <c r="K173" s="301"/>
      <c r="L173" s="301"/>
      <c r="M173" s="301"/>
      <c r="N173" s="301"/>
      <c r="O173" s="300"/>
    </row>
    <row r="174" spans="1:15" ht="29">
      <c r="A174" s="225"/>
      <c r="B174" s="105"/>
      <c r="C174" s="43" t="s">
        <v>4448</v>
      </c>
      <c r="D174" s="176">
        <v>1</v>
      </c>
      <c r="E174" s="74" t="s">
        <v>823</v>
      </c>
      <c r="F174" s="74"/>
      <c r="G174" s="74"/>
      <c r="H174" s="301"/>
      <c r="I174" s="301"/>
      <c r="J174" s="301"/>
      <c r="K174" s="301"/>
      <c r="L174" s="301"/>
      <c r="M174" s="301"/>
      <c r="N174" s="301"/>
      <c r="O174" s="300"/>
    </row>
    <row r="175" spans="1:15" ht="43.5">
      <c r="A175" s="3" t="s">
        <v>1844</v>
      </c>
      <c r="B175" s="9" t="s">
        <v>281</v>
      </c>
      <c r="C175" s="19" t="s">
        <v>4449</v>
      </c>
      <c r="D175" s="51">
        <v>1</v>
      </c>
      <c r="E175" s="16" t="s">
        <v>823</v>
      </c>
      <c r="F175" s="16"/>
      <c r="G175" s="16"/>
      <c r="H175" s="301"/>
      <c r="I175" s="301"/>
      <c r="J175" s="301"/>
      <c r="K175" s="301"/>
      <c r="L175" s="301"/>
      <c r="M175" s="301"/>
      <c r="N175" s="301"/>
      <c r="O175" s="300"/>
    </row>
    <row r="176" spans="1:15" ht="29">
      <c r="A176" s="3" t="s">
        <v>3</v>
      </c>
      <c r="B176" s="13"/>
      <c r="C176" s="19" t="s">
        <v>4450</v>
      </c>
      <c r="D176" s="51">
        <v>1</v>
      </c>
      <c r="E176" s="16" t="s">
        <v>823</v>
      </c>
      <c r="F176" s="16"/>
      <c r="G176" s="16"/>
      <c r="H176" s="301"/>
      <c r="I176" s="301"/>
      <c r="J176" s="301"/>
      <c r="K176" s="301"/>
      <c r="L176" s="301"/>
      <c r="M176" s="301"/>
      <c r="N176" s="301"/>
      <c r="O176" s="300"/>
    </row>
    <row r="177" spans="1:15" ht="29">
      <c r="A177" s="3" t="s">
        <v>3</v>
      </c>
      <c r="B177" s="13"/>
      <c r="C177" s="14" t="s">
        <v>4451</v>
      </c>
      <c r="D177" s="51">
        <v>1</v>
      </c>
      <c r="E177" s="16" t="s">
        <v>827</v>
      </c>
      <c r="F177" s="16"/>
      <c r="G177" s="16"/>
      <c r="H177" s="301"/>
      <c r="I177" s="301"/>
      <c r="J177" s="301"/>
      <c r="K177" s="301"/>
      <c r="L177" s="301"/>
      <c r="M177" s="301"/>
      <c r="N177" s="301"/>
      <c r="O177" s="300"/>
    </row>
    <row r="178" spans="1:15" ht="43.5">
      <c r="A178" s="3"/>
      <c r="B178" s="13"/>
      <c r="C178" s="14" t="s">
        <v>4452</v>
      </c>
      <c r="D178" s="51">
        <v>1</v>
      </c>
      <c r="E178" s="16" t="s">
        <v>827</v>
      </c>
      <c r="F178" s="16"/>
      <c r="G178" s="16"/>
      <c r="H178" s="301"/>
      <c r="I178" s="301"/>
      <c r="J178" s="301"/>
      <c r="K178" s="301"/>
      <c r="L178" s="301"/>
      <c r="M178" s="301"/>
      <c r="N178" s="301"/>
      <c r="O178" s="300"/>
    </row>
    <row r="179" spans="1:15" ht="43.5">
      <c r="A179" s="3"/>
      <c r="B179" s="13"/>
      <c r="C179" s="14" t="s">
        <v>4453</v>
      </c>
      <c r="D179" s="51">
        <v>1</v>
      </c>
      <c r="E179" s="16" t="s">
        <v>827</v>
      </c>
      <c r="F179" s="16"/>
      <c r="G179" s="16"/>
      <c r="H179" s="301"/>
      <c r="I179" s="301"/>
      <c r="J179" s="301"/>
      <c r="K179" s="301"/>
      <c r="L179" s="301"/>
      <c r="M179" s="301"/>
      <c r="N179" s="301"/>
      <c r="O179" s="300"/>
    </row>
    <row r="180" spans="1:15" ht="43.5">
      <c r="A180" s="3" t="s">
        <v>1214</v>
      </c>
      <c r="B180" s="13" t="s">
        <v>282</v>
      </c>
      <c r="C180" s="14" t="s">
        <v>4454</v>
      </c>
      <c r="D180" s="51">
        <v>1</v>
      </c>
      <c r="E180" s="16" t="s">
        <v>823</v>
      </c>
      <c r="F180" s="16"/>
      <c r="G180" s="16"/>
      <c r="H180" s="301"/>
      <c r="I180" s="301"/>
      <c r="J180" s="301"/>
      <c r="K180" s="301"/>
      <c r="L180" s="301"/>
      <c r="M180" s="301"/>
      <c r="N180" s="301"/>
      <c r="O180" s="300"/>
    </row>
    <row r="181" spans="1:15" ht="43.5">
      <c r="A181" s="3"/>
      <c r="B181" s="13"/>
      <c r="C181" s="14" t="s">
        <v>4455</v>
      </c>
      <c r="D181" s="51">
        <v>1</v>
      </c>
      <c r="E181" s="16" t="s">
        <v>827</v>
      </c>
      <c r="F181" s="16"/>
      <c r="G181" s="16"/>
      <c r="H181" s="301"/>
      <c r="I181" s="301"/>
      <c r="J181" s="301"/>
      <c r="K181" s="301"/>
      <c r="L181" s="301"/>
      <c r="M181" s="301"/>
      <c r="N181" s="301"/>
      <c r="O181" s="300"/>
    </row>
    <row r="182" spans="1:15" ht="62">
      <c r="A182" s="3" t="s">
        <v>1217</v>
      </c>
      <c r="B182" s="9" t="s">
        <v>283</v>
      </c>
      <c r="C182" s="14" t="s">
        <v>4456</v>
      </c>
      <c r="D182" s="51">
        <v>1</v>
      </c>
      <c r="E182" s="16" t="s">
        <v>827</v>
      </c>
      <c r="F182" s="16"/>
      <c r="G182" s="16"/>
      <c r="H182" s="301"/>
      <c r="I182" s="301"/>
      <c r="J182" s="301"/>
      <c r="K182" s="301"/>
      <c r="L182" s="301"/>
      <c r="M182" s="301"/>
      <c r="N182" s="301"/>
      <c r="O182" s="300"/>
    </row>
    <row r="183" spans="1:15" ht="29">
      <c r="A183" s="3"/>
      <c r="B183" s="7"/>
      <c r="C183" s="14" t="s">
        <v>4457</v>
      </c>
      <c r="D183" s="51">
        <v>1</v>
      </c>
      <c r="E183" s="16" t="s">
        <v>827</v>
      </c>
      <c r="F183" s="16"/>
      <c r="G183" s="16"/>
      <c r="H183" s="301"/>
      <c r="I183" s="301"/>
      <c r="J183" s="301"/>
      <c r="K183" s="301"/>
      <c r="L183" s="301"/>
      <c r="M183" s="301"/>
      <c r="N183" s="301"/>
      <c r="O183" s="300"/>
    </row>
    <row r="184" spans="1:15" ht="18.5">
      <c r="A184" s="3" t="s">
        <v>59</v>
      </c>
      <c r="B184" s="431" t="s">
        <v>284</v>
      </c>
      <c r="C184" s="443"/>
      <c r="D184" s="443"/>
      <c r="E184" s="443"/>
      <c r="F184" s="443"/>
      <c r="G184" s="483"/>
      <c r="H184" s="301">
        <f>SUM(D185:D217)</f>
        <v>33</v>
      </c>
      <c r="I184" s="301">
        <f>COUNT(D185:D217)*2</f>
        <v>66</v>
      </c>
      <c r="J184" s="301"/>
      <c r="K184" s="301"/>
      <c r="L184" s="301"/>
      <c r="M184" s="301"/>
      <c r="N184" s="301"/>
      <c r="O184" s="300"/>
    </row>
    <row r="185" spans="1:15" ht="46.5">
      <c r="A185" s="3" t="s">
        <v>3878</v>
      </c>
      <c r="B185" s="8" t="s">
        <v>3879</v>
      </c>
      <c r="C185" s="14" t="s">
        <v>4458</v>
      </c>
      <c r="D185" s="51">
        <v>1</v>
      </c>
      <c r="E185" s="16" t="s">
        <v>834</v>
      </c>
      <c r="F185" s="16">
        <v>1</v>
      </c>
      <c r="G185" s="16"/>
      <c r="H185" s="301"/>
      <c r="I185" s="301"/>
      <c r="J185" s="301"/>
      <c r="K185" s="301"/>
      <c r="L185" s="301"/>
      <c r="M185" s="301"/>
      <c r="N185" s="301"/>
      <c r="O185" s="300"/>
    </row>
    <row r="186" spans="1:15" ht="29">
      <c r="A186" s="3" t="s">
        <v>3</v>
      </c>
      <c r="B186" s="8"/>
      <c r="C186" s="14" t="s">
        <v>4459</v>
      </c>
      <c r="D186" s="51">
        <v>1</v>
      </c>
      <c r="E186" s="16" t="s">
        <v>834</v>
      </c>
      <c r="F186" s="16">
        <v>1</v>
      </c>
      <c r="G186" s="16"/>
      <c r="H186" s="301"/>
      <c r="I186" s="301"/>
      <c r="J186" s="301"/>
      <c r="K186" s="301"/>
      <c r="L186" s="301"/>
      <c r="M186" s="301"/>
      <c r="N186" s="301"/>
      <c r="O186" s="300"/>
    </row>
    <row r="187" spans="1:15" ht="29">
      <c r="A187" s="3"/>
      <c r="B187" s="8"/>
      <c r="C187" s="14" t="s">
        <v>4460</v>
      </c>
      <c r="D187" s="51">
        <v>1</v>
      </c>
      <c r="E187" s="16" t="s">
        <v>834</v>
      </c>
      <c r="F187" s="16">
        <v>1</v>
      </c>
      <c r="G187" s="16"/>
      <c r="H187" s="301"/>
      <c r="I187" s="301"/>
      <c r="J187" s="301"/>
      <c r="K187" s="301"/>
      <c r="L187" s="301"/>
      <c r="M187" s="301"/>
      <c r="N187" s="301"/>
      <c r="O187" s="300"/>
    </row>
    <row r="188" spans="1:15" ht="15.5">
      <c r="A188" s="3" t="s">
        <v>3</v>
      </c>
      <c r="B188" s="8"/>
      <c r="C188" s="14" t="s">
        <v>4461</v>
      </c>
      <c r="D188" s="51">
        <v>1</v>
      </c>
      <c r="E188" s="16" t="s">
        <v>834</v>
      </c>
      <c r="F188" s="16">
        <v>1</v>
      </c>
      <c r="G188" s="16"/>
      <c r="H188" s="301"/>
      <c r="I188" s="301"/>
      <c r="J188" s="301"/>
      <c r="K188" s="301"/>
      <c r="L188" s="301"/>
      <c r="M188" s="301"/>
      <c r="N188" s="301"/>
      <c r="O188" s="300"/>
    </row>
    <row r="189" spans="1:15" ht="15.5">
      <c r="A189" s="3" t="s">
        <v>3</v>
      </c>
      <c r="B189" s="8"/>
      <c r="C189" s="14" t="s">
        <v>4462</v>
      </c>
      <c r="D189" s="51">
        <v>1</v>
      </c>
      <c r="E189" s="16" t="s">
        <v>834</v>
      </c>
      <c r="F189" s="16">
        <v>1</v>
      </c>
      <c r="G189" s="16"/>
      <c r="H189" s="301"/>
      <c r="I189" s="301"/>
      <c r="J189" s="301"/>
      <c r="K189" s="301"/>
      <c r="L189" s="301"/>
      <c r="M189" s="301"/>
      <c r="N189" s="301"/>
      <c r="O189" s="300"/>
    </row>
    <row r="190" spans="1:15" ht="46.5">
      <c r="A190" s="3" t="s">
        <v>2356</v>
      </c>
      <c r="B190" s="5" t="s">
        <v>286</v>
      </c>
      <c r="C190" s="19" t="s">
        <v>4463</v>
      </c>
      <c r="D190" s="51">
        <v>1</v>
      </c>
      <c r="E190" s="16" t="s">
        <v>834</v>
      </c>
      <c r="F190" s="16">
        <v>2</v>
      </c>
      <c r="G190" s="16"/>
      <c r="H190" s="301"/>
      <c r="I190" s="301"/>
      <c r="J190" s="301"/>
      <c r="K190" s="301"/>
      <c r="L190" s="301"/>
      <c r="M190" s="301"/>
      <c r="N190" s="301"/>
      <c r="O190" s="300"/>
    </row>
    <row r="191" spans="1:15" ht="15.5">
      <c r="A191" s="3" t="s">
        <v>3</v>
      </c>
      <c r="B191" s="8"/>
      <c r="C191" s="14" t="s">
        <v>4946</v>
      </c>
      <c r="D191" s="51">
        <v>1</v>
      </c>
      <c r="E191" s="16" t="s">
        <v>834</v>
      </c>
      <c r="F191" s="16">
        <v>1</v>
      </c>
      <c r="G191" s="16"/>
      <c r="H191" s="301"/>
      <c r="I191" s="301"/>
      <c r="J191" s="301"/>
      <c r="K191" s="301"/>
      <c r="L191" s="301"/>
      <c r="M191" s="301"/>
      <c r="N191" s="301"/>
      <c r="O191" s="300"/>
    </row>
    <row r="192" spans="1:15" ht="15.5">
      <c r="A192" s="3"/>
      <c r="B192" s="8"/>
      <c r="C192" s="14" t="s">
        <v>4464</v>
      </c>
      <c r="D192" s="51">
        <v>1</v>
      </c>
      <c r="E192" s="16" t="s">
        <v>834</v>
      </c>
      <c r="F192" s="16">
        <v>1</v>
      </c>
      <c r="G192" s="16"/>
      <c r="H192" s="301"/>
      <c r="I192" s="301"/>
      <c r="J192" s="301"/>
      <c r="K192" s="301"/>
      <c r="L192" s="301"/>
      <c r="M192" s="301"/>
      <c r="N192" s="301"/>
      <c r="O192" s="300"/>
    </row>
    <row r="193" spans="1:15" ht="46.5">
      <c r="A193" s="3" t="s">
        <v>62</v>
      </c>
      <c r="B193" s="8" t="s">
        <v>287</v>
      </c>
      <c r="C193" s="19" t="s">
        <v>4465</v>
      </c>
      <c r="D193" s="51">
        <v>1</v>
      </c>
      <c r="E193" s="16" t="s">
        <v>834</v>
      </c>
      <c r="F193" s="16" t="s">
        <v>2360</v>
      </c>
      <c r="G193" s="16"/>
      <c r="H193" s="301"/>
      <c r="I193" s="301"/>
      <c r="J193" s="301"/>
      <c r="K193" s="301"/>
      <c r="L193" s="301"/>
      <c r="M193" s="301"/>
      <c r="N193" s="301"/>
      <c r="O193" s="300"/>
    </row>
    <row r="194" spans="1:15" ht="46.5">
      <c r="A194" s="3" t="s">
        <v>63</v>
      </c>
      <c r="B194" s="8" t="s">
        <v>288</v>
      </c>
      <c r="C194" s="149" t="s">
        <v>4947</v>
      </c>
      <c r="D194" s="51">
        <v>1</v>
      </c>
      <c r="E194" s="16" t="s">
        <v>834</v>
      </c>
      <c r="F194" s="16" t="s">
        <v>2360</v>
      </c>
      <c r="G194" s="16"/>
      <c r="H194" s="301"/>
      <c r="I194" s="301"/>
      <c r="J194" s="301"/>
      <c r="K194" s="301"/>
      <c r="L194" s="301"/>
      <c r="M194" s="301"/>
      <c r="N194" s="301"/>
      <c r="O194" s="300"/>
    </row>
    <row r="195" spans="1:15" ht="15.5">
      <c r="A195" s="3" t="s">
        <v>3</v>
      </c>
      <c r="B195" s="8"/>
      <c r="C195" s="149" t="s">
        <v>4948</v>
      </c>
      <c r="D195" s="51">
        <v>1</v>
      </c>
      <c r="E195" s="16" t="s">
        <v>835</v>
      </c>
      <c r="F195" s="16" t="s">
        <v>2360</v>
      </c>
      <c r="G195" s="16"/>
      <c r="H195" s="301"/>
      <c r="I195" s="301"/>
      <c r="J195" s="301"/>
      <c r="K195" s="301"/>
      <c r="L195" s="301"/>
      <c r="M195" s="301"/>
      <c r="N195" s="301"/>
      <c r="O195" s="300"/>
    </row>
    <row r="196" spans="1:15" ht="15.5">
      <c r="A196" s="3" t="s">
        <v>3</v>
      </c>
      <c r="B196" s="8"/>
      <c r="C196" s="149" t="s">
        <v>4949</v>
      </c>
      <c r="D196" s="51">
        <v>1</v>
      </c>
      <c r="E196" s="16" t="s">
        <v>835</v>
      </c>
      <c r="F196" s="16" t="s">
        <v>2360</v>
      </c>
      <c r="G196" s="16"/>
      <c r="H196" s="301"/>
      <c r="I196" s="301"/>
      <c r="J196" s="301"/>
      <c r="K196" s="301"/>
      <c r="L196" s="301"/>
      <c r="M196" s="301"/>
      <c r="N196" s="301"/>
      <c r="O196" s="300"/>
    </row>
    <row r="197" spans="1:15" ht="15.5">
      <c r="A197" s="3" t="s">
        <v>3</v>
      </c>
      <c r="B197" s="8"/>
      <c r="C197" s="149" t="s">
        <v>4950</v>
      </c>
      <c r="D197" s="51">
        <v>1</v>
      </c>
      <c r="E197" s="16" t="s">
        <v>835</v>
      </c>
      <c r="F197" s="16" t="s">
        <v>2360</v>
      </c>
      <c r="G197" s="16"/>
      <c r="H197" s="301"/>
      <c r="I197" s="301"/>
      <c r="J197" s="301"/>
      <c r="K197" s="301"/>
      <c r="L197" s="301"/>
      <c r="M197" s="301"/>
      <c r="N197" s="301"/>
      <c r="O197" s="300"/>
    </row>
    <row r="198" spans="1:15" ht="29">
      <c r="A198" s="3" t="s">
        <v>3</v>
      </c>
      <c r="B198" s="8"/>
      <c r="C198" s="149" t="s">
        <v>4951</v>
      </c>
      <c r="D198" s="51">
        <v>1</v>
      </c>
      <c r="E198" s="16" t="s">
        <v>835</v>
      </c>
      <c r="F198" s="16" t="s">
        <v>2360</v>
      </c>
      <c r="G198" s="16"/>
      <c r="H198" s="301"/>
      <c r="I198" s="301"/>
      <c r="J198" s="301"/>
      <c r="K198" s="301"/>
      <c r="L198" s="301"/>
      <c r="M198" s="301"/>
      <c r="N198" s="301"/>
      <c r="O198" s="300"/>
    </row>
    <row r="199" spans="1:15" ht="15.5">
      <c r="A199" s="3" t="s">
        <v>3</v>
      </c>
      <c r="B199" s="8"/>
      <c r="C199" s="149" t="s">
        <v>4952</v>
      </c>
      <c r="D199" s="51">
        <v>1</v>
      </c>
      <c r="E199" s="16" t="s">
        <v>835</v>
      </c>
      <c r="F199" s="16" t="s">
        <v>2360</v>
      </c>
      <c r="G199" s="16"/>
      <c r="H199" s="301"/>
      <c r="I199" s="301"/>
      <c r="J199" s="301"/>
      <c r="K199" s="301"/>
      <c r="L199" s="301"/>
      <c r="M199" s="301"/>
      <c r="N199" s="301"/>
      <c r="O199" s="300"/>
    </row>
    <row r="200" spans="1:15" ht="15.5">
      <c r="A200" s="3" t="s">
        <v>3</v>
      </c>
      <c r="B200" s="8"/>
      <c r="C200" s="149" t="s">
        <v>4953</v>
      </c>
      <c r="D200" s="51">
        <v>1</v>
      </c>
      <c r="E200" s="16" t="s">
        <v>835</v>
      </c>
      <c r="F200" s="16" t="s">
        <v>2360</v>
      </c>
      <c r="G200" s="16"/>
      <c r="H200" s="301"/>
      <c r="I200" s="301"/>
      <c r="J200" s="301"/>
      <c r="K200" s="301"/>
      <c r="L200" s="301"/>
      <c r="M200" s="301"/>
      <c r="N200" s="301"/>
      <c r="O200" s="300"/>
    </row>
    <row r="201" spans="1:15" ht="15.5">
      <c r="A201" s="3" t="s">
        <v>3</v>
      </c>
      <c r="B201" s="8"/>
      <c r="C201" s="149" t="s">
        <v>4954</v>
      </c>
      <c r="D201" s="51">
        <v>1</v>
      </c>
      <c r="E201" s="16" t="s">
        <v>835</v>
      </c>
      <c r="F201" s="16" t="s">
        <v>2360</v>
      </c>
      <c r="G201" s="16"/>
      <c r="H201" s="301"/>
      <c r="I201" s="301"/>
      <c r="J201" s="301"/>
      <c r="K201" s="301"/>
      <c r="L201" s="301"/>
      <c r="M201" s="301"/>
      <c r="N201" s="301"/>
      <c r="O201" s="300"/>
    </row>
    <row r="202" spans="1:15" ht="15.5">
      <c r="A202" s="3" t="s">
        <v>3</v>
      </c>
      <c r="B202" s="5"/>
      <c r="C202" s="149" t="s">
        <v>4955</v>
      </c>
      <c r="D202" s="51">
        <v>1</v>
      </c>
      <c r="E202" s="16" t="s">
        <v>835</v>
      </c>
      <c r="F202" s="16" t="s">
        <v>2360</v>
      </c>
      <c r="G202" s="16"/>
      <c r="H202" s="301"/>
      <c r="I202" s="301"/>
      <c r="J202" s="301"/>
      <c r="K202" s="301"/>
      <c r="L202" s="301"/>
      <c r="M202" s="301"/>
      <c r="N202" s="301"/>
      <c r="O202" s="300"/>
    </row>
    <row r="203" spans="1:15" ht="31">
      <c r="A203" s="3" t="s">
        <v>2361</v>
      </c>
      <c r="B203" s="8" t="s">
        <v>289</v>
      </c>
      <c r="C203" s="149" t="s">
        <v>4466</v>
      </c>
      <c r="D203" s="51">
        <v>1</v>
      </c>
      <c r="E203" s="16" t="s">
        <v>835</v>
      </c>
      <c r="F203" s="22"/>
      <c r="G203" s="16"/>
      <c r="H203" s="301"/>
      <c r="I203" s="301"/>
      <c r="J203" s="301"/>
      <c r="K203" s="301"/>
      <c r="L203" s="301"/>
      <c r="M203" s="301"/>
      <c r="N203" s="301"/>
      <c r="O203" s="300"/>
    </row>
    <row r="204" spans="1:15" ht="29">
      <c r="A204" s="3" t="s">
        <v>3</v>
      </c>
      <c r="B204" s="8"/>
      <c r="C204" s="19" t="s">
        <v>4467</v>
      </c>
      <c r="D204" s="51">
        <v>1</v>
      </c>
      <c r="E204" s="16" t="s">
        <v>835</v>
      </c>
      <c r="F204" s="16"/>
      <c r="G204" s="16"/>
      <c r="H204" s="301"/>
      <c r="I204" s="301"/>
      <c r="J204" s="301"/>
      <c r="K204" s="301"/>
      <c r="L204" s="301"/>
      <c r="M204" s="301"/>
      <c r="N204" s="301"/>
      <c r="O204" s="300"/>
    </row>
    <row r="205" spans="1:15" ht="15.5">
      <c r="A205" s="3" t="s">
        <v>3</v>
      </c>
      <c r="B205" s="8"/>
      <c r="C205" s="149" t="s">
        <v>4468</v>
      </c>
      <c r="D205" s="51">
        <v>1</v>
      </c>
      <c r="E205" s="16" t="s">
        <v>835</v>
      </c>
      <c r="F205" s="16"/>
      <c r="G205" s="16"/>
      <c r="H205" s="301"/>
      <c r="I205" s="301"/>
      <c r="J205" s="301"/>
      <c r="K205" s="301"/>
      <c r="L205" s="301"/>
      <c r="M205" s="301"/>
      <c r="N205" s="301"/>
      <c r="O205" s="300"/>
    </row>
    <row r="206" spans="1:15" ht="15.5">
      <c r="A206" s="3"/>
      <c r="B206" s="8"/>
      <c r="C206" s="149" t="s">
        <v>4469</v>
      </c>
      <c r="D206" s="51">
        <v>1</v>
      </c>
      <c r="E206" s="16"/>
      <c r="F206" s="147"/>
      <c r="G206" s="16"/>
      <c r="H206" s="301"/>
      <c r="I206" s="301"/>
      <c r="J206" s="301"/>
      <c r="K206" s="301"/>
      <c r="L206" s="301"/>
      <c r="M206" s="301"/>
      <c r="N206" s="301"/>
      <c r="O206" s="300"/>
    </row>
    <row r="207" spans="1:15" ht="43.5">
      <c r="A207" s="3" t="s">
        <v>2364</v>
      </c>
      <c r="B207" s="8" t="s">
        <v>290</v>
      </c>
      <c r="C207" s="14" t="s">
        <v>4470</v>
      </c>
      <c r="D207" s="51">
        <v>1</v>
      </c>
      <c r="E207" s="16" t="s">
        <v>835</v>
      </c>
      <c r="F207" s="16"/>
      <c r="G207" s="16"/>
      <c r="H207" s="301"/>
      <c r="I207" s="301"/>
      <c r="J207" s="301"/>
      <c r="K207" s="301"/>
      <c r="L207" s="301"/>
      <c r="M207" s="301"/>
      <c r="N207" s="301"/>
      <c r="O207" s="300"/>
    </row>
    <row r="208" spans="1:15" ht="43.5">
      <c r="A208" s="3"/>
      <c r="B208" s="8"/>
      <c r="C208" s="14" t="s">
        <v>4471</v>
      </c>
      <c r="D208" s="51">
        <v>1</v>
      </c>
      <c r="E208" s="16" t="s">
        <v>835</v>
      </c>
      <c r="F208" s="19"/>
      <c r="G208" s="16"/>
      <c r="H208" s="301"/>
      <c r="I208" s="301"/>
      <c r="J208" s="301"/>
      <c r="K208" s="301"/>
      <c r="L208" s="301"/>
      <c r="M208" s="301"/>
      <c r="N208" s="301"/>
      <c r="O208" s="300"/>
    </row>
    <row r="209" spans="1:15" ht="43.5">
      <c r="A209" s="3"/>
      <c r="B209" s="8"/>
      <c r="C209" s="19" t="s">
        <v>4472</v>
      </c>
      <c r="D209" s="51">
        <v>1</v>
      </c>
      <c r="E209" s="16" t="s">
        <v>835</v>
      </c>
      <c r="F209" s="19"/>
      <c r="G209" s="16"/>
      <c r="H209" s="301"/>
      <c r="I209" s="301"/>
      <c r="J209" s="301"/>
      <c r="K209" s="301"/>
      <c r="L209" s="301"/>
      <c r="M209" s="301"/>
      <c r="N209" s="301"/>
      <c r="O209" s="300"/>
    </row>
    <row r="210" spans="1:15" ht="43.5">
      <c r="A210" s="3"/>
      <c r="B210" s="8"/>
      <c r="C210" s="14" t="s">
        <v>4473</v>
      </c>
      <c r="D210" s="51">
        <v>1</v>
      </c>
      <c r="E210" s="16" t="s">
        <v>835</v>
      </c>
      <c r="F210" s="19"/>
      <c r="G210" s="16"/>
      <c r="H210" s="301"/>
      <c r="I210" s="301"/>
      <c r="J210" s="301"/>
      <c r="K210" s="301"/>
      <c r="L210" s="301"/>
      <c r="M210" s="301"/>
      <c r="N210" s="301"/>
      <c r="O210" s="300"/>
    </row>
    <row r="211" spans="1:15" ht="29">
      <c r="A211" s="3"/>
      <c r="B211" s="8"/>
      <c r="C211" s="19" t="s">
        <v>4474</v>
      </c>
      <c r="D211" s="51">
        <v>1</v>
      </c>
      <c r="E211" s="16" t="s">
        <v>835</v>
      </c>
      <c r="F211" s="19"/>
      <c r="G211" s="16"/>
      <c r="H211" s="301"/>
      <c r="I211" s="301"/>
      <c r="J211" s="301"/>
      <c r="K211" s="301"/>
      <c r="L211" s="301"/>
      <c r="M211" s="301"/>
      <c r="N211" s="301"/>
      <c r="O211" s="300"/>
    </row>
    <row r="212" spans="1:15" ht="29">
      <c r="A212" s="3"/>
      <c r="B212" s="8"/>
      <c r="C212" s="19" t="s">
        <v>4475</v>
      </c>
      <c r="D212" s="51">
        <v>1</v>
      </c>
      <c r="E212" s="16" t="s">
        <v>835</v>
      </c>
      <c r="F212" s="19"/>
      <c r="G212" s="16"/>
      <c r="H212" s="301"/>
      <c r="I212" s="301"/>
      <c r="J212" s="301"/>
      <c r="K212" s="301"/>
      <c r="L212" s="301"/>
      <c r="M212" s="301"/>
      <c r="N212" s="301"/>
      <c r="O212" s="300"/>
    </row>
    <row r="213" spans="1:15" ht="29">
      <c r="A213" s="3"/>
      <c r="B213" s="8"/>
      <c r="C213" s="14" t="s">
        <v>4476</v>
      </c>
      <c r="D213" s="51">
        <v>1</v>
      </c>
      <c r="E213" s="16" t="s">
        <v>835</v>
      </c>
      <c r="F213" s="19"/>
      <c r="G213" s="16"/>
      <c r="H213" s="301"/>
      <c r="I213" s="301"/>
      <c r="J213" s="301"/>
      <c r="K213" s="301"/>
      <c r="L213" s="301"/>
      <c r="M213" s="301"/>
      <c r="N213" s="301"/>
      <c r="O213" s="300"/>
    </row>
    <row r="214" spans="1:15" ht="15.5">
      <c r="A214" s="3"/>
      <c r="B214" s="8"/>
      <c r="C214" s="19" t="s">
        <v>4477</v>
      </c>
      <c r="D214" s="51">
        <v>1</v>
      </c>
      <c r="E214" s="16" t="s">
        <v>835</v>
      </c>
      <c r="F214" s="19"/>
      <c r="G214" s="16"/>
      <c r="H214" s="301"/>
      <c r="I214" s="301"/>
      <c r="J214" s="301"/>
      <c r="K214" s="301"/>
      <c r="L214" s="301"/>
      <c r="M214" s="301"/>
      <c r="N214" s="301"/>
      <c r="O214" s="300"/>
    </row>
    <row r="215" spans="1:15" ht="29">
      <c r="A215" s="3"/>
      <c r="B215" s="8"/>
      <c r="C215" s="19" t="s">
        <v>4478</v>
      </c>
      <c r="D215" s="51">
        <v>1</v>
      </c>
      <c r="E215" s="16" t="s">
        <v>835</v>
      </c>
      <c r="F215" s="19"/>
      <c r="G215" s="16"/>
      <c r="H215" s="301"/>
      <c r="I215" s="301"/>
      <c r="J215" s="301"/>
      <c r="K215" s="301"/>
      <c r="L215" s="301"/>
      <c r="M215" s="301"/>
      <c r="N215" s="301"/>
      <c r="O215" s="300"/>
    </row>
    <row r="216" spans="1:15" ht="29">
      <c r="A216" s="3"/>
      <c r="B216" s="8"/>
      <c r="C216" s="19" t="s">
        <v>4479</v>
      </c>
      <c r="D216" s="51">
        <v>1</v>
      </c>
      <c r="E216" s="16" t="s">
        <v>835</v>
      </c>
      <c r="F216" s="235"/>
      <c r="G216" s="16"/>
      <c r="H216" s="301"/>
      <c r="I216" s="301"/>
      <c r="J216" s="301"/>
      <c r="K216" s="301"/>
      <c r="L216" s="301"/>
      <c r="M216" s="301"/>
      <c r="N216" s="301"/>
      <c r="O216" s="300"/>
    </row>
    <row r="217" spans="1:15" ht="43.5">
      <c r="A217" s="3" t="s">
        <v>2368</v>
      </c>
      <c r="B217" s="8" t="s">
        <v>291</v>
      </c>
      <c r="C217" s="14" t="s">
        <v>4480</v>
      </c>
      <c r="D217" s="51">
        <v>1</v>
      </c>
      <c r="E217" s="16" t="s">
        <v>835</v>
      </c>
      <c r="F217" s="22"/>
      <c r="G217" s="16"/>
      <c r="H217" s="301"/>
      <c r="I217" s="301"/>
      <c r="J217" s="301"/>
      <c r="K217" s="301"/>
      <c r="L217" s="301"/>
      <c r="M217" s="301"/>
      <c r="N217" s="301"/>
      <c r="O217" s="300"/>
    </row>
    <row r="218" spans="1:15" ht="18.5">
      <c r="A218" s="3" t="s">
        <v>1242</v>
      </c>
      <c r="B218" s="431" t="s">
        <v>292</v>
      </c>
      <c r="C218" s="443"/>
      <c r="D218" s="443"/>
      <c r="E218" s="443"/>
      <c r="F218" s="443"/>
      <c r="G218" s="483"/>
      <c r="H218" s="301">
        <f>SUM(D219)</f>
        <v>1</v>
      </c>
      <c r="I218" s="301">
        <f>COUNT(D219)*2</f>
        <v>2</v>
      </c>
      <c r="J218" s="301"/>
      <c r="K218" s="301"/>
      <c r="L218" s="301"/>
      <c r="M218" s="301"/>
      <c r="N218" s="301"/>
      <c r="O218" s="300"/>
    </row>
    <row r="219" spans="1:15" ht="43.5">
      <c r="A219" s="3" t="s">
        <v>1243</v>
      </c>
      <c r="B219" s="8" t="s">
        <v>293</v>
      </c>
      <c r="C219" s="14" t="s">
        <v>4481</v>
      </c>
      <c r="D219" s="51">
        <v>1</v>
      </c>
      <c r="E219" s="16" t="s">
        <v>835</v>
      </c>
      <c r="F219" s="16"/>
      <c r="G219" s="16"/>
      <c r="H219" s="301"/>
      <c r="I219" s="301"/>
      <c r="J219" s="301"/>
      <c r="K219" s="301"/>
      <c r="L219" s="301"/>
      <c r="M219" s="301"/>
      <c r="N219" s="301"/>
      <c r="O219" s="300"/>
    </row>
    <row r="220" spans="1:15" ht="18.5">
      <c r="A220" s="3" t="s">
        <v>1254</v>
      </c>
      <c r="B220" s="431" t="s">
        <v>296</v>
      </c>
      <c r="C220" s="443"/>
      <c r="D220" s="443"/>
      <c r="E220" s="443"/>
      <c r="F220" s="443"/>
      <c r="G220" s="483"/>
      <c r="H220" s="301">
        <f>SUM(D221:D225)</f>
        <v>5</v>
      </c>
      <c r="I220" s="301">
        <f>COUNT(D221:D225)*2</f>
        <v>10</v>
      </c>
      <c r="J220" s="301"/>
      <c r="K220" s="301"/>
      <c r="L220" s="301"/>
      <c r="M220" s="301"/>
      <c r="N220" s="301"/>
      <c r="O220" s="300"/>
    </row>
    <row r="221" spans="1:15" ht="58">
      <c r="A221" s="3" t="s">
        <v>77</v>
      </c>
      <c r="B221" s="11" t="s">
        <v>302</v>
      </c>
      <c r="C221" s="14" t="s">
        <v>4482</v>
      </c>
      <c r="D221" s="51">
        <v>1</v>
      </c>
      <c r="E221" s="71" t="s">
        <v>823</v>
      </c>
      <c r="F221" s="14" t="s">
        <v>4483</v>
      </c>
      <c r="G221" s="16"/>
      <c r="H221" s="301"/>
      <c r="I221" s="301"/>
      <c r="J221" s="301"/>
      <c r="K221" s="301"/>
      <c r="L221" s="301"/>
      <c r="M221" s="301"/>
      <c r="N221" s="301"/>
      <c r="O221" s="300"/>
    </row>
    <row r="222" spans="1:15" ht="29">
      <c r="A222" s="3"/>
      <c r="B222" s="11"/>
      <c r="C222" s="14" t="s">
        <v>4484</v>
      </c>
      <c r="D222" s="51">
        <v>1</v>
      </c>
      <c r="E222" s="71" t="s">
        <v>823</v>
      </c>
      <c r="F222" s="14" t="s">
        <v>4485</v>
      </c>
      <c r="G222" s="16"/>
      <c r="H222" s="301"/>
      <c r="I222" s="301"/>
      <c r="J222" s="301"/>
      <c r="K222" s="301"/>
      <c r="L222" s="301"/>
      <c r="M222" s="301"/>
      <c r="N222" s="301"/>
      <c r="O222" s="300"/>
    </row>
    <row r="223" spans="1:15" ht="29">
      <c r="A223" s="3"/>
      <c r="B223" s="11"/>
      <c r="C223" s="19" t="s">
        <v>4486</v>
      </c>
      <c r="D223" s="51">
        <v>1</v>
      </c>
      <c r="E223" s="71"/>
      <c r="F223" s="236"/>
      <c r="G223" s="16"/>
      <c r="H223" s="301"/>
      <c r="I223" s="301"/>
      <c r="J223" s="301"/>
      <c r="K223" s="301"/>
      <c r="L223" s="301"/>
      <c r="M223" s="301"/>
      <c r="N223" s="301"/>
      <c r="O223" s="300"/>
    </row>
    <row r="224" spans="1:15" ht="46.5">
      <c r="A224" s="3" t="s">
        <v>1270</v>
      </c>
      <c r="B224" s="8" t="s">
        <v>303</v>
      </c>
      <c r="C224" s="14" t="s">
        <v>4487</v>
      </c>
      <c r="D224" s="51">
        <v>1</v>
      </c>
      <c r="E224" s="71" t="s">
        <v>823</v>
      </c>
      <c r="F224" s="56"/>
      <c r="G224" s="16"/>
      <c r="H224" s="301"/>
      <c r="I224" s="301"/>
      <c r="J224" s="301"/>
      <c r="K224" s="301"/>
      <c r="L224" s="301"/>
      <c r="M224" s="301"/>
      <c r="N224" s="301"/>
      <c r="O224" s="300"/>
    </row>
    <row r="225" spans="1:15" ht="29">
      <c r="A225" s="3"/>
      <c r="B225" s="8"/>
      <c r="C225" s="14" t="s">
        <v>4488</v>
      </c>
      <c r="D225" s="51">
        <v>1</v>
      </c>
      <c r="E225" s="71" t="s">
        <v>823</v>
      </c>
      <c r="F225" s="16"/>
      <c r="G225" s="16"/>
      <c r="H225" s="301"/>
      <c r="I225" s="301"/>
      <c r="J225" s="301"/>
      <c r="K225" s="301"/>
      <c r="L225" s="301"/>
      <c r="M225" s="301"/>
      <c r="N225" s="301"/>
      <c r="O225" s="300"/>
    </row>
    <row r="226" spans="1:15" ht="18.5">
      <c r="A226" s="1"/>
      <c r="B226" s="506" t="s">
        <v>304</v>
      </c>
      <c r="C226" s="510"/>
      <c r="D226" s="510"/>
      <c r="E226" s="510"/>
      <c r="F226" s="510"/>
      <c r="G226" s="510"/>
      <c r="H226" s="301">
        <f>H227+H237+H243+H294+H308+H311+H322+H331+H348+H368</f>
        <v>139</v>
      </c>
      <c r="I226" s="301">
        <f>I227+I237+I243+I294+I308+I311+I322+I331+I348+I368</f>
        <v>278</v>
      </c>
      <c r="J226" s="301"/>
      <c r="K226" s="301"/>
      <c r="L226" s="301"/>
      <c r="M226" s="301"/>
      <c r="N226" s="301"/>
      <c r="O226" s="300"/>
    </row>
    <row r="227" spans="1:15" ht="18.5">
      <c r="A227" s="3" t="s">
        <v>1275</v>
      </c>
      <c r="B227" s="431" t="s">
        <v>305</v>
      </c>
      <c r="C227" s="443"/>
      <c r="D227" s="443"/>
      <c r="E227" s="443"/>
      <c r="F227" s="443"/>
      <c r="G227" s="483"/>
      <c r="H227" s="301">
        <f>SUM(D228:D236)</f>
        <v>9</v>
      </c>
      <c r="I227" s="301">
        <f>COUNT(D228:D236)*2</f>
        <v>18</v>
      </c>
      <c r="J227" s="301"/>
      <c r="K227" s="301"/>
      <c r="L227" s="301"/>
      <c r="M227" s="301"/>
      <c r="N227" s="301"/>
      <c r="O227" s="300"/>
    </row>
    <row r="228" spans="1:15" ht="46.5">
      <c r="A228" s="3" t="s">
        <v>80</v>
      </c>
      <c r="B228" s="7" t="s">
        <v>306</v>
      </c>
      <c r="C228" s="14" t="s">
        <v>4489</v>
      </c>
      <c r="D228" s="51">
        <v>1</v>
      </c>
      <c r="E228" s="16" t="s">
        <v>835</v>
      </c>
      <c r="F228" s="16"/>
      <c r="G228" s="16"/>
      <c r="H228" s="301"/>
      <c r="I228" s="301"/>
      <c r="J228" s="301"/>
      <c r="K228" s="301"/>
      <c r="L228" s="301"/>
      <c r="M228" s="301"/>
      <c r="N228" s="301"/>
      <c r="O228" s="300"/>
    </row>
    <row r="229" spans="1:15" ht="43.5">
      <c r="A229" s="3"/>
      <c r="B229" s="7"/>
      <c r="C229" s="19" t="s">
        <v>4490</v>
      </c>
      <c r="D229" s="51">
        <v>1</v>
      </c>
      <c r="E229" s="16" t="s">
        <v>835</v>
      </c>
      <c r="F229" s="16"/>
      <c r="G229" s="16"/>
      <c r="H229" s="301"/>
      <c r="I229" s="301"/>
      <c r="J229" s="301"/>
      <c r="K229" s="301"/>
      <c r="L229" s="301"/>
      <c r="M229" s="301"/>
      <c r="N229" s="301"/>
      <c r="O229" s="300"/>
    </row>
    <row r="230" spans="1:15" ht="29">
      <c r="A230" s="3"/>
      <c r="B230" s="7"/>
      <c r="C230" s="14" t="s">
        <v>4491</v>
      </c>
      <c r="D230" s="51">
        <v>1</v>
      </c>
      <c r="E230" s="16" t="s">
        <v>835</v>
      </c>
      <c r="F230" s="22"/>
      <c r="G230" s="16"/>
      <c r="H230" s="301"/>
      <c r="I230" s="301"/>
      <c r="J230" s="301"/>
      <c r="K230" s="301"/>
      <c r="L230" s="301"/>
      <c r="M230" s="301"/>
      <c r="N230" s="301"/>
      <c r="O230" s="300"/>
    </row>
    <row r="231" spans="1:15" ht="43.5">
      <c r="A231" s="3"/>
      <c r="B231" s="7"/>
      <c r="C231" s="19" t="s">
        <v>4492</v>
      </c>
      <c r="D231" s="51">
        <v>1</v>
      </c>
      <c r="E231" s="16" t="s">
        <v>835</v>
      </c>
      <c r="F231" s="19"/>
      <c r="G231" s="16"/>
      <c r="H231" s="301"/>
      <c r="I231" s="301"/>
      <c r="J231" s="301"/>
      <c r="K231" s="301"/>
      <c r="L231" s="301"/>
      <c r="M231" s="301"/>
      <c r="N231" s="301"/>
      <c r="O231" s="300"/>
    </row>
    <row r="232" spans="1:15" ht="29">
      <c r="A232" s="3"/>
      <c r="B232" s="7"/>
      <c r="C232" s="19" t="s">
        <v>4493</v>
      </c>
      <c r="D232" s="51">
        <v>1</v>
      </c>
      <c r="E232" s="16" t="s">
        <v>835</v>
      </c>
      <c r="F232" s="19"/>
      <c r="G232" s="16"/>
      <c r="H232" s="301"/>
      <c r="I232" s="301"/>
      <c r="J232" s="301"/>
      <c r="K232" s="301"/>
      <c r="L232" s="301"/>
      <c r="M232" s="301"/>
      <c r="N232" s="301"/>
      <c r="O232" s="300"/>
    </row>
    <row r="233" spans="1:15" ht="58">
      <c r="A233" s="3"/>
      <c r="B233" s="7"/>
      <c r="C233" s="14" t="s">
        <v>4494</v>
      </c>
      <c r="D233" s="51">
        <v>1</v>
      </c>
      <c r="E233" s="16" t="s">
        <v>835</v>
      </c>
      <c r="F233" s="19"/>
      <c r="G233" s="16"/>
      <c r="H233" s="301"/>
      <c r="I233" s="301"/>
      <c r="J233" s="301"/>
      <c r="K233" s="301"/>
      <c r="L233" s="301"/>
      <c r="M233" s="301"/>
      <c r="N233" s="301"/>
      <c r="O233" s="300"/>
    </row>
    <row r="234" spans="1:15" ht="72.5">
      <c r="A234" s="3"/>
      <c r="B234" s="7"/>
      <c r="C234" s="19" t="s">
        <v>4495</v>
      </c>
      <c r="D234" s="51">
        <v>1</v>
      </c>
      <c r="E234" s="16" t="s">
        <v>835</v>
      </c>
      <c r="F234" s="19"/>
      <c r="G234" s="16"/>
      <c r="H234" s="301"/>
      <c r="I234" s="301"/>
      <c r="J234" s="301"/>
      <c r="K234" s="301"/>
      <c r="L234" s="301"/>
      <c r="M234" s="301"/>
      <c r="N234" s="301"/>
      <c r="O234" s="300"/>
    </row>
    <row r="235" spans="1:15" ht="62">
      <c r="A235" s="3" t="s">
        <v>81</v>
      </c>
      <c r="B235" s="5" t="s">
        <v>307</v>
      </c>
      <c r="C235" s="14" t="s">
        <v>4496</v>
      </c>
      <c r="D235" s="51">
        <v>1</v>
      </c>
      <c r="E235" s="16" t="s">
        <v>835</v>
      </c>
      <c r="F235" s="16"/>
      <c r="G235" s="16"/>
      <c r="H235" s="301"/>
      <c r="I235" s="301"/>
      <c r="J235" s="301"/>
      <c r="K235" s="301"/>
      <c r="L235" s="301"/>
      <c r="M235" s="301"/>
      <c r="N235" s="301"/>
      <c r="O235" s="300"/>
    </row>
    <row r="236" spans="1:15" ht="29">
      <c r="A236" s="3"/>
      <c r="B236" s="5"/>
      <c r="C236" s="14" t="s">
        <v>4497</v>
      </c>
      <c r="D236" s="51">
        <v>1</v>
      </c>
      <c r="E236" s="16" t="s">
        <v>840</v>
      </c>
      <c r="F236" s="16"/>
      <c r="G236" s="16"/>
      <c r="H236" s="301"/>
      <c r="I236" s="301"/>
      <c r="J236" s="301"/>
      <c r="K236" s="301"/>
      <c r="L236" s="301"/>
      <c r="M236" s="301"/>
      <c r="N236" s="301"/>
      <c r="O236" s="300"/>
    </row>
    <row r="237" spans="1:15" ht="18.5">
      <c r="A237" s="3" t="s">
        <v>1279</v>
      </c>
      <c r="B237" s="431" t="s">
        <v>309</v>
      </c>
      <c r="C237" s="443"/>
      <c r="D237" s="443"/>
      <c r="E237" s="443"/>
      <c r="F237" s="443"/>
      <c r="G237" s="483"/>
      <c r="H237" s="301">
        <f>SUM(D238:D242)</f>
        <v>5</v>
      </c>
      <c r="I237" s="301">
        <f>COUNT(D238:D242)*2</f>
        <v>10</v>
      </c>
      <c r="J237" s="301"/>
      <c r="K237" s="301"/>
      <c r="L237" s="301"/>
      <c r="M237" s="301"/>
      <c r="N237" s="301"/>
      <c r="O237" s="300"/>
    </row>
    <row r="238" spans="1:15" ht="43.5">
      <c r="A238" s="3" t="s">
        <v>1286</v>
      </c>
      <c r="B238" s="5" t="s">
        <v>311</v>
      </c>
      <c r="C238" s="14" t="s">
        <v>4498</v>
      </c>
      <c r="D238" s="51">
        <v>1</v>
      </c>
      <c r="E238" s="16" t="s">
        <v>835</v>
      </c>
      <c r="F238" s="16"/>
      <c r="G238" s="16"/>
      <c r="H238" s="301"/>
      <c r="I238" s="301"/>
      <c r="J238" s="301"/>
      <c r="K238" s="301"/>
      <c r="L238" s="301"/>
      <c r="M238" s="301"/>
      <c r="N238" s="301"/>
      <c r="O238" s="300"/>
    </row>
    <row r="239" spans="1:15" ht="43.5">
      <c r="A239" s="3"/>
      <c r="B239" s="5"/>
      <c r="C239" s="14" t="s">
        <v>4499</v>
      </c>
      <c r="D239" s="51">
        <v>1</v>
      </c>
      <c r="E239" s="16" t="s">
        <v>835</v>
      </c>
      <c r="F239" s="16"/>
      <c r="G239" s="16"/>
      <c r="H239" s="301"/>
      <c r="I239" s="301"/>
      <c r="J239" s="301"/>
      <c r="K239" s="301"/>
      <c r="L239" s="301"/>
      <c r="M239" s="301"/>
      <c r="N239" s="301"/>
      <c r="O239" s="300"/>
    </row>
    <row r="240" spans="1:15" ht="46.5">
      <c r="A240" s="3" t="s">
        <v>1289</v>
      </c>
      <c r="B240" s="7" t="s">
        <v>312</v>
      </c>
      <c r="C240" s="14" t="s">
        <v>4500</v>
      </c>
      <c r="D240" s="51">
        <v>1</v>
      </c>
      <c r="E240" s="16" t="s">
        <v>834</v>
      </c>
      <c r="F240" s="16" t="s">
        <v>4501</v>
      </c>
      <c r="G240" s="16"/>
      <c r="H240" s="301"/>
      <c r="I240" s="301"/>
      <c r="J240" s="301"/>
      <c r="K240" s="301"/>
      <c r="L240" s="301"/>
      <c r="M240" s="301"/>
      <c r="N240" s="301"/>
      <c r="O240" s="300"/>
    </row>
    <row r="241" spans="1:15" ht="58">
      <c r="A241" s="3" t="s">
        <v>1292</v>
      </c>
      <c r="B241" s="14" t="s">
        <v>313</v>
      </c>
      <c r="C241" s="14" t="s">
        <v>4502</v>
      </c>
      <c r="D241" s="51">
        <v>1</v>
      </c>
      <c r="E241" s="16" t="s">
        <v>829</v>
      </c>
      <c r="F241" s="16"/>
      <c r="G241" s="16"/>
      <c r="H241" s="301"/>
      <c r="I241" s="301"/>
      <c r="J241" s="301"/>
      <c r="K241" s="301"/>
      <c r="L241" s="301"/>
      <c r="M241" s="301"/>
      <c r="N241" s="301"/>
      <c r="O241" s="300"/>
    </row>
    <row r="242" spans="1:15" ht="87">
      <c r="A242" s="3" t="s">
        <v>2387</v>
      </c>
      <c r="B242" s="5" t="s">
        <v>315</v>
      </c>
      <c r="C242" s="14" t="s">
        <v>4503</v>
      </c>
      <c r="D242" s="51">
        <v>1</v>
      </c>
      <c r="E242" s="16" t="s">
        <v>829</v>
      </c>
      <c r="F242" s="16"/>
      <c r="G242" s="16"/>
      <c r="H242" s="301"/>
      <c r="I242" s="301"/>
      <c r="J242" s="301"/>
      <c r="K242" s="301"/>
      <c r="L242" s="301"/>
      <c r="M242" s="301"/>
      <c r="N242" s="301"/>
      <c r="O242" s="300"/>
    </row>
    <row r="243" spans="1:15" ht="18.5">
      <c r="A243" s="3" t="s">
        <v>1298</v>
      </c>
      <c r="B243" s="431" t="s">
        <v>3776</v>
      </c>
      <c r="C243" s="443"/>
      <c r="D243" s="443"/>
      <c r="E243" s="443"/>
      <c r="F243" s="443"/>
      <c r="G243" s="483"/>
      <c r="H243" s="301">
        <f>SUM(D244:D293)</f>
        <v>50</v>
      </c>
      <c r="I243" s="301">
        <f>COUNT(D244:D293)*2</f>
        <v>100</v>
      </c>
      <c r="J243" s="301"/>
      <c r="K243" s="301"/>
      <c r="L243" s="301"/>
      <c r="M243" s="301"/>
      <c r="N243" s="301"/>
      <c r="O243" s="300"/>
    </row>
    <row r="244" spans="1:15" ht="46.5">
      <c r="A244" s="3" t="s">
        <v>4504</v>
      </c>
      <c r="B244" s="7" t="s">
        <v>4505</v>
      </c>
      <c r="C244" s="69" t="s">
        <v>4506</v>
      </c>
      <c r="D244" s="51">
        <v>1</v>
      </c>
      <c r="E244" s="16" t="s">
        <v>823</v>
      </c>
      <c r="F244" s="16"/>
      <c r="G244" s="16"/>
      <c r="H244" s="301"/>
      <c r="I244" s="301"/>
      <c r="J244" s="301"/>
      <c r="K244" s="301"/>
      <c r="L244" s="301"/>
      <c r="M244" s="301"/>
      <c r="N244" s="301"/>
      <c r="O244" s="300"/>
    </row>
    <row r="245" spans="1:15" ht="43.5">
      <c r="A245" s="3" t="s">
        <v>3</v>
      </c>
      <c r="B245" s="7"/>
      <c r="C245" s="67" t="s">
        <v>4507</v>
      </c>
      <c r="D245" s="51">
        <v>1</v>
      </c>
      <c r="E245" s="16" t="s">
        <v>823</v>
      </c>
      <c r="F245" s="16"/>
      <c r="G245" s="16"/>
      <c r="H245" s="301"/>
      <c r="I245" s="301"/>
      <c r="J245" s="301"/>
      <c r="K245" s="301"/>
      <c r="L245" s="301"/>
      <c r="M245" s="301"/>
      <c r="N245" s="301"/>
      <c r="O245" s="300"/>
    </row>
    <row r="246" spans="1:15" ht="29">
      <c r="A246" s="3" t="s">
        <v>3</v>
      </c>
      <c r="B246" s="7"/>
      <c r="C246" s="69" t="s">
        <v>4508</v>
      </c>
      <c r="D246" s="51">
        <v>1</v>
      </c>
      <c r="E246" s="16" t="s">
        <v>823</v>
      </c>
      <c r="F246" s="16"/>
      <c r="G246" s="16"/>
      <c r="H246" s="301"/>
      <c r="I246" s="301"/>
      <c r="J246" s="301"/>
      <c r="K246" s="301"/>
      <c r="L246" s="301"/>
      <c r="M246" s="301"/>
      <c r="N246" s="301"/>
      <c r="O246" s="300"/>
    </row>
    <row r="247" spans="1:15" ht="29">
      <c r="A247" s="3" t="s">
        <v>3</v>
      </c>
      <c r="B247" s="7"/>
      <c r="C247" s="67" t="s">
        <v>4509</v>
      </c>
      <c r="D247" s="51">
        <v>1</v>
      </c>
      <c r="E247" s="16" t="s">
        <v>827</v>
      </c>
      <c r="F247" s="16"/>
      <c r="G247" s="16"/>
      <c r="H247" s="301"/>
      <c r="I247" s="301"/>
      <c r="J247" s="301"/>
      <c r="K247" s="301"/>
      <c r="L247" s="301"/>
      <c r="M247" s="301"/>
      <c r="N247" s="301"/>
      <c r="O247" s="300"/>
    </row>
    <row r="248" spans="1:15" ht="29">
      <c r="A248" s="3"/>
      <c r="B248" s="7"/>
      <c r="C248" s="67" t="s">
        <v>4510</v>
      </c>
      <c r="D248" s="51">
        <v>1</v>
      </c>
      <c r="E248" s="16" t="s">
        <v>823</v>
      </c>
      <c r="F248" s="16"/>
      <c r="G248" s="16"/>
      <c r="H248" s="301"/>
      <c r="I248" s="301"/>
      <c r="J248" s="301"/>
      <c r="K248" s="301"/>
      <c r="L248" s="301"/>
      <c r="M248" s="301"/>
      <c r="N248" s="301"/>
      <c r="O248" s="300"/>
    </row>
    <row r="249" spans="1:15" ht="29">
      <c r="A249" s="3"/>
      <c r="B249" s="7"/>
      <c r="C249" s="67" t="s">
        <v>4511</v>
      </c>
      <c r="D249" s="51">
        <v>1</v>
      </c>
      <c r="E249" s="16" t="s">
        <v>823</v>
      </c>
      <c r="F249" s="16"/>
      <c r="G249" s="16"/>
      <c r="H249" s="301"/>
      <c r="I249" s="301"/>
      <c r="J249" s="301"/>
      <c r="K249" s="301"/>
      <c r="L249" s="301"/>
      <c r="M249" s="301"/>
      <c r="N249" s="301"/>
      <c r="O249" s="300"/>
    </row>
    <row r="250" spans="1:15" ht="29">
      <c r="A250" s="3"/>
      <c r="B250" s="7"/>
      <c r="C250" s="67" t="s">
        <v>4512</v>
      </c>
      <c r="D250" s="51">
        <v>1</v>
      </c>
      <c r="E250" s="16" t="s">
        <v>823</v>
      </c>
      <c r="F250" s="16"/>
      <c r="G250" s="16"/>
      <c r="H250" s="301"/>
      <c r="I250" s="301"/>
      <c r="J250" s="301"/>
      <c r="K250" s="301"/>
      <c r="L250" s="301"/>
      <c r="M250" s="301"/>
      <c r="N250" s="301"/>
      <c r="O250" s="300"/>
    </row>
    <row r="251" spans="1:15" ht="43.5">
      <c r="A251" s="3"/>
      <c r="B251" s="7"/>
      <c r="C251" s="67" t="s">
        <v>4513</v>
      </c>
      <c r="D251" s="51">
        <v>1</v>
      </c>
      <c r="E251" s="16" t="s">
        <v>823</v>
      </c>
      <c r="F251" s="16"/>
      <c r="G251" s="16"/>
      <c r="H251" s="301"/>
      <c r="I251" s="301"/>
      <c r="J251" s="301"/>
      <c r="K251" s="301"/>
      <c r="L251" s="301"/>
      <c r="M251" s="301"/>
      <c r="N251" s="301"/>
      <c r="O251" s="300"/>
    </row>
    <row r="252" spans="1:15" ht="29">
      <c r="A252" s="3"/>
      <c r="B252" s="7"/>
      <c r="C252" s="67" t="s">
        <v>4514</v>
      </c>
      <c r="D252" s="51">
        <v>1</v>
      </c>
      <c r="E252" s="16" t="s">
        <v>823</v>
      </c>
      <c r="F252" s="16"/>
      <c r="G252" s="16"/>
      <c r="H252" s="301"/>
      <c r="I252" s="301"/>
      <c r="J252" s="301"/>
      <c r="K252" s="301"/>
      <c r="L252" s="301"/>
      <c r="M252" s="301"/>
      <c r="N252" s="301"/>
      <c r="O252" s="300"/>
    </row>
    <row r="253" spans="1:15" ht="29">
      <c r="A253" s="3"/>
      <c r="B253" s="7"/>
      <c r="C253" s="67" t="s">
        <v>4515</v>
      </c>
      <c r="D253" s="51">
        <v>1</v>
      </c>
      <c r="E253" s="16" t="s">
        <v>823</v>
      </c>
      <c r="F253" s="16"/>
      <c r="G253" s="16"/>
      <c r="H253" s="301"/>
      <c r="I253" s="301"/>
      <c r="J253" s="301"/>
      <c r="K253" s="301"/>
      <c r="L253" s="301"/>
      <c r="M253" s="301"/>
      <c r="N253" s="301"/>
      <c r="O253" s="300"/>
    </row>
    <row r="254" spans="1:15" ht="29">
      <c r="A254" s="3"/>
      <c r="B254" s="7"/>
      <c r="C254" s="67" t="s">
        <v>4516</v>
      </c>
      <c r="D254" s="51">
        <v>1</v>
      </c>
      <c r="E254" s="16" t="s">
        <v>823</v>
      </c>
      <c r="F254" s="16"/>
      <c r="G254" s="16"/>
      <c r="H254" s="301"/>
      <c r="I254" s="301"/>
      <c r="J254" s="301"/>
      <c r="K254" s="301"/>
      <c r="L254" s="301"/>
      <c r="M254" s="301"/>
      <c r="N254" s="301"/>
      <c r="O254" s="300"/>
    </row>
    <row r="255" spans="1:15" ht="15.5">
      <c r="A255" s="3"/>
      <c r="B255" s="7"/>
      <c r="C255" s="67" t="s">
        <v>4517</v>
      </c>
      <c r="D255" s="51">
        <v>1</v>
      </c>
      <c r="E255" s="16" t="s">
        <v>823</v>
      </c>
      <c r="F255" s="16"/>
      <c r="G255" s="16"/>
      <c r="H255" s="301"/>
      <c r="I255" s="301"/>
      <c r="J255" s="301"/>
      <c r="K255" s="301"/>
      <c r="L255" s="301"/>
      <c r="M255" s="301"/>
      <c r="N255" s="301"/>
      <c r="O255" s="300"/>
    </row>
    <row r="256" spans="1:15" ht="43.5">
      <c r="A256" s="3" t="s">
        <v>91</v>
      </c>
      <c r="B256" s="5" t="s">
        <v>4518</v>
      </c>
      <c r="C256" s="19" t="s">
        <v>4519</v>
      </c>
      <c r="D256" s="51">
        <v>1</v>
      </c>
      <c r="E256" s="16" t="s">
        <v>827</v>
      </c>
      <c r="F256" s="16"/>
      <c r="G256" s="16"/>
      <c r="H256" s="301"/>
      <c r="I256" s="301"/>
      <c r="J256" s="301"/>
      <c r="K256" s="301"/>
      <c r="L256" s="301"/>
      <c r="M256" s="301"/>
      <c r="N256" s="301"/>
      <c r="O256" s="300"/>
    </row>
    <row r="257" spans="1:15" ht="29">
      <c r="A257" s="3" t="s">
        <v>3</v>
      </c>
      <c r="B257" s="5"/>
      <c r="C257" s="14" t="s">
        <v>4520</v>
      </c>
      <c r="D257" s="51">
        <v>1</v>
      </c>
      <c r="E257" s="16" t="s">
        <v>823</v>
      </c>
      <c r="F257" s="16"/>
      <c r="G257" s="16"/>
      <c r="H257" s="301"/>
      <c r="I257" s="301"/>
      <c r="J257" s="301"/>
      <c r="K257" s="301"/>
      <c r="L257" s="301"/>
      <c r="M257" s="301"/>
      <c r="N257" s="301"/>
      <c r="O257" s="300"/>
    </row>
    <row r="258" spans="1:15" ht="43.5">
      <c r="A258" s="3" t="s">
        <v>3</v>
      </c>
      <c r="B258" s="5"/>
      <c r="C258" s="67" t="s">
        <v>4521</v>
      </c>
      <c r="D258" s="51">
        <v>1</v>
      </c>
      <c r="E258" s="16" t="s">
        <v>3153</v>
      </c>
      <c r="F258" s="16"/>
      <c r="G258" s="16"/>
      <c r="H258" s="301"/>
      <c r="I258" s="301"/>
      <c r="J258" s="301"/>
      <c r="K258" s="301"/>
      <c r="L258" s="301"/>
      <c r="M258" s="301"/>
      <c r="N258" s="301"/>
      <c r="O258" s="300"/>
    </row>
    <row r="259" spans="1:15" ht="29">
      <c r="A259" s="3" t="s">
        <v>3</v>
      </c>
      <c r="B259" s="5"/>
      <c r="C259" s="67" t="s">
        <v>4522</v>
      </c>
      <c r="D259" s="51">
        <v>1</v>
      </c>
      <c r="E259" s="16" t="s">
        <v>823</v>
      </c>
      <c r="F259" s="16"/>
      <c r="G259" s="16"/>
      <c r="H259" s="301"/>
      <c r="I259" s="301"/>
      <c r="J259" s="301"/>
      <c r="K259" s="301"/>
      <c r="L259" s="301"/>
      <c r="M259" s="301"/>
      <c r="N259" s="301"/>
      <c r="O259" s="300"/>
    </row>
    <row r="260" spans="1:15" ht="43.5">
      <c r="A260" s="3" t="s">
        <v>3</v>
      </c>
      <c r="B260" s="5"/>
      <c r="C260" s="67" t="s">
        <v>4523</v>
      </c>
      <c r="D260" s="51">
        <v>1</v>
      </c>
      <c r="E260" s="16" t="s">
        <v>823</v>
      </c>
      <c r="F260" s="16"/>
      <c r="G260" s="16"/>
      <c r="H260" s="301"/>
      <c r="I260" s="301"/>
      <c r="J260" s="301"/>
      <c r="K260" s="301"/>
      <c r="L260" s="301"/>
      <c r="M260" s="301"/>
      <c r="N260" s="301"/>
      <c r="O260" s="300"/>
    </row>
    <row r="261" spans="1:15" ht="43.5">
      <c r="A261" s="3" t="s">
        <v>3</v>
      </c>
      <c r="B261" s="5"/>
      <c r="C261" s="67" t="s">
        <v>4524</v>
      </c>
      <c r="D261" s="51">
        <v>1</v>
      </c>
      <c r="E261" s="16" t="s">
        <v>829</v>
      </c>
      <c r="F261" s="16"/>
      <c r="G261" s="16"/>
      <c r="H261" s="301"/>
      <c r="I261" s="301"/>
      <c r="J261" s="301"/>
      <c r="K261" s="301"/>
      <c r="L261" s="301"/>
      <c r="M261" s="301"/>
      <c r="N261" s="301"/>
      <c r="O261" s="300"/>
    </row>
    <row r="262" spans="1:15" ht="43.5">
      <c r="A262" s="3" t="s">
        <v>2695</v>
      </c>
      <c r="B262" s="6" t="s">
        <v>318</v>
      </c>
      <c r="C262" s="14" t="s">
        <v>4525</v>
      </c>
      <c r="D262" s="51">
        <v>1</v>
      </c>
      <c r="E262" s="16" t="s">
        <v>827</v>
      </c>
      <c r="F262" s="16"/>
      <c r="G262" s="16"/>
      <c r="H262" s="301"/>
      <c r="I262" s="301"/>
      <c r="J262" s="301"/>
      <c r="K262" s="301"/>
      <c r="L262" s="301"/>
      <c r="M262" s="301"/>
      <c r="N262" s="301"/>
      <c r="O262" s="300"/>
    </row>
    <row r="263" spans="1:15" ht="43.5">
      <c r="A263" s="3"/>
      <c r="B263" s="6"/>
      <c r="C263" s="69" t="s">
        <v>4526</v>
      </c>
      <c r="D263" s="53">
        <v>1</v>
      </c>
      <c r="E263" s="16" t="s">
        <v>835</v>
      </c>
      <c r="F263" s="69" t="s">
        <v>4527</v>
      </c>
      <c r="G263" s="16"/>
      <c r="H263" s="301"/>
      <c r="I263" s="301"/>
      <c r="J263" s="301"/>
      <c r="K263" s="301"/>
      <c r="L263" s="301"/>
      <c r="M263" s="301"/>
      <c r="N263" s="301"/>
      <c r="O263" s="300"/>
    </row>
    <row r="264" spans="1:15" ht="31">
      <c r="A264" s="3" t="s">
        <v>93</v>
      </c>
      <c r="B264" s="5" t="s">
        <v>319</v>
      </c>
      <c r="C264" s="67" t="s">
        <v>4528</v>
      </c>
      <c r="D264" s="51">
        <v>1</v>
      </c>
      <c r="E264" s="16" t="s">
        <v>829</v>
      </c>
      <c r="F264" s="16"/>
      <c r="G264" s="16"/>
      <c r="H264" s="301"/>
      <c r="I264" s="301"/>
      <c r="J264" s="301"/>
      <c r="K264" s="301"/>
      <c r="L264" s="301"/>
      <c r="M264" s="301"/>
      <c r="N264" s="301"/>
      <c r="O264" s="300"/>
    </row>
    <row r="265" spans="1:15" ht="29">
      <c r="A265" s="3" t="s">
        <v>3</v>
      </c>
      <c r="B265" s="5"/>
      <c r="C265" s="67" t="s">
        <v>4529</v>
      </c>
      <c r="D265" s="51">
        <v>1</v>
      </c>
      <c r="E265" s="16" t="s">
        <v>827</v>
      </c>
      <c r="F265" s="16"/>
      <c r="G265" s="16"/>
      <c r="H265" s="301"/>
      <c r="I265" s="301"/>
      <c r="J265" s="301"/>
      <c r="K265" s="301"/>
      <c r="L265" s="301"/>
      <c r="M265" s="301"/>
      <c r="N265" s="301"/>
      <c r="O265" s="300"/>
    </row>
    <row r="266" spans="1:15" ht="43.5">
      <c r="A266" s="3" t="s">
        <v>3</v>
      </c>
      <c r="B266" s="5"/>
      <c r="C266" s="67" t="s">
        <v>4530</v>
      </c>
      <c r="D266" s="51">
        <v>1</v>
      </c>
      <c r="E266" s="16" t="s">
        <v>823</v>
      </c>
      <c r="F266" s="16"/>
      <c r="G266" s="16"/>
      <c r="H266" s="301"/>
      <c r="I266" s="301"/>
      <c r="J266" s="301"/>
      <c r="K266" s="301"/>
      <c r="L266" s="301"/>
      <c r="M266" s="301"/>
      <c r="N266" s="301"/>
      <c r="O266" s="300"/>
    </row>
    <row r="267" spans="1:15" ht="29">
      <c r="A267" s="3" t="s">
        <v>3</v>
      </c>
      <c r="B267" s="5"/>
      <c r="C267" s="67" t="s">
        <v>4531</v>
      </c>
      <c r="D267" s="51">
        <v>1</v>
      </c>
      <c r="E267" s="16" t="s">
        <v>823</v>
      </c>
      <c r="F267" s="16"/>
      <c r="G267" s="16"/>
      <c r="H267" s="301"/>
      <c r="I267" s="301"/>
      <c r="J267" s="301"/>
      <c r="K267" s="301"/>
      <c r="L267" s="301"/>
      <c r="M267" s="301"/>
      <c r="N267" s="301"/>
      <c r="O267" s="300"/>
    </row>
    <row r="268" spans="1:15" ht="46.5">
      <c r="A268" s="3" t="s">
        <v>94</v>
      </c>
      <c r="B268" s="5" t="s">
        <v>320</v>
      </c>
      <c r="C268" s="14" t="s">
        <v>4532</v>
      </c>
      <c r="D268" s="51">
        <v>1</v>
      </c>
      <c r="E268" s="16" t="s">
        <v>829</v>
      </c>
      <c r="F268" s="16"/>
      <c r="G268" s="16"/>
      <c r="H268" s="301"/>
      <c r="I268" s="301"/>
      <c r="J268" s="301"/>
      <c r="K268" s="301"/>
      <c r="L268" s="301"/>
      <c r="M268" s="301"/>
      <c r="N268" s="301"/>
      <c r="O268" s="300"/>
    </row>
    <row r="269" spans="1:15" ht="29">
      <c r="A269" s="3" t="s">
        <v>3</v>
      </c>
      <c r="B269" s="5"/>
      <c r="C269" s="14" t="s">
        <v>4533</v>
      </c>
      <c r="D269" s="51">
        <v>1</v>
      </c>
      <c r="E269" s="16" t="s">
        <v>829</v>
      </c>
      <c r="F269" s="16"/>
      <c r="G269" s="16"/>
      <c r="H269" s="301"/>
      <c r="I269" s="301"/>
      <c r="J269" s="301"/>
      <c r="K269" s="301"/>
      <c r="L269" s="301"/>
      <c r="M269" s="301"/>
      <c r="N269" s="301"/>
      <c r="O269" s="300"/>
    </row>
    <row r="270" spans="1:15" ht="46.5">
      <c r="A270" s="3" t="s">
        <v>95</v>
      </c>
      <c r="B270" s="6" t="s">
        <v>321</v>
      </c>
      <c r="C270" s="67" t="s">
        <v>4534</v>
      </c>
      <c r="D270" s="51">
        <v>1</v>
      </c>
      <c r="E270" s="16" t="s">
        <v>823</v>
      </c>
      <c r="F270" s="16"/>
      <c r="G270" s="16"/>
      <c r="H270" s="301"/>
      <c r="I270" s="301"/>
      <c r="J270" s="301"/>
      <c r="K270" s="301"/>
      <c r="L270" s="301"/>
      <c r="M270" s="301"/>
      <c r="N270" s="301"/>
      <c r="O270" s="300"/>
    </row>
    <row r="271" spans="1:15" ht="29">
      <c r="A271" s="3"/>
      <c r="B271" s="6"/>
      <c r="C271" s="67" t="s">
        <v>4535</v>
      </c>
      <c r="D271" s="51">
        <v>1</v>
      </c>
      <c r="E271" s="16" t="s">
        <v>823</v>
      </c>
      <c r="F271" s="14" t="s">
        <v>4536</v>
      </c>
      <c r="G271" s="16"/>
      <c r="H271" s="301"/>
      <c r="I271" s="301"/>
      <c r="J271" s="301"/>
      <c r="K271" s="301"/>
      <c r="L271" s="301"/>
      <c r="M271" s="301"/>
      <c r="N271" s="301"/>
      <c r="O271" s="300"/>
    </row>
    <row r="272" spans="1:15" ht="15.5">
      <c r="A272" s="3"/>
      <c r="B272" s="6"/>
      <c r="C272" s="67" t="s">
        <v>4537</v>
      </c>
      <c r="D272" s="51">
        <v>1</v>
      </c>
      <c r="E272" s="16" t="s">
        <v>823</v>
      </c>
      <c r="F272" s="16"/>
      <c r="G272" s="16"/>
      <c r="H272" s="301"/>
      <c r="I272" s="301"/>
      <c r="J272" s="301"/>
      <c r="K272" s="301"/>
      <c r="L272" s="301"/>
      <c r="M272" s="301"/>
      <c r="N272" s="301"/>
      <c r="O272" s="300"/>
    </row>
    <row r="273" spans="1:15" ht="43.5">
      <c r="A273" s="3"/>
      <c r="B273" s="6"/>
      <c r="C273" s="67" t="s">
        <v>4538</v>
      </c>
      <c r="D273" s="51">
        <v>1</v>
      </c>
      <c r="E273" s="16" t="s">
        <v>823</v>
      </c>
      <c r="F273" s="16"/>
      <c r="G273" s="16"/>
      <c r="H273" s="301"/>
      <c r="I273" s="301"/>
      <c r="J273" s="301"/>
      <c r="K273" s="301"/>
      <c r="L273" s="301"/>
      <c r="M273" s="301"/>
      <c r="N273" s="301"/>
      <c r="O273" s="300"/>
    </row>
    <row r="274" spans="1:15" ht="29">
      <c r="A274" s="3"/>
      <c r="B274" s="6"/>
      <c r="C274" s="67" t="s">
        <v>4539</v>
      </c>
      <c r="D274" s="51">
        <v>1</v>
      </c>
      <c r="E274" s="16" t="s">
        <v>823</v>
      </c>
      <c r="F274" s="16"/>
      <c r="G274" s="16"/>
      <c r="H274" s="301"/>
      <c r="I274" s="301"/>
      <c r="J274" s="301"/>
      <c r="K274" s="301"/>
      <c r="L274" s="301"/>
      <c r="M274" s="301"/>
      <c r="N274" s="301"/>
      <c r="O274" s="300"/>
    </row>
    <row r="275" spans="1:15" ht="46.5">
      <c r="A275" s="3" t="s">
        <v>96</v>
      </c>
      <c r="B275" s="6" t="s">
        <v>322</v>
      </c>
      <c r="C275" s="14" t="s">
        <v>4540</v>
      </c>
      <c r="D275" s="51">
        <v>1</v>
      </c>
      <c r="E275" s="16" t="s">
        <v>823</v>
      </c>
      <c r="F275" s="16"/>
      <c r="G275" s="16"/>
      <c r="H275" s="301"/>
      <c r="I275" s="301"/>
      <c r="J275" s="301"/>
      <c r="K275" s="301"/>
      <c r="L275" s="301"/>
      <c r="M275" s="301"/>
      <c r="N275" s="301"/>
      <c r="O275" s="300"/>
    </row>
    <row r="276" spans="1:15" ht="15.5">
      <c r="A276" s="3" t="s">
        <v>3</v>
      </c>
      <c r="B276" s="6"/>
      <c r="C276" s="14" t="s">
        <v>4541</v>
      </c>
      <c r="D276" s="51">
        <v>1</v>
      </c>
      <c r="E276" s="16" t="s">
        <v>827</v>
      </c>
      <c r="F276" s="16"/>
      <c r="G276" s="16"/>
      <c r="H276" s="301"/>
      <c r="I276" s="301"/>
      <c r="J276" s="301"/>
      <c r="K276" s="301"/>
      <c r="L276" s="301"/>
      <c r="M276" s="301"/>
      <c r="N276" s="301"/>
      <c r="O276" s="300"/>
    </row>
    <row r="277" spans="1:15" ht="29">
      <c r="A277" s="3" t="s">
        <v>3</v>
      </c>
      <c r="B277" s="6"/>
      <c r="C277" s="14" t="s">
        <v>4542</v>
      </c>
      <c r="D277" s="51">
        <v>1</v>
      </c>
      <c r="E277" s="16" t="s">
        <v>827</v>
      </c>
      <c r="F277" s="16"/>
      <c r="G277" s="16"/>
      <c r="H277" s="301"/>
      <c r="I277" s="301"/>
      <c r="J277" s="301"/>
      <c r="K277" s="301"/>
      <c r="L277" s="301"/>
      <c r="M277" s="301"/>
      <c r="N277" s="301"/>
      <c r="O277" s="300"/>
    </row>
    <row r="278" spans="1:15" ht="29">
      <c r="A278" s="3"/>
      <c r="B278" s="6"/>
      <c r="C278" s="14" t="s">
        <v>4543</v>
      </c>
      <c r="D278" s="51">
        <v>1</v>
      </c>
      <c r="E278" s="16" t="s">
        <v>827</v>
      </c>
      <c r="F278" s="16"/>
      <c r="G278" s="16"/>
      <c r="H278" s="301"/>
      <c r="I278" s="301"/>
      <c r="J278" s="301"/>
      <c r="K278" s="301"/>
      <c r="L278" s="301"/>
      <c r="M278" s="301"/>
      <c r="N278" s="301"/>
      <c r="O278" s="300"/>
    </row>
    <row r="279" spans="1:15" ht="31">
      <c r="A279" s="3" t="s">
        <v>98</v>
      </c>
      <c r="B279" s="6" t="s">
        <v>324</v>
      </c>
      <c r="C279" s="14" t="s">
        <v>4544</v>
      </c>
      <c r="D279" s="51">
        <v>1</v>
      </c>
      <c r="E279" s="16" t="s">
        <v>829</v>
      </c>
      <c r="F279" s="16"/>
      <c r="G279" s="16"/>
      <c r="H279" s="301"/>
      <c r="I279" s="301"/>
      <c r="J279" s="301"/>
      <c r="K279" s="301"/>
      <c r="L279" s="301"/>
      <c r="M279" s="301"/>
      <c r="N279" s="301"/>
      <c r="O279" s="300"/>
    </row>
    <row r="280" spans="1:15" ht="29">
      <c r="A280" s="3" t="s">
        <v>3</v>
      </c>
      <c r="B280" s="6"/>
      <c r="C280" s="14" t="s">
        <v>4545</v>
      </c>
      <c r="D280" s="51">
        <v>1</v>
      </c>
      <c r="E280" s="16" t="s">
        <v>829</v>
      </c>
      <c r="F280" s="16"/>
      <c r="G280" s="16"/>
      <c r="H280" s="301"/>
      <c r="I280" s="301"/>
      <c r="J280" s="301"/>
      <c r="K280" s="301"/>
      <c r="L280" s="301"/>
      <c r="M280" s="301"/>
      <c r="N280" s="301"/>
      <c r="O280" s="300"/>
    </row>
    <row r="281" spans="1:15" ht="29">
      <c r="A281" s="3" t="s">
        <v>3</v>
      </c>
      <c r="B281" s="6"/>
      <c r="C281" s="14" t="s">
        <v>4546</v>
      </c>
      <c r="D281" s="51">
        <v>1</v>
      </c>
      <c r="E281" s="16" t="s">
        <v>829</v>
      </c>
      <c r="F281" s="16"/>
      <c r="G281" s="16"/>
      <c r="H281" s="301"/>
      <c r="I281" s="301"/>
      <c r="J281" s="301"/>
      <c r="K281" s="301"/>
      <c r="L281" s="301"/>
      <c r="M281" s="301"/>
      <c r="N281" s="301"/>
      <c r="O281" s="300"/>
    </row>
    <row r="282" spans="1:15" ht="43.5">
      <c r="A282" s="3" t="s">
        <v>3</v>
      </c>
      <c r="B282" s="6"/>
      <c r="C282" s="14" t="s">
        <v>4547</v>
      </c>
      <c r="D282" s="51">
        <v>1</v>
      </c>
      <c r="E282" s="16" t="s">
        <v>829</v>
      </c>
      <c r="F282" s="16"/>
      <c r="G282" s="16"/>
      <c r="H282" s="301"/>
      <c r="I282" s="301"/>
      <c r="J282" s="301"/>
      <c r="K282" s="301"/>
      <c r="L282" s="301"/>
      <c r="M282" s="301"/>
      <c r="N282" s="301"/>
      <c r="O282" s="300"/>
    </row>
    <row r="283" spans="1:15" ht="29">
      <c r="A283" s="3" t="s">
        <v>3</v>
      </c>
      <c r="B283" s="6"/>
      <c r="C283" s="14" t="s">
        <v>4548</v>
      </c>
      <c r="D283" s="51">
        <v>1</v>
      </c>
      <c r="E283" s="16" t="s">
        <v>829</v>
      </c>
      <c r="F283" s="16"/>
      <c r="G283" s="16"/>
      <c r="H283" s="301"/>
      <c r="I283" s="301"/>
      <c r="J283" s="301"/>
      <c r="K283" s="301"/>
      <c r="L283" s="301"/>
      <c r="M283" s="301"/>
      <c r="N283" s="301"/>
      <c r="O283" s="300"/>
    </row>
    <row r="284" spans="1:15" ht="43.5">
      <c r="A284" s="3" t="s">
        <v>3</v>
      </c>
      <c r="B284" s="6"/>
      <c r="C284" s="14" t="s">
        <v>4549</v>
      </c>
      <c r="D284" s="51">
        <v>1</v>
      </c>
      <c r="E284" s="16" t="s">
        <v>829</v>
      </c>
      <c r="F284" s="16"/>
      <c r="G284" s="16"/>
      <c r="H284" s="301"/>
      <c r="I284" s="301"/>
      <c r="J284" s="301"/>
      <c r="K284" s="301"/>
      <c r="L284" s="301"/>
      <c r="M284" s="301"/>
      <c r="N284" s="301"/>
      <c r="O284" s="300"/>
    </row>
    <row r="285" spans="1:15" ht="58">
      <c r="A285" s="3" t="s">
        <v>3</v>
      </c>
      <c r="B285" s="6"/>
      <c r="C285" s="14" t="s">
        <v>4550</v>
      </c>
      <c r="D285" s="51">
        <v>1</v>
      </c>
      <c r="E285" s="16" t="s">
        <v>829</v>
      </c>
      <c r="F285" s="16"/>
      <c r="G285" s="16"/>
      <c r="H285" s="301"/>
      <c r="I285" s="301"/>
      <c r="J285" s="301"/>
      <c r="K285" s="301"/>
      <c r="L285" s="301"/>
      <c r="M285" s="301"/>
      <c r="N285" s="301"/>
      <c r="O285" s="300"/>
    </row>
    <row r="286" spans="1:15" ht="29">
      <c r="A286" s="3" t="s">
        <v>3</v>
      </c>
      <c r="B286" s="6"/>
      <c r="C286" s="14" t="s">
        <v>4551</v>
      </c>
      <c r="D286" s="51">
        <v>1</v>
      </c>
      <c r="E286" s="16" t="s">
        <v>1977</v>
      </c>
      <c r="F286" s="16"/>
      <c r="G286" s="16"/>
      <c r="H286" s="301"/>
      <c r="I286" s="301"/>
      <c r="J286" s="301"/>
      <c r="K286" s="301"/>
      <c r="L286" s="301"/>
      <c r="M286" s="301"/>
      <c r="N286" s="301"/>
      <c r="O286" s="300"/>
    </row>
    <row r="287" spans="1:15" ht="43.5">
      <c r="A287" s="3" t="s">
        <v>3</v>
      </c>
      <c r="B287" s="6"/>
      <c r="C287" s="14" t="s">
        <v>4552</v>
      </c>
      <c r="D287" s="51">
        <v>1</v>
      </c>
      <c r="E287" s="16" t="s">
        <v>829</v>
      </c>
      <c r="F287" s="16"/>
      <c r="G287" s="16"/>
      <c r="H287" s="301"/>
      <c r="I287" s="301"/>
      <c r="J287" s="301"/>
      <c r="K287" s="301"/>
      <c r="L287" s="301"/>
      <c r="M287" s="301"/>
      <c r="N287" s="301"/>
      <c r="O287" s="300"/>
    </row>
    <row r="288" spans="1:15" ht="29">
      <c r="A288" s="3" t="s">
        <v>3</v>
      </c>
      <c r="B288" s="6"/>
      <c r="C288" s="14" t="s">
        <v>4553</v>
      </c>
      <c r="D288" s="51">
        <v>1</v>
      </c>
      <c r="E288" s="16" t="s">
        <v>829</v>
      </c>
      <c r="F288" s="16"/>
      <c r="G288" s="16"/>
      <c r="H288" s="301"/>
      <c r="I288" s="301"/>
      <c r="J288" s="301"/>
      <c r="K288" s="301"/>
      <c r="L288" s="301"/>
      <c r="M288" s="301"/>
      <c r="N288" s="301"/>
      <c r="O288" s="300"/>
    </row>
    <row r="289" spans="1:15" ht="29">
      <c r="A289" s="3" t="s">
        <v>99</v>
      </c>
      <c r="B289" s="15" t="s">
        <v>325</v>
      </c>
      <c r="C289" s="14" t="s">
        <v>4554</v>
      </c>
      <c r="D289" s="51">
        <v>1</v>
      </c>
      <c r="E289" s="16" t="s">
        <v>831</v>
      </c>
      <c r="F289" s="16"/>
      <c r="G289" s="16"/>
      <c r="H289" s="301"/>
      <c r="I289" s="301"/>
      <c r="J289" s="301"/>
      <c r="K289" s="301"/>
      <c r="L289" s="301"/>
      <c r="M289" s="301"/>
      <c r="N289" s="301"/>
      <c r="O289" s="300"/>
    </row>
    <row r="290" spans="1:15" ht="43.5">
      <c r="A290" s="3" t="s">
        <v>3</v>
      </c>
      <c r="B290" s="15"/>
      <c r="C290" s="14" t="s">
        <v>4555</v>
      </c>
      <c r="D290" s="51">
        <v>1</v>
      </c>
      <c r="E290" s="16" t="s">
        <v>835</v>
      </c>
      <c r="F290" s="16"/>
      <c r="G290" s="16"/>
      <c r="H290" s="301"/>
      <c r="I290" s="301"/>
      <c r="J290" s="301"/>
      <c r="K290" s="301"/>
      <c r="L290" s="301"/>
      <c r="M290" s="301"/>
      <c r="N290" s="301"/>
      <c r="O290" s="300"/>
    </row>
    <row r="291" spans="1:15" ht="43.5">
      <c r="A291" s="3" t="s">
        <v>3</v>
      </c>
      <c r="B291" s="15"/>
      <c r="C291" s="14" t="s">
        <v>4556</v>
      </c>
      <c r="D291" s="51">
        <v>1</v>
      </c>
      <c r="E291" s="16" t="s">
        <v>835</v>
      </c>
      <c r="F291" s="16"/>
      <c r="G291" s="16"/>
      <c r="H291" s="301"/>
      <c r="I291" s="301"/>
      <c r="J291" s="301"/>
      <c r="K291" s="301"/>
      <c r="L291" s="301"/>
      <c r="M291" s="301"/>
      <c r="N291" s="301"/>
      <c r="O291" s="300"/>
    </row>
    <row r="292" spans="1:15" ht="43.5">
      <c r="A292" s="3" t="s">
        <v>3</v>
      </c>
      <c r="B292" s="15"/>
      <c r="C292" s="14" t="s">
        <v>4557</v>
      </c>
      <c r="D292" s="51">
        <v>1</v>
      </c>
      <c r="E292" s="16" t="s">
        <v>829</v>
      </c>
      <c r="F292" s="16"/>
      <c r="G292" s="16"/>
      <c r="H292" s="301"/>
      <c r="I292" s="301"/>
      <c r="J292" s="301"/>
      <c r="K292" s="301"/>
      <c r="L292" s="301"/>
      <c r="M292" s="301"/>
      <c r="N292" s="301"/>
      <c r="O292" s="300"/>
    </row>
    <row r="293" spans="1:15" ht="43.5">
      <c r="A293" s="3"/>
      <c r="B293" s="15"/>
      <c r="C293" s="14" t="s">
        <v>4558</v>
      </c>
      <c r="D293" s="51">
        <v>1</v>
      </c>
      <c r="E293" s="16" t="s">
        <v>829</v>
      </c>
      <c r="F293" s="16"/>
      <c r="G293" s="16"/>
      <c r="H293" s="301"/>
      <c r="I293" s="301"/>
      <c r="J293" s="301"/>
      <c r="K293" s="301"/>
      <c r="L293" s="301"/>
      <c r="M293" s="301"/>
      <c r="N293" s="301"/>
      <c r="O293" s="300"/>
    </row>
    <row r="294" spans="1:15" ht="18.5">
      <c r="A294" s="3" t="s">
        <v>100</v>
      </c>
      <c r="B294" s="431" t="s">
        <v>326</v>
      </c>
      <c r="C294" s="443"/>
      <c r="D294" s="443"/>
      <c r="E294" s="443"/>
      <c r="F294" s="443"/>
      <c r="G294" s="483"/>
      <c r="H294" s="301">
        <f>SUM(D295:D307)</f>
        <v>13</v>
      </c>
      <c r="I294" s="301">
        <f>COUNT(D295:D307)*2</f>
        <v>26</v>
      </c>
      <c r="J294" s="301"/>
      <c r="K294" s="301"/>
      <c r="L294" s="301"/>
      <c r="M294" s="301"/>
      <c r="N294" s="301"/>
      <c r="O294" s="300"/>
    </row>
    <row r="295" spans="1:15" ht="62">
      <c r="A295" s="3" t="s">
        <v>101</v>
      </c>
      <c r="B295" s="5" t="s">
        <v>2402</v>
      </c>
      <c r="C295" s="14" t="s">
        <v>4559</v>
      </c>
      <c r="D295" s="51">
        <v>1</v>
      </c>
      <c r="E295" s="16" t="s">
        <v>834</v>
      </c>
      <c r="F295" s="14" t="s">
        <v>4560</v>
      </c>
      <c r="G295" s="16"/>
      <c r="H295" s="301"/>
      <c r="I295" s="301"/>
      <c r="J295" s="301"/>
      <c r="K295" s="301"/>
      <c r="L295" s="301"/>
      <c r="M295" s="301"/>
      <c r="N295" s="301"/>
      <c r="O295" s="300"/>
    </row>
    <row r="296" spans="1:15" ht="43.5">
      <c r="A296" s="3" t="s">
        <v>3</v>
      </c>
      <c r="B296" s="5"/>
      <c r="C296" s="14" t="s">
        <v>4561</v>
      </c>
      <c r="D296" s="51">
        <v>1</v>
      </c>
      <c r="E296" s="16" t="s">
        <v>838</v>
      </c>
      <c r="F296" s="16"/>
      <c r="G296" s="16"/>
      <c r="H296" s="301"/>
      <c r="I296" s="301"/>
      <c r="J296" s="301"/>
      <c r="K296" s="301"/>
      <c r="L296" s="301"/>
      <c r="M296" s="301"/>
      <c r="N296" s="301"/>
      <c r="O296" s="300"/>
    </row>
    <row r="297" spans="1:15" ht="29">
      <c r="A297" s="3" t="s">
        <v>3</v>
      </c>
      <c r="B297" s="5"/>
      <c r="C297" s="14" t="s">
        <v>4562</v>
      </c>
      <c r="D297" s="51">
        <v>1</v>
      </c>
      <c r="E297" s="16" t="s">
        <v>823</v>
      </c>
      <c r="F297" s="16"/>
      <c r="G297" s="16"/>
      <c r="H297" s="301"/>
      <c r="I297" s="301"/>
      <c r="J297" s="301"/>
      <c r="K297" s="301"/>
      <c r="L297" s="301"/>
      <c r="M297" s="301"/>
      <c r="N297" s="301"/>
      <c r="O297" s="300"/>
    </row>
    <row r="298" spans="1:15" ht="29">
      <c r="A298" s="3" t="s">
        <v>3</v>
      </c>
      <c r="B298" s="5"/>
      <c r="C298" s="14" t="s">
        <v>4563</v>
      </c>
      <c r="D298" s="51">
        <v>1</v>
      </c>
      <c r="E298" s="16" t="s">
        <v>827</v>
      </c>
      <c r="F298" s="14" t="s">
        <v>4564</v>
      </c>
      <c r="G298" s="16"/>
      <c r="H298" s="301"/>
      <c r="I298" s="301"/>
      <c r="J298" s="301"/>
      <c r="K298" s="301"/>
      <c r="L298" s="301"/>
      <c r="M298" s="301"/>
      <c r="N298" s="301"/>
      <c r="O298" s="300"/>
    </row>
    <row r="299" spans="1:15" ht="72.5">
      <c r="A299" s="3"/>
      <c r="B299" s="5"/>
      <c r="C299" s="14" t="s">
        <v>4565</v>
      </c>
      <c r="D299" s="51">
        <v>1</v>
      </c>
      <c r="E299" s="16" t="s">
        <v>840</v>
      </c>
      <c r="F299" s="14"/>
      <c r="G299" s="16"/>
      <c r="H299" s="301"/>
      <c r="I299" s="301"/>
      <c r="J299" s="301"/>
      <c r="K299" s="301"/>
      <c r="L299" s="301"/>
      <c r="M299" s="301"/>
      <c r="N299" s="301"/>
      <c r="O299" s="300"/>
    </row>
    <row r="300" spans="1:15" ht="29">
      <c r="A300" s="3"/>
      <c r="B300" s="5"/>
      <c r="C300" s="14" t="s">
        <v>4566</v>
      </c>
      <c r="D300" s="51">
        <v>1</v>
      </c>
      <c r="E300" s="16" t="s">
        <v>840</v>
      </c>
      <c r="F300" s="14"/>
      <c r="G300" s="16"/>
      <c r="H300" s="301"/>
      <c r="I300" s="301"/>
      <c r="J300" s="301"/>
      <c r="K300" s="301"/>
      <c r="L300" s="301"/>
      <c r="M300" s="301"/>
      <c r="N300" s="301"/>
      <c r="O300" s="300"/>
    </row>
    <row r="301" spans="1:15" ht="29">
      <c r="A301" s="3"/>
      <c r="B301" s="5"/>
      <c r="C301" s="14" t="s">
        <v>4567</v>
      </c>
      <c r="D301" s="51">
        <v>1</v>
      </c>
      <c r="E301" s="16" t="s">
        <v>823</v>
      </c>
      <c r="F301" s="14"/>
      <c r="G301" s="16"/>
      <c r="H301" s="301"/>
      <c r="I301" s="301"/>
      <c r="J301" s="301"/>
      <c r="K301" s="301"/>
      <c r="L301" s="301"/>
      <c r="M301" s="301"/>
      <c r="N301" s="301"/>
      <c r="O301" s="300"/>
    </row>
    <row r="302" spans="1:15" ht="58">
      <c r="A302" s="3"/>
      <c r="B302" s="5"/>
      <c r="C302" s="19" t="s">
        <v>4568</v>
      </c>
      <c r="D302" s="51">
        <v>1</v>
      </c>
      <c r="E302" s="16" t="s">
        <v>829</v>
      </c>
      <c r="F302" s="14"/>
      <c r="G302" s="16"/>
      <c r="H302" s="301"/>
      <c r="I302" s="301"/>
      <c r="J302" s="301"/>
      <c r="K302" s="301"/>
      <c r="L302" s="301"/>
      <c r="M302" s="301"/>
      <c r="N302" s="301"/>
      <c r="O302" s="300"/>
    </row>
    <row r="303" spans="1:15" ht="46.5">
      <c r="A303" s="3" t="s">
        <v>102</v>
      </c>
      <c r="B303" s="5" t="s">
        <v>328</v>
      </c>
      <c r="C303" s="43" t="s">
        <v>4569</v>
      </c>
      <c r="D303" s="51">
        <v>1</v>
      </c>
      <c r="E303" s="16" t="s">
        <v>838</v>
      </c>
      <c r="F303" s="16"/>
      <c r="G303" s="16"/>
      <c r="H303" s="301"/>
      <c r="I303" s="301"/>
      <c r="J303" s="301"/>
      <c r="K303" s="301"/>
      <c r="L303" s="301"/>
      <c r="M303" s="301"/>
      <c r="N303" s="301"/>
      <c r="O303" s="300"/>
    </row>
    <row r="304" spans="1:15" ht="29">
      <c r="A304" s="3"/>
      <c r="B304" s="5"/>
      <c r="C304" s="14" t="s">
        <v>4570</v>
      </c>
      <c r="D304" s="51">
        <v>1</v>
      </c>
      <c r="E304" s="16" t="s">
        <v>829</v>
      </c>
      <c r="F304" s="67"/>
      <c r="G304" s="16"/>
      <c r="H304" s="301"/>
      <c r="I304" s="301"/>
      <c r="J304" s="301"/>
      <c r="K304" s="301"/>
      <c r="L304" s="301"/>
      <c r="M304" s="301"/>
      <c r="N304" s="301"/>
      <c r="O304" s="300"/>
    </row>
    <row r="305" spans="1:15" ht="43.5">
      <c r="A305" s="3"/>
      <c r="B305" s="5"/>
      <c r="C305" s="14" t="s">
        <v>4571</v>
      </c>
      <c r="D305" s="51">
        <v>1</v>
      </c>
      <c r="E305" s="16" t="s">
        <v>829</v>
      </c>
      <c r="F305" s="67"/>
      <c r="G305" s="16"/>
      <c r="H305" s="301"/>
      <c r="I305" s="301"/>
      <c r="J305" s="301"/>
      <c r="K305" s="301"/>
      <c r="L305" s="301"/>
      <c r="M305" s="301"/>
      <c r="N305" s="301"/>
      <c r="O305" s="300"/>
    </row>
    <row r="306" spans="1:15" ht="29">
      <c r="A306" s="3"/>
      <c r="B306" s="5"/>
      <c r="C306" s="14" t="s">
        <v>4572</v>
      </c>
      <c r="D306" s="51">
        <v>1</v>
      </c>
      <c r="E306" s="16" t="s">
        <v>829</v>
      </c>
      <c r="F306" s="16" t="s">
        <v>4573</v>
      </c>
      <c r="G306" s="16"/>
      <c r="H306" s="301"/>
      <c r="I306" s="301"/>
      <c r="J306" s="301"/>
      <c r="K306" s="301"/>
      <c r="L306" s="301"/>
      <c r="M306" s="301"/>
      <c r="N306" s="301"/>
      <c r="O306" s="300"/>
    </row>
    <row r="307" spans="1:15" ht="29">
      <c r="A307" s="3"/>
      <c r="B307" s="5"/>
      <c r="C307" s="67" t="s">
        <v>4574</v>
      </c>
      <c r="D307" s="51">
        <v>1</v>
      </c>
      <c r="E307" s="16" t="s">
        <v>831</v>
      </c>
      <c r="F307" s="16"/>
      <c r="G307" s="16"/>
      <c r="H307" s="301"/>
      <c r="I307" s="301"/>
      <c r="J307" s="301"/>
      <c r="K307" s="301"/>
      <c r="L307" s="301"/>
      <c r="M307" s="301"/>
      <c r="N307" s="301"/>
      <c r="O307" s="300"/>
    </row>
    <row r="308" spans="1:15" ht="18.5">
      <c r="A308" s="3" t="s">
        <v>1325</v>
      </c>
      <c r="B308" s="431" t="s">
        <v>330</v>
      </c>
      <c r="C308" s="443"/>
      <c r="D308" s="443"/>
      <c r="E308" s="443"/>
      <c r="F308" s="443"/>
      <c r="G308" s="483"/>
      <c r="H308" s="301">
        <f>SUM(D309:D310)</f>
        <v>2</v>
      </c>
      <c r="I308" s="301">
        <f>COUNT(D309:D310)*2</f>
        <v>4</v>
      </c>
      <c r="J308" s="301"/>
      <c r="K308" s="301"/>
      <c r="L308" s="301"/>
      <c r="M308" s="301"/>
      <c r="N308" s="301"/>
      <c r="O308" s="300"/>
    </row>
    <row r="309" spans="1:15" ht="46.5">
      <c r="A309" s="3" t="s">
        <v>2408</v>
      </c>
      <c r="B309" s="5" t="s">
        <v>2409</v>
      </c>
      <c r="C309" s="14" t="s">
        <v>4575</v>
      </c>
      <c r="D309" s="51">
        <v>1</v>
      </c>
      <c r="E309" s="16"/>
      <c r="F309" s="14" t="s">
        <v>4576</v>
      </c>
      <c r="G309" s="16"/>
      <c r="H309" s="301"/>
      <c r="I309" s="301"/>
      <c r="J309" s="301"/>
      <c r="K309" s="301"/>
      <c r="L309" s="301"/>
      <c r="M309" s="301"/>
      <c r="N309" s="301"/>
      <c r="O309" s="300"/>
    </row>
    <row r="310" spans="1:15" ht="46.5">
      <c r="A310" s="3" t="s">
        <v>106</v>
      </c>
      <c r="B310" s="5" t="s">
        <v>332</v>
      </c>
      <c r="C310" s="19" t="s">
        <v>4577</v>
      </c>
      <c r="D310" s="51">
        <v>1</v>
      </c>
      <c r="E310" s="16"/>
      <c r="F310" s="16"/>
      <c r="G310" s="16"/>
      <c r="H310" s="301"/>
      <c r="I310" s="301"/>
      <c r="J310" s="301"/>
      <c r="K310" s="301"/>
      <c r="L310" s="301"/>
      <c r="M310" s="301"/>
      <c r="N310" s="301"/>
      <c r="O310" s="300"/>
    </row>
    <row r="311" spans="1:15" ht="18.5">
      <c r="A311" s="3" t="s">
        <v>4578</v>
      </c>
      <c r="B311" s="431" t="s">
        <v>4579</v>
      </c>
      <c r="C311" s="443"/>
      <c r="D311" s="443"/>
      <c r="E311" s="443"/>
      <c r="F311" s="443"/>
      <c r="G311" s="483"/>
      <c r="H311" s="301">
        <f>SUM(D312:D321)</f>
        <v>10</v>
      </c>
      <c r="I311" s="301">
        <f>COUNT(D312:D321)*2</f>
        <v>20</v>
      </c>
      <c r="J311" s="301"/>
      <c r="K311" s="301"/>
      <c r="L311" s="301"/>
      <c r="M311" s="301"/>
      <c r="N311" s="301"/>
      <c r="O311" s="300"/>
    </row>
    <row r="312" spans="1:15" ht="46.5">
      <c r="A312" s="3" t="s">
        <v>4580</v>
      </c>
      <c r="B312" s="5" t="s">
        <v>4581</v>
      </c>
      <c r="C312" s="67" t="s">
        <v>4582</v>
      </c>
      <c r="D312" s="51">
        <v>1</v>
      </c>
      <c r="E312" s="16" t="s">
        <v>840</v>
      </c>
      <c r="F312" s="16"/>
      <c r="G312" s="16"/>
      <c r="H312" s="301"/>
      <c r="I312" s="301"/>
      <c r="J312" s="301"/>
      <c r="K312" s="301"/>
      <c r="L312" s="301"/>
      <c r="M312" s="301"/>
      <c r="N312" s="301"/>
      <c r="O312" s="300"/>
    </row>
    <row r="313" spans="1:15" ht="43.5">
      <c r="A313" s="3" t="s">
        <v>3</v>
      </c>
      <c r="B313" s="5"/>
      <c r="C313" s="67" t="s">
        <v>4583</v>
      </c>
      <c r="D313" s="51">
        <v>1</v>
      </c>
      <c r="E313" s="16" t="s">
        <v>840</v>
      </c>
      <c r="F313" s="16"/>
      <c r="G313" s="16"/>
      <c r="H313" s="301"/>
      <c r="I313" s="301"/>
      <c r="J313" s="301"/>
      <c r="K313" s="301"/>
      <c r="L313" s="301"/>
      <c r="M313" s="301"/>
      <c r="N313" s="301"/>
      <c r="O313" s="300"/>
    </row>
    <row r="314" spans="1:15" ht="29">
      <c r="A314" s="3" t="s">
        <v>3</v>
      </c>
      <c r="B314" s="5"/>
      <c r="C314" s="67" t="s">
        <v>4584</v>
      </c>
      <c r="D314" s="51">
        <v>1</v>
      </c>
      <c r="E314" s="16" t="s">
        <v>840</v>
      </c>
      <c r="F314" s="16"/>
      <c r="G314" s="16"/>
      <c r="H314" s="301"/>
      <c r="I314" s="301"/>
      <c r="J314" s="301"/>
      <c r="K314" s="301"/>
      <c r="L314" s="301"/>
      <c r="M314" s="301"/>
      <c r="N314" s="301"/>
      <c r="O314" s="300"/>
    </row>
    <row r="315" spans="1:15" ht="29">
      <c r="A315" s="3" t="s">
        <v>3</v>
      </c>
      <c r="B315" s="5"/>
      <c r="C315" s="67" t="s">
        <v>4585</v>
      </c>
      <c r="D315" s="51">
        <v>1</v>
      </c>
      <c r="E315" s="16" t="s">
        <v>840</v>
      </c>
      <c r="F315" s="16"/>
      <c r="G315" s="16"/>
      <c r="H315" s="301"/>
      <c r="I315" s="301"/>
      <c r="J315" s="301"/>
      <c r="K315" s="301"/>
      <c r="L315" s="301"/>
      <c r="M315" s="301"/>
      <c r="N315" s="301"/>
      <c r="O315" s="300"/>
    </row>
    <row r="316" spans="1:15" ht="29">
      <c r="A316" s="3" t="s">
        <v>3</v>
      </c>
      <c r="B316" s="5"/>
      <c r="C316" s="67" t="s">
        <v>4586</v>
      </c>
      <c r="D316" s="51">
        <v>1</v>
      </c>
      <c r="E316" s="16" t="s">
        <v>840</v>
      </c>
      <c r="F316" s="16"/>
      <c r="G316" s="16"/>
      <c r="H316" s="301"/>
      <c r="I316" s="301"/>
      <c r="J316" s="301"/>
      <c r="K316" s="301"/>
      <c r="L316" s="301"/>
      <c r="M316" s="301"/>
      <c r="N316" s="301"/>
      <c r="O316" s="300"/>
    </row>
    <row r="317" spans="1:15" ht="43.5">
      <c r="A317" s="3" t="s">
        <v>3</v>
      </c>
      <c r="B317" s="5"/>
      <c r="C317" s="67" t="s">
        <v>4587</v>
      </c>
      <c r="D317" s="51">
        <v>1</v>
      </c>
      <c r="E317" s="16" t="s">
        <v>840</v>
      </c>
      <c r="F317" s="16"/>
      <c r="G317" s="16"/>
      <c r="H317" s="301"/>
      <c r="I317" s="301"/>
      <c r="J317" s="301"/>
      <c r="K317" s="301"/>
      <c r="L317" s="301"/>
      <c r="M317" s="301"/>
      <c r="N317" s="301"/>
      <c r="O317" s="300"/>
    </row>
    <row r="318" spans="1:15" ht="29">
      <c r="A318" s="3" t="s">
        <v>3</v>
      </c>
      <c r="B318" s="5"/>
      <c r="C318" s="67" t="s">
        <v>4588</v>
      </c>
      <c r="D318" s="51">
        <v>1</v>
      </c>
      <c r="E318" s="16" t="s">
        <v>829</v>
      </c>
      <c r="F318" s="16"/>
      <c r="G318" s="16"/>
      <c r="H318" s="301"/>
      <c r="I318" s="301"/>
      <c r="J318" s="301"/>
      <c r="K318" s="301"/>
      <c r="L318" s="301"/>
      <c r="M318" s="301"/>
      <c r="N318" s="301"/>
      <c r="O318" s="300"/>
    </row>
    <row r="319" spans="1:15" ht="46.5">
      <c r="A319" s="3" t="s">
        <v>4589</v>
      </c>
      <c r="B319" s="5" t="s">
        <v>4590</v>
      </c>
      <c r="C319" s="14" t="s">
        <v>4591</v>
      </c>
      <c r="D319" s="51">
        <v>1</v>
      </c>
      <c r="E319" s="16" t="s">
        <v>829</v>
      </c>
      <c r="F319" s="16"/>
      <c r="G319" s="16"/>
      <c r="H319" s="301"/>
      <c r="I319" s="301"/>
      <c r="J319" s="301"/>
      <c r="K319" s="301"/>
      <c r="L319" s="301"/>
      <c r="M319" s="301"/>
      <c r="N319" s="301"/>
      <c r="O319" s="300"/>
    </row>
    <row r="320" spans="1:15" ht="43.5">
      <c r="A320" s="187"/>
      <c r="B320" s="5"/>
      <c r="C320" s="14" t="s">
        <v>4592</v>
      </c>
      <c r="D320" s="51">
        <v>1</v>
      </c>
      <c r="E320" s="16" t="s">
        <v>829</v>
      </c>
      <c r="F320" s="16"/>
      <c r="G320" s="16"/>
      <c r="H320" s="301"/>
      <c r="I320" s="301"/>
      <c r="J320" s="301"/>
      <c r="K320" s="301"/>
      <c r="L320" s="301"/>
      <c r="M320" s="301"/>
      <c r="N320" s="301"/>
      <c r="O320" s="300"/>
    </row>
    <row r="321" spans="1:15" ht="29">
      <c r="A321" s="187"/>
      <c r="B321" s="5"/>
      <c r="C321" s="14" t="s">
        <v>4593</v>
      </c>
      <c r="D321" s="51">
        <v>1</v>
      </c>
      <c r="E321" s="16" t="s">
        <v>829</v>
      </c>
      <c r="F321" s="16"/>
      <c r="G321" s="56"/>
      <c r="H321" s="301"/>
      <c r="I321" s="301"/>
      <c r="J321" s="301"/>
      <c r="K321" s="301"/>
      <c r="L321" s="301"/>
      <c r="M321" s="301"/>
      <c r="N321" s="301"/>
      <c r="O321" s="300"/>
    </row>
    <row r="322" spans="1:15" ht="18.5">
      <c r="A322" s="187" t="s">
        <v>4594</v>
      </c>
      <c r="B322" s="431" t="s">
        <v>4595</v>
      </c>
      <c r="C322" s="443"/>
      <c r="D322" s="443"/>
      <c r="E322" s="443"/>
      <c r="F322" s="443"/>
      <c r="G322" s="483"/>
      <c r="H322" s="301">
        <f>SUM(D323:D330)</f>
        <v>8</v>
      </c>
      <c r="I322" s="301">
        <f>COUNT(D323:D330)*2</f>
        <v>16</v>
      </c>
      <c r="J322" s="301"/>
      <c r="K322" s="301"/>
      <c r="L322" s="301"/>
      <c r="M322" s="301"/>
      <c r="N322" s="301"/>
      <c r="O322" s="300"/>
    </row>
    <row r="323" spans="1:15" ht="43.5">
      <c r="A323" s="3" t="s">
        <v>4596</v>
      </c>
      <c r="B323" s="5" t="s">
        <v>4597</v>
      </c>
      <c r="C323" s="43" t="s">
        <v>4598</v>
      </c>
      <c r="D323" s="51">
        <v>1</v>
      </c>
      <c r="E323" s="16" t="s">
        <v>829</v>
      </c>
      <c r="F323" s="14"/>
      <c r="G323" s="16"/>
      <c r="H323" s="301"/>
      <c r="I323" s="301"/>
      <c r="J323" s="301"/>
      <c r="K323" s="301"/>
      <c r="L323" s="301"/>
      <c r="M323" s="301"/>
      <c r="N323" s="301"/>
      <c r="O323" s="300"/>
    </row>
    <row r="324" spans="1:15" ht="29">
      <c r="A324" s="3"/>
      <c r="B324" s="5"/>
      <c r="C324" s="14" t="s">
        <v>4599</v>
      </c>
      <c r="D324" s="51">
        <v>1</v>
      </c>
      <c r="E324" s="16" t="s">
        <v>840</v>
      </c>
      <c r="F324" s="14"/>
      <c r="G324" s="16"/>
      <c r="H324" s="301"/>
      <c r="I324" s="301"/>
      <c r="J324" s="301"/>
      <c r="K324" s="301"/>
      <c r="L324" s="301"/>
      <c r="M324" s="301"/>
      <c r="N324" s="301"/>
      <c r="O324" s="300"/>
    </row>
    <row r="325" spans="1:15" ht="58">
      <c r="A325" s="3" t="s">
        <v>3</v>
      </c>
      <c r="B325" s="5"/>
      <c r="C325" s="14" t="s">
        <v>4600</v>
      </c>
      <c r="D325" s="51">
        <v>1</v>
      </c>
      <c r="E325" s="16" t="s">
        <v>843</v>
      </c>
      <c r="F325" s="14" t="s">
        <v>4601</v>
      </c>
      <c r="G325" s="16"/>
      <c r="H325" s="301"/>
      <c r="I325" s="301"/>
      <c r="J325" s="301"/>
      <c r="K325" s="301"/>
      <c r="L325" s="301"/>
      <c r="M325" s="301"/>
      <c r="N325" s="301"/>
      <c r="O325" s="300"/>
    </row>
    <row r="326" spans="1:15" ht="15.5">
      <c r="A326" s="3" t="s">
        <v>3</v>
      </c>
      <c r="B326" s="5"/>
      <c r="C326" s="14" t="s">
        <v>4602</v>
      </c>
      <c r="D326" s="51">
        <v>1</v>
      </c>
      <c r="E326" s="16" t="s">
        <v>843</v>
      </c>
      <c r="F326" s="16"/>
      <c r="G326" s="16"/>
      <c r="H326" s="301"/>
      <c r="I326" s="301"/>
      <c r="J326" s="301"/>
      <c r="K326" s="301"/>
      <c r="L326" s="301"/>
      <c r="M326" s="301"/>
      <c r="N326" s="301"/>
      <c r="O326" s="300"/>
    </row>
    <row r="327" spans="1:15" ht="43.5">
      <c r="A327" s="3" t="s">
        <v>3</v>
      </c>
      <c r="B327" s="5"/>
      <c r="C327" s="14" t="s">
        <v>4603</v>
      </c>
      <c r="D327" s="51">
        <v>1</v>
      </c>
      <c r="E327" s="16" t="s">
        <v>829</v>
      </c>
      <c r="F327" s="16"/>
      <c r="G327" s="16"/>
      <c r="H327" s="301"/>
      <c r="I327" s="301"/>
      <c r="J327" s="301"/>
      <c r="K327" s="301"/>
      <c r="L327" s="301"/>
      <c r="M327" s="301"/>
      <c r="N327" s="301"/>
      <c r="O327" s="300"/>
    </row>
    <row r="328" spans="1:15" ht="29">
      <c r="A328" s="3" t="s">
        <v>3</v>
      </c>
      <c r="B328" s="5"/>
      <c r="C328" s="14" t="s">
        <v>4604</v>
      </c>
      <c r="D328" s="51">
        <v>1</v>
      </c>
      <c r="E328" s="16" t="s">
        <v>840</v>
      </c>
      <c r="F328" s="16"/>
      <c r="G328" s="16"/>
      <c r="H328" s="301"/>
      <c r="I328" s="301"/>
      <c r="J328" s="301"/>
      <c r="K328" s="301"/>
      <c r="L328" s="301"/>
      <c r="M328" s="301"/>
      <c r="N328" s="301"/>
      <c r="O328" s="300"/>
    </row>
    <row r="329" spans="1:15" ht="46.5">
      <c r="A329" s="3" t="s">
        <v>4605</v>
      </c>
      <c r="B329" s="5" t="s">
        <v>4606</v>
      </c>
      <c r="C329" s="14" t="s">
        <v>4607</v>
      </c>
      <c r="D329" s="51">
        <v>1</v>
      </c>
      <c r="E329" s="16" t="s">
        <v>829</v>
      </c>
      <c r="F329" s="16"/>
      <c r="G329" s="16"/>
      <c r="H329" s="301"/>
      <c r="I329" s="301"/>
      <c r="J329" s="301"/>
      <c r="K329" s="301"/>
      <c r="L329" s="301"/>
      <c r="M329" s="301"/>
      <c r="N329" s="301"/>
      <c r="O329" s="300"/>
    </row>
    <row r="330" spans="1:15" ht="29">
      <c r="A330" s="3" t="s">
        <v>3</v>
      </c>
      <c r="B330" s="5"/>
      <c r="C330" s="14" t="s">
        <v>4608</v>
      </c>
      <c r="D330" s="51">
        <v>1</v>
      </c>
      <c r="E330" s="16" t="s">
        <v>829</v>
      </c>
      <c r="F330" s="16"/>
      <c r="G330" s="16"/>
      <c r="H330" s="301"/>
      <c r="I330" s="301"/>
      <c r="J330" s="301"/>
      <c r="K330" s="301"/>
      <c r="L330" s="301"/>
      <c r="M330" s="301"/>
      <c r="N330" s="301"/>
      <c r="O330" s="300"/>
    </row>
    <row r="331" spans="1:15" ht="18.5">
      <c r="A331" s="3" t="s">
        <v>3325</v>
      </c>
      <c r="B331" s="431" t="s">
        <v>333</v>
      </c>
      <c r="C331" s="443"/>
      <c r="D331" s="443"/>
      <c r="E331" s="443"/>
      <c r="F331" s="443"/>
      <c r="G331" s="483"/>
      <c r="H331" s="301">
        <f>SUM(D332:D347)</f>
        <v>16</v>
      </c>
      <c r="I331" s="301">
        <f>COUNT(D332:D347)*2</f>
        <v>32</v>
      </c>
      <c r="J331" s="301"/>
      <c r="K331" s="301"/>
      <c r="L331" s="301"/>
      <c r="M331" s="301"/>
      <c r="N331" s="301"/>
      <c r="O331" s="300"/>
    </row>
    <row r="332" spans="1:15" ht="46.5">
      <c r="A332" s="3" t="s">
        <v>108</v>
      </c>
      <c r="B332" s="5" t="s">
        <v>4609</v>
      </c>
      <c r="C332" s="67" t="s">
        <v>4610</v>
      </c>
      <c r="D332" s="51">
        <v>1</v>
      </c>
      <c r="E332" s="16" t="s">
        <v>840</v>
      </c>
      <c r="F332" s="16"/>
      <c r="G332" s="16"/>
      <c r="H332" s="301"/>
      <c r="I332" s="301"/>
      <c r="J332" s="301"/>
      <c r="K332" s="301"/>
      <c r="L332" s="301"/>
      <c r="M332" s="301"/>
      <c r="N332" s="301"/>
      <c r="O332" s="300"/>
    </row>
    <row r="333" spans="1:15" ht="43.5">
      <c r="A333" s="3" t="s">
        <v>3</v>
      </c>
      <c r="B333" s="5"/>
      <c r="C333" s="67" t="s">
        <v>4611</v>
      </c>
      <c r="D333" s="51">
        <v>1</v>
      </c>
      <c r="E333" s="16" t="s">
        <v>840</v>
      </c>
      <c r="F333" s="16"/>
      <c r="G333" s="16"/>
      <c r="H333" s="301"/>
      <c r="I333" s="301"/>
      <c r="J333" s="301"/>
      <c r="K333" s="301"/>
      <c r="L333" s="301"/>
      <c r="M333" s="301"/>
      <c r="N333" s="301"/>
      <c r="O333" s="300"/>
    </row>
    <row r="334" spans="1:15" ht="43.5">
      <c r="A334" s="3" t="s">
        <v>3</v>
      </c>
      <c r="B334" s="5"/>
      <c r="C334" s="67" t="s">
        <v>4612</v>
      </c>
      <c r="D334" s="51">
        <v>1</v>
      </c>
      <c r="E334" s="16" t="s">
        <v>840</v>
      </c>
      <c r="F334" s="16"/>
      <c r="G334" s="16"/>
      <c r="H334" s="301"/>
      <c r="I334" s="301"/>
      <c r="J334" s="301"/>
      <c r="K334" s="301"/>
      <c r="L334" s="301"/>
      <c r="M334" s="301"/>
      <c r="N334" s="301"/>
      <c r="O334" s="300"/>
    </row>
    <row r="335" spans="1:15" ht="29">
      <c r="A335" s="3"/>
      <c r="B335" s="5"/>
      <c r="C335" s="67" t="s">
        <v>4613</v>
      </c>
      <c r="D335" s="51">
        <v>1</v>
      </c>
      <c r="E335" s="16" t="s">
        <v>840</v>
      </c>
      <c r="F335" s="16"/>
      <c r="G335" s="16"/>
      <c r="H335" s="301"/>
      <c r="I335" s="301"/>
      <c r="J335" s="301"/>
      <c r="K335" s="301"/>
      <c r="L335" s="301"/>
      <c r="M335" s="301"/>
      <c r="N335" s="301"/>
      <c r="O335" s="300"/>
    </row>
    <row r="336" spans="1:15" ht="46.5">
      <c r="A336" s="3" t="s">
        <v>4614</v>
      </c>
      <c r="B336" s="5" t="s">
        <v>4615</v>
      </c>
      <c r="C336" s="14" t="s">
        <v>4616</v>
      </c>
      <c r="D336" s="51">
        <v>1</v>
      </c>
      <c r="E336" s="16" t="s">
        <v>840</v>
      </c>
      <c r="F336" s="16"/>
      <c r="G336" s="16"/>
      <c r="H336" s="301"/>
      <c r="I336" s="301"/>
      <c r="J336" s="301"/>
      <c r="K336" s="301"/>
      <c r="L336" s="301"/>
      <c r="M336" s="301"/>
      <c r="N336" s="301"/>
      <c r="O336" s="300"/>
    </row>
    <row r="337" spans="1:15" ht="29">
      <c r="A337" s="3"/>
      <c r="B337" s="5"/>
      <c r="C337" s="14" t="s">
        <v>4617</v>
      </c>
      <c r="D337" s="51">
        <v>1</v>
      </c>
      <c r="E337" s="16"/>
      <c r="F337" s="16"/>
      <c r="G337" s="16"/>
      <c r="H337" s="301"/>
      <c r="I337" s="301"/>
      <c r="J337" s="301"/>
      <c r="K337" s="301"/>
      <c r="L337" s="301"/>
      <c r="M337" s="301"/>
      <c r="N337" s="301"/>
      <c r="O337" s="300"/>
    </row>
    <row r="338" spans="1:15" ht="15.5">
      <c r="A338" s="3"/>
      <c r="B338" s="5"/>
      <c r="C338" s="14" t="s">
        <v>4618</v>
      </c>
      <c r="D338" s="51">
        <v>1</v>
      </c>
      <c r="E338" s="16" t="s">
        <v>840</v>
      </c>
      <c r="F338" s="16"/>
      <c r="G338" s="16"/>
      <c r="H338" s="301"/>
      <c r="I338" s="301"/>
      <c r="J338" s="301"/>
      <c r="K338" s="301"/>
      <c r="L338" s="301"/>
      <c r="M338" s="301"/>
      <c r="N338" s="301"/>
      <c r="O338" s="300"/>
    </row>
    <row r="339" spans="1:15" ht="43.5">
      <c r="A339" s="3"/>
      <c r="B339" s="5"/>
      <c r="C339" s="14" t="s">
        <v>4619</v>
      </c>
      <c r="D339" s="51">
        <v>1</v>
      </c>
      <c r="E339" s="16" t="s">
        <v>840</v>
      </c>
      <c r="F339" s="14" t="s">
        <v>4620</v>
      </c>
      <c r="G339" s="16"/>
      <c r="H339" s="301"/>
      <c r="I339" s="301"/>
      <c r="J339" s="301"/>
      <c r="K339" s="301"/>
      <c r="L339" s="301"/>
      <c r="M339" s="301"/>
      <c r="N339" s="301"/>
      <c r="O339" s="300"/>
    </row>
    <row r="340" spans="1:15" ht="29">
      <c r="A340" s="3"/>
      <c r="B340" s="5"/>
      <c r="C340" s="14" t="s">
        <v>4621</v>
      </c>
      <c r="D340" s="51">
        <v>1</v>
      </c>
      <c r="E340" s="16" t="s">
        <v>840</v>
      </c>
      <c r="F340" s="16"/>
      <c r="G340" s="16"/>
      <c r="H340" s="301"/>
      <c r="I340" s="301"/>
      <c r="J340" s="301"/>
      <c r="K340" s="301"/>
      <c r="L340" s="301"/>
      <c r="M340" s="301"/>
      <c r="N340" s="301"/>
      <c r="O340" s="300"/>
    </row>
    <row r="341" spans="1:15" ht="15.5">
      <c r="A341" s="3"/>
      <c r="B341" s="5"/>
      <c r="C341" s="14" t="s">
        <v>4622</v>
      </c>
      <c r="D341" s="51">
        <v>1</v>
      </c>
      <c r="E341" s="16" t="s">
        <v>840</v>
      </c>
      <c r="F341" s="16"/>
      <c r="G341" s="16"/>
      <c r="H341" s="301"/>
      <c r="I341" s="301"/>
      <c r="J341" s="301"/>
      <c r="K341" s="301"/>
      <c r="L341" s="301"/>
      <c r="M341" s="301"/>
      <c r="N341" s="301"/>
      <c r="O341" s="300"/>
    </row>
    <row r="342" spans="1:15" ht="15.5">
      <c r="A342" s="3"/>
      <c r="B342" s="5"/>
      <c r="C342" s="14" t="s">
        <v>4623</v>
      </c>
      <c r="D342" s="51">
        <v>1</v>
      </c>
      <c r="E342" s="16" t="s">
        <v>840</v>
      </c>
      <c r="F342" s="16"/>
      <c r="G342" s="16"/>
      <c r="H342" s="301"/>
      <c r="I342" s="301"/>
      <c r="J342" s="301"/>
      <c r="K342" s="301"/>
      <c r="L342" s="301"/>
      <c r="M342" s="301"/>
      <c r="N342" s="301"/>
      <c r="O342" s="300"/>
    </row>
    <row r="343" spans="1:15" ht="29">
      <c r="A343" s="3"/>
      <c r="B343" s="5"/>
      <c r="C343" s="14" t="s">
        <v>4624</v>
      </c>
      <c r="D343" s="51">
        <v>1</v>
      </c>
      <c r="E343" s="16" t="s">
        <v>840</v>
      </c>
      <c r="F343" s="16"/>
      <c r="G343" s="16"/>
      <c r="H343" s="301"/>
      <c r="I343" s="301"/>
      <c r="J343" s="301"/>
      <c r="K343" s="301"/>
      <c r="L343" s="301"/>
      <c r="M343" s="301"/>
      <c r="N343" s="301"/>
      <c r="O343" s="300"/>
    </row>
    <row r="344" spans="1:15" ht="15.5">
      <c r="A344" s="3"/>
      <c r="B344" s="5"/>
      <c r="C344" s="14" t="s">
        <v>4625</v>
      </c>
      <c r="D344" s="51">
        <v>1</v>
      </c>
      <c r="E344" s="16" t="s">
        <v>840</v>
      </c>
      <c r="F344" s="16"/>
      <c r="G344" s="16"/>
      <c r="H344" s="301"/>
      <c r="I344" s="301"/>
      <c r="J344" s="301"/>
      <c r="K344" s="301"/>
      <c r="L344" s="301"/>
      <c r="M344" s="301"/>
      <c r="N344" s="301"/>
      <c r="O344" s="300"/>
    </row>
    <row r="345" spans="1:15" ht="29">
      <c r="A345" s="3"/>
      <c r="B345" s="5"/>
      <c r="C345" s="14" t="s">
        <v>4626</v>
      </c>
      <c r="D345" s="51">
        <v>1</v>
      </c>
      <c r="E345" s="16" t="s">
        <v>840</v>
      </c>
      <c r="F345" s="16"/>
      <c r="G345" s="16"/>
      <c r="H345" s="301"/>
      <c r="I345" s="301"/>
      <c r="J345" s="301"/>
      <c r="K345" s="301"/>
      <c r="L345" s="301"/>
      <c r="M345" s="301"/>
      <c r="N345" s="301"/>
      <c r="O345" s="300"/>
    </row>
    <row r="346" spans="1:15" ht="15.5">
      <c r="A346" s="3"/>
      <c r="B346" s="5"/>
      <c r="C346" s="14" t="s">
        <v>4627</v>
      </c>
      <c r="D346" s="51">
        <v>1</v>
      </c>
      <c r="E346" s="16" t="s">
        <v>840</v>
      </c>
      <c r="F346" s="16"/>
      <c r="G346" s="16"/>
      <c r="H346" s="301"/>
      <c r="I346" s="301"/>
      <c r="J346" s="301"/>
      <c r="K346" s="301"/>
      <c r="L346" s="301"/>
      <c r="M346" s="301"/>
      <c r="N346" s="301"/>
      <c r="O346" s="300"/>
    </row>
    <row r="347" spans="1:15" ht="15.5">
      <c r="A347" s="3"/>
      <c r="B347" s="5"/>
      <c r="C347" s="14" t="s">
        <v>4628</v>
      </c>
      <c r="D347" s="51">
        <v>1</v>
      </c>
      <c r="E347" s="16" t="s">
        <v>840</v>
      </c>
      <c r="F347" s="16"/>
      <c r="G347" s="16"/>
      <c r="H347" s="301"/>
      <c r="I347" s="301"/>
      <c r="J347" s="301"/>
      <c r="K347" s="301"/>
      <c r="L347" s="301"/>
      <c r="M347" s="301"/>
      <c r="N347" s="301"/>
      <c r="O347" s="300"/>
    </row>
    <row r="348" spans="1:15" ht="18.5">
      <c r="A348" s="3" t="s">
        <v>1327</v>
      </c>
      <c r="B348" s="431" t="s">
        <v>336</v>
      </c>
      <c r="C348" s="443"/>
      <c r="D348" s="443"/>
      <c r="E348" s="443"/>
      <c r="F348" s="443"/>
      <c r="G348" s="483"/>
      <c r="H348" s="301">
        <f>SUM(D349:D367)</f>
        <v>19</v>
      </c>
      <c r="I348" s="301">
        <f>COUNT(D349:D367)*2</f>
        <v>38</v>
      </c>
      <c r="J348" s="301"/>
      <c r="K348" s="301"/>
      <c r="L348" s="301"/>
      <c r="M348" s="301"/>
      <c r="N348" s="301"/>
      <c r="O348" s="300"/>
    </row>
    <row r="349" spans="1:15" ht="43.5">
      <c r="A349" s="3" t="s">
        <v>111</v>
      </c>
      <c r="B349" s="6" t="s">
        <v>337</v>
      </c>
      <c r="C349" s="14" t="s">
        <v>4629</v>
      </c>
      <c r="D349" s="51">
        <v>1</v>
      </c>
      <c r="E349" s="16" t="s">
        <v>840</v>
      </c>
      <c r="F349" s="16" t="s">
        <v>4630</v>
      </c>
      <c r="G349" s="16"/>
      <c r="H349" s="301"/>
      <c r="I349" s="301"/>
      <c r="J349" s="301"/>
      <c r="K349" s="301"/>
      <c r="L349" s="301"/>
      <c r="M349" s="301"/>
      <c r="N349" s="301"/>
      <c r="O349" s="300"/>
    </row>
    <row r="350" spans="1:15" ht="43.5">
      <c r="A350" s="3"/>
      <c r="B350" s="6"/>
      <c r="C350" s="14" t="s">
        <v>4631</v>
      </c>
      <c r="D350" s="51">
        <v>1</v>
      </c>
      <c r="E350" s="16" t="s">
        <v>840</v>
      </c>
      <c r="F350" s="16" t="s">
        <v>4630</v>
      </c>
      <c r="G350" s="16"/>
      <c r="H350" s="301"/>
      <c r="I350" s="301"/>
      <c r="J350" s="301"/>
      <c r="K350" s="301"/>
      <c r="L350" s="301"/>
      <c r="M350" s="301"/>
      <c r="N350" s="301"/>
      <c r="O350" s="300"/>
    </row>
    <row r="351" spans="1:15" ht="29">
      <c r="A351" s="3" t="s">
        <v>3</v>
      </c>
      <c r="B351" s="6"/>
      <c r="C351" s="14" t="s">
        <v>4632</v>
      </c>
      <c r="D351" s="51">
        <v>1</v>
      </c>
      <c r="E351" s="16" t="s">
        <v>840</v>
      </c>
      <c r="F351" s="16" t="s">
        <v>4630</v>
      </c>
      <c r="G351" s="16"/>
      <c r="H351" s="301"/>
      <c r="I351" s="301"/>
      <c r="J351" s="301"/>
      <c r="K351" s="301"/>
      <c r="L351" s="301"/>
      <c r="M351" s="301"/>
      <c r="N351" s="301"/>
      <c r="O351" s="300"/>
    </row>
    <row r="352" spans="1:15" ht="58">
      <c r="A352" s="3" t="s">
        <v>3</v>
      </c>
      <c r="B352" s="6"/>
      <c r="C352" s="14" t="s">
        <v>4633</v>
      </c>
      <c r="D352" s="51">
        <v>1</v>
      </c>
      <c r="E352" s="16" t="s">
        <v>840</v>
      </c>
      <c r="F352" s="14" t="s">
        <v>4634</v>
      </c>
      <c r="G352" s="16"/>
      <c r="H352" s="301"/>
      <c r="I352" s="301"/>
      <c r="J352" s="301"/>
      <c r="K352" s="301"/>
      <c r="L352" s="301"/>
      <c r="M352" s="301"/>
      <c r="N352" s="301"/>
      <c r="O352" s="300"/>
    </row>
    <row r="353" spans="1:15" ht="29">
      <c r="A353" s="3"/>
      <c r="B353" s="6"/>
      <c r="C353" s="14" t="s">
        <v>4635</v>
      </c>
      <c r="D353" s="51">
        <v>1</v>
      </c>
      <c r="E353" s="16" t="s">
        <v>840</v>
      </c>
      <c r="F353" s="16" t="s">
        <v>4630</v>
      </c>
      <c r="G353" s="16"/>
      <c r="H353" s="301"/>
      <c r="I353" s="301"/>
      <c r="J353" s="301"/>
      <c r="K353" s="301"/>
      <c r="L353" s="301"/>
      <c r="M353" s="301"/>
      <c r="N353" s="301"/>
      <c r="O353" s="300"/>
    </row>
    <row r="354" spans="1:15" ht="29">
      <c r="A354" s="3"/>
      <c r="B354" s="6"/>
      <c r="C354" s="14" t="s">
        <v>4636</v>
      </c>
      <c r="D354" s="51">
        <v>1</v>
      </c>
      <c r="E354" s="16" t="s">
        <v>840</v>
      </c>
      <c r="F354" s="16" t="s">
        <v>4630</v>
      </c>
      <c r="G354" s="16"/>
      <c r="H354" s="301"/>
      <c r="I354" s="301"/>
      <c r="J354" s="301"/>
      <c r="K354" s="301"/>
      <c r="L354" s="301"/>
      <c r="M354" s="301"/>
      <c r="N354" s="301"/>
      <c r="O354" s="300"/>
    </row>
    <row r="355" spans="1:15" ht="29">
      <c r="A355" s="3"/>
      <c r="B355" s="6"/>
      <c r="C355" s="14" t="s">
        <v>4637</v>
      </c>
      <c r="D355" s="51">
        <v>1</v>
      </c>
      <c r="E355" s="16" t="s">
        <v>840</v>
      </c>
      <c r="F355" s="16" t="s">
        <v>4630</v>
      </c>
      <c r="G355" s="16"/>
      <c r="H355" s="301"/>
      <c r="I355" s="301"/>
      <c r="J355" s="301"/>
      <c r="K355" s="301"/>
      <c r="L355" s="301"/>
      <c r="M355" s="301"/>
      <c r="N355" s="301"/>
      <c r="O355" s="300"/>
    </row>
    <row r="356" spans="1:15" ht="29">
      <c r="A356" s="3"/>
      <c r="B356" s="6"/>
      <c r="C356" s="14" t="s">
        <v>4638</v>
      </c>
      <c r="D356" s="51">
        <v>1</v>
      </c>
      <c r="E356" s="16" t="s">
        <v>840</v>
      </c>
      <c r="F356" s="16" t="s">
        <v>4630</v>
      </c>
      <c r="G356" s="16"/>
      <c r="H356" s="301"/>
      <c r="I356" s="301"/>
      <c r="J356" s="301"/>
      <c r="K356" s="301"/>
      <c r="L356" s="301"/>
      <c r="M356" s="301"/>
      <c r="N356" s="301"/>
      <c r="O356" s="300"/>
    </row>
    <row r="357" spans="1:15" ht="72.5">
      <c r="A357" s="3"/>
      <c r="B357" s="6"/>
      <c r="C357" s="14" t="s">
        <v>4639</v>
      </c>
      <c r="D357" s="51">
        <v>1</v>
      </c>
      <c r="E357" s="16" t="s">
        <v>840</v>
      </c>
      <c r="F357" s="14" t="s">
        <v>4640</v>
      </c>
      <c r="G357" s="16"/>
      <c r="H357" s="301"/>
      <c r="I357" s="301"/>
      <c r="J357" s="301"/>
      <c r="K357" s="301"/>
      <c r="L357" s="301"/>
      <c r="M357" s="301"/>
      <c r="N357" s="301"/>
      <c r="O357" s="300"/>
    </row>
    <row r="358" spans="1:15" ht="62">
      <c r="A358" s="3" t="s">
        <v>112</v>
      </c>
      <c r="B358" s="6" t="s">
        <v>338</v>
      </c>
      <c r="C358" s="14" t="s">
        <v>4641</v>
      </c>
      <c r="D358" s="51">
        <v>1</v>
      </c>
      <c r="E358" s="16" t="s">
        <v>829</v>
      </c>
      <c r="F358" s="16"/>
      <c r="G358" s="16"/>
      <c r="H358" s="301"/>
      <c r="I358" s="301"/>
      <c r="J358" s="301"/>
      <c r="K358" s="301"/>
      <c r="L358" s="301"/>
      <c r="M358" s="301"/>
      <c r="N358" s="301"/>
      <c r="O358" s="300"/>
    </row>
    <row r="359" spans="1:15" ht="43.5">
      <c r="A359" s="3"/>
      <c r="B359" s="6"/>
      <c r="C359" s="14" t="s">
        <v>4642</v>
      </c>
      <c r="D359" s="51">
        <v>1</v>
      </c>
      <c r="E359" s="16" t="s">
        <v>829</v>
      </c>
      <c r="F359" s="16"/>
      <c r="G359" s="16"/>
      <c r="H359" s="301"/>
      <c r="I359" s="301"/>
      <c r="J359" s="301"/>
      <c r="K359" s="301"/>
      <c r="L359" s="301"/>
      <c r="M359" s="301"/>
      <c r="N359" s="301"/>
      <c r="O359" s="300"/>
    </row>
    <row r="360" spans="1:15" ht="43.5">
      <c r="A360" s="3"/>
      <c r="B360" s="6"/>
      <c r="C360" s="14" t="s">
        <v>4643</v>
      </c>
      <c r="D360" s="51">
        <v>1</v>
      </c>
      <c r="E360" s="16" t="s">
        <v>829</v>
      </c>
      <c r="F360" s="16"/>
      <c r="G360" s="16"/>
      <c r="H360" s="301"/>
      <c r="I360" s="301"/>
      <c r="J360" s="301"/>
      <c r="K360" s="301"/>
      <c r="L360" s="301"/>
      <c r="M360" s="301"/>
      <c r="N360" s="301"/>
      <c r="O360" s="300"/>
    </row>
    <row r="361" spans="1:15" ht="43.5">
      <c r="A361" s="3"/>
      <c r="B361" s="6"/>
      <c r="C361" s="14" t="s">
        <v>4644</v>
      </c>
      <c r="D361" s="51">
        <v>1</v>
      </c>
      <c r="E361" s="16" t="s">
        <v>829</v>
      </c>
      <c r="F361" s="16"/>
      <c r="G361" s="16"/>
      <c r="H361" s="301"/>
      <c r="I361" s="301"/>
      <c r="J361" s="301"/>
      <c r="K361" s="301"/>
      <c r="L361" s="301"/>
      <c r="M361" s="301"/>
      <c r="N361" s="301"/>
      <c r="O361" s="300"/>
    </row>
    <row r="362" spans="1:15" ht="43.5">
      <c r="A362" s="3"/>
      <c r="B362" s="6"/>
      <c r="C362" s="14" t="s">
        <v>4645</v>
      </c>
      <c r="D362" s="51">
        <v>1</v>
      </c>
      <c r="E362" s="16" t="s">
        <v>829</v>
      </c>
      <c r="F362" s="16"/>
      <c r="G362" s="16"/>
      <c r="H362" s="301"/>
      <c r="I362" s="301"/>
      <c r="J362" s="301"/>
      <c r="K362" s="301"/>
      <c r="L362" s="301"/>
      <c r="M362" s="301"/>
      <c r="N362" s="301"/>
      <c r="O362" s="300"/>
    </row>
    <row r="363" spans="1:15" ht="29">
      <c r="A363" s="3"/>
      <c r="B363" s="6"/>
      <c r="C363" s="14" t="s">
        <v>4646</v>
      </c>
      <c r="D363" s="51">
        <v>1</v>
      </c>
      <c r="E363" s="16" t="s">
        <v>829</v>
      </c>
      <c r="F363" s="16"/>
      <c r="G363" s="16"/>
      <c r="H363" s="301"/>
      <c r="I363" s="301"/>
      <c r="J363" s="301"/>
      <c r="K363" s="301"/>
      <c r="L363" s="301"/>
      <c r="M363" s="301"/>
      <c r="N363" s="301"/>
      <c r="O363" s="300"/>
    </row>
    <row r="364" spans="1:15" ht="43.5">
      <c r="A364" s="3"/>
      <c r="B364" s="6"/>
      <c r="C364" s="14" t="s">
        <v>4647</v>
      </c>
      <c r="D364" s="51">
        <v>1</v>
      </c>
      <c r="E364" s="16" t="s">
        <v>829</v>
      </c>
      <c r="F364" s="16"/>
      <c r="G364" s="16"/>
      <c r="H364" s="301"/>
      <c r="I364" s="301"/>
      <c r="J364" s="301"/>
      <c r="K364" s="301"/>
      <c r="L364" s="301"/>
      <c r="M364" s="301"/>
      <c r="N364" s="301"/>
      <c r="O364" s="300"/>
    </row>
    <row r="365" spans="1:15" ht="62">
      <c r="A365" s="3" t="s">
        <v>113</v>
      </c>
      <c r="B365" s="6" t="s">
        <v>339</v>
      </c>
      <c r="C365" s="14" t="s">
        <v>4648</v>
      </c>
      <c r="D365" s="51">
        <v>1</v>
      </c>
      <c r="E365" s="16" t="s">
        <v>829</v>
      </c>
      <c r="F365" s="16"/>
      <c r="G365" s="16"/>
      <c r="H365" s="301"/>
      <c r="I365" s="301"/>
      <c r="J365" s="301"/>
      <c r="K365" s="301"/>
      <c r="L365" s="301"/>
      <c r="M365" s="301"/>
      <c r="N365" s="301"/>
      <c r="O365" s="300"/>
    </row>
    <row r="366" spans="1:15" ht="29">
      <c r="A366" s="3" t="s">
        <v>3</v>
      </c>
      <c r="B366" s="6"/>
      <c r="C366" s="14" t="s">
        <v>4649</v>
      </c>
      <c r="D366" s="51">
        <v>1</v>
      </c>
      <c r="E366" s="16" t="s">
        <v>823</v>
      </c>
      <c r="F366" s="16"/>
      <c r="G366" s="16"/>
      <c r="H366" s="301"/>
      <c r="I366" s="301"/>
      <c r="J366" s="301"/>
      <c r="K366" s="301"/>
      <c r="L366" s="301"/>
      <c r="M366" s="301"/>
      <c r="N366" s="301"/>
      <c r="O366" s="300"/>
    </row>
    <row r="367" spans="1:15" ht="29">
      <c r="A367" s="3" t="s">
        <v>3</v>
      </c>
      <c r="B367" s="6"/>
      <c r="C367" s="14" t="s">
        <v>4650</v>
      </c>
      <c r="D367" s="51">
        <v>1</v>
      </c>
      <c r="E367" s="16" t="s">
        <v>823</v>
      </c>
      <c r="F367" s="16"/>
      <c r="G367" s="16"/>
      <c r="H367" s="301"/>
      <c r="I367" s="301"/>
      <c r="J367" s="301"/>
      <c r="K367" s="301"/>
      <c r="L367" s="301"/>
      <c r="M367" s="301"/>
      <c r="N367" s="301"/>
      <c r="O367" s="300"/>
    </row>
    <row r="368" spans="1:15" ht="18.5">
      <c r="A368" s="3" t="s">
        <v>4138</v>
      </c>
      <c r="B368" s="431" t="s">
        <v>4139</v>
      </c>
      <c r="C368" s="443"/>
      <c r="D368" s="443"/>
      <c r="E368" s="443"/>
      <c r="F368" s="443"/>
      <c r="G368" s="483"/>
      <c r="H368" s="301">
        <f>SUM(D369:D375)</f>
        <v>7</v>
      </c>
      <c r="I368" s="301">
        <f>COUNT(D369:D375)*2</f>
        <v>14</v>
      </c>
      <c r="J368" s="301"/>
      <c r="K368" s="301"/>
      <c r="L368" s="301"/>
      <c r="M368" s="301"/>
      <c r="N368" s="301"/>
      <c r="O368" s="300"/>
    </row>
    <row r="369" spans="1:15" ht="43.5">
      <c r="A369" s="3" t="s">
        <v>4651</v>
      </c>
      <c r="B369" s="14" t="s">
        <v>4141</v>
      </c>
      <c r="C369" s="67" t="s">
        <v>4652</v>
      </c>
      <c r="D369" s="51">
        <v>1</v>
      </c>
      <c r="E369" s="16" t="s">
        <v>840</v>
      </c>
      <c r="F369" s="16"/>
      <c r="G369" s="16"/>
      <c r="H369" s="301"/>
      <c r="I369" s="301"/>
      <c r="J369" s="301"/>
      <c r="K369" s="301"/>
      <c r="L369" s="301"/>
      <c r="M369" s="301"/>
      <c r="N369" s="301"/>
      <c r="O369" s="300"/>
    </row>
    <row r="370" spans="1:15" ht="29">
      <c r="A370" s="3" t="s">
        <v>3</v>
      </c>
      <c r="B370" s="14"/>
      <c r="C370" s="67" t="s">
        <v>4653</v>
      </c>
      <c r="D370" s="51">
        <v>1</v>
      </c>
      <c r="E370" s="16" t="s">
        <v>840</v>
      </c>
      <c r="F370" s="16"/>
      <c r="G370" s="16"/>
      <c r="H370" s="301"/>
      <c r="I370" s="301"/>
      <c r="J370" s="301"/>
      <c r="K370" s="301"/>
      <c r="L370" s="301"/>
      <c r="M370" s="301"/>
      <c r="N370" s="301"/>
      <c r="O370" s="300"/>
    </row>
    <row r="371" spans="1:15" ht="72.5">
      <c r="A371" s="3"/>
      <c r="B371" s="14"/>
      <c r="C371" s="14" t="s">
        <v>4654</v>
      </c>
      <c r="D371" s="51">
        <v>1</v>
      </c>
      <c r="E371" s="16" t="s">
        <v>840</v>
      </c>
      <c r="F371" s="67" t="s">
        <v>4655</v>
      </c>
      <c r="G371" s="16"/>
      <c r="H371" s="301"/>
      <c r="I371" s="301"/>
      <c r="J371" s="301"/>
      <c r="K371" s="301"/>
      <c r="L371" s="301"/>
      <c r="M371" s="301"/>
      <c r="N371" s="301"/>
      <c r="O371" s="300"/>
    </row>
    <row r="372" spans="1:15" ht="29">
      <c r="A372" s="3" t="s">
        <v>3</v>
      </c>
      <c r="B372" s="14"/>
      <c r="C372" s="67" t="s">
        <v>4656</v>
      </c>
      <c r="D372" s="51">
        <v>1</v>
      </c>
      <c r="E372" s="16" t="s">
        <v>840</v>
      </c>
      <c r="F372" s="16"/>
      <c r="G372" s="16"/>
      <c r="H372" s="301"/>
      <c r="I372" s="301"/>
      <c r="J372" s="301"/>
      <c r="K372" s="301"/>
      <c r="L372" s="301"/>
      <c r="M372" s="301"/>
      <c r="N372" s="301"/>
      <c r="O372" s="300"/>
    </row>
    <row r="373" spans="1:15" ht="43.5">
      <c r="A373" s="3" t="s">
        <v>4657</v>
      </c>
      <c r="B373" s="14" t="s">
        <v>4658</v>
      </c>
      <c r="C373" s="67" t="s">
        <v>4659</v>
      </c>
      <c r="D373" s="51">
        <v>1</v>
      </c>
      <c r="E373" s="16" t="s">
        <v>840</v>
      </c>
      <c r="F373" s="16"/>
      <c r="G373" s="16"/>
      <c r="H373" s="301"/>
      <c r="I373" s="301"/>
      <c r="J373" s="301"/>
      <c r="K373" s="301"/>
      <c r="L373" s="301"/>
      <c r="M373" s="301"/>
      <c r="N373" s="301"/>
      <c r="O373" s="300"/>
    </row>
    <row r="374" spans="1:15" ht="43.5">
      <c r="A374" s="3"/>
      <c r="B374" s="14"/>
      <c r="C374" s="69" t="s">
        <v>4660</v>
      </c>
      <c r="D374" s="51">
        <v>1</v>
      </c>
      <c r="E374" s="16" t="s">
        <v>829</v>
      </c>
      <c r="F374" s="16"/>
      <c r="G374" s="16"/>
      <c r="H374" s="301"/>
      <c r="I374" s="301"/>
      <c r="J374" s="301"/>
      <c r="K374" s="301"/>
      <c r="L374" s="301"/>
      <c r="M374" s="301"/>
      <c r="N374" s="301"/>
      <c r="O374" s="300"/>
    </row>
    <row r="375" spans="1:15" ht="29">
      <c r="A375" s="3"/>
      <c r="B375" s="14"/>
      <c r="C375" s="67" t="s">
        <v>4661</v>
      </c>
      <c r="D375" s="51">
        <v>1</v>
      </c>
      <c r="E375" s="16" t="s">
        <v>840</v>
      </c>
      <c r="F375" s="16"/>
      <c r="G375" s="16"/>
      <c r="H375" s="301"/>
      <c r="I375" s="301"/>
      <c r="J375" s="301"/>
      <c r="K375" s="301"/>
      <c r="L375" s="301"/>
      <c r="M375" s="301"/>
      <c r="N375" s="301"/>
      <c r="O375" s="300"/>
    </row>
    <row r="376" spans="1:15" ht="18.5">
      <c r="A376" s="1"/>
      <c r="B376" s="506" t="s">
        <v>340</v>
      </c>
      <c r="C376" s="510"/>
      <c r="D376" s="510"/>
      <c r="E376" s="510"/>
      <c r="F376" s="510"/>
      <c r="G376" s="510"/>
      <c r="H376" s="301">
        <f>H377+H381+H389+H395+H398+H403+H405+H411+H414+H417</f>
        <v>33</v>
      </c>
      <c r="I376" s="301">
        <f>I377+I381+I389+I395+I398+I403+I405+I411+I414+I417</f>
        <v>66</v>
      </c>
      <c r="J376" s="301"/>
      <c r="K376" s="301"/>
      <c r="L376" s="301"/>
      <c r="M376" s="301"/>
      <c r="N376" s="301"/>
      <c r="O376" s="300"/>
    </row>
    <row r="377" spans="1:15" ht="18.5">
      <c r="A377" s="3" t="s">
        <v>1332</v>
      </c>
      <c r="B377" s="431" t="s">
        <v>1333</v>
      </c>
      <c r="C377" s="443"/>
      <c r="D377" s="443"/>
      <c r="E377" s="443"/>
      <c r="F377" s="443"/>
      <c r="G377" s="483"/>
      <c r="H377" s="301">
        <f>SUM(D378:D380)</f>
        <v>3</v>
      </c>
      <c r="I377" s="301">
        <f>COUNT(D378:D380)*2</f>
        <v>6</v>
      </c>
      <c r="J377" s="301"/>
      <c r="K377" s="301"/>
      <c r="L377" s="301"/>
      <c r="M377" s="301"/>
      <c r="N377" s="301"/>
      <c r="O377" s="300"/>
    </row>
    <row r="378" spans="1:15" ht="58">
      <c r="A378" s="3" t="s">
        <v>1348</v>
      </c>
      <c r="B378" s="5" t="s">
        <v>343</v>
      </c>
      <c r="C378" s="14" t="s">
        <v>4662</v>
      </c>
      <c r="D378" s="51">
        <v>1</v>
      </c>
      <c r="E378" s="16" t="s">
        <v>829</v>
      </c>
      <c r="F378" s="16"/>
      <c r="G378" s="16"/>
      <c r="H378" s="301"/>
      <c r="I378" s="301"/>
      <c r="J378" s="301"/>
      <c r="K378" s="301"/>
      <c r="L378" s="301"/>
      <c r="M378" s="301"/>
      <c r="N378" s="301"/>
      <c r="O378" s="300"/>
    </row>
    <row r="379" spans="1:15" ht="46.5">
      <c r="A379" s="3" t="s">
        <v>1972</v>
      </c>
      <c r="B379" s="5" t="s">
        <v>344</v>
      </c>
      <c r="C379" s="14" t="s">
        <v>4663</v>
      </c>
      <c r="D379" s="51">
        <v>1</v>
      </c>
      <c r="E379" s="16" t="s">
        <v>1409</v>
      </c>
      <c r="F379" s="16"/>
      <c r="G379" s="16"/>
      <c r="H379" s="301"/>
      <c r="I379" s="301"/>
      <c r="J379" s="301"/>
      <c r="K379" s="301"/>
      <c r="L379" s="301"/>
      <c r="M379" s="301"/>
      <c r="N379" s="301"/>
      <c r="O379" s="300"/>
    </row>
    <row r="380" spans="1:15" ht="72.5">
      <c r="A380" s="3"/>
      <c r="B380" s="5"/>
      <c r="C380" s="14" t="s">
        <v>4664</v>
      </c>
      <c r="D380" s="51">
        <v>1</v>
      </c>
      <c r="E380" s="16" t="s">
        <v>829</v>
      </c>
      <c r="F380" s="16"/>
      <c r="G380" s="16"/>
      <c r="H380" s="301"/>
      <c r="I380" s="301"/>
      <c r="J380" s="301"/>
      <c r="K380" s="301"/>
      <c r="L380" s="301"/>
      <c r="M380" s="301"/>
      <c r="N380" s="301"/>
      <c r="O380" s="300"/>
    </row>
    <row r="381" spans="1:15" ht="18.5">
      <c r="A381" s="3" t="s">
        <v>1351</v>
      </c>
      <c r="B381" s="431" t="s">
        <v>348</v>
      </c>
      <c r="C381" s="443"/>
      <c r="D381" s="443"/>
      <c r="E381" s="443"/>
      <c r="F381" s="443"/>
      <c r="G381" s="483"/>
      <c r="H381" s="301">
        <f>SUM(D382:D388)</f>
        <v>7</v>
      </c>
      <c r="I381" s="301">
        <f>COUNT(D382:D388)*2</f>
        <v>14</v>
      </c>
      <c r="J381" s="301"/>
      <c r="K381" s="301"/>
      <c r="L381" s="301"/>
      <c r="M381" s="301"/>
      <c r="N381" s="301"/>
      <c r="O381" s="300"/>
    </row>
    <row r="382" spans="1:15" ht="62">
      <c r="A382" s="3" t="s">
        <v>122</v>
      </c>
      <c r="B382" s="5" t="s">
        <v>349</v>
      </c>
      <c r="C382" s="5" t="s">
        <v>4665</v>
      </c>
      <c r="D382" s="51">
        <v>1</v>
      </c>
      <c r="E382" s="16" t="s">
        <v>829</v>
      </c>
      <c r="F382" s="16"/>
      <c r="G382" s="16"/>
      <c r="H382" s="301"/>
      <c r="I382" s="301"/>
      <c r="J382" s="301"/>
      <c r="K382" s="301"/>
      <c r="L382" s="301"/>
      <c r="M382" s="301"/>
      <c r="N382" s="301"/>
      <c r="O382" s="300"/>
    </row>
    <row r="383" spans="1:15" ht="62">
      <c r="A383" s="1" t="s">
        <v>3</v>
      </c>
      <c r="B383" s="5"/>
      <c r="C383" s="5" t="s">
        <v>4666</v>
      </c>
      <c r="D383" s="51">
        <v>1</v>
      </c>
      <c r="E383" s="16" t="s">
        <v>829</v>
      </c>
      <c r="F383" s="16"/>
      <c r="G383" s="16"/>
      <c r="H383" s="301"/>
      <c r="I383" s="301"/>
      <c r="J383" s="301"/>
      <c r="K383" s="301"/>
      <c r="L383" s="301"/>
      <c r="M383" s="301"/>
      <c r="N383" s="301"/>
      <c r="O383" s="300"/>
    </row>
    <row r="384" spans="1:15" ht="58">
      <c r="A384" s="3" t="s">
        <v>123</v>
      </c>
      <c r="B384" s="14" t="s">
        <v>350</v>
      </c>
      <c r="C384" s="5" t="s">
        <v>4667</v>
      </c>
      <c r="D384" s="51">
        <v>1</v>
      </c>
      <c r="E384" s="16" t="s">
        <v>829</v>
      </c>
      <c r="F384" s="16"/>
      <c r="G384" s="16"/>
      <c r="H384" s="301"/>
      <c r="I384" s="301"/>
      <c r="J384" s="301"/>
      <c r="K384" s="301"/>
      <c r="L384" s="301"/>
      <c r="M384" s="301"/>
      <c r="N384" s="301"/>
      <c r="O384" s="300"/>
    </row>
    <row r="385" spans="1:15" ht="46.5">
      <c r="A385" s="1" t="s">
        <v>3</v>
      </c>
      <c r="B385" s="5"/>
      <c r="C385" s="5" t="s">
        <v>4668</v>
      </c>
      <c r="D385" s="51">
        <v>1</v>
      </c>
      <c r="E385" s="16" t="s">
        <v>829</v>
      </c>
      <c r="F385" s="16"/>
      <c r="G385" s="16"/>
      <c r="H385" s="301"/>
      <c r="I385" s="301"/>
      <c r="J385" s="301"/>
      <c r="K385" s="301"/>
      <c r="L385" s="301"/>
      <c r="M385" s="301"/>
      <c r="N385" s="301"/>
      <c r="O385" s="300"/>
    </row>
    <row r="386" spans="1:15" ht="46.5">
      <c r="A386" s="1" t="s">
        <v>3</v>
      </c>
      <c r="B386" s="5"/>
      <c r="C386" s="5" t="s">
        <v>4669</v>
      </c>
      <c r="D386" s="51">
        <v>1</v>
      </c>
      <c r="E386" s="16" t="s">
        <v>829</v>
      </c>
      <c r="F386" s="16"/>
      <c r="G386" s="16"/>
      <c r="H386" s="301"/>
      <c r="I386" s="301"/>
      <c r="J386" s="301"/>
      <c r="K386" s="301"/>
      <c r="L386" s="301"/>
      <c r="M386" s="301"/>
      <c r="N386" s="301"/>
      <c r="O386" s="300"/>
    </row>
    <row r="387" spans="1:15" ht="29">
      <c r="A387" s="1" t="s">
        <v>3</v>
      </c>
      <c r="B387" s="16"/>
      <c r="C387" s="43" t="s">
        <v>4670</v>
      </c>
      <c r="D387" s="51">
        <v>1</v>
      </c>
      <c r="E387" s="16" t="s">
        <v>829</v>
      </c>
      <c r="F387" s="22"/>
      <c r="G387" s="16"/>
      <c r="H387" s="301"/>
      <c r="I387" s="301"/>
      <c r="J387" s="301"/>
      <c r="K387" s="301"/>
      <c r="L387" s="301"/>
      <c r="M387" s="301"/>
      <c r="N387" s="301"/>
      <c r="O387" s="300"/>
    </row>
    <row r="388" spans="1:15" ht="62">
      <c r="A388" s="1"/>
      <c r="B388" s="16"/>
      <c r="C388" s="5" t="s">
        <v>4671</v>
      </c>
      <c r="D388" s="51">
        <v>1</v>
      </c>
      <c r="E388" s="16" t="s">
        <v>825</v>
      </c>
      <c r="F388" s="5"/>
      <c r="G388" s="16"/>
      <c r="H388" s="301"/>
      <c r="I388" s="301"/>
      <c r="J388" s="301"/>
      <c r="K388" s="301"/>
      <c r="L388" s="301"/>
      <c r="M388" s="301"/>
      <c r="N388" s="301"/>
      <c r="O388" s="300"/>
    </row>
    <row r="389" spans="1:15" ht="18.5">
      <c r="A389" s="3" t="s">
        <v>1999</v>
      </c>
      <c r="B389" s="431" t="s">
        <v>351</v>
      </c>
      <c r="C389" s="443"/>
      <c r="D389" s="443"/>
      <c r="E389" s="443"/>
      <c r="F389" s="443"/>
      <c r="G389" s="483"/>
      <c r="H389" s="301">
        <f>SUM(D390:D394)</f>
        <v>5</v>
      </c>
      <c r="I389" s="301">
        <f>COUNT(D390:D394)*2</f>
        <v>10</v>
      </c>
      <c r="J389" s="301"/>
      <c r="K389" s="301"/>
      <c r="L389" s="301"/>
      <c r="M389" s="301"/>
      <c r="N389" s="301"/>
      <c r="O389" s="300"/>
    </row>
    <row r="390" spans="1:15" ht="46.5">
      <c r="A390" s="3" t="s">
        <v>2000</v>
      </c>
      <c r="B390" s="5" t="s">
        <v>352</v>
      </c>
      <c r="C390" s="14" t="s">
        <v>4672</v>
      </c>
      <c r="D390" s="51">
        <v>1</v>
      </c>
      <c r="E390" s="16" t="s">
        <v>829</v>
      </c>
      <c r="F390" s="16"/>
      <c r="G390" s="16"/>
      <c r="H390" s="301"/>
      <c r="I390" s="301"/>
      <c r="J390" s="301"/>
      <c r="K390" s="301"/>
      <c r="L390" s="301"/>
      <c r="M390" s="301"/>
      <c r="N390" s="301"/>
      <c r="O390" s="300"/>
    </row>
    <row r="391" spans="1:15" ht="58">
      <c r="A391" s="3" t="s">
        <v>126</v>
      </c>
      <c r="B391" s="14" t="s">
        <v>353</v>
      </c>
      <c r="C391" s="5" t="s">
        <v>4673</v>
      </c>
      <c r="D391" s="51">
        <v>1</v>
      </c>
      <c r="E391" s="16" t="s">
        <v>829</v>
      </c>
      <c r="F391" s="16"/>
      <c r="G391" s="16"/>
      <c r="H391" s="301"/>
      <c r="I391" s="301"/>
      <c r="J391" s="301"/>
      <c r="K391" s="301"/>
      <c r="L391" s="301"/>
      <c r="M391" s="301"/>
      <c r="N391" s="301"/>
      <c r="O391" s="300"/>
    </row>
    <row r="392" spans="1:15" ht="46.5">
      <c r="A392" s="3" t="s">
        <v>2004</v>
      </c>
      <c r="B392" s="5" t="s">
        <v>354</v>
      </c>
      <c r="C392" s="14" t="s">
        <v>4674</v>
      </c>
      <c r="D392" s="51">
        <v>1</v>
      </c>
      <c r="E392" s="16" t="s">
        <v>829</v>
      </c>
      <c r="F392" s="16"/>
      <c r="G392" s="16"/>
      <c r="H392" s="301"/>
      <c r="I392" s="301"/>
      <c r="J392" s="301"/>
      <c r="K392" s="301"/>
      <c r="L392" s="301"/>
      <c r="M392" s="301"/>
      <c r="N392" s="301"/>
      <c r="O392" s="300"/>
    </row>
    <row r="393" spans="1:15" ht="29">
      <c r="A393" s="3" t="s">
        <v>2440</v>
      </c>
      <c r="B393" s="5" t="s">
        <v>355</v>
      </c>
      <c r="C393" s="14" t="s">
        <v>4675</v>
      </c>
      <c r="D393" s="51">
        <v>1</v>
      </c>
      <c r="E393" s="16" t="s">
        <v>829</v>
      </c>
      <c r="F393" s="16"/>
      <c r="G393" s="16"/>
      <c r="H393" s="301"/>
      <c r="I393" s="301"/>
      <c r="J393" s="301"/>
      <c r="K393" s="301"/>
      <c r="L393" s="301"/>
      <c r="M393" s="301"/>
      <c r="N393" s="301"/>
      <c r="O393" s="300"/>
    </row>
    <row r="394" spans="1:15" ht="31">
      <c r="A394" s="3" t="s">
        <v>2007</v>
      </c>
      <c r="B394" s="5" t="s">
        <v>356</v>
      </c>
      <c r="C394" s="14" t="s">
        <v>4676</v>
      </c>
      <c r="D394" s="51">
        <v>1</v>
      </c>
      <c r="E394" s="16" t="s">
        <v>829</v>
      </c>
      <c r="F394" s="16"/>
      <c r="G394" s="16"/>
      <c r="H394" s="301"/>
      <c r="I394" s="301"/>
      <c r="J394" s="301"/>
      <c r="K394" s="301"/>
      <c r="L394" s="301"/>
      <c r="M394" s="301"/>
      <c r="N394" s="301"/>
      <c r="O394" s="300"/>
    </row>
    <row r="395" spans="1:15" ht="18.5">
      <c r="A395" s="3" t="s">
        <v>1359</v>
      </c>
      <c r="B395" s="431" t="s">
        <v>357</v>
      </c>
      <c r="C395" s="443"/>
      <c r="D395" s="443"/>
      <c r="E395" s="443"/>
      <c r="F395" s="443"/>
      <c r="G395" s="483"/>
      <c r="H395" s="301">
        <f>SUM(D396:D397)</f>
        <v>2</v>
      </c>
      <c r="I395" s="301">
        <f>COUNT(D396:D397)*2</f>
        <v>4</v>
      </c>
      <c r="J395" s="301"/>
      <c r="K395" s="301"/>
      <c r="L395" s="301"/>
      <c r="M395" s="301"/>
      <c r="N395" s="301"/>
      <c r="O395" s="300"/>
    </row>
    <row r="396" spans="1:15" ht="43.5">
      <c r="A396" s="3" t="s">
        <v>2013</v>
      </c>
      <c r="B396" s="14" t="s">
        <v>358</v>
      </c>
      <c r="C396" s="14" t="s">
        <v>4677</v>
      </c>
      <c r="D396" s="51">
        <v>1</v>
      </c>
      <c r="E396" s="16" t="s">
        <v>828</v>
      </c>
      <c r="F396" s="16"/>
      <c r="G396" s="16"/>
      <c r="H396" s="301"/>
      <c r="I396" s="301"/>
      <c r="J396" s="301"/>
      <c r="K396" s="301"/>
      <c r="L396" s="301"/>
      <c r="M396" s="301"/>
      <c r="N396" s="301"/>
      <c r="O396" s="300"/>
    </row>
    <row r="397" spans="1:15" ht="43.5">
      <c r="A397" s="3" t="s">
        <v>1360</v>
      </c>
      <c r="B397" s="14" t="s">
        <v>359</v>
      </c>
      <c r="C397" s="14" t="s">
        <v>4678</v>
      </c>
      <c r="D397" s="51">
        <v>1</v>
      </c>
      <c r="E397" s="16" t="s">
        <v>828</v>
      </c>
      <c r="F397" s="16"/>
      <c r="G397" s="16"/>
      <c r="H397" s="301"/>
      <c r="I397" s="301"/>
      <c r="J397" s="301"/>
      <c r="K397" s="301"/>
      <c r="L397" s="301"/>
      <c r="M397" s="301"/>
      <c r="N397" s="301"/>
      <c r="O397" s="300"/>
    </row>
    <row r="398" spans="1:15" ht="18.5">
      <c r="A398" s="3" t="s">
        <v>1362</v>
      </c>
      <c r="B398" s="431" t="s">
        <v>360</v>
      </c>
      <c r="C398" s="443"/>
      <c r="D398" s="443"/>
      <c r="E398" s="443"/>
      <c r="F398" s="443"/>
      <c r="G398" s="483"/>
      <c r="H398" s="301">
        <f>SUM(D399:D402)</f>
        <v>4</v>
      </c>
      <c r="I398" s="301">
        <f>COUNT(D399:D402)*2</f>
        <v>8</v>
      </c>
      <c r="J398" s="301"/>
      <c r="K398" s="301"/>
      <c r="L398" s="301"/>
      <c r="M398" s="301"/>
      <c r="N398" s="301"/>
      <c r="O398" s="300"/>
    </row>
    <row r="399" spans="1:15" ht="43.5">
      <c r="A399" s="3" t="s">
        <v>134</v>
      </c>
      <c r="B399" s="14" t="s">
        <v>361</v>
      </c>
      <c r="C399" s="43" t="s">
        <v>4679</v>
      </c>
      <c r="D399" s="51">
        <v>1</v>
      </c>
      <c r="E399" s="16" t="s">
        <v>840</v>
      </c>
      <c r="F399" s="22"/>
      <c r="G399" s="16"/>
      <c r="H399" s="301"/>
      <c r="I399" s="301"/>
      <c r="J399" s="301"/>
      <c r="K399" s="301"/>
      <c r="L399" s="301"/>
      <c r="M399" s="301"/>
      <c r="N399" s="301"/>
      <c r="O399" s="300"/>
    </row>
    <row r="400" spans="1:15" ht="43.5">
      <c r="A400" s="3" t="s">
        <v>1366</v>
      </c>
      <c r="B400" s="14" t="s">
        <v>362</v>
      </c>
      <c r="C400" s="14" t="s">
        <v>4680</v>
      </c>
      <c r="D400" s="51">
        <v>1</v>
      </c>
      <c r="E400" s="16" t="s">
        <v>835</v>
      </c>
      <c r="F400" s="16"/>
      <c r="G400" s="16"/>
      <c r="H400" s="301"/>
      <c r="I400" s="301"/>
      <c r="J400" s="301"/>
      <c r="K400" s="301"/>
      <c r="L400" s="301"/>
      <c r="M400" s="301"/>
      <c r="N400" s="301"/>
      <c r="O400" s="300"/>
    </row>
    <row r="401" spans="1:15" ht="29">
      <c r="A401" s="3"/>
      <c r="B401" s="14"/>
      <c r="C401" s="14" t="s">
        <v>4681</v>
      </c>
      <c r="D401" s="51">
        <v>1</v>
      </c>
      <c r="E401" s="16" t="s">
        <v>840</v>
      </c>
      <c r="F401" s="16"/>
      <c r="G401" s="16"/>
      <c r="H401" s="301"/>
      <c r="I401" s="301"/>
      <c r="J401" s="301"/>
      <c r="K401" s="301"/>
      <c r="L401" s="301"/>
      <c r="M401" s="301"/>
      <c r="N401" s="301"/>
      <c r="O401" s="300"/>
    </row>
    <row r="402" spans="1:15" ht="29">
      <c r="A402" s="3"/>
      <c r="B402" s="14"/>
      <c r="C402" s="14" t="s">
        <v>4682</v>
      </c>
      <c r="D402" s="51">
        <v>1</v>
      </c>
      <c r="E402" s="16" t="s">
        <v>835</v>
      </c>
      <c r="F402" s="16"/>
      <c r="G402" s="16"/>
      <c r="H402" s="301"/>
      <c r="I402" s="301"/>
      <c r="J402" s="301"/>
      <c r="K402" s="301"/>
      <c r="L402" s="301"/>
      <c r="M402" s="301"/>
      <c r="N402" s="301"/>
      <c r="O402" s="300"/>
    </row>
    <row r="403" spans="1:15" ht="18.5">
      <c r="A403" s="3" t="s">
        <v>1370</v>
      </c>
      <c r="B403" s="431" t="s">
        <v>363</v>
      </c>
      <c r="C403" s="443"/>
      <c r="D403" s="443"/>
      <c r="E403" s="443"/>
      <c r="F403" s="443"/>
      <c r="G403" s="483"/>
      <c r="H403" s="301">
        <f>SUM(D404)</f>
        <v>1</v>
      </c>
      <c r="I403" s="301">
        <f>COUNT(D404)*2</f>
        <v>2</v>
      </c>
      <c r="J403" s="301"/>
      <c r="K403" s="301"/>
      <c r="L403" s="301"/>
      <c r="M403" s="301"/>
      <c r="N403" s="301"/>
      <c r="O403" s="300"/>
    </row>
    <row r="404" spans="1:15" ht="31">
      <c r="A404" s="3" t="s">
        <v>1373</v>
      </c>
      <c r="B404" s="6" t="s">
        <v>366</v>
      </c>
      <c r="C404" s="14" t="s">
        <v>4683</v>
      </c>
      <c r="D404" s="51">
        <v>1</v>
      </c>
      <c r="E404" s="16" t="s">
        <v>829</v>
      </c>
      <c r="F404" s="16"/>
      <c r="G404" s="16"/>
      <c r="H404" s="301"/>
      <c r="I404" s="301"/>
      <c r="J404" s="301"/>
      <c r="K404" s="301"/>
      <c r="L404" s="301"/>
      <c r="M404" s="301"/>
      <c r="N404" s="301"/>
      <c r="O404" s="300"/>
    </row>
    <row r="405" spans="1:15" ht="18.5">
      <c r="A405" s="3" t="s">
        <v>1374</v>
      </c>
      <c r="B405" s="431" t="s">
        <v>369</v>
      </c>
      <c r="C405" s="443"/>
      <c r="D405" s="443"/>
      <c r="E405" s="443"/>
      <c r="F405" s="443"/>
      <c r="G405" s="483"/>
      <c r="H405" s="301">
        <f>SUM(D406:D410)</f>
        <v>5</v>
      </c>
      <c r="I405" s="301">
        <f>COUNT(D406:D410)*2</f>
        <v>10</v>
      </c>
      <c r="J405" s="301"/>
      <c r="K405" s="301"/>
      <c r="L405" s="301"/>
      <c r="M405" s="301"/>
      <c r="N405" s="301"/>
      <c r="O405" s="300"/>
    </row>
    <row r="406" spans="1:15" ht="46.5">
      <c r="A406" s="3" t="s">
        <v>1386</v>
      </c>
      <c r="B406" s="6" t="s">
        <v>376</v>
      </c>
      <c r="C406" s="14" t="s">
        <v>4684</v>
      </c>
      <c r="D406" s="51">
        <v>1</v>
      </c>
      <c r="E406" s="16" t="s">
        <v>840</v>
      </c>
      <c r="F406" s="16"/>
      <c r="G406" s="16"/>
      <c r="H406" s="301"/>
      <c r="I406" s="301"/>
      <c r="J406" s="301"/>
      <c r="K406" s="301"/>
      <c r="L406" s="301"/>
      <c r="M406" s="301"/>
      <c r="N406" s="301"/>
      <c r="O406" s="300"/>
    </row>
    <row r="407" spans="1:15" ht="43.5">
      <c r="A407" s="3"/>
      <c r="B407" s="6"/>
      <c r="C407" s="14" t="s">
        <v>4685</v>
      </c>
      <c r="D407" s="51">
        <v>1</v>
      </c>
      <c r="E407" s="16" t="s">
        <v>840</v>
      </c>
      <c r="F407" s="16"/>
      <c r="G407" s="16"/>
      <c r="H407" s="301"/>
      <c r="I407" s="301"/>
      <c r="J407" s="301"/>
      <c r="K407" s="301"/>
      <c r="L407" s="301"/>
      <c r="M407" s="301"/>
      <c r="N407" s="301"/>
      <c r="O407" s="300"/>
    </row>
    <row r="408" spans="1:15" ht="43.5">
      <c r="A408" s="3"/>
      <c r="B408" s="6"/>
      <c r="C408" s="14" t="s">
        <v>4686</v>
      </c>
      <c r="D408" s="51">
        <v>1</v>
      </c>
      <c r="E408" s="16" t="s">
        <v>840</v>
      </c>
      <c r="F408" s="16"/>
      <c r="G408" s="16"/>
      <c r="H408" s="301"/>
      <c r="I408" s="301"/>
      <c r="J408" s="301"/>
      <c r="K408" s="301"/>
      <c r="L408" s="301"/>
      <c r="M408" s="301"/>
      <c r="N408" s="301"/>
      <c r="O408" s="300"/>
    </row>
    <row r="409" spans="1:15" ht="43.5">
      <c r="A409" s="3"/>
      <c r="B409" s="6"/>
      <c r="C409" s="14" t="s">
        <v>4687</v>
      </c>
      <c r="D409" s="51">
        <v>1</v>
      </c>
      <c r="E409" s="16" t="s">
        <v>840</v>
      </c>
      <c r="F409" s="16"/>
      <c r="G409" s="16"/>
      <c r="H409" s="301"/>
      <c r="I409" s="301"/>
      <c r="J409" s="301"/>
      <c r="K409" s="301"/>
      <c r="L409" s="301"/>
      <c r="M409" s="301"/>
      <c r="N409" s="301"/>
      <c r="O409" s="300"/>
    </row>
    <row r="410" spans="1:15" ht="29">
      <c r="A410" s="3"/>
      <c r="B410" s="6"/>
      <c r="C410" s="14" t="s">
        <v>4688</v>
      </c>
      <c r="D410" s="51">
        <v>1</v>
      </c>
      <c r="E410" s="16" t="s">
        <v>840</v>
      </c>
      <c r="F410" s="16"/>
      <c r="G410" s="16"/>
      <c r="H410" s="301"/>
      <c r="I410" s="301"/>
      <c r="J410" s="301"/>
      <c r="K410" s="301"/>
      <c r="L410" s="301"/>
      <c r="M410" s="301"/>
      <c r="N410" s="301"/>
      <c r="O410" s="300"/>
    </row>
    <row r="411" spans="1:15" ht="18.5">
      <c r="A411" s="3" t="s">
        <v>1388</v>
      </c>
      <c r="B411" s="431" t="s">
        <v>382</v>
      </c>
      <c r="C411" s="531"/>
      <c r="D411" s="443"/>
      <c r="E411" s="443"/>
      <c r="F411" s="531"/>
      <c r="G411" s="483"/>
      <c r="H411" s="301">
        <f>SUM(D412:D413)</f>
        <v>2</v>
      </c>
      <c r="I411" s="301">
        <f>COUNT(D412:D413)*2</f>
        <v>4</v>
      </c>
      <c r="J411" s="301"/>
      <c r="K411" s="301"/>
      <c r="L411" s="301"/>
      <c r="M411" s="301"/>
      <c r="N411" s="301"/>
      <c r="O411" s="300"/>
    </row>
    <row r="412" spans="1:15" ht="31">
      <c r="A412" s="3" t="s">
        <v>158</v>
      </c>
      <c r="B412" s="5" t="s">
        <v>385</v>
      </c>
      <c r="C412" s="14" t="s">
        <v>4689</v>
      </c>
      <c r="D412" s="51">
        <v>1</v>
      </c>
      <c r="E412" s="16" t="s">
        <v>840</v>
      </c>
      <c r="F412" s="69" t="s">
        <v>4300</v>
      </c>
      <c r="G412" s="16"/>
      <c r="H412" s="301"/>
      <c r="I412" s="301"/>
      <c r="J412" s="301"/>
      <c r="K412" s="301"/>
      <c r="L412" s="301"/>
      <c r="M412" s="301"/>
      <c r="N412" s="301"/>
      <c r="O412" s="300"/>
    </row>
    <row r="413" spans="1:15" ht="29">
      <c r="A413" s="3" t="s">
        <v>3</v>
      </c>
      <c r="B413" s="5"/>
      <c r="C413" s="14" t="s">
        <v>4690</v>
      </c>
      <c r="D413" s="51">
        <v>1</v>
      </c>
      <c r="E413" s="16" t="s">
        <v>840</v>
      </c>
      <c r="F413" s="69" t="s">
        <v>4301</v>
      </c>
      <c r="G413" s="16"/>
      <c r="H413" s="301"/>
      <c r="I413" s="301"/>
      <c r="J413" s="301"/>
      <c r="K413" s="301"/>
      <c r="L413" s="301"/>
      <c r="M413" s="301"/>
      <c r="N413" s="301"/>
      <c r="O413" s="300"/>
    </row>
    <row r="414" spans="1:15" ht="18.5">
      <c r="A414" s="3" t="s">
        <v>2482</v>
      </c>
      <c r="B414" s="431" t="s">
        <v>393</v>
      </c>
      <c r="C414" s="443"/>
      <c r="D414" s="443"/>
      <c r="E414" s="443"/>
      <c r="F414" s="443"/>
      <c r="G414" s="483"/>
      <c r="H414" s="301">
        <f>SUM(D415:D416)</f>
        <v>2</v>
      </c>
      <c r="I414" s="301">
        <f>COUNT(D415:D416)*2</f>
        <v>4</v>
      </c>
      <c r="J414" s="301"/>
      <c r="K414" s="301"/>
      <c r="L414" s="301"/>
      <c r="M414" s="301"/>
      <c r="N414" s="301"/>
      <c r="O414" s="300"/>
    </row>
    <row r="415" spans="1:15" ht="62">
      <c r="A415" s="3" t="s">
        <v>167</v>
      </c>
      <c r="B415" s="5" t="s">
        <v>394</v>
      </c>
      <c r="C415" s="5" t="s">
        <v>4691</v>
      </c>
      <c r="D415" s="51">
        <v>1</v>
      </c>
      <c r="E415" s="16" t="s">
        <v>835</v>
      </c>
      <c r="F415" s="16"/>
      <c r="G415" s="16"/>
      <c r="H415" s="301"/>
      <c r="I415" s="301"/>
      <c r="J415" s="301"/>
      <c r="K415" s="301"/>
      <c r="L415" s="301"/>
      <c r="M415" s="301"/>
      <c r="N415" s="301"/>
      <c r="O415" s="300"/>
    </row>
    <row r="416" spans="1:15" ht="43.5">
      <c r="A416" s="3" t="s">
        <v>169</v>
      </c>
      <c r="B416" s="14" t="s">
        <v>396</v>
      </c>
      <c r="C416" s="67" t="s">
        <v>4692</v>
      </c>
      <c r="D416" s="51">
        <v>1</v>
      </c>
      <c r="E416" s="16" t="s">
        <v>835</v>
      </c>
      <c r="F416" s="16"/>
      <c r="G416" s="16"/>
      <c r="H416" s="301"/>
      <c r="I416" s="301"/>
      <c r="J416" s="301"/>
      <c r="K416" s="301"/>
      <c r="L416" s="301"/>
      <c r="M416" s="301"/>
      <c r="N416" s="301"/>
      <c r="O416" s="300"/>
    </row>
    <row r="417" spans="1:15" ht="18.5">
      <c r="A417" s="3" t="s">
        <v>1443</v>
      </c>
      <c r="B417" s="431" t="s">
        <v>1444</v>
      </c>
      <c r="C417" s="443"/>
      <c r="D417" s="443"/>
      <c r="E417" s="443"/>
      <c r="F417" s="443"/>
      <c r="G417" s="483"/>
      <c r="H417" s="301">
        <f>SUM(D418:D419)</f>
        <v>2</v>
      </c>
      <c r="I417" s="301">
        <f>COUNT(D418:D419)*2</f>
        <v>4</v>
      </c>
      <c r="J417" s="301"/>
      <c r="K417" s="301"/>
      <c r="L417" s="301"/>
      <c r="M417" s="301"/>
      <c r="N417" s="301"/>
      <c r="O417" s="300"/>
    </row>
    <row r="418" spans="1:15" ht="43.5">
      <c r="A418" s="3" t="s">
        <v>1445</v>
      </c>
      <c r="B418" s="6" t="s">
        <v>1446</v>
      </c>
      <c r="C418" s="14" t="s">
        <v>4693</v>
      </c>
      <c r="D418" s="51">
        <v>1</v>
      </c>
      <c r="E418" s="16" t="s">
        <v>835</v>
      </c>
      <c r="F418" s="16"/>
      <c r="G418" s="16"/>
      <c r="H418" s="301"/>
      <c r="I418" s="301"/>
      <c r="J418" s="301"/>
      <c r="K418" s="301"/>
      <c r="L418" s="301"/>
      <c r="M418" s="301"/>
      <c r="N418" s="301"/>
      <c r="O418" s="300"/>
    </row>
    <row r="419" spans="1:15" ht="29">
      <c r="A419" s="3"/>
      <c r="B419" s="6"/>
      <c r="C419" s="92" t="s">
        <v>4694</v>
      </c>
      <c r="D419" s="51">
        <v>1</v>
      </c>
      <c r="E419" s="16" t="s">
        <v>835</v>
      </c>
      <c r="F419" s="16"/>
      <c r="G419" s="16"/>
      <c r="H419" s="301"/>
      <c r="I419" s="301"/>
      <c r="J419" s="301"/>
      <c r="K419" s="301"/>
      <c r="L419" s="301"/>
      <c r="M419" s="301"/>
      <c r="N419" s="301"/>
      <c r="O419" s="300"/>
    </row>
    <row r="420" spans="1:15" ht="18.5">
      <c r="A420" s="2"/>
      <c r="B420" s="506" t="s">
        <v>397</v>
      </c>
      <c r="C420" s="510"/>
      <c r="D420" s="510"/>
      <c r="E420" s="510"/>
      <c r="F420" s="510"/>
      <c r="G420" s="510"/>
      <c r="H420" s="301">
        <f>H421+H445+H449+H456+H459+H462</f>
        <v>55</v>
      </c>
      <c r="I420" s="301">
        <f>I421+I445+I449+I456+I459+I462</f>
        <v>110</v>
      </c>
      <c r="J420" s="301"/>
      <c r="K420" s="301"/>
      <c r="L420" s="301"/>
      <c r="M420" s="301"/>
      <c r="N420" s="301"/>
      <c r="O420" s="300"/>
    </row>
    <row r="421" spans="1:15" ht="18.5">
      <c r="A421" s="3" t="s">
        <v>1603</v>
      </c>
      <c r="B421" s="431" t="s">
        <v>4695</v>
      </c>
      <c r="C421" s="443"/>
      <c r="D421" s="443"/>
      <c r="E421" s="443"/>
      <c r="F421" s="443"/>
      <c r="G421" s="483"/>
      <c r="H421" s="301">
        <f>SUM(D422:D444)</f>
        <v>23</v>
      </c>
      <c r="I421" s="301">
        <f>COUNT(D422:D444)*2</f>
        <v>46</v>
      </c>
      <c r="J421" s="301"/>
      <c r="K421" s="301"/>
      <c r="L421" s="301"/>
      <c r="M421" s="301"/>
      <c r="N421" s="301"/>
      <c r="O421" s="300"/>
    </row>
    <row r="422" spans="1:15" ht="31">
      <c r="A422" s="188" t="s">
        <v>4696</v>
      </c>
      <c r="B422" s="8" t="s">
        <v>4697</v>
      </c>
      <c r="C422" s="67" t="s">
        <v>4698</v>
      </c>
      <c r="D422" s="237">
        <v>1</v>
      </c>
      <c r="E422" s="71" t="s">
        <v>835</v>
      </c>
      <c r="F422" s="71"/>
      <c r="G422" s="71"/>
      <c r="H422" s="301"/>
      <c r="I422" s="301"/>
      <c r="J422" s="301"/>
      <c r="K422" s="301"/>
      <c r="L422" s="301"/>
      <c r="M422" s="301"/>
      <c r="N422" s="301"/>
      <c r="O422" s="300"/>
    </row>
    <row r="423" spans="1:15" ht="29">
      <c r="A423" s="188"/>
      <c r="B423" s="8"/>
      <c r="C423" s="67" t="s">
        <v>4699</v>
      </c>
      <c r="D423" s="237">
        <v>1</v>
      </c>
      <c r="E423" s="71" t="s">
        <v>835</v>
      </c>
      <c r="F423" s="71"/>
      <c r="G423" s="71"/>
      <c r="H423" s="301"/>
      <c r="I423" s="301"/>
      <c r="J423" s="301"/>
      <c r="K423" s="301"/>
      <c r="L423" s="301"/>
      <c r="M423" s="301"/>
      <c r="N423" s="301"/>
      <c r="O423" s="300"/>
    </row>
    <row r="424" spans="1:15" ht="43.5">
      <c r="A424" s="188" t="s">
        <v>3</v>
      </c>
      <c r="B424" s="8"/>
      <c r="C424" s="14" t="s">
        <v>4700</v>
      </c>
      <c r="D424" s="237">
        <v>1</v>
      </c>
      <c r="E424" s="71" t="s">
        <v>835</v>
      </c>
      <c r="F424" s="71"/>
      <c r="G424" s="71"/>
      <c r="H424" s="301"/>
      <c r="I424" s="301"/>
      <c r="J424" s="301"/>
      <c r="K424" s="301"/>
      <c r="L424" s="301"/>
      <c r="M424" s="301"/>
      <c r="N424" s="301"/>
      <c r="O424" s="300"/>
    </row>
    <row r="425" spans="1:15" ht="29">
      <c r="A425" s="188"/>
      <c r="B425" s="8"/>
      <c r="C425" s="67" t="s">
        <v>4701</v>
      </c>
      <c r="D425" s="237">
        <v>1</v>
      </c>
      <c r="E425" s="71" t="s">
        <v>835</v>
      </c>
      <c r="F425" s="71"/>
      <c r="G425" s="71"/>
      <c r="H425" s="301"/>
      <c r="I425" s="301"/>
      <c r="J425" s="301"/>
      <c r="K425" s="301"/>
      <c r="L425" s="301"/>
      <c r="M425" s="301"/>
      <c r="N425" s="301"/>
      <c r="O425" s="300"/>
    </row>
    <row r="426" spans="1:15" ht="29">
      <c r="A426" s="188"/>
      <c r="B426" s="8"/>
      <c r="C426" s="67" t="s">
        <v>4702</v>
      </c>
      <c r="D426" s="237">
        <v>1</v>
      </c>
      <c r="E426" s="71" t="s">
        <v>835</v>
      </c>
      <c r="F426" s="71"/>
      <c r="G426" s="71"/>
      <c r="H426" s="301"/>
      <c r="I426" s="301"/>
      <c r="J426" s="301"/>
      <c r="K426" s="301"/>
      <c r="L426" s="301"/>
      <c r="M426" s="301"/>
      <c r="N426" s="301"/>
      <c r="O426" s="300"/>
    </row>
    <row r="427" spans="1:15" ht="46.5">
      <c r="A427" s="188" t="s">
        <v>4703</v>
      </c>
      <c r="B427" s="8" t="s">
        <v>3127</v>
      </c>
      <c r="C427" s="67" t="s">
        <v>4704</v>
      </c>
      <c r="D427" s="237">
        <v>1</v>
      </c>
      <c r="E427" s="71" t="s">
        <v>835</v>
      </c>
      <c r="F427" s="71"/>
      <c r="G427" s="71"/>
      <c r="H427" s="301"/>
      <c r="I427" s="301"/>
      <c r="J427" s="301"/>
      <c r="K427" s="301"/>
      <c r="L427" s="301"/>
      <c r="M427" s="301"/>
      <c r="N427" s="301"/>
      <c r="O427" s="300"/>
    </row>
    <row r="428" spans="1:15" ht="43.5">
      <c r="A428" s="188"/>
      <c r="B428" s="8"/>
      <c r="C428" s="14" t="s">
        <v>4705</v>
      </c>
      <c r="D428" s="237">
        <v>1</v>
      </c>
      <c r="E428" s="71" t="s">
        <v>835</v>
      </c>
      <c r="F428" s="71"/>
      <c r="G428" s="71"/>
      <c r="H428" s="301"/>
      <c r="I428" s="301"/>
      <c r="J428" s="301"/>
      <c r="K428" s="301"/>
      <c r="L428" s="301"/>
      <c r="M428" s="301"/>
      <c r="N428" s="301"/>
      <c r="O428" s="300"/>
    </row>
    <row r="429" spans="1:15" ht="29">
      <c r="A429" s="188"/>
      <c r="B429" s="8"/>
      <c r="C429" s="67" t="s">
        <v>4706</v>
      </c>
      <c r="D429" s="237">
        <v>1</v>
      </c>
      <c r="E429" s="71" t="s">
        <v>835</v>
      </c>
      <c r="F429" s="71"/>
      <c r="G429" s="71"/>
      <c r="H429" s="301"/>
      <c r="I429" s="301"/>
      <c r="J429" s="301"/>
      <c r="K429" s="301"/>
      <c r="L429" s="301"/>
      <c r="M429" s="301"/>
      <c r="N429" s="301"/>
      <c r="O429" s="300"/>
    </row>
    <row r="430" spans="1:15" ht="29">
      <c r="A430" s="188"/>
      <c r="B430" s="8"/>
      <c r="C430" s="67" t="s">
        <v>4707</v>
      </c>
      <c r="D430" s="237">
        <v>1</v>
      </c>
      <c r="E430" s="71" t="s">
        <v>835</v>
      </c>
      <c r="F430" s="71"/>
      <c r="G430" s="71"/>
      <c r="H430" s="301"/>
      <c r="I430" s="301"/>
      <c r="J430" s="301"/>
      <c r="K430" s="301"/>
      <c r="L430" s="301"/>
      <c r="M430" s="301"/>
      <c r="N430" s="301"/>
      <c r="O430" s="300"/>
    </row>
    <row r="431" spans="1:15" ht="31">
      <c r="A431" s="188" t="s">
        <v>2542</v>
      </c>
      <c r="B431" s="8" t="s">
        <v>3128</v>
      </c>
      <c r="C431" s="67" t="s">
        <v>4708</v>
      </c>
      <c r="D431" s="237">
        <v>1</v>
      </c>
      <c r="E431" s="71" t="s">
        <v>835</v>
      </c>
      <c r="F431" s="71"/>
      <c r="G431" s="71"/>
      <c r="H431" s="301"/>
      <c r="I431" s="301"/>
      <c r="J431" s="301"/>
      <c r="K431" s="301"/>
      <c r="L431" s="301"/>
      <c r="M431" s="301"/>
      <c r="N431" s="301"/>
      <c r="O431" s="300"/>
    </row>
    <row r="432" spans="1:15" ht="43.5">
      <c r="A432" s="188"/>
      <c r="B432" s="8"/>
      <c r="C432" s="14" t="s">
        <v>4709</v>
      </c>
      <c r="D432" s="237">
        <v>1</v>
      </c>
      <c r="E432" s="71" t="s">
        <v>835</v>
      </c>
      <c r="F432" s="71"/>
      <c r="G432" s="71"/>
      <c r="H432" s="301"/>
      <c r="I432" s="301"/>
      <c r="J432" s="301"/>
      <c r="K432" s="301"/>
      <c r="L432" s="301"/>
      <c r="M432" s="301"/>
      <c r="N432" s="301"/>
      <c r="O432" s="300"/>
    </row>
    <row r="433" spans="1:15" ht="29">
      <c r="A433" s="188"/>
      <c r="B433" s="8"/>
      <c r="C433" s="67" t="s">
        <v>4710</v>
      </c>
      <c r="D433" s="237">
        <v>1</v>
      </c>
      <c r="E433" s="71" t="s">
        <v>835</v>
      </c>
      <c r="F433" s="71"/>
      <c r="G433" s="71"/>
      <c r="H433" s="301"/>
      <c r="I433" s="301"/>
      <c r="J433" s="301"/>
      <c r="K433" s="301"/>
      <c r="L433" s="301"/>
      <c r="M433" s="301"/>
      <c r="N433" s="301"/>
      <c r="O433" s="300"/>
    </row>
    <row r="434" spans="1:15" ht="29">
      <c r="A434" s="188"/>
      <c r="B434" s="8"/>
      <c r="C434" s="67" t="s">
        <v>4707</v>
      </c>
      <c r="D434" s="237">
        <v>1</v>
      </c>
      <c r="E434" s="71" t="s">
        <v>835</v>
      </c>
      <c r="F434" s="71"/>
      <c r="G434" s="71"/>
      <c r="H434" s="301"/>
      <c r="I434" s="301"/>
      <c r="J434" s="301"/>
      <c r="K434" s="301"/>
      <c r="L434" s="301"/>
      <c r="M434" s="301"/>
      <c r="N434" s="301"/>
      <c r="O434" s="300"/>
    </row>
    <row r="435" spans="1:15" ht="46.5">
      <c r="A435" s="188" t="s">
        <v>171</v>
      </c>
      <c r="B435" s="8" t="s">
        <v>3800</v>
      </c>
      <c r="C435" s="67" t="s">
        <v>4711</v>
      </c>
      <c r="D435" s="237">
        <v>1</v>
      </c>
      <c r="E435" s="71" t="s">
        <v>835</v>
      </c>
      <c r="F435" s="71"/>
      <c r="G435" s="67"/>
      <c r="H435" s="301"/>
      <c r="I435" s="301"/>
      <c r="J435" s="301"/>
      <c r="K435" s="301"/>
      <c r="L435" s="301"/>
      <c r="M435" s="301"/>
      <c r="N435" s="301"/>
      <c r="O435" s="300"/>
    </row>
    <row r="436" spans="1:15" ht="29">
      <c r="A436" s="188" t="s">
        <v>3</v>
      </c>
      <c r="B436" s="8"/>
      <c r="C436" s="67" t="s">
        <v>4712</v>
      </c>
      <c r="D436" s="237">
        <v>1</v>
      </c>
      <c r="E436" s="71" t="s">
        <v>835</v>
      </c>
      <c r="F436" s="71"/>
      <c r="G436" s="67"/>
      <c r="H436" s="301"/>
      <c r="I436" s="301"/>
      <c r="J436" s="301"/>
      <c r="K436" s="301"/>
      <c r="L436" s="301"/>
      <c r="M436" s="301"/>
      <c r="N436" s="301"/>
      <c r="O436" s="300"/>
    </row>
    <row r="437" spans="1:15" ht="46.5">
      <c r="A437" s="188" t="s">
        <v>172</v>
      </c>
      <c r="B437" s="8" t="s">
        <v>4713</v>
      </c>
      <c r="C437" s="14" t="s">
        <v>4714</v>
      </c>
      <c r="D437" s="237">
        <v>1</v>
      </c>
      <c r="E437" s="71" t="s">
        <v>835</v>
      </c>
      <c r="F437" s="71" t="s">
        <v>4715</v>
      </c>
      <c r="G437" s="71"/>
      <c r="H437" s="301"/>
      <c r="I437" s="301"/>
      <c r="J437" s="301"/>
      <c r="K437" s="301"/>
      <c r="L437" s="301"/>
      <c r="M437" s="301"/>
      <c r="N437" s="301"/>
      <c r="O437" s="300"/>
    </row>
    <row r="438" spans="1:15" ht="58">
      <c r="A438" s="188" t="s">
        <v>3</v>
      </c>
      <c r="B438" s="8"/>
      <c r="C438" s="67" t="s">
        <v>4716</v>
      </c>
      <c r="D438" s="237">
        <v>1</v>
      </c>
      <c r="E438" s="71" t="s">
        <v>835</v>
      </c>
      <c r="F438" s="71"/>
      <c r="G438" s="71"/>
      <c r="H438" s="301"/>
      <c r="I438" s="301"/>
      <c r="J438" s="301"/>
      <c r="K438" s="301"/>
      <c r="L438" s="301"/>
      <c r="M438" s="301"/>
      <c r="N438" s="301"/>
      <c r="O438" s="300"/>
    </row>
    <row r="439" spans="1:15" ht="31">
      <c r="A439" s="188" t="s">
        <v>4717</v>
      </c>
      <c r="B439" s="6" t="s">
        <v>401</v>
      </c>
      <c r="C439" s="67" t="s">
        <v>4718</v>
      </c>
      <c r="D439" s="237">
        <v>1</v>
      </c>
      <c r="E439" s="71" t="s">
        <v>835</v>
      </c>
      <c r="F439" s="71"/>
      <c r="G439" s="71"/>
      <c r="H439" s="301"/>
      <c r="I439" s="301"/>
      <c r="J439" s="301"/>
      <c r="K439" s="301"/>
      <c r="L439" s="301"/>
      <c r="M439" s="301"/>
      <c r="N439" s="301"/>
      <c r="O439" s="300"/>
    </row>
    <row r="440" spans="1:15" ht="43.5">
      <c r="A440" s="188"/>
      <c r="B440" s="6"/>
      <c r="C440" s="67" t="s">
        <v>4719</v>
      </c>
      <c r="D440" s="238">
        <v>1</v>
      </c>
      <c r="E440" s="71" t="s">
        <v>835</v>
      </c>
      <c r="F440" s="71"/>
      <c r="G440" s="71"/>
      <c r="H440" s="301"/>
      <c r="I440" s="301"/>
      <c r="J440" s="301"/>
      <c r="K440" s="301"/>
      <c r="L440" s="301"/>
      <c r="M440" s="301"/>
      <c r="N440" s="301"/>
      <c r="O440" s="300"/>
    </row>
    <row r="441" spans="1:15" ht="72.5">
      <c r="A441" s="188"/>
      <c r="B441" s="6"/>
      <c r="C441" s="67" t="s">
        <v>4720</v>
      </c>
      <c r="D441" s="238">
        <v>1</v>
      </c>
      <c r="E441" s="71" t="s">
        <v>835</v>
      </c>
      <c r="F441" s="71"/>
      <c r="G441" s="71"/>
      <c r="H441" s="301"/>
      <c r="I441" s="301"/>
      <c r="J441" s="301"/>
      <c r="K441" s="301"/>
      <c r="L441" s="301"/>
      <c r="M441" s="301"/>
      <c r="N441" s="301"/>
      <c r="O441" s="300"/>
    </row>
    <row r="442" spans="1:15" ht="29">
      <c r="A442" s="188"/>
      <c r="B442" s="6"/>
      <c r="C442" s="67" t="s">
        <v>4721</v>
      </c>
      <c r="D442" s="238">
        <v>1</v>
      </c>
      <c r="E442" s="71" t="s">
        <v>835</v>
      </c>
      <c r="F442" s="71"/>
      <c r="G442" s="71"/>
      <c r="H442" s="301"/>
      <c r="I442" s="301"/>
      <c r="J442" s="301"/>
      <c r="K442" s="301"/>
      <c r="L442" s="301"/>
      <c r="M442" s="301"/>
      <c r="N442" s="301"/>
      <c r="O442" s="300"/>
    </row>
    <row r="443" spans="1:15" ht="43.5">
      <c r="A443" s="188"/>
      <c r="B443" s="6"/>
      <c r="C443" s="67" t="s">
        <v>4722</v>
      </c>
      <c r="D443" s="238">
        <v>1</v>
      </c>
      <c r="E443" s="71" t="s">
        <v>835</v>
      </c>
      <c r="F443" s="71"/>
      <c r="G443" s="71"/>
      <c r="H443" s="301"/>
      <c r="I443" s="301"/>
      <c r="J443" s="301"/>
      <c r="K443" s="301"/>
      <c r="L443" s="301"/>
      <c r="M443" s="301"/>
      <c r="N443" s="301"/>
      <c r="O443" s="300"/>
    </row>
    <row r="444" spans="1:15" ht="29">
      <c r="A444" s="188"/>
      <c r="B444" s="6"/>
      <c r="C444" s="67" t="s">
        <v>4723</v>
      </c>
      <c r="D444" s="238">
        <v>1</v>
      </c>
      <c r="E444" s="71" t="s">
        <v>835</v>
      </c>
      <c r="F444" s="71"/>
      <c r="G444" s="71"/>
      <c r="H444" s="301"/>
      <c r="I444" s="301"/>
      <c r="J444" s="301"/>
      <c r="K444" s="301"/>
      <c r="L444" s="301"/>
      <c r="M444" s="301"/>
      <c r="N444" s="301"/>
      <c r="O444" s="300"/>
    </row>
    <row r="445" spans="1:15" ht="18.5">
      <c r="A445" s="188" t="s">
        <v>1609</v>
      </c>
      <c r="B445" s="431" t="s">
        <v>402</v>
      </c>
      <c r="C445" s="443"/>
      <c r="D445" s="443"/>
      <c r="E445" s="443"/>
      <c r="F445" s="443"/>
      <c r="G445" s="483"/>
      <c r="H445" s="301">
        <f>SUM(D446:D448)</f>
        <v>3</v>
      </c>
      <c r="I445" s="301">
        <f>COUNT(D446:D448)*2</f>
        <v>6</v>
      </c>
      <c r="J445" s="301"/>
      <c r="K445" s="301"/>
      <c r="L445" s="301"/>
      <c r="M445" s="301"/>
      <c r="N445" s="301"/>
      <c r="O445" s="300"/>
    </row>
    <row r="446" spans="1:15" ht="58">
      <c r="A446" s="188" t="s">
        <v>1610</v>
      </c>
      <c r="B446" s="5" t="s">
        <v>403</v>
      </c>
      <c r="C446" s="19" t="s">
        <v>4724</v>
      </c>
      <c r="D446" s="51">
        <v>1</v>
      </c>
      <c r="E446" s="71" t="s">
        <v>835</v>
      </c>
      <c r="F446" s="71"/>
      <c r="G446" s="71"/>
      <c r="H446" s="301"/>
      <c r="I446" s="301"/>
      <c r="J446" s="301"/>
      <c r="K446" s="301"/>
      <c r="L446" s="301"/>
      <c r="M446" s="301"/>
      <c r="N446" s="301"/>
      <c r="O446" s="300"/>
    </row>
    <row r="447" spans="1:15" ht="31">
      <c r="A447" s="188" t="s">
        <v>1614</v>
      </c>
      <c r="B447" s="5" t="s">
        <v>404</v>
      </c>
      <c r="C447" s="19" t="s">
        <v>4725</v>
      </c>
      <c r="D447" s="51">
        <v>1</v>
      </c>
      <c r="E447" s="71" t="s">
        <v>835</v>
      </c>
      <c r="F447" s="71"/>
      <c r="G447" s="71"/>
      <c r="H447" s="301"/>
      <c r="I447" s="301"/>
      <c r="J447" s="301"/>
      <c r="K447" s="301"/>
      <c r="L447" s="301"/>
      <c r="M447" s="301"/>
      <c r="N447" s="301"/>
      <c r="O447" s="300"/>
    </row>
    <row r="448" spans="1:15" ht="43.5">
      <c r="A448" s="188" t="s">
        <v>1616</v>
      </c>
      <c r="B448" s="5" t="s">
        <v>405</v>
      </c>
      <c r="C448" s="19" t="s">
        <v>4726</v>
      </c>
      <c r="D448" s="51">
        <v>1</v>
      </c>
      <c r="E448" s="71" t="s">
        <v>835</v>
      </c>
      <c r="F448" s="71"/>
      <c r="G448" s="71"/>
      <c r="H448" s="301"/>
      <c r="I448" s="301"/>
      <c r="J448" s="301"/>
      <c r="K448" s="301"/>
      <c r="L448" s="301"/>
      <c r="M448" s="301"/>
      <c r="N448" s="301"/>
      <c r="O448" s="300"/>
    </row>
    <row r="449" spans="1:15" ht="18.5">
      <c r="A449" s="188" t="s">
        <v>1617</v>
      </c>
      <c r="B449" s="431" t="s">
        <v>406</v>
      </c>
      <c r="C449" s="443"/>
      <c r="D449" s="443"/>
      <c r="E449" s="443"/>
      <c r="F449" s="443"/>
      <c r="G449" s="483"/>
      <c r="H449" s="301">
        <f>SUM(D450:D455)</f>
        <v>6</v>
      </c>
      <c r="I449" s="301">
        <f>COUNT(D450:D455)*2</f>
        <v>12</v>
      </c>
      <c r="J449" s="301"/>
      <c r="K449" s="301"/>
      <c r="L449" s="301"/>
      <c r="M449" s="301"/>
      <c r="N449" s="301"/>
      <c r="O449" s="300"/>
    </row>
    <row r="450" spans="1:15" ht="46.5">
      <c r="A450" s="188" t="s">
        <v>1618</v>
      </c>
      <c r="B450" s="18" t="s">
        <v>3966</v>
      </c>
      <c r="C450" s="69" t="s">
        <v>4727</v>
      </c>
      <c r="D450" s="51">
        <v>1</v>
      </c>
      <c r="E450" s="71" t="s">
        <v>828</v>
      </c>
      <c r="F450" s="71"/>
      <c r="G450" s="71"/>
      <c r="H450" s="301"/>
      <c r="I450" s="301"/>
      <c r="J450" s="301"/>
      <c r="K450" s="301"/>
      <c r="L450" s="301"/>
      <c r="M450" s="301"/>
      <c r="N450" s="301"/>
      <c r="O450" s="300"/>
    </row>
    <row r="451" spans="1:15" ht="29">
      <c r="A451" s="188"/>
      <c r="B451" s="18"/>
      <c r="C451" s="69" t="s">
        <v>4728</v>
      </c>
      <c r="D451" s="51">
        <v>1</v>
      </c>
      <c r="E451" s="71" t="s">
        <v>828</v>
      </c>
      <c r="F451" s="71"/>
      <c r="G451" s="71"/>
      <c r="H451" s="301"/>
      <c r="I451" s="301"/>
      <c r="J451" s="301"/>
      <c r="K451" s="301"/>
      <c r="L451" s="301"/>
      <c r="M451" s="301"/>
      <c r="N451" s="301"/>
      <c r="O451" s="300"/>
    </row>
    <row r="452" spans="1:15" ht="29">
      <c r="A452" s="188"/>
      <c r="B452" s="18"/>
      <c r="C452" s="69" t="s">
        <v>4729</v>
      </c>
      <c r="D452" s="51">
        <v>1</v>
      </c>
      <c r="E452" s="71" t="s">
        <v>828</v>
      </c>
      <c r="F452" s="71"/>
      <c r="G452" s="71"/>
      <c r="H452" s="301"/>
      <c r="I452" s="301"/>
      <c r="J452" s="301"/>
      <c r="K452" s="301"/>
      <c r="L452" s="301"/>
      <c r="M452" s="301"/>
      <c r="N452" s="301"/>
      <c r="O452" s="300"/>
    </row>
    <row r="453" spans="1:15" ht="29">
      <c r="A453" s="188"/>
      <c r="B453" s="18"/>
      <c r="C453" s="69" t="s">
        <v>4730</v>
      </c>
      <c r="D453" s="51">
        <v>1</v>
      </c>
      <c r="E453" s="71" t="s">
        <v>828</v>
      </c>
      <c r="F453" s="71"/>
      <c r="G453" s="71"/>
      <c r="H453" s="301"/>
      <c r="I453" s="301"/>
      <c r="J453" s="301"/>
      <c r="K453" s="301"/>
      <c r="L453" s="301"/>
      <c r="M453" s="301"/>
      <c r="N453" s="301"/>
      <c r="O453" s="300"/>
    </row>
    <row r="454" spans="1:15" ht="43.5">
      <c r="A454" s="188"/>
      <c r="B454" s="18"/>
      <c r="C454" s="69" t="s">
        <v>4731</v>
      </c>
      <c r="D454" s="51">
        <v>1</v>
      </c>
      <c r="E454" s="71" t="s">
        <v>835</v>
      </c>
      <c r="F454" s="71"/>
      <c r="G454" s="71"/>
      <c r="H454" s="301"/>
      <c r="I454" s="301"/>
      <c r="J454" s="301"/>
      <c r="K454" s="301"/>
      <c r="L454" s="301"/>
      <c r="M454" s="301"/>
      <c r="N454" s="301"/>
      <c r="O454" s="300"/>
    </row>
    <row r="455" spans="1:15" ht="58">
      <c r="A455" s="188" t="s">
        <v>1619</v>
      </c>
      <c r="B455" s="5" t="s">
        <v>408</v>
      </c>
      <c r="C455" s="19" t="s">
        <v>4732</v>
      </c>
      <c r="D455" s="51">
        <v>1</v>
      </c>
      <c r="E455" s="71" t="s">
        <v>835</v>
      </c>
      <c r="F455" s="71"/>
      <c r="G455" s="71"/>
      <c r="H455" s="301"/>
      <c r="I455" s="301"/>
      <c r="J455" s="301"/>
      <c r="K455" s="301"/>
      <c r="L455" s="301"/>
      <c r="M455" s="301"/>
      <c r="N455" s="301"/>
      <c r="O455" s="300"/>
    </row>
    <row r="456" spans="1:15" ht="18.5">
      <c r="A456" s="188" t="s">
        <v>1620</v>
      </c>
      <c r="B456" s="431" t="s">
        <v>3969</v>
      </c>
      <c r="C456" s="443"/>
      <c r="D456" s="443"/>
      <c r="E456" s="443"/>
      <c r="F456" s="443"/>
      <c r="G456" s="483"/>
      <c r="H456" s="301">
        <f>SUM(D457:D458)</f>
        <v>2</v>
      </c>
      <c r="I456" s="301">
        <f>COUNT(D457:D458)*2</f>
        <v>4</v>
      </c>
      <c r="J456" s="301"/>
      <c r="K456" s="301"/>
      <c r="L456" s="301"/>
      <c r="M456" s="301"/>
      <c r="N456" s="301"/>
      <c r="O456" s="300"/>
    </row>
    <row r="457" spans="1:15" ht="58">
      <c r="A457" s="188" t="s">
        <v>1621</v>
      </c>
      <c r="B457" s="19" t="s">
        <v>410</v>
      </c>
      <c r="C457" s="19" t="s">
        <v>4733</v>
      </c>
      <c r="D457" s="51">
        <v>1</v>
      </c>
      <c r="E457" s="71" t="s">
        <v>835</v>
      </c>
      <c r="F457" s="19" t="s">
        <v>4734</v>
      </c>
      <c r="G457" s="71"/>
      <c r="H457" s="301"/>
      <c r="I457" s="301"/>
      <c r="J457" s="301"/>
      <c r="K457" s="301"/>
      <c r="L457" s="301"/>
      <c r="M457" s="301"/>
      <c r="N457" s="301"/>
      <c r="O457" s="300"/>
    </row>
    <row r="458" spans="1:15" ht="29">
      <c r="A458" s="188"/>
      <c r="B458" s="19"/>
      <c r="C458" s="19" t="s">
        <v>4735</v>
      </c>
      <c r="D458" s="51">
        <v>1</v>
      </c>
      <c r="E458" s="71" t="s">
        <v>835</v>
      </c>
      <c r="F458" s="71"/>
      <c r="G458" s="71"/>
      <c r="H458" s="301"/>
      <c r="I458" s="301"/>
      <c r="J458" s="301"/>
      <c r="K458" s="301"/>
      <c r="L458" s="301"/>
      <c r="M458" s="301"/>
      <c r="N458" s="301"/>
      <c r="O458" s="300"/>
    </row>
    <row r="459" spans="1:15" ht="18.5">
      <c r="A459" s="188" t="s">
        <v>1628</v>
      </c>
      <c r="B459" s="431" t="s">
        <v>412</v>
      </c>
      <c r="C459" s="443"/>
      <c r="D459" s="443"/>
      <c r="E459" s="443"/>
      <c r="F459" s="443"/>
      <c r="G459" s="483"/>
      <c r="H459" s="301">
        <f>SUM(D460:D461)</f>
        <v>2</v>
      </c>
      <c r="I459" s="301">
        <f>COUNT(D460:D461)*2</f>
        <v>4</v>
      </c>
      <c r="J459" s="301"/>
      <c r="K459" s="301"/>
      <c r="L459" s="301"/>
      <c r="M459" s="301"/>
      <c r="N459" s="301"/>
      <c r="O459" s="300"/>
    </row>
    <row r="460" spans="1:15" ht="43.5">
      <c r="A460" s="188" t="s">
        <v>1633</v>
      </c>
      <c r="B460" s="19" t="s">
        <v>414</v>
      </c>
      <c r="C460" s="19" t="s">
        <v>4736</v>
      </c>
      <c r="D460" s="51">
        <v>1</v>
      </c>
      <c r="E460" s="71" t="s">
        <v>835</v>
      </c>
      <c r="F460" s="71"/>
      <c r="G460" s="71"/>
      <c r="H460" s="301"/>
      <c r="I460" s="301"/>
      <c r="J460" s="301"/>
      <c r="K460" s="301"/>
      <c r="L460" s="301"/>
      <c r="M460" s="301"/>
      <c r="N460" s="301"/>
      <c r="O460" s="300"/>
    </row>
    <row r="461" spans="1:15" ht="43.5">
      <c r="A461" s="188" t="s">
        <v>2198</v>
      </c>
      <c r="B461" s="14" t="s">
        <v>416</v>
      </c>
      <c r="C461" s="19" t="s">
        <v>4737</v>
      </c>
      <c r="D461" s="51">
        <v>1</v>
      </c>
      <c r="E461" s="71" t="s">
        <v>835</v>
      </c>
      <c r="F461" s="71"/>
      <c r="G461" s="71"/>
      <c r="H461" s="301"/>
      <c r="I461" s="301"/>
      <c r="J461" s="301"/>
      <c r="K461" s="301"/>
      <c r="L461" s="301"/>
      <c r="M461" s="301"/>
      <c r="N461" s="301"/>
      <c r="O461" s="300"/>
    </row>
    <row r="462" spans="1:15" ht="18.5">
      <c r="A462" s="3" t="s">
        <v>1640</v>
      </c>
      <c r="B462" s="431" t="s">
        <v>417</v>
      </c>
      <c r="C462" s="443"/>
      <c r="D462" s="443"/>
      <c r="E462" s="443"/>
      <c r="F462" s="443"/>
      <c r="G462" s="483"/>
      <c r="H462" s="301">
        <f>SUM(D463:D481)</f>
        <v>19</v>
      </c>
      <c r="I462" s="301">
        <f>COUNT(D463:D481)*2</f>
        <v>38</v>
      </c>
      <c r="J462" s="301"/>
      <c r="K462" s="301"/>
      <c r="L462" s="301"/>
      <c r="M462" s="301"/>
      <c r="N462" s="301"/>
      <c r="O462" s="300"/>
    </row>
    <row r="463" spans="1:15" ht="43.5">
      <c r="A463" s="188" t="s">
        <v>1641</v>
      </c>
      <c r="B463" s="18" t="s">
        <v>418</v>
      </c>
      <c r="C463" s="19" t="s">
        <v>4738</v>
      </c>
      <c r="D463" s="51">
        <v>1</v>
      </c>
      <c r="E463" s="71" t="s">
        <v>835</v>
      </c>
      <c r="F463" s="71"/>
      <c r="G463" s="71"/>
      <c r="H463" s="301"/>
      <c r="I463" s="301"/>
      <c r="J463" s="301"/>
      <c r="K463" s="301"/>
      <c r="L463" s="301"/>
      <c r="M463" s="301"/>
      <c r="N463" s="301"/>
      <c r="O463" s="300"/>
    </row>
    <row r="464" spans="1:15" ht="58">
      <c r="A464" s="188"/>
      <c r="B464" s="18"/>
      <c r="C464" s="19" t="s">
        <v>4739</v>
      </c>
      <c r="D464" s="51">
        <v>1</v>
      </c>
      <c r="E464" s="71" t="s">
        <v>835</v>
      </c>
      <c r="F464" s="71"/>
      <c r="G464" s="71"/>
      <c r="H464" s="301"/>
      <c r="I464" s="301"/>
      <c r="J464" s="301"/>
      <c r="K464" s="301"/>
      <c r="L464" s="301"/>
      <c r="M464" s="301"/>
      <c r="N464" s="301"/>
      <c r="O464" s="300"/>
    </row>
    <row r="465" spans="1:15" ht="43.5">
      <c r="A465" s="188" t="s">
        <v>1642</v>
      </c>
      <c r="B465" s="18" t="s">
        <v>419</v>
      </c>
      <c r="C465" s="19" t="s">
        <v>4740</v>
      </c>
      <c r="D465" s="51">
        <v>1</v>
      </c>
      <c r="E465" s="71" t="s">
        <v>835</v>
      </c>
      <c r="F465" s="71"/>
      <c r="G465" s="71"/>
      <c r="H465" s="301"/>
      <c r="I465" s="301"/>
      <c r="J465" s="301"/>
      <c r="K465" s="301"/>
      <c r="L465" s="301"/>
      <c r="M465" s="301"/>
      <c r="N465" s="301"/>
      <c r="O465" s="300"/>
    </row>
    <row r="466" spans="1:15" ht="29">
      <c r="A466" s="188"/>
      <c r="B466" s="18"/>
      <c r="C466" s="19" t="s">
        <v>4741</v>
      </c>
      <c r="D466" s="51">
        <v>1</v>
      </c>
      <c r="E466" s="71" t="s">
        <v>835</v>
      </c>
      <c r="F466" s="71"/>
      <c r="G466" s="71"/>
      <c r="H466" s="301"/>
      <c r="I466" s="301"/>
      <c r="J466" s="301"/>
      <c r="K466" s="301"/>
      <c r="L466" s="301"/>
      <c r="M466" s="301"/>
      <c r="N466" s="301"/>
      <c r="O466" s="300"/>
    </row>
    <row r="467" spans="1:15" ht="29">
      <c r="A467" s="188"/>
      <c r="B467" s="18"/>
      <c r="C467" s="19" t="s">
        <v>4742</v>
      </c>
      <c r="D467" s="51">
        <v>1</v>
      </c>
      <c r="E467" s="71" t="s">
        <v>835</v>
      </c>
      <c r="F467" s="71"/>
      <c r="G467" s="71"/>
      <c r="H467" s="301"/>
      <c r="I467" s="301"/>
      <c r="J467" s="301"/>
      <c r="K467" s="301"/>
      <c r="L467" s="301"/>
      <c r="M467" s="301"/>
      <c r="N467" s="301"/>
      <c r="O467" s="300"/>
    </row>
    <row r="468" spans="1:15" ht="43.5">
      <c r="A468" s="188" t="s">
        <v>192</v>
      </c>
      <c r="B468" s="18" t="s">
        <v>420</v>
      </c>
      <c r="C468" s="14" t="s">
        <v>4743</v>
      </c>
      <c r="D468" s="176">
        <v>1</v>
      </c>
      <c r="E468" s="72" t="s">
        <v>822</v>
      </c>
      <c r="F468" s="22"/>
      <c r="G468" s="72"/>
      <c r="H468" s="301"/>
      <c r="I468" s="301"/>
      <c r="J468" s="301"/>
      <c r="K468" s="301"/>
      <c r="L468" s="301"/>
      <c r="M468" s="301"/>
      <c r="N468" s="301"/>
      <c r="O468" s="300"/>
    </row>
    <row r="469" spans="1:15" ht="43.5">
      <c r="A469" s="188"/>
      <c r="B469" s="46"/>
      <c r="C469" s="101" t="s">
        <v>4744</v>
      </c>
      <c r="D469" s="51">
        <v>1</v>
      </c>
      <c r="E469" s="72" t="s">
        <v>822</v>
      </c>
      <c r="F469" s="16"/>
      <c r="G469" s="71"/>
      <c r="H469" s="301"/>
      <c r="I469" s="301"/>
      <c r="J469" s="301"/>
      <c r="K469" s="301"/>
      <c r="L469" s="301"/>
      <c r="M469" s="301"/>
      <c r="N469" s="301"/>
      <c r="O469" s="300"/>
    </row>
    <row r="470" spans="1:15" ht="29">
      <c r="A470" s="188"/>
      <c r="B470" s="22"/>
      <c r="C470" s="101" t="s">
        <v>4745</v>
      </c>
      <c r="D470" s="51">
        <v>1</v>
      </c>
      <c r="E470" s="71" t="s">
        <v>840</v>
      </c>
      <c r="F470" s="19"/>
      <c r="G470" s="71"/>
      <c r="H470" s="301"/>
      <c r="I470" s="301"/>
      <c r="J470" s="301"/>
      <c r="K470" s="301"/>
      <c r="L470" s="301"/>
      <c r="M470" s="301"/>
      <c r="N470" s="301"/>
      <c r="O470" s="300"/>
    </row>
    <row r="471" spans="1:15" ht="29">
      <c r="A471" s="188"/>
      <c r="B471" s="46"/>
      <c r="C471" s="101" t="s">
        <v>4746</v>
      </c>
      <c r="D471" s="51">
        <v>1</v>
      </c>
      <c r="E471" s="71" t="s">
        <v>823</v>
      </c>
      <c r="F471" s="19"/>
      <c r="G471" s="71"/>
      <c r="H471" s="301"/>
      <c r="I471" s="301"/>
      <c r="J471" s="301"/>
      <c r="K471" s="301"/>
      <c r="L471" s="301"/>
      <c r="M471" s="301"/>
      <c r="N471" s="301"/>
      <c r="O471" s="300"/>
    </row>
    <row r="472" spans="1:15" ht="43.5">
      <c r="A472" s="188"/>
      <c r="B472" s="46"/>
      <c r="C472" s="101" t="s">
        <v>4747</v>
      </c>
      <c r="D472" s="51">
        <v>1</v>
      </c>
      <c r="E472" s="71" t="s">
        <v>823</v>
      </c>
      <c r="F472" s="19"/>
      <c r="G472" s="71"/>
      <c r="H472" s="301"/>
      <c r="I472" s="301"/>
      <c r="J472" s="301"/>
      <c r="K472" s="301"/>
      <c r="L472" s="301"/>
      <c r="M472" s="301"/>
      <c r="N472" s="301"/>
      <c r="O472" s="300"/>
    </row>
    <row r="473" spans="1:15" ht="43.5">
      <c r="A473" s="188"/>
      <c r="B473" s="46"/>
      <c r="C473" s="101" t="s">
        <v>4748</v>
      </c>
      <c r="D473" s="51">
        <v>1</v>
      </c>
      <c r="E473" s="71" t="s">
        <v>823</v>
      </c>
      <c r="F473" s="19"/>
      <c r="G473" s="71"/>
      <c r="H473" s="301"/>
      <c r="I473" s="301"/>
      <c r="J473" s="301"/>
      <c r="K473" s="301"/>
      <c r="L473" s="301"/>
      <c r="M473" s="301"/>
      <c r="N473" s="301"/>
      <c r="O473" s="300"/>
    </row>
    <row r="474" spans="1:15" ht="29">
      <c r="A474" s="188"/>
      <c r="B474" s="46"/>
      <c r="C474" s="101" t="s">
        <v>4749</v>
      </c>
      <c r="D474" s="51">
        <v>1</v>
      </c>
      <c r="E474" s="71" t="s">
        <v>823</v>
      </c>
      <c r="F474" s="19"/>
      <c r="G474" s="71"/>
      <c r="H474" s="301"/>
      <c r="I474" s="301"/>
      <c r="J474" s="301"/>
      <c r="K474" s="301"/>
      <c r="L474" s="301"/>
      <c r="M474" s="301"/>
      <c r="N474" s="301"/>
      <c r="O474" s="300"/>
    </row>
    <row r="475" spans="1:15" ht="29">
      <c r="A475" s="188"/>
      <c r="B475" s="18"/>
      <c r="C475" s="101" t="s">
        <v>4750</v>
      </c>
      <c r="D475" s="51">
        <v>1</v>
      </c>
      <c r="E475" s="71" t="s">
        <v>840</v>
      </c>
      <c r="F475" s="19"/>
      <c r="G475" s="71"/>
      <c r="H475" s="301"/>
      <c r="I475" s="301"/>
      <c r="J475" s="301"/>
      <c r="K475" s="301"/>
      <c r="L475" s="301"/>
      <c r="M475" s="301"/>
      <c r="N475" s="301"/>
      <c r="O475" s="300"/>
    </row>
    <row r="476" spans="1:15" ht="43.5">
      <c r="A476" s="188"/>
      <c r="B476" s="18"/>
      <c r="C476" s="101" t="s">
        <v>4751</v>
      </c>
      <c r="D476" s="51">
        <v>1</v>
      </c>
      <c r="E476" s="71" t="s">
        <v>3153</v>
      </c>
      <c r="F476" s="19" t="s">
        <v>4752</v>
      </c>
      <c r="G476" s="71"/>
      <c r="H476" s="301"/>
      <c r="I476" s="301"/>
      <c r="J476" s="301"/>
      <c r="K476" s="301"/>
      <c r="L476" s="301"/>
      <c r="M476" s="301"/>
      <c r="N476" s="301"/>
      <c r="O476" s="300"/>
    </row>
    <row r="477" spans="1:15" ht="29">
      <c r="A477" s="188"/>
      <c r="B477" s="18"/>
      <c r="C477" s="101" t="s">
        <v>4753</v>
      </c>
      <c r="D477" s="51">
        <v>1</v>
      </c>
      <c r="E477" s="71" t="s">
        <v>3153</v>
      </c>
      <c r="F477" s="19" t="s">
        <v>4754</v>
      </c>
      <c r="G477" s="71"/>
      <c r="H477" s="301"/>
      <c r="I477" s="301"/>
      <c r="J477" s="301"/>
      <c r="K477" s="301"/>
      <c r="L477" s="301"/>
      <c r="M477" s="301"/>
      <c r="N477" s="301"/>
      <c r="O477" s="300"/>
    </row>
    <row r="478" spans="1:15" ht="58">
      <c r="A478" s="188"/>
      <c r="B478" s="18"/>
      <c r="C478" s="101" t="s">
        <v>4755</v>
      </c>
      <c r="D478" s="51">
        <v>1</v>
      </c>
      <c r="E478" s="71" t="s">
        <v>3153</v>
      </c>
      <c r="F478" s="19" t="s">
        <v>4756</v>
      </c>
      <c r="G478" s="71"/>
      <c r="H478" s="301"/>
      <c r="I478" s="301"/>
      <c r="J478" s="301"/>
      <c r="K478" s="301"/>
      <c r="L478" s="301"/>
      <c r="M478" s="301"/>
      <c r="N478" s="301"/>
      <c r="O478" s="300"/>
    </row>
    <row r="479" spans="1:15" ht="72.5">
      <c r="A479" s="188"/>
      <c r="B479" s="18"/>
      <c r="C479" s="101" t="s">
        <v>4757</v>
      </c>
      <c r="D479" s="51">
        <v>1</v>
      </c>
      <c r="E479" s="71" t="s">
        <v>3153</v>
      </c>
      <c r="F479" s="19" t="s">
        <v>4758</v>
      </c>
      <c r="G479" s="71"/>
      <c r="H479" s="301"/>
      <c r="I479" s="301"/>
      <c r="J479" s="301"/>
      <c r="K479" s="301"/>
      <c r="L479" s="301"/>
      <c r="M479" s="301"/>
      <c r="N479" s="301"/>
      <c r="O479" s="300"/>
    </row>
    <row r="480" spans="1:15" ht="29">
      <c r="A480" s="188"/>
      <c r="B480" s="18"/>
      <c r="C480" s="14" t="s">
        <v>4759</v>
      </c>
      <c r="D480" s="51">
        <v>1</v>
      </c>
      <c r="E480" s="16" t="s">
        <v>840</v>
      </c>
      <c r="F480" s="16"/>
      <c r="G480" s="71"/>
      <c r="H480" s="301"/>
      <c r="I480" s="301"/>
      <c r="J480" s="301"/>
      <c r="K480" s="301"/>
      <c r="L480" s="301"/>
      <c r="M480" s="301"/>
      <c r="N480" s="301"/>
      <c r="O480" s="300"/>
    </row>
    <row r="481" spans="1:15" ht="29">
      <c r="A481" s="188"/>
      <c r="B481" s="18"/>
      <c r="C481" s="14" t="s">
        <v>4760</v>
      </c>
      <c r="D481" s="51">
        <v>1</v>
      </c>
      <c r="E481" s="16" t="s">
        <v>3153</v>
      </c>
      <c r="F481" s="16"/>
      <c r="G481" s="71"/>
      <c r="H481" s="301"/>
      <c r="I481" s="301"/>
      <c r="J481" s="301"/>
      <c r="K481" s="301"/>
      <c r="L481" s="301"/>
      <c r="M481" s="301"/>
      <c r="N481" s="301"/>
      <c r="O481" s="300"/>
    </row>
    <row r="482" spans="1:15" ht="18.5">
      <c r="A482" s="1"/>
      <c r="B482" s="506" t="s">
        <v>1648</v>
      </c>
      <c r="C482" s="510"/>
      <c r="D482" s="510"/>
      <c r="E482" s="510"/>
      <c r="F482" s="510"/>
      <c r="G482" s="510"/>
      <c r="H482" s="301">
        <f>H483+H499+H513+H517+H528+H548+H555</f>
        <v>71</v>
      </c>
      <c r="I482" s="301">
        <f>I483+I499+I513+I517+I528+I548+I555</f>
        <v>142</v>
      </c>
      <c r="J482" s="301"/>
      <c r="K482" s="301"/>
      <c r="L482" s="301"/>
      <c r="M482" s="301"/>
      <c r="N482" s="301"/>
      <c r="O482" s="300"/>
    </row>
    <row r="483" spans="1:15" ht="18.5">
      <c r="A483" s="3" t="s">
        <v>1649</v>
      </c>
      <c r="B483" s="431" t="s">
        <v>1650</v>
      </c>
      <c r="C483" s="443"/>
      <c r="D483" s="443"/>
      <c r="E483" s="443"/>
      <c r="F483" s="443"/>
      <c r="G483" s="483"/>
      <c r="H483" s="301">
        <f>SUM(D484:D498)</f>
        <v>15</v>
      </c>
      <c r="I483" s="301">
        <f>COUNT(D484:D498)*2</f>
        <v>30</v>
      </c>
      <c r="J483" s="301"/>
      <c r="K483" s="301"/>
      <c r="L483" s="301"/>
      <c r="M483" s="301"/>
      <c r="N483" s="301"/>
      <c r="O483" s="300"/>
    </row>
    <row r="484" spans="1:15" ht="31">
      <c r="A484" s="3" t="s">
        <v>1651</v>
      </c>
      <c r="B484" s="5" t="s">
        <v>1652</v>
      </c>
      <c r="C484" s="14" t="s">
        <v>4761</v>
      </c>
      <c r="D484" s="51">
        <v>1</v>
      </c>
      <c r="E484" s="16" t="s">
        <v>835</v>
      </c>
      <c r="F484" s="14" t="s">
        <v>4762</v>
      </c>
      <c r="G484" s="16"/>
      <c r="H484" s="301"/>
      <c r="I484" s="301"/>
      <c r="J484" s="301"/>
      <c r="K484" s="301"/>
      <c r="L484" s="301"/>
      <c r="M484" s="301"/>
      <c r="N484" s="301"/>
      <c r="O484" s="300"/>
    </row>
    <row r="485" spans="1:15" ht="43.5">
      <c r="A485" s="3" t="s">
        <v>3</v>
      </c>
      <c r="B485" s="5"/>
      <c r="C485" s="101" t="s">
        <v>4763</v>
      </c>
      <c r="D485" s="77">
        <v>1</v>
      </c>
      <c r="E485" s="16" t="s">
        <v>835</v>
      </c>
      <c r="F485" s="16" t="s">
        <v>4764</v>
      </c>
      <c r="G485" s="16"/>
      <c r="H485" s="301"/>
      <c r="I485" s="301"/>
      <c r="J485" s="301"/>
      <c r="K485" s="301"/>
      <c r="L485" s="301"/>
      <c r="M485" s="301"/>
      <c r="N485" s="301"/>
      <c r="O485" s="300"/>
    </row>
    <row r="486" spans="1:15" ht="29">
      <c r="A486" s="3"/>
      <c r="B486" s="5"/>
      <c r="C486" s="101" t="s">
        <v>4765</v>
      </c>
      <c r="D486" s="77">
        <v>1</v>
      </c>
      <c r="E486" s="16" t="s">
        <v>835</v>
      </c>
      <c r="F486" s="16"/>
      <c r="G486" s="16"/>
      <c r="H486" s="301"/>
      <c r="I486" s="301"/>
      <c r="J486" s="301"/>
      <c r="K486" s="301"/>
      <c r="L486" s="301"/>
      <c r="M486" s="301"/>
      <c r="N486" s="301"/>
      <c r="O486" s="300"/>
    </row>
    <row r="487" spans="1:15" ht="29">
      <c r="A487" s="3" t="s">
        <v>4766</v>
      </c>
      <c r="B487" s="14" t="s">
        <v>4767</v>
      </c>
      <c r="C487" s="14" t="s">
        <v>4768</v>
      </c>
      <c r="D487" s="51">
        <v>1</v>
      </c>
      <c r="E487" s="16" t="s">
        <v>835</v>
      </c>
      <c r="F487" s="16"/>
      <c r="G487" s="16"/>
      <c r="H487" s="301"/>
      <c r="I487" s="301"/>
      <c r="J487" s="301"/>
      <c r="K487" s="301"/>
      <c r="L487" s="301"/>
      <c r="M487" s="301"/>
      <c r="N487" s="301"/>
      <c r="O487" s="300"/>
    </row>
    <row r="488" spans="1:15" ht="29">
      <c r="A488" s="3"/>
      <c r="B488" s="14"/>
      <c r="C488" s="14" t="s">
        <v>4769</v>
      </c>
      <c r="D488" s="51">
        <v>1</v>
      </c>
      <c r="E488" s="16" t="s">
        <v>840</v>
      </c>
      <c r="F488" s="16"/>
      <c r="G488" s="16"/>
      <c r="H488" s="301"/>
      <c r="I488" s="301"/>
      <c r="J488" s="301"/>
      <c r="K488" s="301"/>
      <c r="L488" s="301"/>
      <c r="M488" s="301"/>
      <c r="N488" s="301"/>
      <c r="O488" s="300"/>
    </row>
    <row r="489" spans="1:15" ht="43.5">
      <c r="A489" s="3"/>
      <c r="B489" s="14" t="s">
        <v>4770</v>
      </c>
      <c r="C489" s="14" t="s">
        <v>4771</v>
      </c>
      <c r="D489" s="51">
        <v>1</v>
      </c>
      <c r="E489" s="16" t="s">
        <v>835</v>
      </c>
      <c r="F489" s="14" t="s">
        <v>4772</v>
      </c>
      <c r="G489" s="16"/>
      <c r="H489" s="301"/>
      <c r="I489" s="301"/>
      <c r="J489" s="301"/>
      <c r="K489" s="301"/>
      <c r="L489" s="301"/>
      <c r="M489" s="301"/>
      <c r="N489" s="301"/>
      <c r="O489" s="300"/>
    </row>
    <row r="490" spans="1:15" ht="29">
      <c r="A490" s="3"/>
      <c r="B490" s="14"/>
      <c r="C490" s="14" t="s">
        <v>4773</v>
      </c>
      <c r="D490" s="51">
        <v>1</v>
      </c>
      <c r="E490" s="16" t="s">
        <v>835</v>
      </c>
      <c r="F490" s="14" t="s">
        <v>4772</v>
      </c>
      <c r="G490" s="16"/>
      <c r="H490" s="301"/>
      <c r="I490" s="301"/>
      <c r="J490" s="301"/>
      <c r="K490" s="301"/>
      <c r="L490" s="301"/>
      <c r="M490" s="301"/>
      <c r="N490" s="301"/>
      <c r="O490" s="300"/>
    </row>
    <row r="491" spans="1:15" ht="29">
      <c r="A491" s="3"/>
      <c r="B491" s="14"/>
      <c r="C491" s="14" t="s">
        <v>4774</v>
      </c>
      <c r="D491" s="51">
        <v>1</v>
      </c>
      <c r="E491" s="16" t="s">
        <v>835</v>
      </c>
      <c r="F491" s="14" t="s">
        <v>4772</v>
      </c>
      <c r="G491" s="16"/>
      <c r="H491" s="301"/>
      <c r="I491" s="301"/>
      <c r="J491" s="301"/>
      <c r="K491" s="301"/>
      <c r="L491" s="301"/>
      <c r="M491" s="301"/>
      <c r="N491" s="301"/>
      <c r="O491" s="300"/>
    </row>
    <row r="492" spans="1:15" ht="29">
      <c r="A492" s="3"/>
      <c r="B492" s="14"/>
      <c r="C492" s="14" t="s">
        <v>4775</v>
      </c>
      <c r="D492" s="51">
        <v>1</v>
      </c>
      <c r="E492" s="16" t="s">
        <v>835</v>
      </c>
      <c r="F492" s="14" t="s">
        <v>4772</v>
      </c>
      <c r="G492" s="16"/>
      <c r="H492" s="301"/>
      <c r="I492" s="301"/>
      <c r="J492" s="301"/>
      <c r="K492" s="301"/>
      <c r="L492" s="301"/>
      <c r="M492" s="301"/>
      <c r="N492" s="301"/>
      <c r="O492" s="300"/>
    </row>
    <row r="493" spans="1:15" ht="43.5">
      <c r="A493" s="3"/>
      <c r="B493" s="14"/>
      <c r="C493" s="14" t="s">
        <v>4776</v>
      </c>
      <c r="D493" s="51">
        <v>1</v>
      </c>
      <c r="E493" s="16" t="s">
        <v>835</v>
      </c>
      <c r="F493" s="14" t="s">
        <v>4772</v>
      </c>
      <c r="G493" s="16"/>
      <c r="H493" s="301"/>
      <c r="I493" s="301"/>
      <c r="J493" s="301"/>
      <c r="K493" s="301"/>
      <c r="L493" s="301"/>
      <c r="M493" s="301"/>
      <c r="N493" s="301"/>
      <c r="O493" s="300"/>
    </row>
    <row r="494" spans="1:15" ht="43.5">
      <c r="A494" s="3"/>
      <c r="B494" s="14"/>
      <c r="C494" s="14" t="s">
        <v>4777</v>
      </c>
      <c r="D494" s="51">
        <v>1</v>
      </c>
      <c r="E494" s="16" t="s">
        <v>835</v>
      </c>
      <c r="F494" s="22"/>
      <c r="G494" s="16"/>
      <c r="H494" s="301"/>
      <c r="I494" s="301"/>
      <c r="J494" s="301"/>
      <c r="K494" s="301"/>
      <c r="L494" s="301"/>
      <c r="M494" s="301"/>
      <c r="N494" s="301"/>
      <c r="O494" s="300"/>
    </row>
    <row r="495" spans="1:15" ht="58">
      <c r="A495" s="3"/>
      <c r="B495" s="14"/>
      <c r="C495" s="14" t="s">
        <v>4778</v>
      </c>
      <c r="D495" s="51">
        <v>1</v>
      </c>
      <c r="E495" s="16" t="s">
        <v>835</v>
      </c>
      <c r="F495" s="14"/>
      <c r="G495" s="16"/>
      <c r="H495" s="301"/>
      <c r="I495" s="301"/>
      <c r="J495" s="301"/>
      <c r="K495" s="301"/>
      <c r="L495" s="301"/>
      <c r="M495" s="301"/>
      <c r="N495" s="301"/>
      <c r="O495" s="300"/>
    </row>
    <row r="496" spans="1:15" ht="43.5">
      <c r="A496" s="3"/>
      <c r="B496" s="14"/>
      <c r="C496" s="14" t="s">
        <v>4779</v>
      </c>
      <c r="D496" s="51">
        <v>1</v>
      </c>
      <c r="E496" s="16" t="s">
        <v>835</v>
      </c>
      <c r="F496" s="14" t="s">
        <v>4780</v>
      </c>
      <c r="G496" s="16"/>
      <c r="H496" s="301"/>
      <c r="I496" s="301"/>
      <c r="J496" s="301"/>
      <c r="K496" s="301"/>
      <c r="L496" s="301"/>
      <c r="M496" s="301"/>
      <c r="N496" s="301"/>
      <c r="O496" s="300"/>
    </row>
    <row r="497" spans="1:15" ht="43.5">
      <c r="A497" s="3"/>
      <c r="B497" s="14"/>
      <c r="C497" s="14" t="s">
        <v>4781</v>
      </c>
      <c r="D497" s="51">
        <v>1</v>
      </c>
      <c r="E497" s="16" t="s">
        <v>835</v>
      </c>
      <c r="F497" s="14"/>
      <c r="G497" s="16"/>
      <c r="H497" s="301"/>
      <c r="I497" s="301"/>
      <c r="J497" s="301"/>
      <c r="K497" s="301"/>
      <c r="L497" s="301"/>
      <c r="M497" s="301"/>
      <c r="N497" s="301"/>
      <c r="O497" s="300"/>
    </row>
    <row r="498" spans="1:15" ht="58">
      <c r="A498" s="3"/>
      <c r="B498" s="14"/>
      <c r="C498" s="14" t="s">
        <v>4782</v>
      </c>
      <c r="D498" s="51">
        <v>1</v>
      </c>
      <c r="E498" s="16" t="s">
        <v>835</v>
      </c>
      <c r="F498" s="14"/>
      <c r="G498" s="16"/>
      <c r="H498" s="301"/>
      <c r="I498" s="301"/>
      <c r="J498" s="301"/>
      <c r="K498" s="301"/>
      <c r="L498" s="301"/>
      <c r="M498" s="301"/>
      <c r="N498" s="301"/>
      <c r="O498" s="300"/>
    </row>
    <row r="499" spans="1:15" ht="18.5">
      <c r="A499" s="3" t="s">
        <v>1655</v>
      </c>
      <c r="B499" s="431" t="s">
        <v>1656</v>
      </c>
      <c r="C499" s="443"/>
      <c r="D499" s="443"/>
      <c r="E499" s="443"/>
      <c r="F499" s="443"/>
      <c r="G499" s="483"/>
      <c r="H499" s="301">
        <f>SUM(D500:D512)</f>
        <v>13</v>
      </c>
      <c r="I499" s="301">
        <f>COUNT(D500:D512)*2</f>
        <v>26</v>
      </c>
      <c r="J499" s="301"/>
      <c r="K499" s="301"/>
      <c r="L499" s="301"/>
      <c r="M499" s="301"/>
      <c r="N499" s="301"/>
      <c r="O499" s="300"/>
    </row>
    <row r="500" spans="1:15" ht="31">
      <c r="A500" s="3" t="s">
        <v>4783</v>
      </c>
      <c r="B500" s="18" t="s">
        <v>1658</v>
      </c>
      <c r="C500" s="14" t="s">
        <v>4784</v>
      </c>
      <c r="D500" s="51">
        <v>1</v>
      </c>
      <c r="E500" s="16" t="s">
        <v>835</v>
      </c>
      <c r="F500" s="16"/>
      <c r="G500" s="16"/>
      <c r="H500" s="301"/>
      <c r="I500" s="301"/>
      <c r="J500" s="301"/>
      <c r="K500" s="301"/>
      <c r="L500" s="301"/>
      <c r="M500" s="301"/>
      <c r="N500" s="301"/>
      <c r="O500" s="300"/>
    </row>
    <row r="501" spans="1:15" ht="29">
      <c r="A501" s="3" t="s">
        <v>3</v>
      </c>
      <c r="B501" s="18"/>
      <c r="C501" s="14" t="s">
        <v>4785</v>
      </c>
      <c r="D501" s="51">
        <v>1</v>
      </c>
      <c r="E501" s="16" t="s">
        <v>840</v>
      </c>
      <c r="F501" s="16"/>
      <c r="G501" s="16"/>
      <c r="H501" s="301"/>
      <c r="I501" s="301"/>
      <c r="J501" s="301"/>
      <c r="K501" s="301"/>
      <c r="L501" s="301"/>
      <c r="M501" s="301"/>
      <c r="N501" s="301"/>
      <c r="O501" s="300"/>
    </row>
    <row r="502" spans="1:15" ht="29">
      <c r="A502" s="3"/>
      <c r="B502" s="18"/>
      <c r="C502" s="14" t="s">
        <v>4786</v>
      </c>
      <c r="D502" s="51">
        <v>1</v>
      </c>
      <c r="E502" s="16" t="s">
        <v>840</v>
      </c>
      <c r="F502" s="16"/>
      <c r="G502" s="16"/>
      <c r="H502" s="301"/>
      <c r="I502" s="301"/>
      <c r="J502" s="301"/>
      <c r="K502" s="301"/>
      <c r="L502" s="301"/>
      <c r="M502" s="301"/>
      <c r="N502" s="301"/>
      <c r="O502" s="300"/>
    </row>
    <row r="503" spans="1:15" ht="43.5">
      <c r="A503" s="3"/>
      <c r="B503" s="18"/>
      <c r="C503" s="14" t="s">
        <v>4787</v>
      </c>
      <c r="D503" s="51">
        <v>1</v>
      </c>
      <c r="E503" s="16" t="s">
        <v>840</v>
      </c>
      <c r="F503" s="16"/>
      <c r="G503" s="16"/>
      <c r="H503" s="301"/>
      <c r="I503" s="301"/>
      <c r="J503" s="301"/>
      <c r="K503" s="301"/>
      <c r="L503" s="301"/>
      <c r="M503" s="301"/>
      <c r="N503" s="301"/>
      <c r="O503" s="300"/>
    </row>
    <row r="504" spans="1:15" ht="43.5">
      <c r="A504" s="3" t="s">
        <v>4788</v>
      </c>
      <c r="B504" s="18" t="s">
        <v>4789</v>
      </c>
      <c r="C504" s="14" t="s">
        <v>4790</v>
      </c>
      <c r="D504" s="51">
        <v>1</v>
      </c>
      <c r="E504" s="16" t="s">
        <v>840</v>
      </c>
      <c r="F504" s="16"/>
      <c r="G504" s="16"/>
      <c r="H504" s="301"/>
      <c r="I504" s="301"/>
      <c r="J504" s="301"/>
      <c r="K504" s="301"/>
      <c r="L504" s="301"/>
      <c r="M504" s="301"/>
      <c r="N504" s="301"/>
      <c r="O504" s="300"/>
    </row>
    <row r="505" spans="1:15" ht="43.5">
      <c r="A505" s="3"/>
      <c r="B505" s="18"/>
      <c r="C505" s="14" t="s">
        <v>4791</v>
      </c>
      <c r="D505" s="51">
        <v>1</v>
      </c>
      <c r="E505" s="16" t="s">
        <v>840</v>
      </c>
      <c r="F505" s="14" t="s">
        <v>4792</v>
      </c>
      <c r="G505" s="16"/>
      <c r="H505" s="301"/>
      <c r="I505" s="301"/>
      <c r="J505" s="301"/>
      <c r="K505" s="301"/>
      <c r="L505" s="301"/>
      <c r="M505" s="301"/>
      <c r="N505" s="301"/>
      <c r="O505" s="300"/>
    </row>
    <row r="506" spans="1:15" ht="29">
      <c r="A506" s="3"/>
      <c r="B506" s="18"/>
      <c r="C506" s="14" t="s">
        <v>4793</v>
      </c>
      <c r="D506" s="51">
        <v>1</v>
      </c>
      <c r="E506" s="16" t="s">
        <v>840</v>
      </c>
      <c r="F506" s="16"/>
      <c r="G506" s="16"/>
      <c r="H506" s="301"/>
      <c r="I506" s="301"/>
      <c r="J506" s="301"/>
      <c r="K506" s="301"/>
      <c r="L506" s="301"/>
      <c r="M506" s="301"/>
      <c r="N506" s="301"/>
      <c r="O506" s="300"/>
    </row>
    <row r="507" spans="1:15" ht="43.5">
      <c r="A507" s="3"/>
      <c r="B507" s="18"/>
      <c r="C507" s="14" t="s">
        <v>4794</v>
      </c>
      <c r="D507" s="51">
        <v>1</v>
      </c>
      <c r="E507" s="16" t="s">
        <v>829</v>
      </c>
      <c r="F507" s="16"/>
      <c r="G507" s="16"/>
      <c r="H507" s="301"/>
      <c r="I507" s="301"/>
      <c r="J507" s="301"/>
      <c r="K507" s="301"/>
      <c r="L507" s="301"/>
      <c r="M507" s="301"/>
      <c r="N507" s="301"/>
      <c r="O507" s="300"/>
    </row>
    <row r="508" spans="1:15" ht="29">
      <c r="A508" s="3"/>
      <c r="B508" s="18"/>
      <c r="C508" s="14" t="s">
        <v>4795</v>
      </c>
      <c r="D508" s="51">
        <v>1</v>
      </c>
      <c r="E508" s="16" t="s">
        <v>840</v>
      </c>
      <c r="F508" s="16"/>
      <c r="G508" s="16"/>
      <c r="H508" s="301"/>
      <c r="I508" s="301"/>
      <c r="J508" s="301"/>
      <c r="K508" s="301"/>
      <c r="L508" s="301"/>
      <c r="M508" s="301"/>
      <c r="N508" s="301"/>
      <c r="O508" s="300"/>
    </row>
    <row r="509" spans="1:15" ht="43.5">
      <c r="A509" s="3"/>
      <c r="B509" s="18"/>
      <c r="C509" s="14" t="s">
        <v>4796</v>
      </c>
      <c r="D509" s="51">
        <v>1</v>
      </c>
      <c r="E509" s="16" t="s">
        <v>840</v>
      </c>
      <c r="F509" s="16"/>
      <c r="G509" s="16"/>
      <c r="H509" s="301"/>
      <c r="I509" s="301"/>
      <c r="J509" s="301"/>
      <c r="K509" s="301"/>
      <c r="L509" s="301"/>
      <c r="M509" s="301"/>
      <c r="N509" s="301"/>
      <c r="O509" s="300"/>
    </row>
    <row r="510" spans="1:15" ht="46.5">
      <c r="A510" s="3" t="s">
        <v>4797</v>
      </c>
      <c r="B510" s="18" t="s">
        <v>4798</v>
      </c>
      <c r="C510" s="14" t="s">
        <v>4799</v>
      </c>
      <c r="D510" s="51">
        <v>1</v>
      </c>
      <c r="E510" s="16" t="s">
        <v>829</v>
      </c>
      <c r="F510" s="16"/>
      <c r="G510" s="16"/>
      <c r="H510" s="301"/>
      <c r="I510" s="301"/>
      <c r="J510" s="301"/>
      <c r="K510" s="301"/>
      <c r="L510" s="301"/>
      <c r="M510" s="301"/>
      <c r="N510" s="301"/>
      <c r="O510" s="300"/>
    </row>
    <row r="511" spans="1:15" ht="29">
      <c r="A511" s="3"/>
      <c r="B511" s="21"/>
      <c r="C511" s="43" t="s">
        <v>4800</v>
      </c>
      <c r="D511" s="176">
        <v>1</v>
      </c>
      <c r="E511" s="16" t="s">
        <v>829</v>
      </c>
      <c r="F511" s="74"/>
      <c r="G511" s="74"/>
      <c r="H511" s="301"/>
      <c r="I511" s="301"/>
      <c r="J511" s="301"/>
      <c r="K511" s="301"/>
      <c r="L511" s="301"/>
      <c r="M511" s="301"/>
      <c r="N511" s="301"/>
      <c r="O511" s="300"/>
    </row>
    <row r="512" spans="1:15" ht="43.5">
      <c r="A512" s="3"/>
      <c r="B512" s="18"/>
      <c r="C512" s="14" t="s">
        <v>4801</v>
      </c>
      <c r="D512" s="51">
        <v>1</v>
      </c>
      <c r="E512" s="16" t="s">
        <v>829</v>
      </c>
      <c r="F512" s="16"/>
      <c r="G512" s="16"/>
      <c r="H512" s="301"/>
      <c r="I512" s="301"/>
      <c r="J512" s="301"/>
      <c r="K512" s="301"/>
      <c r="L512" s="301"/>
      <c r="M512" s="301"/>
      <c r="N512" s="301"/>
      <c r="O512" s="300"/>
    </row>
    <row r="513" spans="1:15" ht="18.5">
      <c r="A513" s="3" t="s">
        <v>1660</v>
      </c>
      <c r="B513" s="431" t="s">
        <v>422</v>
      </c>
      <c r="C513" s="443"/>
      <c r="D513" s="443"/>
      <c r="E513" s="443"/>
      <c r="F513" s="443"/>
      <c r="G513" s="483"/>
      <c r="H513" s="301">
        <f>SUM(D514:D516)</f>
        <v>3</v>
      </c>
      <c r="I513" s="301">
        <f>COUNT(D514:D516)*2</f>
        <v>6</v>
      </c>
      <c r="J513" s="301"/>
      <c r="K513" s="301"/>
      <c r="L513" s="301"/>
      <c r="M513" s="301"/>
      <c r="N513" s="301"/>
      <c r="O513" s="300"/>
    </row>
    <row r="514" spans="1:15" ht="46.5">
      <c r="A514" s="3" t="s">
        <v>194</v>
      </c>
      <c r="B514" s="18" t="s">
        <v>423</v>
      </c>
      <c r="C514" s="14" t="s">
        <v>4802</v>
      </c>
      <c r="D514" s="51">
        <v>1</v>
      </c>
      <c r="E514" s="16" t="s">
        <v>835</v>
      </c>
      <c r="F514" s="16"/>
      <c r="G514" s="16"/>
      <c r="H514" s="301"/>
      <c r="I514" s="301"/>
      <c r="J514" s="301"/>
      <c r="K514" s="301"/>
      <c r="L514" s="301"/>
      <c r="M514" s="301"/>
      <c r="N514" s="301"/>
      <c r="O514" s="300"/>
    </row>
    <row r="515" spans="1:15" ht="46.5">
      <c r="A515" s="3" t="s">
        <v>195</v>
      </c>
      <c r="B515" s="18" t="s">
        <v>424</v>
      </c>
      <c r="C515" s="14" t="s">
        <v>4803</v>
      </c>
      <c r="D515" s="51">
        <v>1</v>
      </c>
      <c r="E515" s="16" t="s">
        <v>835</v>
      </c>
      <c r="F515" s="16"/>
      <c r="G515" s="16"/>
      <c r="H515" s="301"/>
      <c r="I515" s="301"/>
      <c r="J515" s="301"/>
      <c r="K515" s="301"/>
      <c r="L515" s="301"/>
      <c r="M515" s="301"/>
      <c r="N515" s="301"/>
      <c r="O515" s="300"/>
    </row>
    <row r="516" spans="1:15" ht="46.5">
      <c r="A516" s="3" t="s">
        <v>196</v>
      </c>
      <c r="B516" s="6" t="s">
        <v>425</v>
      </c>
      <c r="C516" s="19" t="s">
        <v>4804</v>
      </c>
      <c r="D516" s="51">
        <v>1</v>
      </c>
      <c r="E516" s="16" t="s">
        <v>835</v>
      </c>
      <c r="F516" s="14" t="s">
        <v>4805</v>
      </c>
      <c r="G516" s="16"/>
      <c r="H516" s="301"/>
      <c r="I516" s="301"/>
      <c r="J516" s="301"/>
      <c r="K516" s="301"/>
      <c r="L516" s="301"/>
      <c r="M516" s="301"/>
      <c r="N516" s="301"/>
      <c r="O516" s="300"/>
    </row>
    <row r="517" spans="1:15" ht="18.5">
      <c r="A517" s="3" t="s">
        <v>1666</v>
      </c>
      <c r="B517" s="431" t="s">
        <v>426</v>
      </c>
      <c r="C517" s="443"/>
      <c r="D517" s="443"/>
      <c r="E517" s="443"/>
      <c r="F517" s="443"/>
      <c r="G517" s="483"/>
      <c r="H517" s="301">
        <f>SUM(D518:D527)</f>
        <v>10</v>
      </c>
      <c r="I517" s="301">
        <f>COUNT(D518:D527)*2</f>
        <v>20</v>
      </c>
      <c r="J517" s="301"/>
      <c r="K517" s="301"/>
      <c r="L517" s="301"/>
      <c r="M517" s="301"/>
      <c r="N517" s="301"/>
      <c r="O517" s="300"/>
    </row>
    <row r="518" spans="1:15" ht="31">
      <c r="A518" s="3" t="s">
        <v>198</v>
      </c>
      <c r="B518" s="18" t="s">
        <v>427</v>
      </c>
      <c r="C518" s="67" t="s">
        <v>4806</v>
      </c>
      <c r="D518" s="51">
        <v>1</v>
      </c>
      <c r="E518" s="16" t="s">
        <v>840</v>
      </c>
      <c r="F518" s="16"/>
      <c r="G518" s="16"/>
      <c r="H518" s="301"/>
      <c r="I518" s="301"/>
      <c r="J518" s="301"/>
      <c r="K518" s="301"/>
      <c r="L518" s="301"/>
      <c r="M518" s="301"/>
      <c r="N518" s="301"/>
      <c r="O518" s="300"/>
    </row>
    <row r="519" spans="1:15" ht="43.5">
      <c r="A519" s="1" t="s">
        <v>3</v>
      </c>
      <c r="B519" s="18"/>
      <c r="C519" s="14" t="s">
        <v>4807</v>
      </c>
      <c r="D519" s="51">
        <v>1</v>
      </c>
      <c r="E519" s="16" t="s">
        <v>840</v>
      </c>
      <c r="F519" s="16"/>
      <c r="G519" s="16"/>
      <c r="H519" s="301"/>
      <c r="I519" s="301"/>
      <c r="J519" s="301"/>
      <c r="K519" s="301"/>
      <c r="L519" s="301"/>
      <c r="M519" s="301"/>
      <c r="N519" s="301"/>
      <c r="O519" s="300"/>
    </row>
    <row r="520" spans="1:15" ht="62">
      <c r="A520" s="1" t="s">
        <v>3</v>
      </c>
      <c r="B520" s="18"/>
      <c r="C520" s="18" t="s">
        <v>4808</v>
      </c>
      <c r="D520" s="51">
        <v>1</v>
      </c>
      <c r="E520" s="16" t="s">
        <v>840</v>
      </c>
      <c r="F520" s="16"/>
      <c r="G520" s="16"/>
      <c r="H520" s="301"/>
      <c r="I520" s="301"/>
      <c r="J520" s="301"/>
      <c r="K520" s="301"/>
      <c r="L520" s="301"/>
      <c r="M520" s="301"/>
      <c r="N520" s="301"/>
      <c r="O520" s="300"/>
    </row>
    <row r="521" spans="1:15" ht="46.5">
      <c r="A521" s="3" t="s">
        <v>199</v>
      </c>
      <c r="B521" s="18" t="s">
        <v>428</v>
      </c>
      <c r="C521" s="18" t="s">
        <v>4809</v>
      </c>
      <c r="D521" s="51">
        <v>1</v>
      </c>
      <c r="E521" s="16" t="s">
        <v>840</v>
      </c>
      <c r="F521" s="16"/>
      <c r="G521" s="16"/>
      <c r="H521" s="301"/>
      <c r="I521" s="301"/>
      <c r="J521" s="301"/>
      <c r="K521" s="301"/>
      <c r="L521" s="301"/>
      <c r="M521" s="301"/>
      <c r="N521" s="301"/>
      <c r="O521" s="300"/>
    </row>
    <row r="522" spans="1:15" ht="46.5">
      <c r="A522" s="3"/>
      <c r="B522" s="18"/>
      <c r="C522" s="18" t="s">
        <v>4810</v>
      </c>
      <c r="D522" s="51">
        <v>1</v>
      </c>
      <c r="E522" s="16" t="s">
        <v>840</v>
      </c>
      <c r="F522" s="16"/>
      <c r="G522" s="16"/>
      <c r="H522" s="301"/>
      <c r="I522" s="301"/>
      <c r="J522" s="301"/>
      <c r="K522" s="301"/>
      <c r="L522" s="301"/>
      <c r="M522" s="301"/>
      <c r="N522" s="301"/>
      <c r="O522" s="300"/>
    </row>
    <row r="523" spans="1:15" ht="46.5">
      <c r="A523" s="3"/>
      <c r="B523" s="18"/>
      <c r="C523" s="18" t="s">
        <v>4811</v>
      </c>
      <c r="D523" s="51">
        <v>1</v>
      </c>
      <c r="E523" s="16" t="s">
        <v>840</v>
      </c>
      <c r="F523" s="16"/>
      <c r="G523" s="16"/>
      <c r="H523" s="301"/>
      <c r="I523" s="301"/>
      <c r="J523" s="301"/>
      <c r="K523" s="301"/>
      <c r="L523" s="301"/>
      <c r="M523" s="301"/>
      <c r="N523" s="301"/>
      <c r="O523" s="300"/>
    </row>
    <row r="524" spans="1:15" ht="31">
      <c r="A524" s="3"/>
      <c r="B524" s="18"/>
      <c r="C524" s="18" t="s">
        <v>4812</v>
      </c>
      <c r="D524" s="51">
        <v>1</v>
      </c>
      <c r="E524" s="16" t="s">
        <v>840</v>
      </c>
      <c r="F524" s="16"/>
      <c r="G524" s="16"/>
      <c r="H524" s="301"/>
      <c r="I524" s="301"/>
      <c r="J524" s="301"/>
      <c r="K524" s="301"/>
      <c r="L524" s="301"/>
      <c r="M524" s="301"/>
      <c r="N524" s="301"/>
      <c r="O524" s="300"/>
    </row>
    <row r="525" spans="1:15" ht="62">
      <c r="A525" s="3"/>
      <c r="B525" s="18"/>
      <c r="C525" s="18" t="s">
        <v>4813</v>
      </c>
      <c r="D525" s="51">
        <v>1</v>
      </c>
      <c r="E525" s="16" t="s">
        <v>840</v>
      </c>
      <c r="F525" s="16"/>
      <c r="G525" s="16"/>
      <c r="H525" s="301"/>
      <c r="I525" s="301"/>
      <c r="J525" s="301"/>
      <c r="K525" s="301"/>
      <c r="L525" s="301"/>
      <c r="M525" s="301"/>
      <c r="N525" s="301"/>
      <c r="O525" s="300"/>
    </row>
    <row r="526" spans="1:15" ht="46.5">
      <c r="A526" s="3"/>
      <c r="B526" s="18"/>
      <c r="C526" s="18" t="s">
        <v>4814</v>
      </c>
      <c r="D526" s="51">
        <v>1</v>
      </c>
      <c r="E526" s="16" t="s">
        <v>840</v>
      </c>
      <c r="F526" s="16"/>
      <c r="G526" s="16"/>
      <c r="H526" s="301"/>
      <c r="I526" s="301"/>
      <c r="J526" s="301"/>
      <c r="K526" s="301"/>
      <c r="L526" s="301"/>
      <c r="M526" s="301"/>
      <c r="N526" s="301"/>
      <c r="O526" s="300"/>
    </row>
    <row r="527" spans="1:15" ht="46.5">
      <c r="A527" s="3" t="s">
        <v>200</v>
      </c>
      <c r="B527" s="18" t="s">
        <v>429</v>
      </c>
      <c r="C527" s="19" t="s">
        <v>4815</v>
      </c>
      <c r="D527" s="51">
        <v>1</v>
      </c>
      <c r="E527" s="16" t="s">
        <v>835</v>
      </c>
      <c r="F527" s="14" t="s">
        <v>4816</v>
      </c>
      <c r="G527" s="16"/>
      <c r="H527" s="301"/>
      <c r="I527" s="301"/>
      <c r="J527" s="301"/>
      <c r="K527" s="301"/>
      <c r="L527" s="301"/>
      <c r="M527" s="301"/>
      <c r="N527" s="301"/>
      <c r="O527" s="300"/>
    </row>
    <row r="528" spans="1:15" ht="18.5">
      <c r="A528" s="3" t="s">
        <v>1684</v>
      </c>
      <c r="B528" s="431" t="s">
        <v>1685</v>
      </c>
      <c r="C528" s="443"/>
      <c r="D528" s="443"/>
      <c r="E528" s="443"/>
      <c r="F528" s="443"/>
      <c r="G528" s="483"/>
      <c r="H528" s="301">
        <f>SUM(D529:D547)</f>
        <v>19</v>
      </c>
      <c r="I528" s="301">
        <f>COUNT(D529:D547)*2</f>
        <v>38</v>
      </c>
      <c r="J528" s="301"/>
      <c r="K528" s="301"/>
      <c r="L528" s="301"/>
      <c r="M528" s="301"/>
      <c r="N528" s="301"/>
      <c r="O528" s="300"/>
    </row>
    <row r="529" spans="1:15" ht="31">
      <c r="A529" s="3" t="s">
        <v>3984</v>
      </c>
      <c r="B529" s="5" t="s">
        <v>1687</v>
      </c>
      <c r="C529" s="14" t="s">
        <v>4817</v>
      </c>
      <c r="D529" s="51">
        <v>1</v>
      </c>
      <c r="E529" s="16" t="s">
        <v>829</v>
      </c>
      <c r="F529" s="16"/>
      <c r="G529" s="16"/>
      <c r="H529" s="301"/>
      <c r="I529" s="301"/>
      <c r="J529" s="301"/>
      <c r="K529" s="301"/>
      <c r="L529" s="301"/>
      <c r="M529" s="301"/>
      <c r="N529" s="301"/>
      <c r="O529" s="300"/>
    </row>
    <row r="530" spans="1:15" ht="15.5">
      <c r="A530" s="3"/>
      <c r="B530" s="5"/>
      <c r="C530" s="14" t="s">
        <v>4818</v>
      </c>
      <c r="D530" s="51">
        <v>1</v>
      </c>
      <c r="E530" s="16" t="s">
        <v>829</v>
      </c>
      <c r="F530" s="16"/>
      <c r="G530" s="16"/>
      <c r="H530" s="301"/>
      <c r="I530" s="301"/>
      <c r="J530" s="301"/>
      <c r="K530" s="301"/>
      <c r="L530" s="301"/>
      <c r="M530" s="301"/>
      <c r="N530" s="301"/>
      <c r="O530" s="300"/>
    </row>
    <row r="531" spans="1:15" ht="29">
      <c r="A531" s="3"/>
      <c r="B531" s="5"/>
      <c r="C531" s="14" t="s">
        <v>4819</v>
      </c>
      <c r="D531" s="51">
        <v>1</v>
      </c>
      <c r="E531" s="16" t="s">
        <v>829</v>
      </c>
      <c r="F531" s="16"/>
      <c r="G531" s="16"/>
      <c r="H531" s="301"/>
      <c r="I531" s="301"/>
      <c r="J531" s="301"/>
      <c r="K531" s="301"/>
      <c r="L531" s="301"/>
      <c r="M531" s="301"/>
      <c r="N531" s="301"/>
      <c r="O531" s="300"/>
    </row>
    <row r="532" spans="1:15" ht="58">
      <c r="A532" s="3"/>
      <c r="B532" s="5"/>
      <c r="C532" s="14" t="s">
        <v>4820</v>
      </c>
      <c r="D532" s="51">
        <v>1</v>
      </c>
      <c r="E532" s="16" t="s">
        <v>829</v>
      </c>
      <c r="F532" s="16"/>
      <c r="G532" s="16"/>
      <c r="H532" s="301"/>
      <c r="I532" s="301"/>
      <c r="J532" s="301"/>
      <c r="K532" s="301"/>
      <c r="L532" s="301"/>
      <c r="M532" s="301"/>
      <c r="N532" s="301"/>
      <c r="O532" s="300"/>
    </row>
    <row r="533" spans="1:15" ht="29">
      <c r="A533" s="3"/>
      <c r="B533" s="5"/>
      <c r="C533" s="14" t="s">
        <v>4821</v>
      </c>
      <c r="D533" s="51">
        <v>1</v>
      </c>
      <c r="E533" s="16" t="s">
        <v>829</v>
      </c>
      <c r="F533" s="16"/>
      <c r="G533" s="16"/>
      <c r="H533" s="301"/>
      <c r="I533" s="301"/>
      <c r="J533" s="301"/>
      <c r="K533" s="301"/>
      <c r="L533" s="301"/>
      <c r="M533" s="301"/>
      <c r="N533" s="301"/>
      <c r="O533" s="300"/>
    </row>
    <row r="534" spans="1:15" ht="43.5">
      <c r="A534" s="3"/>
      <c r="B534" s="5"/>
      <c r="C534" s="14" t="s">
        <v>4822</v>
      </c>
      <c r="D534" s="51">
        <v>1</v>
      </c>
      <c r="E534" s="16" t="s">
        <v>829</v>
      </c>
      <c r="F534" s="16"/>
      <c r="G534" s="16"/>
      <c r="H534" s="301"/>
      <c r="I534" s="301"/>
      <c r="J534" s="301"/>
      <c r="K534" s="301"/>
      <c r="L534" s="301"/>
      <c r="M534" s="301"/>
      <c r="N534" s="301"/>
      <c r="O534" s="300"/>
    </row>
    <row r="535" spans="1:15" ht="31">
      <c r="A535" s="3" t="s">
        <v>4823</v>
      </c>
      <c r="B535" s="5" t="s">
        <v>1690</v>
      </c>
      <c r="C535" s="14" t="s">
        <v>4824</v>
      </c>
      <c r="D535" s="51">
        <v>1</v>
      </c>
      <c r="E535" s="16" t="s">
        <v>829</v>
      </c>
      <c r="F535" s="16"/>
      <c r="G535" s="16"/>
      <c r="H535" s="301"/>
      <c r="I535" s="301"/>
      <c r="J535" s="301"/>
      <c r="K535" s="301"/>
      <c r="L535" s="301"/>
      <c r="M535" s="301"/>
      <c r="N535" s="301"/>
      <c r="O535" s="300"/>
    </row>
    <row r="536" spans="1:15" ht="29">
      <c r="A536" s="3"/>
      <c r="B536" s="5"/>
      <c r="C536" s="43" t="s">
        <v>4825</v>
      </c>
      <c r="D536" s="51">
        <v>1</v>
      </c>
      <c r="E536" s="16" t="s">
        <v>829</v>
      </c>
      <c r="F536" s="16"/>
      <c r="G536" s="16"/>
      <c r="H536" s="301"/>
      <c r="I536" s="301"/>
      <c r="J536" s="301"/>
      <c r="K536" s="301"/>
      <c r="L536" s="301"/>
      <c r="M536" s="301"/>
      <c r="N536" s="301"/>
      <c r="O536" s="300"/>
    </row>
    <row r="537" spans="1:15" ht="29">
      <c r="A537" s="3"/>
      <c r="B537" s="5"/>
      <c r="C537" s="14" t="s">
        <v>4826</v>
      </c>
      <c r="D537" s="51">
        <v>1</v>
      </c>
      <c r="E537" s="16" t="s">
        <v>829</v>
      </c>
      <c r="F537" s="14"/>
      <c r="G537" s="16"/>
      <c r="H537" s="301"/>
      <c r="I537" s="301"/>
      <c r="J537" s="301"/>
      <c r="K537" s="301"/>
      <c r="L537" s="301"/>
      <c r="M537" s="301"/>
      <c r="N537" s="301"/>
      <c r="O537" s="300"/>
    </row>
    <row r="538" spans="1:15" ht="29">
      <c r="A538" s="3"/>
      <c r="B538" s="5"/>
      <c r="C538" s="14" t="s">
        <v>4827</v>
      </c>
      <c r="D538" s="51">
        <v>1</v>
      </c>
      <c r="E538" s="16" t="s">
        <v>829</v>
      </c>
      <c r="F538" s="16"/>
      <c r="G538" s="16"/>
      <c r="H538" s="301"/>
      <c r="I538" s="301"/>
      <c r="J538" s="301"/>
      <c r="K538" s="301"/>
      <c r="L538" s="301"/>
      <c r="M538" s="301"/>
      <c r="N538" s="301"/>
      <c r="O538" s="300"/>
    </row>
    <row r="539" spans="1:15" ht="29">
      <c r="A539" s="3"/>
      <c r="B539" s="5"/>
      <c r="C539" s="19" t="s">
        <v>4828</v>
      </c>
      <c r="D539" s="51">
        <v>1</v>
      </c>
      <c r="E539" s="16" t="s">
        <v>829</v>
      </c>
      <c r="F539" s="16"/>
      <c r="G539" s="16"/>
      <c r="H539" s="301"/>
      <c r="I539" s="301"/>
      <c r="J539" s="301"/>
      <c r="K539" s="301"/>
      <c r="L539" s="301"/>
      <c r="M539" s="301"/>
      <c r="N539" s="301"/>
      <c r="O539" s="300"/>
    </row>
    <row r="540" spans="1:15" ht="43.5">
      <c r="A540" s="3"/>
      <c r="B540" s="5"/>
      <c r="C540" s="19" t="s">
        <v>4829</v>
      </c>
      <c r="D540" s="51">
        <v>1</v>
      </c>
      <c r="E540" s="16" t="s">
        <v>829</v>
      </c>
      <c r="F540" s="14" t="s">
        <v>4830</v>
      </c>
      <c r="G540" s="16"/>
      <c r="H540" s="301"/>
      <c r="I540" s="301"/>
      <c r="J540" s="301"/>
      <c r="K540" s="301"/>
      <c r="L540" s="301"/>
      <c r="M540" s="301"/>
      <c r="N540" s="301"/>
      <c r="O540" s="300"/>
    </row>
    <row r="541" spans="1:15" ht="29">
      <c r="A541" s="3"/>
      <c r="B541" s="5"/>
      <c r="C541" s="19" t="s">
        <v>4831</v>
      </c>
      <c r="D541" s="51">
        <v>1</v>
      </c>
      <c r="E541" s="16" t="s">
        <v>829</v>
      </c>
      <c r="F541" s="16"/>
      <c r="G541" s="16"/>
      <c r="H541" s="301"/>
      <c r="I541" s="301"/>
      <c r="J541" s="301"/>
      <c r="K541" s="301"/>
      <c r="L541" s="301"/>
      <c r="M541" s="301"/>
      <c r="N541" s="301"/>
      <c r="O541" s="300"/>
    </row>
    <row r="542" spans="1:15" ht="29">
      <c r="A542" s="3" t="s">
        <v>3</v>
      </c>
      <c r="B542" s="5"/>
      <c r="C542" s="14" t="s">
        <v>4832</v>
      </c>
      <c r="D542" s="51">
        <v>1</v>
      </c>
      <c r="E542" s="16" t="s">
        <v>829</v>
      </c>
      <c r="F542" s="16"/>
      <c r="G542" s="16"/>
      <c r="H542" s="301"/>
      <c r="I542" s="301"/>
      <c r="J542" s="301"/>
      <c r="K542" s="301"/>
      <c r="L542" s="301"/>
      <c r="M542" s="301"/>
      <c r="N542" s="301"/>
      <c r="O542" s="300"/>
    </row>
    <row r="543" spans="1:15" ht="29">
      <c r="A543" s="3"/>
      <c r="B543" s="5"/>
      <c r="C543" s="14" t="s">
        <v>4833</v>
      </c>
      <c r="D543" s="51">
        <v>1</v>
      </c>
      <c r="E543" s="16" t="s">
        <v>829</v>
      </c>
      <c r="F543" s="16"/>
      <c r="G543" s="16"/>
      <c r="H543" s="301"/>
      <c r="I543" s="301"/>
      <c r="J543" s="301"/>
      <c r="K543" s="301"/>
      <c r="L543" s="301"/>
      <c r="M543" s="301"/>
      <c r="N543" s="301"/>
      <c r="O543" s="300"/>
    </row>
    <row r="544" spans="1:15" ht="29">
      <c r="A544" s="3"/>
      <c r="B544" s="5"/>
      <c r="C544" s="14" t="s">
        <v>4834</v>
      </c>
      <c r="D544" s="51">
        <v>1</v>
      </c>
      <c r="E544" s="16" t="s">
        <v>829</v>
      </c>
      <c r="F544" s="16"/>
      <c r="G544" s="16"/>
      <c r="H544" s="301"/>
      <c r="I544" s="301"/>
      <c r="J544" s="301"/>
      <c r="K544" s="301"/>
      <c r="L544" s="301"/>
      <c r="M544" s="301"/>
      <c r="N544" s="301"/>
      <c r="O544" s="300"/>
    </row>
    <row r="545" spans="1:15" ht="43.5">
      <c r="A545" s="3"/>
      <c r="B545" s="5"/>
      <c r="C545" s="14" t="s">
        <v>4835</v>
      </c>
      <c r="D545" s="51">
        <v>1</v>
      </c>
      <c r="E545" s="16" t="s">
        <v>829</v>
      </c>
      <c r="F545" s="16"/>
      <c r="G545" s="16"/>
      <c r="H545" s="301"/>
      <c r="I545" s="301"/>
      <c r="J545" s="301"/>
      <c r="K545" s="301"/>
      <c r="L545" s="301"/>
      <c r="M545" s="301"/>
      <c r="N545" s="301"/>
      <c r="O545" s="300"/>
    </row>
    <row r="546" spans="1:15" ht="46.5">
      <c r="A546" s="3" t="s">
        <v>3986</v>
      </c>
      <c r="B546" s="5" t="s">
        <v>1697</v>
      </c>
      <c r="C546" s="19" t="s">
        <v>4836</v>
      </c>
      <c r="D546" s="51">
        <v>1</v>
      </c>
      <c r="E546" s="16" t="s">
        <v>829</v>
      </c>
      <c r="F546" s="16"/>
      <c r="G546" s="16"/>
      <c r="H546" s="301"/>
      <c r="I546" s="301"/>
      <c r="J546" s="301"/>
      <c r="K546" s="301"/>
      <c r="L546" s="301"/>
      <c r="M546" s="301"/>
      <c r="N546" s="301"/>
      <c r="O546" s="300"/>
    </row>
    <row r="547" spans="1:15" ht="62">
      <c r="A547" s="3" t="s">
        <v>3987</v>
      </c>
      <c r="B547" s="5" t="s">
        <v>1700</v>
      </c>
      <c r="C547" s="19" t="s">
        <v>4837</v>
      </c>
      <c r="D547" s="51">
        <v>1</v>
      </c>
      <c r="E547" s="16" t="s">
        <v>829</v>
      </c>
      <c r="F547" s="16"/>
      <c r="G547" s="16"/>
      <c r="H547" s="301"/>
      <c r="I547" s="301"/>
      <c r="J547" s="301"/>
      <c r="K547" s="301"/>
      <c r="L547" s="301"/>
      <c r="M547" s="301"/>
      <c r="N547" s="301"/>
      <c r="O547" s="300"/>
    </row>
    <row r="548" spans="1:15" ht="18.5">
      <c r="A548" s="3" t="s">
        <v>1702</v>
      </c>
      <c r="B548" s="431" t="s">
        <v>431</v>
      </c>
      <c r="C548" s="443"/>
      <c r="D548" s="443"/>
      <c r="E548" s="443"/>
      <c r="F548" s="443"/>
      <c r="G548" s="483"/>
      <c r="H548" s="301">
        <f>SUM(D549:D554)</f>
        <v>6</v>
      </c>
      <c r="I548" s="301">
        <f>COUNT(D549:D554)*2</f>
        <v>12</v>
      </c>
      <c r="J548" s="301"/>
      <c r="K548" s="301"/>
      <c r="L548" s="301"/>
      <c r="M548" s="301"/>
      <c r="N548" s="301"/>
      <c r="O548" s="300"/>
    </row>
    <row r="549" spans="1:15" ht="31">
      <c r="A549" s="3" t="s">
        <v>4838</v>
      </c>
      <c r="B549" s="5" t="s">
        <v>4839</v>
      </c>
      <c r="C549" s="19" t="s">
        <v>4840</v>
      </c>
      <c r="D549" s="51">
        <v>1</v>
      </c>
      <c r="E549" s="16" t="s">
        <v>825</v>
      </c>
      <c r="F549" s="16"/>
      <c r="G549" s="16"/>
      <c r="H549" s="301"/>
      <c r="I549" s="301"/>
      <c r="J549" s="301"/>
      <c r="K549" s="301"/>
      <c r="L549" s="301"/>
      <c r="M549" s="301"/>
      <c r="N549" s="301"/>
      <c r="O549" s="300"/>
    </row>
    <row r="550" spans="1:15" ht="15.5">
      <c r="A550" s="3"/>
      <c r="B550" s="5"/>
      <c r="C550" s="19" t="s">
        <v>4841</v>
      </c>
      <c r="D550" s="51">
        <v>1</v>
      </c>
      <c r="E550" s="16" t="s">
        <v>825</v>
      </c>
      <c r="F550" s="16"/>
      <c r="G550" s="16"/>
      <c r="H550" s="301"/>
      <c r="I550" s="301"/>
      <c r="J550" s="301"/>
      <c r="K550" s="301"/>
      <c r="L550" s="301"/>
      <c r="M550" s="301"/>
      <c r="N550" s="301"/>
      <c r="O550" s="300"/>
    </row>
    <row r="551" spans="1:15" ht="62">
      <c r="A551" s="3" t="s">
        <v>203</v>
      </c>
      <c r="B551" s="5" t="s">
        <v>432</v>
      </c>
      <c r="C551" s="14" t="s">
        <v>4842</v>
      </c>
      <c r="D551" s="51">
        <v>1</v>
      </c>
      <c r="E551" s="16" t="s">
        <v>829</v>
      </c>
      <c r="F551" s="16"/>
      <c r="G551" s="16"/>
      <c r="H551" s="301"/>
      <c r="I551" s="301"/>
      <c r="J551" s="301"/>
      <c r="K551" s="301"/>
      <c r="L551" s="301"/>
      <c r="M551" s="301"/>
      <c r="N551" s="301"/>
      <c r="O551" s="300"/>
    </row>
    <row r="552" spans="1:15" ht="43.5">
      <c r="A552" s="3" t="s">
        <v>3</v>
      </c>
      <c r="B552" s="5"/>
      <c r="C552" s="18" t="s">
        <v>4956</v>
      </c>
      <c r="D552" s="51">
        <v>1</v>
      </c>
      <c r="E552" s="16" t="s">
        <v>840</v>
      </c>
      <c r="F552" s="14" t="s">
        <v>4843</v>
      </c>
      <c r="G552" s="16"/>
      <c r="H552" s="301"/>
      <c r="I552" s="301"/>
      <c r="J552" s="301"/>
      <c r="K552" s="301"/>
      <c r="L552" s="301"/>
      <c r="M552" s="301"/>
      <c r="N552" s="301"/>
      <c r="O552" s="300"/>
    </row>
    <row r="553" spans="1:15" ht="46.5">
      <c r="A553" s="3" t="s">
        <v>204</v>
      </c>
      <c r="B553" s="6" t="s">
        <v>433</v>
      </c>
      <c r="C553" s="19" t="s">
        <v>4844</v>
      </c>
      <c r="D553" s="51">
        <v>1</v>
      </c>
      <c r="E553" s="16" t="s">
        <v>829</v>
      </c>
      <c r="F553" s="16"/>
      <c r="G553" s="16"/>
      <c r="H553" s="301"/>
      <c r="I553" s="301"/>
      <c r="J553" s="301"/>
      <c r="K553" s="301"/>
      <c r="L553" s="301"/>
      <c r="M553" s="301"/>
      <c r="N553" s="301"/>
      <c r="O553" s="300"/>
    </row>
    <row r="554" spans="1:15" ht="43.5">
      <c r="A554" s="3" t="s">
        <v>4845</v>
      </c>
      <c r="B554" s="5" t="s">
        <v>434</v>
      </c>
      <c r="C554" s="14" t="s">
        <v>4846</v>
      </c>
      <c r="D554" s="51">
        <v>1</v>
      </c>
      <c r="E554" s="16" t="s">
        <v>829</v>
      </c>
      <c r="F554" s="16"/>
      <c r="G554" s="16"/>
      <c r="H554" s="301"/>
      <c r="I554" s="301"/>
      <c r="J554" s="301"/>
      <c r="K554" s="301"/>
      <c r="L554" s="301"/>
      <c r="M554" s="301"/>
      <c r="N554" s="301"/>
      <c r="O554" s="300"/>
    </row>
    <row r="555" spans="1:15" ht="15.5">
      <c r="A555" s="239" t="s">
        <v>4847</v>
      </c>
      <c r="B555" s="529" t="s">
        <v>4848</v>
      </c>
      <c r="C555" s="529"/>
      <c r="D555" s="529"/>
      <c r="E555" s="529"/>
      <c r="F555" s="529"/>
      <c r="G555" s="530"/>
      <c r="H555" s="301">
        <f>SUM(D556:D560)</f>
        <v>5</v>
      </c>
      <c r="I555" s="301">
        <f>COUNT(D556:D560)*2</f>
        <v>10</v>
      </c>
      <c r="J555" s="301"/>
      <c r="K555" s="301"/>
      <c r="L555" s="301"/>
      <c r="M555" s="301"/>
      <c r="N555" s="301"/>
      <c r="O555" s="300"/>
    </row>
    <row r="556" spans="1:15" ht="116">
      <c r="A556" s="239" t="s">
        <v>1709</v>
      </c>
      <c r="B556" s="150" t="s">
        <v>4849</v>
      </c>
      <c r="C556" s="19" t="s">
        <v>4850</v>
      </c>
      <c r="D556" s="51">
        <v>1</v>
      </c>
      <c r="E556" s="16" t="s">
        <v>829</v>
      </c>
      <c r="F556" s="14" t="s">
        <v>4851</v>
      </c>
      <c r="G556" s="16"/>
      <c r="H556" s="301"/>
      <c r="I556" s="301"/>
      <c r="J556" s="301"/>
      <c r="K556" s="301"/>
      <c r="L556" s="301"/>
      <c r="M556" s="301"/>
      <c r="N556" s="301"/>
      <c r="O556" s="300"/>
    </row>
    <row r="557" spans="1:15" ht="72.5">
      <c r="A557" s="3"/>
      <c r="B557" s="8"/>
      <c r="C557" s="14" t="s">
        <v>4852</v>
      </c>
      <c r="D557" s="51">
        <v>1</v>
      </c>
      <c r="E557" s="16" t="s">
        <v>829</v>
      </c>
      <c r="F557" s="14" t="s">
        <v>4853</v>
      </c>
      <c r="G557" s="16"/>
      <c r="H557" s="301"/>
      <c r="I557" s="301"/>
      <c r="J557" s="301"/>
      <c r="K557" s="301"/>
      <c r="L557" s="301"/>
      <c r="M557" s="301"/>
      <c r="N557" s="301"/>
      <c r="O557" s="300"/>
    </row>
    <row r="558" spans="1:15" ht="58">
      <c r="A558" s="3"/>
      <c r="B558" s="8"/>
      <c r="C558" s="14" t="s">
        <v>4854</v>
      </c>
      <c r="D558" s="51">
        <v>1</v>
      </c>
      <c r="E558" s="16" t="s">
        <v>840</v>
      </c>
      <c r="F558" s="14" t="s">
        <v>4855</v>
      </c>
      <c r="G558" s="16"/>
      <c r="H558" s="301"/>
      <c r="I558" s="301"/>
      <c r="J558" s="301"/>
      <c r="K558" s="301"/>
      <c r="L558" s="301"/>
      <c r="M558" s="301"/>
      <c r="N558" s="301"/>
      <c r="O558" s="300"/>
    </row>
    <row r="559" spans="1:15" ht="43.5">
      <c r="A559" s="239"/>
      <c r="B559" s="150"/>
      <c r="C559" s="19" t="s">
        <v>4856</v>
      </c>
      <c r="D559" s="51">
        <v>1</v>
      </c>
      <c r="E559" s="16" t="s">
        <v>829</v>
      </c>
      <c r="F559" s="14"/>
      <c r="G559" s="16"/>
      <c r="H559" s="301"/>
      <c r="I559" s="301"/>
      <c r="J559" s="301"/>
      <c r="K559" s="301"/>
      <c r="L559" s="301"/>
      <c r="M559" s="301"/>
      <c r="N559" s="301"/>
      <c r="O559" s="300"/>
    </row>
    <row r="560" spans="1:15" ht="31">
      <c r="A560" s="239" t="s">
        <v>1715</v>
      </c>
      <c r="B560" s="150" t="s">
        <v>4857</v>
      </c>
      <c r="C560" s="19" t="s">
        <v>4858</v>
      </c>
      <c r="D560" s="51">
        <v>1</v>
      </c>
      <c r="E560" s="16" t="s">
        <v>840</v>
      </c>
      <c r="F560" s="16"/>
      <c r="G560" s="16"/>
      <c r="H560" s="301"/>
      <c r="I560" s="301"/>
      <c r="J560" s="301"/>
      <c r="K560" s="301"/>
      <c r="L560" s="301"/>
      <c r="M560" s="301"/>
      <c r="N560" s="301"/>
      <c r="O560" s="300"/>
    </row>
    <row r="561" spans="1:15" ht="18.5">
      <c r="A561" s="1"/>
      <c r="B561" s="506" t="s">
        <v>4859</v>
      </c>
      <c r="C561" s="510"/>
      <c r="D561" s="510"/>
      <c r="E561" s="510"/>
      <c r="F561" s="510"/>
      <c r="G561" s="510"/>
      <c r="H561" s="301">
        <f>H562+H571+H576+H582</f>
        <v>22</v>
      </c>
      <c r="I561" s="301">
        <f>I562+I571+I576+I582</f>
        <v>44</v>
      </c>
      <c r="J561" s="301"/>
      <c r="K561" s="301"/>
      <c r="L561" s="301"/>
      <c r="M561" s="301"/>
      <c r="N561" s="301"/>
      <c r="O561" s="300"/>
    </row>
    <row r="562" spans="1:15" ht="18.5">
      <c r="A562" s="3" t="s">
        <v>1719</v>
      </c>
      <c r="B562" s="431" t="s">
        <v>436</v>
      </c>
      <c r="C562" s="443"/>
      <c r="D562" s="443"/>
      <c r="E562" s="443"/>
      <c r="F562" s="443"/>
      <c r="G562" s="483"/>
      <c r="H562" s="301">
        <f>SUM(D563:D570)</f>
        <v>8</v>
      </c>
      <c r="I562" s="301">
        <f>COUNT(D563:D570)*2</f>
        <v>16</v>
      </c>
      <c r="J562" s="301"/>
      <c r="K562" s="301"/>
      <c r="L562" s="301"/>
      <c r="M562" s="301"/>
      <c r="N562" s="301"/>
      <c r="O562" s="300"/>
    </row>
    <row r="563" spans="1:15" ht="29">
      <c r="A563" s="3" t="s">
        <v>207</v>
      </c>
      <c r="B563" s="14" t="s">
        <v>437</v>
      </c>
      <c r="C563" s="14" t="s">
        <v>2852</v>
      </c>
      <c r="D563" s="51">
        <v>1</v>
      </c>
      <c r="E563" s="71" t="s">
        <v>840</v>
      </c>
      <c r="F563" s="71"/>
      <c r="G563" s="71"/>
      <c r="H563" s="301"/>
      <c r="I563" s="301"/>
      <c r="J563" s="301"/>
      <c r="K563" s="301"/>
      <c r="L563" s="301"/>
      <c r="M563" s="301"/>
      <c r="N563" s="301"/>
      <c r="O563" s="300"/>
    </row>
    <row r="564" spans="1:15">
      <c r="A564" s="3" t="s">
        <v>3</v>
      </c>
      <c r="B564" s="14"/>
      <c r="C564" s="14" t="s">
        <v>4860</v>
      </c>
      <c r="D564" s="51">
        <v>1</v>
      </c>
      <c r="E564" s="71" t="s">
        <v>840</v>
      </c>
      <c r="F564" s="71"/>
      <c r="G564" s="71"/>
      <c r="H564" s="301"/>
      <c r="I564" s="301"/>
      <c r="J564" s="301"/>
      <c r="K564" s="301"/>
      <c r="L564" s="301"/>
      <c r="M564" s="301"/>
      <c r="N564" s="301"/>
      <c r="O564" s="300"/>
    </row>
    <row r="565" spans="1:15" ht="29">
      <c r="A565" s="3" t="s">
        <v>3</v>
      </c>
      <c r="B565" s="14"/>
      <c r="C565" s="14" t="s">
        <v>4861</v>
      </c>
      <c r="D565" s="51">
        <v>1</v>
      </c>
      <c r="E565" s="71" t="s">
        <v>840</v>
      </c>
      <c r="F565" s="71"/>
      <c r="G565" s="71"/>
      <c r="H565" s="301"/>
      <c r="I565" s="301"/>
      <c r="J565" s="301"/>
      <c r="K565" s="301"/>
      <c r="L565" s="301"/>
      <c r="M565" s="301"/>
      <c r="N565" s="301"/>
      <c r="O565" s="300"/>
    </row>
    <row r="566" spans="1:15" ht="29">
      <c r="A566" s="3" t="s">
        <v>3</v>
      </c>
      <c r="B566" s="14"/>
      <c r="C566" s="14" t="s">
        <v>4862</v>
      </c>
      <c r="D566" s="51">
        <v>1</v>
      </c>
      <c r="E566" s="71" t="s">
        <v>840</v>
      </c>
      <c r="F566" s="71"/>
      <c r="G566" s="71"/>
      <c r="H566" s="301"/>
      <c r="I566" s="301"/>
      <c r="J566" s="301"/>
      <c r="K566" s="301"/>
      <c r="L566" s="301"/>
      <c r="M566" s="301"/>
      <c r="N566" s="301"/>
      <c r="O566" s="300"/>
    </row>
    <row r="567" spans="1:15" ht="29">
      <c r="A567" s="3" t="s">
        <v>3</v>
      </c>
      <c r="B567" s="14"/>
      <c r="C567" s="14" t="s">
        <v>4863</v>
      </c>
      <c r="D567" s="51">
        <v>1</v>
      </c>
      <c r="E567" s="71" t="s">
        <v>840</v>
      </c>
      <c r="F567" s="71"/>
      <c r="G567" s="71"/>
      <c r="H567" s="301"/>
      <c r="I567" s="301"/>
      <c r="J567" s="301"/>
      <c r="K567" s="301"/>
      <c r="L567" s="301"/>
      <c r="M567" s="301"/>
      <c r="N567" s="301"/>
      <c r="O567" s="300"/>
    </row>
    <row r="568" spans="1:15">
      <c r="A568" s="3" t="s">
        <v>3</v>
      </c>
      <c r="B568" s="14"/>
      <c r="C568" s="14" t="s">
        <v>4864</v>
      </c>
      <c r="D568" s="51">
        <v>1</v>
      </c>
      <c r="E568" s="71" t="s">
        <v>840</v>
      </c>
      <c r="F568" s="71"/>
      <c r="G568" s="71"/>
      <c r="H568" s="301"/>
      <c r="I568" s="301"/>
      <c r="J568" s="301"/>
      <c r="K568" s="301"/>
      <c r="L568" s="301"/>
      <c r="M568" s="301"/>
      <c r="N568" s="301"/>
      <c r="O568" s="300"/>
    </row>
    <row r="569" spans="1:15">
      <c r="A569" s="3" t="s">
        <v>3</v>
      </c>
      <c r="B569" s="14"/>
      <c r="C569" s="14" t="s">
        <v>4865</v>
      </c>
      <c r="D569" s="51">
        <v>1</v>
      </c>
      <c r="E569" s="71" t="s">
        <v>840</v>
      </c>
      <c r="F569" s="71"/>
      <c r="G569" s="71"/>
      <c r="H569" s="301"/>
      <c r="I569" s="301"/>
      <c r="J569" s="301"/>
      <c r="K569" s="301"/>
      <c r="L569" s="301"/>
      <c r="M569" s="301"/>
      <c r="N569" s="301"/>
      <c r="O569" s="300"/>
    </row>
    <row r="570" spans="1:15" ht="29">
      <c r="A570" s="3" t="s">
        <v>208</v>
      </c>
      <c r="B570" s="14" t="s">
        <v>438</v>
      </c>
      <c r="C570" s="19" t="s">
        <v>4866</v>
      </c>
      <c r="D570" s="51">
        <v>1</v>
      </c>
      <c r="E570" s="71" t="s">
        <v>840</v>
      </c>
      <c r="F570" s="71"/>
      <c r="G570" s="71"/>
      <c r="H570" s="301"/>
      <c r="I570" s="301"/>
      <c r="J570" s="301"/>
      <c r="K570" s="301"/>
      <c r="L570" s="301"/>
      <c r="M570" s="301"/>
      <c r="N570" s="301"/>
      <c r="O570" s="300"/>
    </row>
    <row r="571" spans="1:15" ht="18.5">
      <c r="A571" s="3" t="s">
        <v>1733</v>
      </c>
      <c r="B571" s="431" t="s">
        <v>439</v>
      </c>
      <c r="C571" s="443"/>
      <c r="D571" s="443"/>
      <c r="E571" s="443"/>
      <c r="F571" s="443"/>
      <c r="G571" s="483"/>
      <c r="H571" s="301">
        <f>SUM(D572:D575)</f>
        <v>4</v>
      </c>
      <c r="I571" s="301">
        <f>COUNT(D572:D575)*2</f>
        <v>8</v>
      </c>
      <c r="J571" s="301"/>
      <c r="K571" s="301"/>
      <c r="L571" s="301"/>
      <c r="M571" s="301"/>
      <c r="N571" s="301"/>
      <c r="O571" s="300"/>
    </row>
    <row r="572" spans="1:15" ht="29">
      <c r="A572" s="3" t="s">
        <v>1734</v>
      </c>
      <c r="B572" s="14" t="s">
        <v>440</v>
      </c>
      <c r="C572" s="14" t="s">
        <v>4867</v>
      </c>
      <c r="D572" s="51">
        <v>1</v>
      </c>
      <c r="E572" s="71" t="s">
        <v>840</v>
      </c>
      <c r="F572" s="71"/>
      <c r="G572" s="71"/>
      <c r="H572" s="301"/>
      <c r="I572" s="301"/>
      <c r="J572" s="301"/>
      <c r="K572" s="301"/>
      <c r="L572" s="301"/>
      <c r="M572" s="301"/>
      <c r="N572" s="301"/>
      <c r="O572" s="300"/>
    </row>
    <row r="573" spans="1:15">
      <c r="A573" s="3"/>
      <c r="B573" s="14"/>
      <c r="C573" s="14" t="s">
        <v>4868</v>
      </c>
      <c r="D573" s="51">
        <v>1</v>
      </c>
      <c r="E573" s="71" t="s">
        <v>840</v>
      </c>
      <c r="F573" s="71"/>
      <c r="G573" s="71"/>
      <c r="H573" s="301"/>
      <c r="I573" s="301"/>
      <c r="J573" s="301"/>
      <c r="K573" s="301"/>
      <c r="L573" s="301"/>
      <c r="M573" s="301"/>
      <c r="N573" s="301"/>
      <c r="O573" s="300"/>
    </row>
    <row r="574" spans="1:15" ht="29">
      <c r="A574" s="3" t="s">
        <v>3</v>
      </c>
      <c r="B574" s="14"/>
      <c r="C574" s="14" t="s">
        <v>4869</v>
      </c>
      <c r="D574" s="51">
        <v>1</v>
      </c>
      <c r="E574" s="71" t="s">
        <v>840</v>
      </c>
      <c r="F574" s="71"/>
      <c r="G574" s="71"/>
      <c r="H574" s="301"/>
      <c r="I574" s="301"/>
      <c r="J574" s="301"/>
      <c r="K574" s="301"/>
      <c r="L574" s="301"/>
      <c r="M574" s="301"/>
      <c r="N574" s="301"/>
      <c r="O574" s="300"/>
    </row>
    <row r="575" spans="1:15" ht="29">
      <c r="A575" s="3" t="s">
        <v>3</v>
      </c>
      <c r="B575" s="14"/>
      <c r="C575" s="14" t="s">
        <v>4870</v>
      </c>
      <c r="D575" s="51">
        <v>1</v>
      </c>
      <c r="E575" s="71" t="s">
        <v>840</v>
      </c>
      <c r="F575" s="71"/>
      <c r="G575" s="71"/>
      <c r="H575" s="301"/>
      <c r="I575" s="301"/>
      <c r="J575" s="301"/>
      <c r="K575" s="301"/>
      <c r="L575" s="301"/>
      <c r="M575" s="301"/>
      <c r="N575" s="301"/>
      <c r="O575" s="300"/>
    </row>
    <row r="576" spans="1:15" ht="18.5">
      <c r="A576" s="3" t="s">
        <v>1736</v>
      </c>
      <c r="B576" s="431" t="s">
        <v>441</v>
      </c>
      <c r="C576" s="443"/>
      <c r="D576" s="443"/>
      <c r="E576" s="443"/>
      <c r="F576" s="443"/>
      <c r="G576" s="483"/>
      <c r="H576" s="301">
        <f>SUM(D577:D581)</f>
        <v>5</v>
      </c>
      <c r="I576" s="301">
        <f>COUNT(D577:D581)*2</f>
        <v>10</v>
      </c>
      <c r="J576" s="301"/>
      <c r="K576" s="301"/>
      <c r="L576" s="301"/>
      <c r="M576" s="301"/>
      <c r="N576" s="301"/>
      <c r="O576" s="300"/>
    </row>
    <row r="577" spans="1:15" ht="29">
      <c r="A577" s="3" t="s">
        <v>1737</v>
      </c>
      <c r="B577" s="14" t="s">
        <v>442</v>
      </c>
      <c r="C577" s="14" t="s">
        <v>4871</v>
      </c>
      <c r="D577" s="51">
        <v>1</v>
      </c>
      <c r="E577" s="71" t="s">
        <v>840</v>
      </c>
      <c r="F577" s="71"/>
      <c r="G577" s="71"/>
      <c r="H577" s="301"/>
      <c r="I577" s="301"/>
      <c r="J577" s="301"/>
      <c r="K577" s="301"/>
      <c r="L577" s="301"/>
      <c r="M577" s="301"/>
      <c r="N577" s="301"/>
      <c r="O577" s="300"/>
    </row>
    <row r="578" spans="1:15">
      <c r="A578" s="3" t="s">
        <v>3</v>
      </c>
      <c r="B578" s="14"/>
      <c r="C578" s="14" t="s">
        <v>4872</v>
      </c>
      <c r="D578" s="51">
        <v>1</v>
      </c>
      <c r="E578" s="71" t="s">
        <v>840</v>
      </c>
      <c r="F578" s="71"/>
      <c r="G578" s="71"/>
      <c r="H578" s="301"/>
      <c r="I578" s="301"/>
      <c r="J578" s="301"/>
      <c r="K578" s="301"/>
      <c r="L578" s="301"/>
      <c r="M578" s="301"/>
      <c r="N578" s="301"/>
      <c r="O578" s="300"/>
    </row>
    <row r="579" spans="1:15" ht="29">
      <c r="A579" s="3" t="s">
        <v>3</v>
      </c>
      <c r="B579" s="14"/>
      <c r="C579" s="14" t="s">
        <v>4862</v>
      </c>
      <c r="D579" s="51">
        <v>1</v>
      </c>
      <c r="E579" s="71" t="s">
        <v>840</v>
      </c>
      <c r="F579" s="71"/>
      <c r="G579" s="71"/>
      <c r="H579" s="301"/>
      <c r="I579" s="301"/>
      <c r="J579" s="301"/>
      <c r="K579" s="301"/>
      <c r="L579" s="301"/>
      <c r="M579" s="301"/>
      <c r="N579" s="301"/>
      <c r="O579" s="300"/>
    </row>
    <row r="580" spans="1:15" ht="29">
      <c r="A580" s="3" t="s">
        <v>3</v>
      </c>
      <c r="B580" s="14"/>
      <c r="C580" s="14" t="s">
        <v>4863</v>
      </c>
      <c r="D580" s="51">
        <v>1</v>
      </c>
      <c r="E580" s="71" t="s">
        <v>840</v>
      </c>
      <c r="F580" s="71"/>
      <c r="G580" s="71"/>
      <c r="H580" s="301"/>
      <c r="I580" s="301"/>
      <c r="J580" s="301"/>
      <c r="K580" s="301"/>
      <c r="L580" s="301"/>
      <c r="M580" s="301"/>
      <c r="N580" s="301"/>
      <c r="O580" s="300"/>
    </row>
    <row r="581" spans="1:15" ht="43.5">
      <c r="A581" s="3" t="s">
        <v>3</v>
      </c>
      <c r="B581" s="14"/>
      <c r="C581" s="14" t="s">
        <v>4873</v>
      </c>
      <c r="D581" s="51">
        <v>1</v>
      </c>
      <c r="E581" s="71" t="s">
        <v>840</v>
      </c>
      <c r="F581" s="19" t="s">
        <v>4874</v>
      </c>
      <c r="G581" s="71"/>
      <c r="H581" s="301"/>
      <c r="I581" s="301"/>
      <c r="J581" s="301"/>
      <c r="K581" s="301"/>
      <c r="L581" s="301"/>
      <c r="M581" s="301"/>
      <c r="N581" s="301"/>
      <c r="O581" s="300"/>
    </row>
    <row r="582" spans="1:15" ht="18.5">
      <c r="A582" s="3" t="s">
        <v>1745</v>
      </c>
      <c r="B582" s="431" t="s">
        <v>443</v>
      </c>
      <c r="C582" s="443"/>
      <c r="D582" s="443"/>
      <c r="E582" s="443"/>
      <c r="F582" s="443"/>
      <c r="G582" s="483"/>
      <c r="H582" s="301">
        <f>SUM(D583:D587)</f>
        <v>5</v>
      </c>
      <c r="I582" s="301">
        <f>COUNT(D583:D587)*2</f>
        <v>10</v>
      </c>
      <c r="J582" s="301"/>
      <c r="K582" s="301"/>
      <c r="L582" s="301"/>
      <c r="M582" s="301"/>
      <c r="N582" s="301"/>
      <c r="O582" s="300"/>
    </row>
    <row r="583" spans="1:15" ht="29">
      <c r="A583" s="3" t="s">
        <v>1746</v>
      </c>
      <c r="B583" s="14" t="s">
        <v>444</v>
      </c>
      <c r="C583" s="14" t="s">
        <v>4875</v>
      </c>
      <c r="D583" s="51">
        <v>1</v>
      </c>
      <c r="E583" s="71" t="s">
        <v>840</v>
      </c>
      <c r="F583" s="71"/>
      <c r="G583" s="71"/>
      <c r="H583" s="301"/>
      <c r="I583" s="301"/>
      <c r="J583" s="301"/>
      <c r="K583" s="301"/>
      <c r="L583" s="301"/>
      <c r="M583" s="301"/>
      <c r="N583" s="301"/>
      <c r="O583" s="300"/>
    </row>
    <row r="584" spans="1:15">
      <c r="A584" s="3" t="s">
        <v>3</v>
      </c>
      <c r="B584" s="14"/>
      <c r="C584" s="14" t="s">
        <v>4876</v>
      </c>
      <c r="D584" s="51">
        <v>1</v>
      </c>
      <c r="E584" s="71" t="s">
        <v>840</v>
      </c>
      <c r="F584" s="71"/>
      <c r="G584" s="71"/>
      <c r="H584" s="301"/>
      <c r="I584" s="301"/>
      <c r="J584" s="301"/>
      <c r="K584" s="301"/>
      <c r="L584" s="301"/>
      <c r="M584" s="301"/>
      <c r="N584" s="301"/>
      <c r="O584" s="300"/>
    </row>
    <row r="585" spans="1:15">
      <c r="A585" s="3"/>
      <c r="B585" s="14"/>
      <c r="C585" s="14" t="s">
        <v>4877</v>
      </c>
      <c r="D585" s="51">
        <v>1</v>
      </c>
      <c r="E585" s="71"/>
      <c r="F585" s="71"/>
      <c r="G585" s="71"/>
      <c r="H585" s="301"/>
      <c r="I585" s="301"/>
      <c r="J585" s="301"/>
      <c r="K585" s="301"/>
      <c r="L585" s="301"/>
      <c r="M585" s="301"/>
      <c r="N585" s="301"/>
      <c r="O585" s="300"/>
    </row>
    <row r="586" spans="1:15">
      <c r="A586" s="3" t="s">
        <v>3</v>
      </c>
      <c r="B586" s="14"/>
      <c r="C586" s="14" t="s">
        <v>4878</v>
      </c>
      <c r="D586" s="51">
        <v>1</v>
      </c>
      <c r="E586" s="71" t="s">
        <v>840</v>
      </c>
      <c r="F586" s="71"/>
      <c r="G586" s="71"/>
      <c r="H586" s="301"/>
      <c r="I586" s="301"/>
      <c r="J586" s="301"/>
      <c r="K586" s="301"/>
      <c r="L586" s="301"/>
      <c r="M586" s="301"/>
      <c r="N586" s="301"/>
      <c r="O586" s="300"/>
    </row>
    <row r="587" spans="1:15" ht="29">
      <c r="A587" s="3" t="s">
        <v>3</v>
      </c>
      <c r="B587" s="14"/>
      <c r="C587" s="67" t="s">
        <v>4879</v>
      </c>
      <c r="D587" s="51">
        <v>1</v>
      </c>
      <c r="E587" s="71" t="s">
        <v>840</v>
      </c>
      <c r="F587" s="71"/>
      <c r="G587" s="71"/>
      <c r="H587" s="301"/>
      <c r="I587" s="301"/>
      <c r="J587" s="301"/>
      <c r="K587" s="301"/>
      <c r="L587" s="301"/>
      <c r="M587" s="301"/>
      <c r="N587" s="301"/>
      <c r="O587" s="300"/>
    </row>
    <row r="588" spans="1:15">
      <c r="A588" s="151"/>
      <c r="B588" s="22"/>
      <c r="C588" s="22"/>
      <c r="D588" s="152"/>
      <c r="E588" s="22"/>
      <c r="F588" s="22"/>
      <c r="G588" s="22"/>
      <c r="H588" s="22"/>
      <c r="I588" s="22"/>
      <c r="J588" s="22"/>
      <c r="K588" s="22"/>
      <c r="L588" s="22"/>
      <c r="M588" s="22"/>
      <c r="N588" s="22"/>
    </row>
    <row r="589" spans="1:15">
      <c r="A589" s="151"/>
      <c r="B589" s="22"/>
      <c r="C589" s="22"/>
      <c r="D589" s="152"/>
      <c r="E589" s="22"/>
      <c r="F589" s="22"/>
      <c r="G589" s="22"/>
      <c r="H589" s="22"/>
      <c r="I589" s="22"/>
      <c r="J589" s="22"/>
      <c r="K589" s="22"/>
      <c r="L589" s="22"/>
      <c r="M589" s="22"/>
      <c r="N589" s="22"/>
    </row>
    <row r="590" spans="1:15" ht="46">
      <c r="A590" s="488" t="s">
        <v>4880</v>
      </c>
      <c r="B590" s="488"/>
      <c r="C590" s="488"/>
      <c r="D590" s="152"/>
      <c r="E590" s="22"/>
      <c r="F590" s="22"/>
      <c r="G590" s="22"/>
      <c r="H590" s="22"/>
      <c r="I590" s="22"/>
      <c r="J590" s="22"/>
      <c r="K590" s="22"/>
      <c r="L590" s="22"/>
      <c r="M590" s="22"/>
      <c r="N590" s="22"/>
    </row>
    <row r="591" spans="1:15" ht="62">
      <c r="A591" s="151"/>
      <c r="B591" s="190" t="s">
        <v>4881</v>
      </c>
      <c r="C591" s="93">
        <f>D619</f>
        <v>50</v>
      </c>
      <c r="D591" s="152"/>
      <c r="E591" s="22"/>
      <c r="F591" s="22"/>
      <c r="G591" s="22"/>
      <c r="H591" s="22"/>
      <c r="I591" s="22"/>
      <c r="J591" s="22"/>
      <c r="K591" s="22"/>
      <c r="L591" s="22"/>
      <c r="M591" s="22"/>
      <c r="N591" s="22"/>
    </row>
    <row r="592" spans="1:15" ht="26">
      <c r="A592" s="151"/>
      <c r="B592" s="482" t="s">
        <v>446</v>
      </c>
      <c r="C592" s="489"/>
      <c r="D592" s="152"/>
      <c r="E592" s="22"/>
      <c r="F592" s="22"/>
      <c r="G592" s="22"/>
      <c r="H592" s="22"/>
      <c r="I592" s="22"/>
      <c r="J592" s="22"/>
      <c r="K592" s="22"/>
      <c r="L592" s="22"/>
      <c r="M592" s="22"/>
      <c r="N592" s="22"/>
    </row>
    <row r="593" spans="1:14" ht="21">
      <c r="A593" s="3" t="s">
        <v>216</v>
      </c>
      <c r="B593" s="191" t="s">
        <v>447</v>
      </c>
      <c r="C593" s="145">
        <f>D611</f>
        <v>50</v>
      </c>
      <c r="D593" s="152"/>
      <c r="E593" s="22"/>
      <c r="F593" s="22"/>
      <c r="G593" s="22"/>
      <c r="H593" s="22"/>
      <c r="I593" s="22"/>
      <c r="J593" s="22"/>
      <c r="K593" s="22"/>
      <c r="L593" s="22"/>
      <c r="M593" s="22"/>
      <c r="N593" s="22"/>
    </row>
    <row r="594" spans="1:14" ht="21">
      <c r="A594" s="3" t="s">
        <v>217</v>
      </c>
      <c r="B594" s="191" t="s">
        <v>448</v>
      </c>
      <c r="C594" s="145">
        <f t="shared" ref="C594:C600" si="0">D612</f>
        <v>50</v>
      </c>
      <c r="D594" s="152"/>
      <c r="E594" s="22"/>
      <c r="F594" s="22"/>
      <c r="G594" s="22"/>
      <c r="H594" s="22"/>
      <c r="I594" s="22"/>
      <c r="J594" s="22"/>
      <c r="K594" s="22"/>
      <c r="L594" s="22"/>
      <c r="M594" s="22"/>
      <c r="N594" s="22"/>
    </row>
    <row r="595" spans="1:14" ht="21">
      <c r="A595" s="3" t="s">
        <v>218</v>
      </c>
      <c r="B595" s="191" t="s">
        <v>449</v>
      </c>
      <c r="C595" s="145">
        <f t="shared" si="0"/>
        <v>50</v>
      </c>
      <c r="D595" s="152"/>
      <c r="E595" s="22"/>
      <c r="F595" s="22"/>
      <c r="G595" s="22"/>
      <c r="H595" s="22"/>
      <c r="I595" s="22"/>
      <c r="J595" s="22"/>
      <c r="K595" s="22"/>
      <c r="L595" s="22"/>
      <c r="M595" s="22"/>
      <c r="N595" s="22"/>
    </row>
    <row r="596" spans="1:14" ht="21">
      <c r="A596" s="3" t="s">
        <v>219</v>
      </c>
      <c r="B596" s="191" t="s">
        <v>450</v>
      </c>
      <c r="C596" s="145">
        <f t="shared" si="0"/>
        <v>50</v>
      </c>
      <c r="D596" s="152"/>
      <c r="E596" s="22"/>
      <c r="F596" s="22"/>
      <c r="G596" s="22"/>
      <c r="H596" s="22"/>
      <c r="I596" s="22"/>
      <c r="J596" s="22"/>
      <c r="K596" s="22"/>
      <c r="L596" s="22"/>
      <c r="M596" s="22"/>
      <c r="N596" s="22"/>
    </row>
    <row r="597" spans="1:14" ht="21">
      <c r="A597" s="3" t="s">
        <v>220</v>
      </c>
      <c r="B597" s="191" t="s">
        <v>451</v>
      </c>
      <c r="C597" s="145">
        <f t="shared" si="0"/>
        <v>50</v>
      </c>
      <c r="D597" s="152"/>
      <c r="E597" s="22"/>
      <c r="F597" s="22"/>
      <c r="G597" s="22"/>
      <c r="H597" s="22"/>
      <c r="I597" s="22"/>
      <c r="J597" s="22"/>
      <c r="K597" s="22"/>
      <c r="L597" s="22"/>
      <c r="M597" s="22"/>
      <c r="N597" s="22"/>
    </row>
    <row r="598" spans="1:14" ht="21">
      <c r="A598" s="3" t="s">
        <v>221</v>
      </c>
      <c r="B598" s="191" t="s">
        <v>452</v>
      </c>
      <c r="C598" s="145">
        <f t="shared" si="0"/>
        <v>50</v>
      </c>
      <c r="D598" s="152"/>
      <c r="E598" s="22"/>
      <c r="F598" s="22"/>
      <c r="G598" s="22"/>
      <c r="H598" s="22"/>
      <c r="I598" s="22"/>
      <c r="J598" s="22"/>
      <c r="K598" s="22"/>
      <c r="L598" s="22"/>
      <c r="M598" s="22"/>
      <c r="N598" s="22"/>
    </row>
    <row r="599" spans="1:14" ht="21">
      <c r="A599" s="3" t="s">
        <v>222</v>
      </c>
      <c r="B599" s="191" t="s">
        <v>453</v>
      </c>
      <c r="C599" s="145">
        <f t="shared" si="0"/>
        <v>50</v>
      </c>
      <c r="D599" s="152"/>
      <c r="E599" s="22"/>
      <c r="F599" s="22"/>
      <c r="G599" s="22"/>
      <c r="H599" s="22"/>
      <c r="I599" s="22"/>
      <c r="J599" s="22"/>
      <c r="K599" s="22"/>
      <c r="L599" s="22"/>
      <c r="M599" s="22"/>
      <c r="N599" s="22"/>
    </row>
    <row r="600" spans="1:14" ht="21">
      <c r="A600" s="3" t="s">
        <v>223</v>
      </c>
      <c r="B600" s="191" t="s">
        <v>454</v>
      </c>
      <c r="C600" s="145">
        <f t="shared" si="0"/>
        <v>50</v>
      </c>
      <c r="D600" s="152"/>
      <c r="E600" s="22"/>
      <c r="F600" s="22"/>
      <c r="G600" s="22"/>
      <c r="H600" s="22"/>
      <c r="I600" s="22"/>
      <c r="J600" s="22"/>
      <c r="K600" s="22"/>
      <c r="L600" s="22"/>
      <c r="M600" s="22"/>
      <c r="N600" s="22"/>
    </row>
    <row r="601" spans="1:14">
      <c r="A601" s="387"/>
      <c r="B601" s="386"/>
      <c r="C601" s="386"/>
      <c r="D601" s="385"/>
      <c r="E601" s="386"/>
      <c r="F601" s="386"/>
      <c r="G601" s="22"/>
      <c r="H601" s="22"/>
      <c r="I601" s="22"/>
      <c r="J601" s="22"/>
      <c r="K601" s="22"/>
      <c r="L601" s="22"/>
      <c r="M601" s="22"/>
      <c r="N601" s="22"/>
    </row>
    <row r="602" spans="1:14">
      <c r="A602" s="387"/>
      <c r="B602" s="386"/>
      <c r="C602" s="386"/>
      <c r="D602" s="385"/>
      <c r="E602" s="386"/>
      <c r="F602" s="386"/>
      <c r="G602" s="22"/>
      <c r="H602" s="22"/>
      <c r="I602" s="22"/>
      <c r="J602" s="22"/>
      <c r="K602" s="22"/>
      <c r="L602" s="22"/>
      <c r="M602" s="22"/>
      <c r="N602" s="22"/>
    </row>
    <row r="603" spans="1:14">
      <c r="A603" s="387"/>
      <c r="B603" s="386"/>
      <c r="C603" s="386"/>
      <c r="D603" s="385"/>
      <c r="E603" s="386"/>
      <c r="F603" s="386"/>
      <c r="G603" s="22"/>
      <c r="H603" s="22"/>
      <c r="I603" s="22"/>
      <c r="J603" s="22"/>
      <c r="K603" s="22"/>
      <c r="L603" s="22"/>
      <c r="M603" s="22"/>
      <c r="N603" s="22"/>
    </row>
    <row r="604" spans="1:14">
      <c r="A604" s="387"/>
      <c r="B604" s="386"/>
      <c r="C604" s="386"/>
      <c r="D604" s="385"/>
      <c r="E604" s="386"/>
      <c r="F604" s="386"/>
      <c r="G604" s="22"/>
      <c r="H604" s="22"/>
      <c r="I604" s="22"/>
      <c r="J604" s="22"/>
      <c r="K604" s="22"/>
      <c r="L604" s="22"/>
      <c r="M604" s="22"/>
      <c r="N604" s="22"/>
    </row>
    <row r="605" spans="1:14">
      <c r="A605" s="387"/>
      <c r="B605" s="386"/>
      <c r="C605" s="386"/>
      <c r="D605" s="385"/>
      <c r="E605" s="386"/>
      <c r="F605" s="386"/>
      <c r="G605" s="22"/>
      <c r="H605" s="22"/>
      <c r="I605" s="22"/>
      <c r="J605" s="22"/>
      <c r="K605" s="22"/>
      <c r="L605" s="22"/>
      <c r="M605" s="22"/>
      <c r="N605" s="22"/>
    </row>
    <row r="606" spans="1:14">
      <c r="A606" s="387"/>
      <c r="B606" s="386"/>
      <c r="C606" s="386"/>
      <c r="D606" s="385"/>
      <c r="E606" s="386"/>
      <c r="F606" s="386"/>
      <c r="G606" s="22"/>
      <c r="H606" s="22"/>
      <c r="I606" s="22"/>
      <c r="J606" s="22"/>
      <c r="K606" s="22"/>
      <c r="L606" s="22"/>
      <c r="M606" s="22"/>
      <c r="N606" s="22"/>
    </row>
    <row r="607" spans="1:14">
      <c r="A607" s="387"/>
      <c r="B607" s="386"/>
      <c r="C607" s="386"/>
      <c r="D607" s="385"/>
      <c r="E607" s="386"/>
      <c r="F607" s="386"/>
      <c r="G607" s="22"/>
      <c r="H607" s="22"/>
      <c r="I607" s="22"/>
      <c r="J607" s="22"/>
      <c r="K607" s="22"/>
      <c r="L607" s="22"/>
      <c r="M607" s="22"/>
      <c r="N607" s="22"/>
    </row>
    <row r="608" spans="1:14">
      <c r="A608" s="387"/>
      <c r="B608" s="386"/>
      <c r="C608" s="386"/>
      <c r="D608" s="385"/>
      <c r="E608" s="386"/>
      <c r="F608" s="386"/>
      <c r="G608" s="22"/>
      <c r="H608" s="22"/>
      <c r="I608" s="22"/>
      <c r="J608" s="22"/>
      <c r="K608" s="22"/>
      <c r="L608" s="22"/>
      <c r="M608" s="22"/>
      <c r="N608" s="22"/>
    </row>
    <row r="609" spans="1:14">
      <c r="A609" s="387"/>
      <c r="B609" s="386"/>
      <c r="C609" s="386"/>
      <c r="D609" s="385"/>
      <c r="E609" s="386"/>
      <c r="F609" s="386"/>
      <c r="G609" s="22"/>
      <c r="H609" s="22"/>
      <c r="I609" s="22"/>
      <c r="J609" s="22"/>
      <c r="K609" s="22"/>
      <c r="L609" s="22"/>
      <c r="M609" s="22"/>
      <c r="N609" s="22"/>
    </row>
    <row r="610" spans="1:14">
      <c r="A610" s="392"/>
      <c r="B610" s="304" t="s">
        <v>455</v>
      </c>
      <c r="C610" s="304" t="s">
        <v>2258</v>
      </c>
      <c r="D610" s="305" t="s">
        <v>1756</v>
      </c>
      <c r="E610" s="304">
        <f>G2</f>
        <v>12</v>
      </c>
      <c r="F610" s="386"/>
      <c r="G610" s="22"/>
      <c r="H610" s="22"/>
      <c r="I610" s="22"/>
      <c r="J610" s="22"/>
      <c r="K610" s="22"/>
      <c r="L610" s="22"/>
      <c r="M610" s="22"/>
      <c r="N610" s="22"/>
    </row>
    <row r="611" spans="1:14">
      <c r="A611" s="392" t="s">
        <v>216</v>
      </c>
      <c r="B611" s="304">
        <f>IF(E610=0,0,H4)</f>
        <v>40</v>
      </c>
      <c r="C611" s="304">
        <f>IF(E610=0,0,I4)</f>
        <v>80</v>
      </c>
      <c r="D611" s="305">
        <f>IF(E610=0,0,B611*100/C611)</f>
        <v>50</v>
      </c>
      <c r="E611" s="304"/>
      <c r="F611" s="386"/>
      <c r="G611" s="22"/>
      <c r="H611" s="22"/>
      <c r="I611" s="22"/>
      <c r="J611" s="22"/>
      <c r="K611" s="22"/>
      <c r="L611" s="22"/>
      <c r="M611" s="22"/>
      <c r="N611" s="22"/>
    </row>
    <row r="612" spans="1:14">
      <c r="A612" s="392" t="s">
        <v>217</v>
      </c>
      <c r="B612" s="304">
        <f>IF(E610=0,0,H59)</f>
        <v>69</v>
      </c>
      <c r="C612" s="304">
        <f>IF(E610=0,0,I59)</f>
        <v>138</v>
      </c>
      <c r="D612" s="305">
        <f>IF(E610=0,0,B612*100/C612)</f>
        <v>50</v>
      </c>
      <c r="E612" s="304"/>
      <c r="F612" s="386"/>
      <c r="G612" s="22"/>
      <c r="H612" s="22"/>
      <c r="I612" s="22"/>
      <c r="J612" s="22"/>
      <c r="K612" s="22"/>
      <c r="L612" s="22"/>
      <c r="M612" s="22"/>
      <c r="N612" s="22"/>
    </row>
    <row r="613" spans="1:14">
      <c r="A613" s="392" t="s">
        <v>218</v>
      </c>
      <c r="B613" s="304">
        <f>IF(E610=0,0,H134)</f>
        <v>86</v>
      </c>
      <c r="C613" s="304">
        <f>IF(E610=0,0,I134)</f>
        <v>172</v>
      </c>
      <c r="D613" s="305">
        <f>IF(E610=0,0,B613*100/C613)</f>
        <v>50</v>
      </c>
      <c r="E613" s="304"/>
      <c r="F613" s="386"/>
      <c r="G613" s="22"/>
      <c r="H613" s="22"/>
      <c r="I613" s="22"/>
      <c r="J613" s="22"/>
      <c r="K613" s="22"/>
      <c r="L613" s="22"/>
      <c r="M613" s="22"/>
      <c r="N613" s="22"/>
    </row>
    <row r="614" spans="1:14">
      <c r="A614" s="392" t="s">
        <v>219</v>
      </c>
      <c r="B614" s="304">
        <f>IF(E610=0,0,H226)</f>
        <v>139</v>
      </c>
      <c r="C614" s="304">
        <f>IF(E610=0,0,I226)</f>
        <v>278</v>
      </c>
      <c r="D614" s="305">
        <f>IF(E610=0,0,B614*100/C614)</f>
        <v>50</v>
      </c>
      <c r="E614" s="304"/>
      <c r="F614" s="386"/>
      <c r="G614" s="22"/>
      <c r="H614" s="22"/>
      <c r="I614" s="22"/>
      <c r="J614" s="22"/>
      <c r="K614" s="22"/>
      <c r="L614" s="22"/>
      <c r="M614" s="22"/>
      <c r="N614" s="22"/>
    </row>
    <row r="615" spans="1:14">
      <c r="A615" s="392" t="s">
        <v>220</v>
      </c>
      <c r="B615" s="304">
        <f>IF(E610=0,0,H376)</f>
        <v>33</v>
      </c>
      <c r="C615" s="304">
        <f>IF(E610=0,0,I376)</f>
        <v>66</v>
      </c>
      <c r="D615" s="305">
        <f>IF(E610=0,0,B615*100/C615)</f>
        <v>50</v>
      </c>
      <c r="E615" s="304"/>
      <c r="F615" s="386"/>
      <c r="G615" s="22"/>
      <c r="H615" s="22"/>
      <c r="I615" s="22"/>
      <c r="J615" s="22"/>
      <c r="K615" s="22"/>
      <c r="L615" s="22"/>
      <c r="M615" s="22"/>
      <c r="N615" s="22"/>
    </row>
    <row r="616" spans="1:14">
      <c r="A616" s="392" t="s">
        <v>221</v>
      </c>
      <c r="B616" s="304">
        <f>IF(E610=0,0,H420)</f>
        <v>55</v>
      </c>
      <c r="C616" s="304">
        <f>IF(E610=0,0,I420)</f>
        <v>110</v>
      </c>
      <c r="D616" s="305">
        <f>IF(E610=0,0,B616*100/C616)</f>
        <v>50</v>
      </c>
      <c r="E616" s="304"/>
      <c r="F616" s="386"/>
      <c r="G616" s="22"/>
      <c r="H616" s="22"/>
      <c r="I616" s="22"/>
      <c r="J616" s="22"/>
      <c r="K616" s="22"/>
      <c r="L616" s="22"/>
      <c r="M616" s="22"/>
      <c r="N616" s="22"/>
    </row>
    <row r="617" spans="1:14">
      <c r="A617" s="392" t="s">
        <v>222</v>
      </c>
      <c r="B617" s="304">
        <f>IF(E610=0,0,H482)</f>
        <v>71</v>
      </c>
      <c r="C617" s="304">
        <f>IF(E610=0,0,I482)</f>
        <v>142</v>
      </c>
      <c r="D617" s="305">
        <f>IF(E610=0,0,B617*100/C617)</f>
        <v>50</v>
      </c>
      <c r="E617" s="304"/>
      <c r="F617" s="386"/>
      <c r="G617" s="22"/>
      <c r="H617" s="22"/>
      <c r="I617" s="22"/>
      <c r="J617" s="22"/>
      <c r="K617" s="22"/>
      <c r="L617" s="22"/>
      <c r="M617" s="22"/>
      <c r="N617" s="22"/>
    </row>
    <row r="618" spans="1:14">
      <c r="A618" s="392" t="s">
        <v>223</v>
      </c>
      <c r="B618" s="304">
        <f>IF(E610=0,0,H561)</f>
        <v>22</v>
      </c>
      <c r="C618" s="304">
        <f>IF(E610=0,0,I561)</f>
        <v>44</v>
      </c>
      <c r="D618" s="305">
        <f>IF(E610=0,0,B618*100/C618)</f>
        <v>50</v>
      </c>
      <c r="E618" s="304"/>
      <c r="F618" s="386"/>
      <c r="G618" s="22"/>
      <c r="H618" s="22"/>
      <c r="I618" s="22"/>
      <c r="J618" s="22"/>
      <c r="K618" s="22"/>
      <c r="L618" s="22"/>
      <c r="M618" s="22"/>
      <c r="N618" s="22"/>
    </row>
    <row r="619" spans="1:14">
      <c r="A619" s="392" t="s">
        <v>4882</v>
      </c>
      <c r="B619" s="304">
        <f>IF(G2=0,0,SUM(B611:B618))</f>
        <v>515</v>
      </c>
      <c r="C619" s="304">
        <f>IF(G2=0,0,SUM(C611:C618))</f>
        <v>1030</v>
      </c>
      <c r="D619" s="305">
        <f>IF(E610=0,0,B619*100/C619)</f>
        <v>50</v>
      </c>
      <c r="E619" s="304"/>
      <c r="F619" s="386"/>
      <c r="G619" s="22"/>
      <c r="H619" s="22"/>
      <c r="I619" s="22"/>
      <c r="J619" s="22"/>
      <c r="K619" s="22"/>
      <c r="L619" s="22"/>
      <c r="M619" s="22"/>
      <c r="N619" s="22"/>
    </row>
    <row r="620" spans="1:14">
      <c r="A620" s="392"/>
      <c r="B620" s="304"/>
      <c r="C620" s="304"/>
      <c r="D620" s="305"/>
      <c r="E620" s="304"/>
      <c r="F620" s="386"/>
      <c r="G620" s="22"/>
      <c r="H620" s="22"/>
      <c r="I620" s="22"/>
      <c r="J620" s="22"/>
      <c r="K620" s="22"/>
      <c r="L620" s="22"/>
      <c r="M620" s="22"/>
      <c r="N620" s="22"/>
    </row>
    <row r="621" spans="1:14">
      <c r="A621" s="392">
        <v>0</v>
      </c>
      <c r="B621" s="304"/>
      <c r="C621" s="304"/>
      <c r="D621" s="305"/>
      <c r="E621" s="304"/>
      <c r="F621" s="386"/>
      <c r="G621" s="22"/>
      <c r="H621" s="22"/>
      <c r="I621" s="22"/>
      <c r="J621" s="22"/>
      <c r="K621" s="22"/>
      <c r="L621" s="22"/>
      <c r="M621" s="22"/>
      <c r="N621" s="22"/>
    </row>
    <row r="622" spans="1:14">
      <c r="A622" s="378"/>
      <c r="B622" s="378"/>
      <c r="C622" s="378"/>
      <c r="D622" s="378"/>
      <c r="E622" s="378"/>
      <c r="F622" s="378"/>
    </row>
  </sheetData>
  <protectedRanges>
    <protectedRange sqref="G1:G621" name="Range2_1"/>
    <protectedRange sqref="D1:D621" name="Range1_1"/>
  </protectedRanges>
  <mergeCells count="66">
    <mergeCell ref="B12:G12"/>
    <mergeCell ref="A1:G1"/>
    <mergeCell ref="A2:F2"/>
    <mergeCell ref="B4:G4"/>
    <mergeCell ref="B5:G5"/>
    <mergeCell ref="B9:G9"/>
    <mergeCell ref="B135:G135"/>
    <mergeCell ref="B17:G17"/>
    <mergeCell ref="B34:G34"/>
    <mergeCell ref="B42:G42"/>
    <mergeCell ref="B55:G55"/>
    <mergeCell ref="B59:G59"/>
    <mergeCell ref="B60:G60"/>
    <mergeCell ref="B84:G84"/>
    <mergeCell ref="B105:G105"/>
    <mergeCell ref="B110:G110"/>
    <mergeCell ref="B122:G122"/>
    <mergeCell ref="B134:G134"/>
    <mergeCell ref="B322:G322"/>
    <mergeCell ref="B161:G161"/>
    <mergeCell ref="B184:G184"/>
    <mergeCell ref="B218:G218"/>
    <mergeCell ref="B220:G220"/>
    <mergeCell ref="B226:G226"/>
    <mergeCell ref="B227:G227"/>
    <mergeCell ref="B237:G237"/>
    <mergeCell ref="B243:G243"/>
    <mergeCell ref="B294:G294"/>
    <mergeCell ref="B308:G308"/>
    <mergeCell ref="B311:G311"/>
    <mergeCell ref="B411:G411"/>
    <mergeCell ref="B331:G331"/>
    <mergeCell ref="B348:G348"/>
    <mergeCell ref="B368:G368"/>
    <mergeCell ref="B376:G376"/>
    <mergeCell ref="B377:G377"/>
    <mergeCell ref="B381:G381"/>
    <mergeCell ref="B389:G389"/>
    <mergeCell ref="B395:G395"/>
    <mergeCell ref="B398:G398"/>
    <mergeCell ref="B403:G403"/>
    <mergeCell ref="B405:G405"/>
    <mergeCell ref="B499:G499"/>
    <mergeCell ref="B414:G414"/>
    <mergeCell ref="B417:G417"/>
    <mergeCell ref="B420:G420"/>
    <mergeCell ref="B421:G421"/>
    <mergeCell ref="B445:G445"/>
    <mergeCell ref="B449:G449"/>
    <mergeCell ref="B456:G456"/>
    <mergeCell ref="B459:G459"/>
    <mergeCell ref="B462:G462"/>
    <mergeCell ref="B482:G482"/>
    <mergeCell ref="B483:G483"/>
    <mergeCell ref="B592:C592"/>
    <mergeCell ref="B513:G513"/>
    <mergeCell ref="B517:G517"/>
    <mergeCell ref="B528:G528"/>
    <mergeCell ref="B548:G548"/>
    <mergeCell ref="B555:G555"/>
    <mergeCell ref="B561:G561"/>
    <mergeCell ref="B562:G562"/>
    <mergeCell ref="B571:G571"/>
    <mergeCell ref="B576:G576"/>
    <mergeCell ref="B582:G582"/>
    <mergeCell ref="A590:C590"/>
  </mergeCells>
  <dataValidations count="1">
    <dataValidation type="list" allowBlank="1" showInputMessage="1" showErrorMessage="1" sqref="D1:D621">
      <formula1>$L$1:$N$1</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pageSetUpPr fitToPage="1"/>
  </sheetPr>
  <dimension ref="A1:Q453"/>
  <sheetViews>
    <sheetView topLeftCell="A434" workbookViewId="0">
      <selection activeCell="H443" sqref="H443"/>
    </sheetView>
  </sheetViews>
  <sheetFormatPr defaultColWidth="9.1796875" defaultRowHeight="14.5"/>
  <cols>
    <col min="1" max="1" width="14.81640625" style="124" customWidth="1"/>
    <col min="2" max="2" width="29.81640625" style="124" customWidth="1"/>
    <col min="3" max="3" width="30.453125" style="124" customWidth="1"/>
    <col min="4" max="4" width="12.81640625" style="124" customWidth="1"/>
    <col min="5" max="5" width="15.7265625" style="124" customWidth="1"/>
    <col min="6" max="6" width="29.26953125" style="124" customWidth="1"/>
    <col min="7" max="7" width="22" style="124" customWidth="1"/>
    <col min="8" max="16384" width="9.1796875" style="124"/>
  </cols>
  <sheetData>
    <row r="1" spans="1:17" ht="33.5">
      <c r="A1" s="434" t="s">
        <v>0</v>
      </c>
      <c r="B1" s="435"/>
      <c r="C1" s="435"/>
      <c r="D1" s="435"/>
      <c r="E1" s="435"/>
      <c r="F1" s="435"/>
      <c r="G1" s="436"/>
      <c r="H1" s="300"/>
      <c r="I1" s="300"/>
      <c r="J1" s="300"/>
      <c r="K1" s="300">
        <v>0</v>
      </c>
      <c r="L1" s="300">
        <v>1</v>
      </c>
      <c r="M1" s="300">
        <v>2</v>
      </c>
      <c r="N1" s="300"/>
      <c r="O1" s="300"/>
      <c r="P1" s="300"/>
      <c r="Q1" s="300"/>
    </row>
    <row r="2" spans="1:17" ht="26">
      <c r="A2" s="437" t="s">
        <v>1</v>
      </c>
      <c r="B2" s="438"/>
      <c r="C2" s="438"/>
      <c r="D2" s="438"/>
      <c r="E2" s="438"/>
      <c r="F2" s="439"/>
      <c r="G2" s="310">
        <v>1</v>
      </c>
      <c r="H2" s="300"/>
      <c r="I2" s="300"/>
      <c r="J2" s="300"/>
      <c r="K2" s="300"/>
      <c r="L2" s="300"/>
      <c r="M2" s="300"/>
      <c r="N2" s="300"/>
      <c r="O2" s="300"/>
      <c r="P2" s="300"/>
      <c r="Q2" s="300"/>
    </row>
    <row r="3" spans="1:17" ht="31">
      <c r="A3" s="311" t="s">
        <v>2</v>
      </c>
      <c r="B3" s="4" t="s">
        <v>225</v>
      </c>
      <c r="C3" s="23" t="s">
        <v>456</v>
      </c>
      <c r="D3" s="48" t="s">
        <v>818</v>
      </c>
      <c r="E3" s="54" t="s">
        <v>819</v>
      </c>
      <c r="F3" s="64" t="s">
        <v>845</v>
      </c>
      <c r="G3" s="312" t="s">
        <v>968</v>
      </c>
      <c r="H3" s="300"/>
      <c r="I3" s="300"/>
      <c r="J3" s="300"/>
      <c r="K3" s="300"/>
      <c r="L3" s="300"/>
      <c r="M3" s="300"/>
      <c r="N3" s="300"/>
      <c r="O3" s="300"/>
      <c r="P3" s="300"/>
      <c r="Q3" s="300"/>
    </row>
    <row r="4" spans="1:17" ht="21">
      <c r="A4" s="313" t="s">
        <v>3</v>
      </c>
      <c r="B4" s="440" t="s">
        <v>226</v>
      </c>
      <c r="C4" s="441"/>
      <c r="D4" s="441"/>
      <c r="E4" s="441"/>
      <c r="F4" s="441"/>
      <c r="G4" s="442"/>
      <c r="H4" s="300">
        <f>H5+H14+H20+H23</f>
        <v>32</v>
      </c>
      <c r="I4" s="300">
        <f>I5+I14+I20+I23</f>
        <v>32</v>
      </c>
      <c r="J4" s="300"/>
      <c r="K4" s="300"/>
      <c r="L4" s="300"/>
      <c r="M4" s="300"/>
      <c r="N4" s="300"/>
      <c r="O4" s="300"/>
      <c r="P4" s="300"/>
      <c r="Q4" s="300"/>
    </row>
    <row r="5" spans="1:17" ht="18.5">
      <c r="A5" s="314" t="s">
        <v>4</v>
      </c>
      <c r="B5" s="431" t="s">
        <v>227</v>
      </c>
      <c r="C5" s="443"/>
      <c r="D5" s="443"/>
      <c r="E5" s="443"/>
      <c r="F5" s="443"/>
      <c r="G5" s="444"/>
      <c r="H5" s="300">
        <f>SUM(D6:D13)</f>
        <v>16</v>
      </c>
      <c r="I5" s="300">
        <f>COUNT(D6:D13)*2</f>
        <v>16</v>
      </c>
      <c r="J5" s="300"/>
      <c r="K5" s="300"/>
      <c r="L5" s="300"/>
      <c r="M5" s="300"/>
      <c r="N5" s="300"/>
      <c r="O5" s="300"/>
      <c r="P5" s="300"/>
      <c r="Q5" s="300"/>
    </row>
    <row r="6" spans="1:17" ht="116">
      <c r="A6" s="315" t="s">
        <v>5</v>
      </c>
      <c r="B6" s="5" t="s">
        <v>228</v>
      </c>
      <c r="C6" s="24" t="s">
        <v>457</v>
      </c>
      <c r="D6" s="49">
        <v>2</v>
      </c>
      <c r="E6" s="298" t="s">
        <v>820</v>
      </c>
      <c r="F6" s="14" t="s">
        <v>846</v>
      </c>
      <c r="G6" s="316"/>
      <c r="H6" s="300"/>
      <c r="I6" s="300"/>
      <c r="J6" s="300"/>
      <c r="K6" s="300"/>
      <c r="L6" s="300"/>
      <c r="M6" s="300"/>
      <c r="N6" s="300"/>
      <c r="O6" s="300"/>
      <c r="P6" s="300"/>
      <c r="Q6" s="300"/>
    </row>
    <row r="7" spans="1:17" ht="72.5">
      <c r="A7" s="315" t="s">
        <v>6</v>
      </c>
      <c r="B7" s="5" t="s">
        <v>229</v>
      </c>
      <c r="C7" s="25" t="s">
        <v>458</v>
      </c>
      <c r="D7" s="49">
        <v>2</v>
      </c>
      <c r="E7" s="298" t="s">
        <v>820</v>
      </c>
      <c r="F7" s="14" t="s">
        <v>847</v>
      </c>
      <c r="G7" s="316"/>
      <c r="H7" s="300"/>
      <c r="I7" s="300"/>
      <c r="J7" s="300"/>
      <c r="K7" s="300"/>
      <c r="L7" s="300"/>
      <c r="M7" s="300"/>
      <c r="N7" s="300"/>
      <c r="O7" s="300"/>
      <c r="P7" s="300"/>
      <c r="Q7" s="300"/>
    </row>
    <row r="8" spans="1:17" ht="43.5">
      <c r="A8" s="315" t="s">
        <v>7</v>
      </c>
      <c r="B8" s="5" t="s">
        <v>230</v>
      </c>
      <c r="C8" s="25" t="s">
        <v>459</v>
      </c>
      <c r="D8" s="49">
        <v>2</v>
      </c>
      <c r="E8" s="298" t="s">
        <v>820</v>
      </c>
      <c r="F8" s="19" t="s">
        <v>848</v>
      </c>
      <c r="G8" s="316"/>
      <c r="H8" s="300"/>
      <c r="I8" s="300"/>
      <c r="J8" s="300"/>
      <c r="K8" s="300"/>
      <c r="L8" s="300"/>
      <c r="M8" s="300"/>
      <c r="N8" s="300"/>
      <c r="O8" s="300"/>
      <c r="P8" s="300"/>
      <c r="Q8" s="300"/>
    </row>
    <row r="9" spans="1:17" ht="43.5">
      <c r="A9" s="315" t="s">
        <v>8</v>
      </c>
      <c r="B9" s="5" t="s">
        <v>231</v>
      </c>
      <c r="C9" s="25" t="s">
        <v>460</v>
      </c>
      <c r="D9" s="49">
        <v>2</v>
      </c>
      <c r="E9" s="298" t="s">
        <v>820</v>
      </c>
      <c r="F9" s="19" t="s">
        <v>849</v>
      </c>
      <c r="G9" s="316"/>
      <c r="H9" s="300"/>
      <c r="I9" s="300"/>
      <c r="J9" s="300"/>
      <c r="K9" s="300"/>
      <c r="L9" s="300"/>
      <c r="M9" s="300"/>
      <c r="N9" s="300"/>
      <c r="O9" s="300"/>
      <c r="P9" s="300"/>
      <c r="Q9" s="300"/>
    </row>
    <row r="10" spans="1:17" ht="31">
      <c r="A10" s="315" t="s">
        <v>9</v>
      </c>
      <c r="B10" s="5" t="s">
        <v>232</v>
      </c>
      <c r="C10" s="25" t="s">
        <v>461</v>
      </c>
      <c r="D10" s="49">
        <v>2</v>
      </c>
      <c r="E10" s="298" t="s">
        <v>820</v>
      </c>
      <c r="F10" s="19" t="s">
        <v>850</v>
      </c>
      <c r="G10" s="316"/>
      <c r="H10" s="300"/>
      <c r="I10" s="300"/>
      <c r="J10" s="300"/>
      <c r="K10" s="300"/>
      <c r="L10" s="300"/>
      <c r="M10" s="300"/>
      <c r="N10" s="300"/>
      <c r="O10" s="300"/>
      <c r="P10" s="300"/>
      <c r="Q10" s="300"/>
    </row>
    <row r="11" spans="1:17" ht="29">
      <c r="A11" s="315" t="s">
        <v>3</v>
      </c>
      <c r="B11" s="5"/>
      <c r="C11" s="25" t="s">
        <v>462</v>
      </c>
      <c r="D11" s="49">
        <v>2</v>
      </c>
      <c r="E11" s="298" t="s">
        <v>820</v>
      </c>
      <c r="F11" s="19" t="s">
        <v>851</v>
      </c>
      <c r="G11" s="316"/>
      <c r="H11" s="300"/>
      <c r="I11" s="300"/>
      <c r="J11" s="300"/>
      <c r="K11" s="300"/>
      <c r="L11" s="300"/>
      <c r="M11" s="300"/>
      <c r="N11" s="300"/>
      <c r="O11" s="300"/>
      <c r="P11" s="300"/>
      <c r="Q11" s="300"/>
    </row>
    <row r="12" spans="1:17" ht="31">
      <c r="A12" s="315" t="s">
        <v>10</v>
      </c>
      <c r="B12" s="5" t="s">
        <v>233</v>
      </c>
      <c r="C12" s="26" t="s">
        <v>463</v>
      </c>
      <c r="D12" s="50">
        <v>2</v>
      </c>
      <c r="E12" s="56" t="s">
        <v>821</v>
      </c>
      <c r="F12" s="14" t="s">
        <v>852</v>
      </c>
      <c r="G12" s="316"/>
      <c r="H12" s="300"/>
      <c r="I12" s="300"/>
      <c r="J12" s="300"/>
      <c r="K12" s="300"/>
      <c r="L12" s="300"/>
      <c r="M12" s="300"/>
      <c r="N12" s="300"/>
      <c r="O12" s="300"/>
      <c r="P12" s="300"/>
      <c r="Q12" s="300"/>
    </row>
    <row r="13" spans="1:17" ht="58">
      <c r="A13" s="315" t="s">
        <v>11</v>
      </c>
      <c r="B13" s="5" t="s">
        <v>234</v>
      </c>
      <c r="C13" s="25" t="s">
        <v>464</v>
      </c>
      <c r="D13" s="49">
        <v>2</v>
      </c>
      <c r="E13" s="298" t="s">
        <v>820</v>
      </c>
      <c r="F13" s="19" t="s">
        <v>853</v>
      </c>
      <c r="G13" s="316"/>
      <c r="H13" s="300"/>
      <c r="I13" s="300"/>
      <c r="J13" s="300"/>
      <c r="K13" s="300"/>
      <c r="L13" s="300"/>
      <c r="M13" s="300"/>
      <c r="N13" s="300"/>
      <c r="O13" s="300"/>
      <c r="P13" s="300"/>
      <c r="Q13" s="300"/>
    </row>
    <row r="14" spans="1:17">
      <c r="A14" s="315" t="s">
        <v>12</v>
      </c>
      <c r="B14" s="431" t="s">
        <v>235</v>
      </c>
      <c r="C14" s="445"/>
      <c r="D14" s="445"/>
      <c r="E14" s="445"/>
      <c r="F14" s="445"/>
      <c r="G14" s="446"/>
      <c r="H14" s="300">
        <f>SUM(D15:D19)</f>
        <v>10</v>
      </c>
      <c r="I14" s="300">
        <f>COUNT(D15:D19)*2</f>
        <v>10</v>
      </c>
      <c r="J14" s="300"/>
      <c r="K14" s="300"/>
      <c r="L14" s="300"/>
      <c r="M14" s="300"/>
      <c r="N14" s="300"/>
      <c r="O14" s="300"/>
      <c r="P14" s="300"/>
      <c r="Q14" s="300"/>
    </row>
    <row r="15" spans="1:17" ht="31">
      <c r="A15" s="315" t="s">
        <v>13</v>
      </c>
      <c r="B15" s="6" t="s">
        <v>236</v>
      </c>
      <c r="C15" s="27" t="s">
        <v>465</v>
      </c>
      <c r="D15" s="50">
        <v>2</v>
      </c>
      <c r="E15" s="298" t="s">
        <v>820</v>
      </c>
      <c r="F15" s="16"/>
      <c r="G15" s="317"/>
      <c r="H15" s="300"/>
      <c r="I15" s="300"/>
      <c r="J15" s="300"/>
      <c r="K15" s="300"/>
      <c r="L15" s="300"/>
      <c r="M15" s="300"/>
      <c r="N15" s="300"/>
      <c r="O15" s="300"/>
      <c r="P15" s="300"/>
      <c r="Q15" s="300"/>
    </row>
    <row r="16" spans="1:17" ht="29">
      <c r="A16" s="315"/>
      <c r="B16" s="6"/>
      <c r="C16" s="27" t="s">
        <v>466</v>
      </c>
      <c r="D16" s="50">
        <v>2</v>
      </c>
      <c r="E16" s="298" t="s">
        <v>822</v>
      </c>
      <c r="F16" s="14" t="s">
        <v>854</v>
      </c>
      <c r="G16" s="317"/>
      <c r="H16" s="300"/>
      <c r="I16" s="300"/>
      <c r="J16" s="300"/>
      <c r="K16" s="300"/>
      <c r="L16" s="300"/>
      <c r="M16" s="300"/>
      <c r="N16" s="300"/>
      <c r="O16" s="300"/>
      <c r="P16" s="300"/>
      <c r="Q16" s="300"/>
    </row>
    <row r="17" spans="1:17" ht="31">
      <c r="A17" s="315" t="s">
        <v>14</v>
      </c>
      <c r="B17" s="6" t="s">
        <v>237</v>
      </c>
      <c r="C17" s="25" t="s">
        <v>467</v>
      </c>
      <c r="D17" s="50">
        <v>2</v>
      </c>
      <c r="E17" s="298" t="s">
        <v>820</v>
      </c>
      <c r="F17" s="14" t="s">
        <v>855</v>
      </c>
      <c r="G17" s="317"/>
      <c r="H17" s="300"/>
      <c r="I17" s="300"/>
      <c r="J17" s="300"/>
      <c r="K17" s="300"/>
      <c r="L17" s="300"/>
      <c r="M17" s="300"/>
      <c r="N17" s="300"/>
      <c r="O17" s="300"/>
      <c r="P17" s="300"/>
      <c r="Q17" s="300"/>
    </row>
    <row r="18" spans="1:17" ht="29">
      <c r="A18" s="315"/>
      <c r="B18" s="6"/>
      <c r="C18" s="25" t="s">
        <v>468</v>
      </c>
      <c r="D18" s="50">
        <v>2</v>
      </c>
      <c r="E18" s="298"/>
      <c r="F18" s="14"/>
      <c r="G18" s="317"/>
      <c r="H18" s="300"/>
      <c r="I18" s="300"/>
      <c r="J18" s="300"/>
      <c r="K18" s="300"/>
      <c r="L18" s="300"/>
      <c r="M18" s="300"/>
      <c r="N18" s="300"/>
      <c r="O18" s="300"/>
      <c r="P18" s="300"/>
      <c r="Q18" s="300"/>
    </row>
    <row r="19" spans="1:17" ht="46.5">
      <c r="A19" s="315" t="s">
        <v>15</v>
      </c>
      <c r="B19" s="6" t="s">
        <v>238</v>
      </c>
      <c r="C19" s="25" t="s">
        <v>469</v>
      </c>
      <c r="D19" s="50">
        <v>2</v>
      </c>
      <c r="E19" s="298" t="s">
        <v>820</v>
      </c>
      <c r="F19" s="16"/>
      <c r="G19" s="317"/>
      <c r="H19" s="300"/>
      <c r="I19" s="300"/>
      <c r="J19" s="300"/>
      <c r="K19" s="300"/>
      <c r="L19" s="300"/>
      <c r="M19" s="300"/>
      <c r="N19" s="300"/>
      <c r="O19" s="300"/>
      <c r="P19" s="300"/>
      <c r="Q19" s="300"/>
    </row>
    <row r="20" spans="1:17" ht="18.5">
      <c r="A20" s="315" t="s">
        <v>16</v>
      </c>
      <c r="B20" s="447" t="s">
        <v>239</v>
      </c>
      <c r="C20" s="448"/>
      <c r="D20" s="448"/>
      <c r="E20" s="448"/>
      <c r="F20" s="448"/>
      <c r="G20" s="449"/>
      <c r="H20" s="300">
        <f>SUM(D21:D22)</f>
        <v>4</v>
      </c>
      <c r="I20" s="300">
        <f>COUNT(D21:D22)*2</f>
        <v>4</v>
      </c>
      <c r="J20" s="300"/>
      <c r="K20" s="300"/>
      <c r="L20" s="300"/>
      <c r="M20" s="300"/>
      <c r="N20" s="300"/>
      <c r="O20" s="300"/>
      <c r="P20" s="300"/>
      <c r="Q20" s="300"/>
    </row>
    <row r="21" spans="1:17" ht="31">
      <c r="A21" s="315" t="s">
        <v>17</v>
      </c>
      <c r="B21" s="6" t="s">
        <v>240</v>
      </c>
      <c r="C21" s="28" t="s">
        <v>470</v>
      </c>
      <c r="D21" s="50">
        <v>2</v>
      </c>
      <c r="E21" s="297" t="s">
        <v>820</v>
      </c>
      <c r="F21" s="16" t="s">
        <v>856</v>
      </c>
      <c r="G21" s="317"/>
      <c r="H21" s="300"/>
      <c r="I21" s="300"/>
      <c r="J21" s="300"/>
      <c r="K21" s="300"/>
      <c r="L21" s="300"/>
      <c r="M21" s="300"/>
      <c r="N21" s="300"/>
      <c r="O21" s="300"/>
      <c r="P21" s="300"/>
      <c r="Q21" s="300"/>
    </row>
    <row r="22" spans="1:17" ht="31">
      <c r="A22" s="315" t="s">
        <v>18</v>
      </c>
      <c r="B22" s="6" t="s">
        <v>241</v>
      </c>
      <c r="C22" s="27" t="s">
        <v>471</v>
      </c>
      <c r="D22" s="50">
        <v>2</v>
      </c>
      <c r="E22" s="297" t="s">
        <v>820</v>
      </c>
      <c r="F22" s="16"/>
      <c r="G22" s="317"/>
      <c r="H22" s="300"/>
      <c r="I22" s="300"/>
      <c r="J22" s="300"/>
      <c r="K22" s="300"/>
      <c r="L22" s="300"/>
      <c r="M22" s="300"/>
      <c r="N22" s="300"/>
      <c r="O22" s="300"/>
      <c r="P22" s="300"/>
      <c r="Q22" s="300"/>
    </row>
    <row r="23" spans="1:17">
      <c r="A23" s="315" t="s">
        <v>19</v>
      </c>
      <c r="B23" s="431" t="s">
        <v>242</v>
      </c>
      <c r="C23" s="432"/>
      <c r="D23" s="432"/>
      <c r="E23" s="432"/>
      <c r="F23" s="432"/>
      <c r="G23" s="433"/>
      <c r="H23" s="300">
        <f>SUM(D24)</f>
        <v>2</v>
      </c>
      <c r="I23" s="300">
        <f>COUNT(D24)*2</f>
        <v>2</v>
      </c>
      <c r="J23" s="300"/>
      <c r="K23" s="300"/>
      <c r="L23" s="300"/>
      <c r="M23" s="300"/>
      <c r="N23" s="300"/>
      <c r="O23" s="300"/>
      <c r="P23" s="300"/>
      <c r="Q23" s="300"/>
    </row>
    <row r="24" spans="1:17" ht="72.5">
      <c r="A24" s="315" t="s">
        <v>20</v>
      </c>
      <c r="B24" s="6" t="s">
        <v>243</v>
      </c>
      <c r="C24" s="25" t="s">
        <v>472</v>
      </c>
      <c r="D24" s="51">
        <v>2</v>
      </c>
      <c r="E24" s="298" t="s">
        <v>820</v>
      </c>
      <c r="F24" s="19" t="s">
        <v>857</v>
      </c>
      <c r="G24" s="317"/>
      <c r="H24" s="300"/>
      <c r="I24" s="300"/>
      <c r="J24" s="300"/>
      <c r="K24" s="300"/>
      <c r="L24" s="300"/>
      <c r="M24" s="300"/>
      <c r="N24" s="300"/>
      <c r="O24" s="300"/>
      <c r="P24" s="300"/>
      <c r="Q24" s="300"/>
    </row>
    <row r="25" spans="1:17" ht="21">
      <c r="A25" s="313" t="s">
        <v>3</v>
      </c>
      <c r="B25" s="440" t="s">
        <v>244</v>
      </c>
      <c r="C25" s="432"/>
      <c r="D25" s="432"/>
      <c r="E25" s="432"/>
      <c r="F25" s="432"/>
      <c r="G25" s="433"/>
      <c r="H25" s="300">
        <f>H26+H35+H45+H51+H57</f>
        <v>60</v>
      </c>
      <c r="I25" s="300">
        <f>I26+I35+I45+I51+I57</f>
        <v>60</v>
      </c>
      <c r="J25" s="300"/>
      <c r="K25" s="300"/>
      <c r="L25" s="300"/>
      <c r="M25" s="300"/>
      <c r="N25" s="300"/>
      <c r="O25" s="300"/>
      <c r="P25" s="300"/>
      <c r="Q25" s="300"/>
    </row>
    <row r="26" spans="1:17">
      <c r="A26" s="318" t="s">
        <v>21</v>
      </c>
      <c r="B26" s="431" t="s">
        <v>245</v>
      </c>
      <c r="C26" s="432"/>
      <c r="D26" s="432"/>
      <c r="E26" s="432"/>
      <c r="F26" s="432"/>
      <c r="G26" s="433"/>
      <c r="H26" s="300">
        <f>SUM(D27:D34)</f>
        <v>16</v>
      </c>
      <c r="I26" s="300">
        <f>COUNT(D27:D34)*2</f>
        <v>16</v>
      </c>
      <c r="J26" s="300"/>
      <c r="K26" s="300"/>
      <c r="L26" s="300"/>
      <c r="M26" s="300"/>
      <c r="N26" s="300"/>
      <c r="O26" s="300"/>
      <c r="P26" s="300"/>
      <c r="Q26" s="300"/>
    </row>
    <row r="27" spans="1:17" ht="43.5">
      <c r="A27" s="315" t="s">
        <v>22</v>
      </c>
      <c r="B27" s="7" t="s">
        <v>246</v>
      </c>
      <c r="C27" s="27" t="s">
        <v>473</v>
      </c>
      <c r="D27" s="50">
        <v>2</v>
      </c>
      <c r="E27" s="298" t="s">
        <v>823</v>
      </c>
      <c r="F27" s="27" t="s">
        <v>858</v>
      </c>
      <c r="G27" s="316"/>
      <c r="H27" s="300"/>
      <c r="I27" s="300"/>
      <c r="J27" s="300"/>
      <c r="K27" s="300"/>
      <c r="L27" s="300"/>
      <c r="M27" s="300"/>
      <c r="N27" s="300"/>
      <c r="O27" s="300"/>
      <c r="P27" s="300"/>
      <c r="Q27" s="300"/>
    </row>
    <row r="28" spans="1:17" ht="29">
      <c r="A28" s="315" t="s">
        <v>3</v>
      </c>
      <c r="B28" s="7"/>
      <c r="C28" s="27" t="s">
        <v>474</v>
      </c>
      <c r="D28" s="50">
        <v>2</v>
      </c>
      <c r="E28" s="56" t="s">
        <v>824</v>
      </c>
      <c r="F28" s="27" t="s">
        <v>859</v>
      </c>
      <c r="G28" s="316"/>
      <c r="H28" s="300"/>
      <c r="I28" s="300"/>
      <c r="J28" s="300"/>
      <c r="K28" s="300"/>
      <c r="L28" s="300"/>
      <c r="M28" s="300"/>
      <c r="N28" s="300"/>
      <c r="O28" s="300"/>
      <c r="P28" s="300"/>
      <c r="Q28" s="300"/>
    </row>
    <row r="29" spans="1:17" ht="46.5">
      <c r="A29" s="315" t="s">
        <v>23</v>
      </c>
      <c r="B29" s="7" t="s">
        <v>247</v>
      </c>
      <c r="C29" s="27" t="s">
        <v>475</v>
      </c>
      <c r="D29" s="50">
        <v>2</v>
      </c>
      <c r="E29" s="56" t="s">
        <v>824</v>
      </c>
      <c r="F29" s="30"/>
      <c r="G29" s="316"/>
      <c r="H29" s="300"/>
      <c r="I29" s="300"/>
      <c r="J29" s="300"/>
      <c r="K29" s="300"/>
      <c r="L29" s="300"/>
      <c r="M29" s="300"/>
      <c r="N29" s="300"/>
      <c r="O29" s="300"/>
      <c r="P29" s="300"/>
      <c r="Q29" s="300"/>
    </row>
    <row r="30" spans="1:17" ht="29">
      <c r="A30" s="315" t="s">
        <v>3</v>
      </c>
      <c r="B30" s="7"/>
      <c r="C30" s="27" t="s">
        <v>476</v>
      </c>
      <c r="D30" s="50">
        <v>2</v>
      </c>
      <c r="E30" s="56" t="s">
        <v>824</v>
      </c>
      <c r="F30" s="65"/>
      <c r="G30" s="316"/>
      <c r="H30" s="300"/>
      <c r="I30" s="300"/>
      <c r="J30" s="300"/>
      <c r="K30" s="300"/>
      <c r="L30" s="300"/>
      <c r="M30" s="300"/>
      <c r="N30" s="300"/>
      <c r="O30" s="300"/>
      <c r="P30" s="300"/>
      <c r="Q30" s="300"/>
    </row>
    <row r="31" spans="1:17" ht="29">
      <c r="A31" s="315" t="s">
        <v>3</v>
      </c>
      <c r="B31" s="7"/>
      <c r="C31" s="27" t="s">
        <v>477</v>
      </c>
      <c r="D31" s="50">
        <v>2</v>
      </c>
      <c r="E31" s="56" t="s">
        <v>824</v>
      </c>
      <c r="F31" s="65"/>
      <c r="G31" s="316"/>
      <c r="H31" s="300"/>
      <c r="I31" s="300"/>
      <c r="J31" s="300"/>
      <c r="K31" s="300"/>
      <c r="L31" s="300"/>
      <c r="M31" s="300"/>
      <c r="N31" s="300"/>
      <c r="O31" s="300"/>
      <c r="P31" s="300"/>
      <c r="Q31" s="300"/>
    </row>
    <row r="32" spans="1:17" ht="43.5">
      <c r="A32" s="315" t="s">
        <v>3</v>
      </c>
      <c r="B32" s="7"/>
      <c r="C32" s="27" t="s">
        <v>478</v>
      </c>
      <c r="D32" s="50">
        <v>2</v>
      </c>
      <c r="E32" s="56" t="s">
        <v>824</v>
      </c>
      <c r="F32" s="65"/>
      <c r="G32" s="316"/>
      <c r="H32" s="300"/>
      <c r="I32" s="300"/>
      <c r="J32" s="300"/>
      <c r="K32" s="300"/>
      <c r="L32" s="300"/>
      <c r="M32" s="300"/>
      <c r="N32" s="300"/>
      <c r="O32" s="300"/>
      <c r="P32" s="300"/>
      <c r="Q32" s="300"/>
    </row>
    <row r="33" spans="1:17" ht="46.5">
      <c r="A33" s="315" t="s">
        <v>24</v>
      </c>
      <c r="B33" s="7" t="s">
        <v>248</v>
      </c>
      <c r="C33" s="27" t="s">
        <v>479</v>
      </c>
      <c r="D33" s="50">
        <v>2</v>
      </c>
      <c r="E33" s="56" t="s">
        <v>824</v>
      </c>
      <c r="F33" s="30"/>
      <c r="G33" s="316"/>
      <c r="H33" s="300"/>
      <c r="I33" s="300"/>
      <c r="J33" s="300"/>
      <c r="K33" s="300"/>
      <c r="L33" s="300"/>
      <c r="M33" s="300"/>
      <c r="N33" s="300"/>
      <c r="O33" s="300"/>
      <c r="P33" s="300"/>
      <c r="Q33" s="300"/>
    </row>
    <row r="34" spans="1:17" ht="46.5">
      <c r="A34" s="315" t="s">
        <v>25</v>
      </c>
      <c r="B34" s="7" t="s">
        <v>249</v>
      </c>
      <c r="C34" s="27" t="s">
        <v>480</v>
      </c>
      <c r="D34" s="50">
        <v>2</v>
      </c>
      <c r="E34" s="56" t="s">
        <v>825</v>
      </c>
      <c r="F34" s="30"/>
      <c r="G34" s="316"/>
      <c r="H34" s="300"/>
      <c r="I34" s="300"/>
      <c r="J34" s="300"/>
      <c r="K34" s="300"/>
      <c r="L34" s="300"/>
      <c r="M34" s="300"/>
      <c r="N34" s="300"/>
      <c r="O34" s="300"/>
      <c r="P34" s="300"/>
      <c r="Q34" s="300"/>
    </row>
    <row r="35" spans="1:17">
      <c r="A35" s="315" t="s">
        <v>26</v>
      </c>
      <c r="B35" s="431" t="s">
        <v>250</v>
      </c>
      <c r="C35" s="432"/>
      <c r="D35" s="432"/>
      <c r="E35" s="432"/>
      <c r="F35" s="432"/>
      <c r="G35" s="433"/>
      <c r="H35" s="300">
        <f>SUM(D36:D44)</f>
        <v>18</v>
      </c>
      <c r="I35" s="300">
        <f>COUNT(D36:D44)*2</f>
        <v>18</v>
      </c>
      <c r="J35" s="300"/>
      <c r="K35" s="300"/>
      <c r="L35" s="300"/>
      <c r="M35" s="300"/>
      <c r="N35" s="300"/>
      <c r="O35" s="300"/>
      <c r="P35" s="300"/>
      <c r="Q35" s="300"/>
    </row>
    <row r="36" spans="1:17" ht="46.5">
      <c r="A36" s="315" t="s">
        <v>27</v>
      </c>
      <c r="B36" s="5" t="s">
        <v>251</v>
      </c>
      <c r="C36" s="27" t="s">
        <v>481</v>
      </c>
      <c r="D36" s="51">
        <v>2</v>
      </c>
      <c r="E36" s="56" t="s">
        <v>824</v>
      </c>
      <c r="F36" s="30"/>
      <c r="G36" s="317"/>
      <c r="H36" s="300"/>
      <c r="I36" s="300"/>
      <c r="J36" s="300"/>
      <c r="K36" s="300"/>
      <c r="L36" s="300"/>
      <c r="M36" s="300"/>
      <c r="N36" s="300"/>
      <c r="O36" s="300"/>
      <c r="P36" s="300"/>
      <c r="Q36" s="300"/>
    </row>
    <row r="37" spans="1:17" ht="43.5">
      <c r="A37" s="315" t="s">
        <v>3</v>
      </c>
      <c r="B37" s="5"/>
      <c r="C37" s="27" t="s">
        <v>482</v>
      </c>
      <c r="D37" s="51">
        <v>2</v>
      </c>
      <c r="E37" s="56" t="s">
        <v>826</v>
      </c>
      <c r="F37" s="30"/>
      <c r="G37" s="317"/>
      <c r="H37" s="300"/>
      <c r="I37" s="300"/>
      <c r="J37" s="300"/>
      <c r="K37" s="300"/>
      <c r="L37" s="300"/>
      <c r="M37" s="300"/>
      <c r="N37" s="300"/>
      <c r="O37" s="300"/>
      <c r="P37" s="300"/>
      <c r="Q37" s="300"/>
    </row>
    <row r="38" spans="1:17" ht="43.5">
      <c r="A38" s="315" t="s">
        <v>3</v>
      </c>
      <c r="B38" s="5"/>
      <c r="C38" s="27" t="s">
        <v>483</v>
      </c>
      <c r="D38" s="51">
        <v>2</v>
      </c>
      <c r="E38" s="56" t="s">
        <v>827</v>
      </c>
      <c r="F38" s="30"/>
      <c r="G38" s="317"/>
      <c r="H38" s="300"/>
      <c r="I38" s="300"/>
      <c r="J38" s="300"/>
      <c r="K38" s="300"/>
      <c r="L38" s="300"/>
      <c r="M38" s="300"/>
      <c r="N38" s="300"/>
      <c r="O38" s="300"/>
      <c r="P38" s="300"/>
      <c r="Q38" s="300"/>
    </row>
    <row r="39" spans="1:17" ht="29">
      <c r="A39" s="315" t="s">
        <v>3</v>
      </c>
      <c r="B39" s="5"/>
      <c r="C39" s="27" t="s">
        <v>484</v>
      </c>
      <c r="D39" s="51">
        <v>2</v>
      </c>
      <c r="E39" s="56" t="s">
        <v>828</v>
      </c>
      <c r="F39" s="147"/>
      <c r="G39" s="317"/>
      <c r="H39" s="300"/>
      <c r="I39" s="300"/>
      <c r="J39" s="300"/>
      <c r="K39" s="300"/>
      <c r="L39" s="300"/>
      <c r="M39" s="300"/>
      <c r="N39" s="300"/>
      <c r="O39" s="300"/>
      <c r="P39" s="300"/>
      <c r="Q39" s="300"/>
    </row>
    <row r="40" spans="1:17" ht="43.5">
      <c r="A40" s="315"/>
      <c r="B40" s="5"/>
      <c r="C40" s="29" t="s">
        <v>485</v>
      </c>
      <c r="D40" s="51">
        <v>2</v>
      </c>
      <c r="E40" s="56" t="s">
        <v>829</v>
      </c>
      <c r="F40" s="16"/>
      <c r="G40" s="317"/>
      <c r="H40" s="300"/>
      <c r="I40" s="300"/>
      <c r="J40" s="300"/>
      <c r="K40" s="300"/>
      <c r="L40" s="300"/>
      <c r="M40" s="300"/>
      <c r="N40" s="300"/>
      <c r="O40" s="300"/>
      <c r="P40" s="300"/>
      <c r="Q40" s="300"/>
    </row>
    <row r="41" spans="1:17" ht="29">
      <c r="A41" s="315"/>
      <c r="B41" s="5"/>
      <c r="C41" s="29" t="s">
        <v>486</v>
      </c>
      <c r="D41" s="51">
        <v>2</v>
      </c>
      <c r="E41" s="56"/>
      <c r="F41" s="16"/>
      <c r="G41" s="317"/>
      <c r="H41" s="300"/>
      <c r="I41" s="300"/>
      <c r="J41" s="300"/>
      <c r="K41" s="300"/>
      <c r="L41" s="300"/>
      <c r="M41" s="300"/>
      <c r="N41" s="300"/>
      <c r="O41" s="300"/>
      <c r="P41" s="300"/>
      <c r="Q41" s="300"/>
    </row>
    <row r="42" spans="1:17" ht="62">
      <c r="A42" s="315" t="s">
        <v>28</v>
      </c>
      <c r="B42" s="102" t="s">
        <v>252</v>
      </c>
      <c r="C42" s="29" t="s">
        <v>487</v>
      </c>
      <c r="D42" s="51">
        <v>2</v>
      </c>
      <c r="E42" s="56" t="s">
        <v>824</v>
      </c>
      <c r="F42" s="16"/>
      <c r="G42" s="317"/>
      <c r="H42" s="300"/>
      <c r="I42" s="300"/>
      <c r="J42" s="300"/>
      <c r="K42" s="300"/>
      <c r="L42" s="300"/>
      <c r="M42" s="300"/>
      <c r="N42" s="300"/>
      <c r="O42" s="300"/>
      <c r="P42" s="300"/>
      <c r="Q42" s="300"/>
    </row>
    <row r="43" spans="1:17" ht="15.5">
      <c r="A43" s="315"/>
      <c r="B43" s="5"/>
      <c r="C43" s="27" t="s">
        <v>488</v>
      </c>
      <c r="D43" s="51">
        <v>2</v>
      </c>
      <c r="E43" s="56" t="s">
        <v>824</v>
      </c>
      <c r="F43" s="30"/>
      <c r="G43" s="317"/>
      <c r="H43" s="300"/>
      <c r="I43" s="300"/>
      <c r="J43" s="300"/>
      <c r="K43" s="300"/>
      <c r="L43" s="300"/>
      <c r="M43" s="300"/>
      <c r="N43" s="300"/>
      <c r="O43" s="300"/>
      <c r="P43" s="300"/>
      <c r="Q43" s="300"/>
    </row>
    <row r="44" spans="1:17" ht="72.5">
      <c r="A44" s="315"/>
      <c r="B44" s="5"/>
      <c r="C44" s="29" t="s">
        <v>489</v>
      </c>
      <c r="D44" s="51">
        <v>2</v>
      </c>
      <c r="E44" s="56" t="s">
        <v>824</v>
      </c>
      <c r="F44" s="27" t="s">
        <v>860</v>
      </c>
      <c r="G44" s="317"/>
      <c r="H44" s="300"/>
      <c r="I44" s="300"/>
      <c r="J44" s="300"/>
      <c r="K44" s="300"/>
      <c r="L44" s="300"/>
      <c r="M44" s="300"/>
      <c r="N44" s="300"/>
      <c r="O44" s="300"/>
      <c r="P44" s="300"/>
      <c r="Q44" s="300"/>
    </row>
    <row r="45" spans="1:17">
      <c r="A45" s="315" t="s">
        <v>29</v>
      </c>
      <c r="B45" s="431" t="s">
        <v>253</v>
      </c>
      <c r="C45" s="432"/>
      <c r="D45" s="432"/>
      <c r="E45" s="432"/>
      <c r="F45" s="432"/>
      <c r="G45" s="433"/>
      <c r="H45" s="300">
        <f>SUM(D46:D50)</f>
        <v>10</v>
      </c>
      <c r="I45" s="300">
        <f>COUNT(D46:D50)*2</f>
        <v>10</v>
      </c>
      <c r="J45" s="300"/>
      <c r="K45" s="300"/>
      <c r="L45" s="300"/>
      <c r="M45" s="300"/>
      <c r="N45" s="300"/>
      <c r="O45" s="300"/>
      <c r="P45" s="300"/>
      <c r="Q45" s="300"/>
    </row>
    <row r="46" spans="1:17" ht="31">
      <c r="A46" s="315" t="s">
        <v>30</v>
      </c>
      <c r="B46" s="5" t="s">
        <v>254</v>
      </c>
      <c r="C46" s="27" t="s">
        <v>490</v>
      </c>
      <c r="D46" s="51">
        <v>2</v>
      </c>
      <c r="E46" s="56" t="s">
        <v>824</v>
      </c>
      <c r="F46" s="27" t="s">
        <v>861</v>
      </c>
      <c r="G46" s="317"/>
      <c r="H46" s="300"/>
      <c r="I46" s="300"/>
      <c r="J46" s="300"/>
      <c r="K46" s="300"/>
      <c r="L46" s="300"/>
      <c r="M46" s="300"/>
      <c r="N46" s="300"/>
      <c r="O46" s="300"/>
      <c r="P46" s="300"/>
      <c r="Q46" s="300"/>
    </row>
    <row r="47" spans="1:17" ht="46.5">
      <c r="A47" s="315" t="s">
        <v>31</v>
      </c>
      <c r="B47" s="5" t="s">
        <v>255</v>
      </c>
      <c r="C47" s="27" t="s">
        <v>491</v>
      </c>
      <c r="D47" s="51">
        <v>2</v>
      </c>
      <c r="E47" s="56" t="s">
        <v>820</v>
      </c>
      <c r="F47" s="30"/>
      <c r="G47" s="317"/>
      <c r="H47" s="300"/>
      <c r="I47" s="300"/>
      <c r="J47" s="300"/>
      <c r="K47" s="300"/>
      <c r="L47" s="300"/>
      <c r="M47" s="300"/>
      <c r="N47" s="300"/>
      <c r="O47" s="300"/>
      <c r="P47" s="300"/>
      <c r="Q47" s="300"/>
    </row>
    <row r="48" spans="1:17" ht="43.5">
      <c r="A48" s="315"/>
      <c r="B48" s="5"/>
      <c r="C48" s="27" t="s">
        <v>492</v>
      </c>
      <c r="D48" s="51">
        <v>2</v>
      </c>
      <c r="E48" s="56" t="s">
        <v>820</v>
      </c>
      <c r="F48" s="30"/>
      <c r="G48" s="317"/>
      <c r="H48" s="300"/>
      <c r="I48" s="300"/>
      <c r="J48" s="300"/>
      <c r="K48" s="300"/>
      <c r="L48" s="300"/>
      <c r="M48" s="300"/>
      <c r="N48" s="300"/>
      <c r="O48" s="300"/>
      <c r="P48" s="300"/>
      <c r="Q48" s="300"/>
    </row>
    <row r="49" spans="1:17" ht="62">
      <c r="A49" s="315" t="s">
        <v>32</v>
      </c>
      <c r="B49" s="5" t="s">
        <v>256</v>
      </c>
      <c r="C49" s="27" t="s">
        <v>493</v>
      </c>
      <c r="D49" s="51">
        <v>2</v>
      </c>
      <c r="E49" s="56" t="s">
        <v>830</v>
      </c>
      <c r="F49" s="30"/>
      <c r="G49" s="317"/>
      <c r="H49" s="300"/>
      <c r="I49" s="300"/>
      <c r="J49" s="300"/>
      <c r="K49" s="300"/>
      <c r="L49" s="300"/>
      <c r="M49" s="300"/>
      <c r="N49" s="300"/>
      <c r="O49" s="300"/>
      <c r="P49" s="300"/>
      <c r="Q49" s="300"/>
    </row>
    <row r="50" spans="1:17" ht="77.5">
      <c r="A50" s="315" t="s">
        <v>33</v>
      </c>
      <c r="B50" s="5" t="s">
        <v>257</v>
      </c>
      <c r="C50" s="27" t="s">
        <v>494</v>
      </c>
      <c r="D50" s="51">
        <v>2</v>
      </c>
      <c r="E50" s="56" t="s">
        <v>820</v>
      </c>
      <c r="F50" s="30"/>
      <c r="G50" s="317"/>
      <c r="H50" s="300"/>
      <c r="I50" s="300"/>
      <c r="J50" s="300"/>
      <c r="K50" s="300"/>
      <c r="L50" s="300"/>
      <c r="M50" s="300"/>
      <c r="N50" s="300"/>
      <c r="O50" s="300"/>
      <c r="P50" s="300"/>
      <c r="Q50" s="300"/>
    </row>
    <row r="51" spans="1:17">
      <c r="A51" s="315" t="s">
        <v>34</v>
      </c>
      <c r="B51" s="431" t="s">
        <v>258</v>
      </c>
      <c r="C51" s="432"/>
      <c r="D51" s="432"/>
      <c r="E51" s="432"/>
      <c r="F51" s="432"/>
      <c r="G51" s="433"/>
      <c r="H51" s="300">
        <f>SUM(D52:D56)</f>
        <v>10</v>
      </c>
      <c r="I51" s="300">
        <f>COUNT(D52:D56)*2</f>
        <v>10</v>
      </c>
      <c r="J51" s="300"/>
      <c r="K51" s="300"/>
      <c r="L51" s="300"/>
      <c r="M51" s="300"/>
      <c r="N51" s="300"/>
      <c r="O51" s="300"/>
      <c r="P51" s="300"/>
      <c r="Q51" s="300"/>
    </row>
    <row r="52" spans="1:17" ht="62">
      <c r="A52" s="315" t="s">
        <v>35</v>
      </c>
      <c r="B52" s="5" t="s">
        <v>259</v>
      </c>
      <c r="C52" s="27" t="s">
        <v>495</v>
      </c>
      <c r="D52" s="51">
        <v>2</v>
      </c>
      <c r="E52" s="56" t="s">
        <v>821</v>
      </c>
      <c r="F52" s="27" t="s">
        <v>862</v>
      </c>
      <c r="G52" s="317"/>
      <c r="H52" s="300"/>
      <c r="I52" s="300"/>
      <c r="J52" s="300"/>
      <c r="K52" s="300"/>
      <c r="L52" s="300"/>
      <c r="M52" s="300"/>
      <c r="N52" s="300"/>
      <c r="O52" s="300"/>
      <c r="P52" s="300"/>
      <c r="Q52" s="300"/>
    </row>
    <row r="53" spans="1:17" ht="46.5">
      <c r="A53" s="315" t="s">
        <v>36</v>
      </c>
      <c r="B53" s="5" t="s">
        <v>260</v>
      </c>
      <c r="C53" s="27" t="s">
        <v>496</v>
      </c>
      <c r="D53" s="51">
        <v>2</v>
      </c>
      <c r="E53" s="56" t="s">
        <v>823</v>
      </c>
      <c r="F53" s="30"/>
      <c r="G53" s="317"/>
      <c r="H53" s="300"/>
      <c r="I53" s="300"/>
      <c r="J53" s="300"/>
      <c r="K53" s="300"/>
      <c r="L53" s="300"/>
      <c r="M53" s="300"/>
      <c r="N53" s="300"/>
      <c r="O53" s="300"/>
      <c r="P53" s="300"/>
      <c r="Q53" s="300"/>
    </row>
    <row r="54" spans="1:17" ht="31">
      <c r="A54" s="315" t="s">
        <v>37</v>
      </c>
      <c r="B54" s="5" t="s">
        <v>261</v>
      </c>
      <c r="C54" s="27" t="s">
        <v>497</v>
      </c>
      <c r="D54" s="51">
        <v>2</v>
      </c>
      <c r="E54" s="56" t="s">
        <v>831</v>
      </c>
      <c r="F54" s="147"/>
      <c r="G54" s="317"/>
      <c r="H54" s="300"/>
      <c r="I54" s="300"/>
      <c r="J54" s="300"/>
      <c r="K54" s="300"/>
      <c r="L54" s="300"/>
      <c r="M54" s="300"/>
      <c r="N54" s="300"/>
      <c r="O54" s="300"/>
      <c r="P54" s="300"/>
      <c r="Q54" s="300"/>
    </row>
    <row r="55" spans="1:17" ht="62">
      <c r="A55" s="315" t="s">
        <v>38</v>
      </c>
      <c r="B55" s="5" t="s">
        <v>262</v>
      </c>
      <c r="C55" s="25" t="s">
        <v>498</v>
      </c>
      <c r="D55" s="51">
        <v>2</v>
      </c>
      <c r="E55" s="56" t="s">
        <v>832</v>
      </c>
      <c r="F55" s="27" t="s">
        <v>863</v>
      </c>
      <c r="G55" s="317"/>
      <c r="H55" s="300"/>
      <c r="I55" s="300"/>
      <c r="J55" s="300"/>
      <c r="K55" s="300"/>
      <c r="L55" s="300"/>
      <c r="M55" s="300"/>
      <c r="N55" s="300"/>
      <c r="O55" s="300"/>
      <c r="P55" s="300"/>
      <c r="Q55" s="300"/>
    </row>
    <row r="56" spans="1:17" ht="58">
      <c r="A56" s="315" t="s">
        <v>39</v>
      </c>
      <c r="B56" s="5" t="s">
        <v>263</v>
      </c>
      <c r="C56" s="25" t="s">
        <v>499</v>
      </c>
      <c r="D56" s="51">
        <v>2</v>
      </c>
      <c r="E56" s="56" t="s">
        <v>823</v>
      </c>
      <c r="F56" s="27" t="s">
        <v>864</v>
      </c>
      <c r="G56" s="317"/>
      <c r="H56" s="300"/>
      <c r="I56" s="300"/>
      <c r="J56" s="300"/>
      <c r="K56" s="300"/>
      <c r="L56" s="300"/>
      <c r="M56" s="300"/>
      <c r="N56" s="300"/>
      <c r="O56" s="300"/>
      <c r="P56" s="300"/>
      <c r="Q56" s="300"/>
    </row>
    <row r="57" spans="1:17">
      <c r="A57" s="315" t="s">
        <v>40</v>
      </c>
      <c r="B57" s="431" t="s">
        <v>264</v>
      </c>
      <c r="C57" s="432"/>
      <c r="D57" s="432"/>
      <c r="E57" s="432"/>
      <c r="F57" s="432"/>
      <c r="G57" s="433"/>
      <c r="H57" s="300">
        <f>SUM(D58:D60)</f>
        <v>6</v>
      </c>
      <c r="I57" s="300">
        <f>COUNT(D58:D60)*2</f>
        <v>6</v>
      </c>
      <c r="J57" s="300"/>
      <c r="K57" s="300"/>
      <c r="L57" s="300"/>
      <c r="M57" s="300"/>
      <c r="N57" s="300"/>
      <c r="O57" s="300"/>
      <c r="P57" s="300"/>
      <c r="Q57" s="300"/>
    </row>
    <row r="58" spans="1:17" ht="62">
      <c r="A58" s="315" t="s">
        <v>41</v>
      </c>
      <c r="B58" s="5" t="s">
        <v>265</v>
      </c>
      <c r="C58" s="27" t="s">
        <v>500</v>
      </c>
      <c r="D58" s="51">
        <v>2</v>
      </c>
      <c r="E58" s="56" t="s">
        <v>833</v>
      </c>
      <c r="F58" s="30"/>
      <c r="G58" s="317"/>
      <c r="H58" s="300"/>
      <c r="I58" s="300"/>
      <c r="J58" s="300"/>
      <c r="K58" s="300"/>
      <c r="L58" s="300"/>
      <c r="M58" s="300"/>
      <c r="N58" s="300"/>
      <c r="O58" s="300"/>
      <c r="P58" s="300"/>
      <c r="Q58" s="300"/>
    </row>
    <row r="59" spans="1:17" ht="58">
      <c r="A59" s="315" t="s">
        <v>42</v>
      </c>
      <c r="B59" s="5" t="s">
        <v>266</v>
      </c>
      <c r="C59" s="27" t="s">
        <v>501</v>
      </c>
      <c r="D59" s="51">
        <v>2</v>
      </c>
      <c r="E59" s="56" t="s">
        <v>833</v>
      </c>
      <c r="F59" s="30"/>
      <c r="G59" s="317"/>
      <c r="H59" s="300"/>
      <c r="I59" s="300"/>
      <c r="J59" s="300"/>
      <c r="K59" s="300"/>
      <c r="L59" s="300"/>
      <c r="M59" s="300"/>
      <c r="N59" s="300"/>
      <c r="O59" s="300"/>
      <c r="P59" s="300"/>
      <c r="Q59" s="300"/>
    </row>
    <row r="60" spans="1:17" ht="46.5">
      <c r="A60" s="315" t="s">
        <v>43</v>
      </c>
      <c r="B60" s="5" t="s">
        <v>267</v>
      </c>
      <c r="C60" s="27" t="s">
        <v>502</v>
      </c>
      <c r="D60" s="51">
        <v>2</v>
      </c>
      <c r="E60" s="56" t="s">
        <v>833</v>
      </c>
      <c r="F60" s="30"/>
      <c r="G60" s="317"/>
      <c r="H60" s="300"/>
      <c r="I60" s="300"/>
      <c r="J60" s="300"/>
      <c r="K60" s="300"/>
      <c r="L60" s="300"/>
      <c r="M60" s="300"/>
      <c r="N60" s="300"/>
      <c r="O60" s="300"/>
      <c r="P60" s="300"/>
      <c r="Q60" s="300"/>
    </row>
    <row r="61" spans="1:17" ht="21">
      <c r="A61" s="313" t="s">
        <v>3</v>
      </c>
      <c r="B61" s="440" t="s">
        <v>268</v>
      </c>
      <c r="C61" s="432"/>
      <c r="D61" s="432"/>
      <c r="E61" s="432"/>
      <c r="F61" s="432"/>
      <c r="G61" s="433"/>
      <c r="H61" s="300">
        <f>H62+H88+H97+H112+H129</f>
        <v>150</v>
      </c>
      <c r="I61" s="300">
        <f>I62+I88+I97+I112+I129</f>
        <v>150</v>
      </c>
      <c r="J61" s="300"/>
      <c r="K61" s="300"/>
      <c r="L61" s="300"/>
      <c r="M61" s="300"/>
      <c r="N61" s="300"/>
      <c r="O61" s="300"/>
      <c r="P61" s="300"/>
      <c r="Q61" s="300"/>
    </row>
    <row r="62" spans="1:17">
      <c r="A62" s="314" t="s">
        <v>44</v>
      </c>
      <c r="B62" s="431" t="s">
        <v>269</v>
      </c>
      <c r="C62" s="432"/>
      <c r="D62" s="432"/>
      <c r="E62" s="432"/>
      <c r="F62" s="432"/>
      <c r="G62" s="433"/>
      <c r="H62" s="300">
        <f>SUM(D63:D87)</f>
        <v>50</v>
      </c>
      <c r="I62" s="300">
        <f>COUNT(D63:D87)*2</f>
        <v>50</v>
      </c>
      <c r="J62" s="300"/>
      <c r="K62" s="300"/>
      <c r="L62" s="300"/>
      <c r="M62" s="300"/>
      <c r="N62" s="300"/>
      <c r="O62" s="300"/>
      <c r="P62" s="300"/>
      <c r="Q62" s="300"/>
    </row>
    <row r="63" spans="1:17" ht="46.5">
      <c r="A63" s="315" t="s">
        <v>45</v>
      </c>
      <c r="B63" s="8" t="s">
        <v>270</v>
      </c>
      <c r="C63" s="25" t="s">
        <v>503</v>
      </c>
      <c r="D63" s="51">
        <v>2</v>
      </c>
      <c r="E63" s="56" t="s">
        <v>823</v>
      </c>
      <c r="F63" s="19"/>
      <c r="G63" s="317"/>
      <c r="H63" s="300"/>
      <c r="I63" s="300"/>
      <c r="J63" s="300"/>
      <c r="K63" s="300"/>
      <c r="L63" s="300"/>
      <c r="M63" s="300"/>
      <c r="N63" s="300"/>
      <c r="O63" s="300"/>
      <c r="P63" s="300"/>
      <c r="Q63" s="300"/>
    </row>
    <row r="64" spans="1:17" ht="31">
      <c r="A64" s="315" t="s">
        <v>46</v>
      </c>
      <c r="B64" s="9" t="s">
        <v>271</v>
      </c>
      <c r="C64" s="25" t="s">
        <v>504</v>
      </c>
      <c r="D64" s="50">
        <v>2</v>
      </c>
      <c r="E64" s="56" t="s">
        <v>823</v>
      </c>
      <c r="F64" s="16"/>
      <c r="G64" s="316"/>
      <c r="H64" s="300"/>
      <c r="I64" s="300"/>
      <c r="J64" s="300"/>
      <c r="K64" s="300"/>
      <c r="L64" s="300"/>
      <c r="M64" s="300"/>
      <c r="N64" s="300"/>
      <c r="O64" s="300"/>
      <c r="P64" s="300"/>
      <c r="Q64" s="300"/>
    </row>
    <row r="65" spans="1:17" ht="15.5">
      <c r="A65" s="315" t="s">
        <v>3</v>
      </c>
      <c r="B65" s="9"/>
      <c r="C65" s="25" t="s">
        <v>505</v>
      </c>
      <c r="D65" s="50">
        <v>2</v>
      </c>
      <c r="E65" s="56" t="s">
        <v>823</v>
      </c>
      <c r="F65" s="16"/>
      <c r="G65" s="316"/>
      <c r="H65" s="300"/>
      <c r="I65" s="300"/>
      <c r="J65" s="300"/>
      <c r="K65" s="300"/>
      <c r="L65" s="300"/>
      <c r="M65" s="300"/>
      <c r="N65" s="300"/>
      <c r="O65" s="300"/>
      <c r="P65" s="300"/>
      <c r="Q65" s="300"/>
    </row>
    <row r="66" spans="1:17" ht="15.5">
      <c r="A66" s="315" t="s">
        <v>3</v>
      </c>
      <c r="B66" s="9"/>
      <c r="C66" s="25" t="s">
        <v>506</v>
      </c>
      <c r="D66" s="50">
        <v>2</v>
      </c>
      <c r="E66" s="56" t="s">
        <v>823</v>
      </c>
      <c r="F66" s="14" t="s">
        <v>865</v>
      </c>
      <c r="G66" s="316"/>
      <c r="H66" s="300"/>
      <c r="I66" s="300"/>
      <c r="J66" s="300"/>
      <c r="K66" s="300"/>
      <c r="L66" s="300"/>
      <c r="M66" s="300"/>
      <c r="N66" s="300"/>
      <c r="O66" s="300"/>
      <c r="P66" s="300"/>
      <c r="Q66" s="300"/>
    </row>
    <row r="67" spans="1:17" ht="46.5">
      <c r="A67" s="315" t="s">
        <v>47</v>
      </c>
      <c r="B67" s="8" t="s">
        <v>272</v>
      </c>
      <c r="C67" s="25" t="s">
        <v>507</v>
      </c>
      <c r="D67" s="51">
        <v>2</v>
      </c>
      <c r="E67" s="56" t="s">
        <v>823</v>
      </c>
      <c r="F67" s="16"/>
      <c r="G67" s="317"/>
      <c r="H67" s="300"/>
      <c r="I67" s="300"/>
      <c r="J67" s="300"/>
      <c r="K67" s="300"/>
      <c r="L67" s="300"/>
      <c r="M67" s="300"/>
      <c r="N67" s="300"/>
      <c r="O67" s="300"/>
      <c r="P67" s="300"/>
      <c r="Q67" s="300"/>
    </row>
    <row r="68" spans="1:17" ht="15.5">
      <c r="A68" s="315" t="s">
        <v>3</v>
      </c>
      <c r="B68" s="8"/>
      <c r="C68" s="25" t="s">
        <v>508</v>
      </c>
      <c r="D68" s="51">
        <v>2</v>
      </c>
      <c r="E68" s="56" t="s">
        <v>823</v>
      </c>
      <c r="F68" s="16"/>
      <c r="G68" s="317"/>
      <c r="H68" s="300"/>
      <c r="I68" s="300"/>
      <c r="J68" s="300"/>
      <c r="K68" s="300"/>
      <c r="L68" s="300"/>
      <c r="M68" s="300"/>
      <c r="N68" s="300"/>
      <c r="O68" s="300"/>
      <c r="P68" s="300"/>
      <c r="Q68" s="300"/>
    </row>
    <row r="69" spans="1:17" ht="15.5">
      <c r="A69" s="315" t="s">
        <v>3</v>
      </c>
      <c r="B69" s="8"/>
      <c r="C69" s="27" t="s">
        <v>509</v>
      </c>
      <c r="D69" s="51">
        <v>2</v>
      </c>
      <c r="E69" s="56" t="s">
        <v>823</v>
      </c>
      <c r="F69" s="16"/>
      <c r="G69" s="317"/>
      <c r="H69" s="300"/>
      <c r="I69" s="300"/>
      <c r="J69" s="300"/>
      <c r="K69" s="300"/>
      <c r="L69" s="300"/>
      <c r="M69" s="300"/>
      <c r="N69" s="300"/>
      <c r="O69" s="300"/>
      <c r="P69" s="300"/>
      <c r="Q69" s="300"/>
    </row>
    <row r="70" spans="1:17" ht="29">
      <c r="A70" s="315" t="s">
        <v>3</v>
      </c>
      <c r="B70" s="8"/>
      <c r="C70" s="25" t="s">
        <v>510</v>
      </c>
      <c r="D70" s="51">
        <v>2</v>
      </c>
      <c r="E70" s="56" t="s">
        <v>823</v>
      </c>
      <c r="F70" s="16"/>
      <c r="G70" s="317"/>
      <c r="H70" s="300"/>
      <c r="I70" s="300"/>
      <c r="J70" s="300"/>
      <c r="K70" s="300"/>
      <c r="L70" s="300"/>
      <c r="M70" s="300"/>
      <c r="N70" s="300"/>
      <c r="O70" s="300"/>
      <c r="P70" s="300"/>
      <c r="Q70" s="300"/>
    </row>
    <row r="71" spans="1:17" ht="15.5">
      <c r="A71" s="315" t="s">
        <v>3</v>
      </c>
      <c r="B71" s="8"/>
      <c r="C71" s="25" t="s">
        <v>511</v>
      </c>
      <c r="D71" s="51">
        <v>2</v>
      </c>
      <c r="E71" s="56" t="s">
        <v>823</v>
      </c>
      <c r="F71" s="16"/>
      <c r="G71" s="317"/>
      <c r="H71" s="300"/>
      <c r="I71" s="300"/>
      <c r="J71" s="300"/>
      <c r="K71" s="300"/>
      <c r="L71" s="300"/>
      <c r="M71" s="300"/>
      <c r="N71" s="300"/>
      <c r="O71" s="300"/>
      <c r="P71" s="300"/>
      <c r="Q71" s="300"/>
    </row>
    <row r="72" spans="1:17" ht="29">
      <c r="A72" s="315" t="s">
        <v>3</v>
      </c>
      <c r="B72" s="8"/>
      <c r="C72" s="25" t="s">
        <v>512</v>
      </c>
      <c r="D72" s="51">
        <v>2</v>
      </c>
      <c r="E72" s="56" t="s">
        <v>823</v>
      </c>
      <c r="F72" s="16"/>
      <c r="G72" s="317"/>
      <c r="H72" s="300"/>
      <c r="I72" s="300"/>
      <c r="J72" s="300"/>
      <c r="K72" s="300"/>
      <c r="L72" s="300"/>
      <c r="M72" s="300"/>
      <c r="N72" s="300"/>
      <c r="O72" s="300"/>
      <c r="P72" s="300"/>
      <c r="Q72" s="300"/>
    </row>
    <row r="73" spans="1:17" ht="15.5">
      <c r="A73" s="315" t="s">
        <v>3</v>
      </c>
      <c r="B73" s="8"/>
      <c r="C73" s="25" t="s">
        <v>513</v>
      </c>
      <c r="D73" s="51">
        <v>2</v>
      </c>
      <c r="E73" s="56" t="s">
        <v>823</v>
      </c>
      <c r="F73" s="16"/>
      <c r="G73" s="317"/>
      <c r="H73" s="300"/>
      <c r="I73" s="300"/>
      <c r="J73" s="300"/>
      <c r="K73" s="300"/>
      <c r="L73" s="300"/>
      <c r="M73" s="300"/>
      <c r="N73" s="300"/>
      <c r="O73" s="300"/>
      <c r="P73" s="300"/>
      <c r="Q73" s="300"/>
    </row>
    <row r="74" spans="1:17" ht="15.5">
      <c r="A74" s="315" t="s">
        <v>3</v>
      </c>
      <c r="B74" s="8"/>
      <c r="C74" s="25" t="s">
        <v>514</v>
      </c>
      <c r="D74" s="51">
        <v>2</v>
      </c>
      <c r="E74" s="56" t="s">
        <v>823</v>
      </c>
      <c r="F74" s="16"/>
      <c r="G74" s="317"/>
      <c r="H74" s="300"/>
      <c r="I74" s="300"/>
      <c r="J74" s="300"/>
      <c r="K74" s="300"/>
      <c r="L74" s="300"/>
      <c r="M74" s="300"/>
      <c r="N74" s="300"/>
      <c r="O74" s="300"/>
      <c r="P74" s="300"/>
      <c r="Q74" s="300"/>
    </row>
    <row r="75" spans="1:17" ht="43.5">
      <c r="A75" s="315" t="s">
        <v>3</v>
      </c>
      <c r="B75" s="8"/>
      <c r="C75" s="25" t="s">
        <v>515</v>
      </c>
      <c r="D75" s="51">
        <v>2</v>
      </c>
      <c r="E75" s="56" t="s">
        <v>823</v>
      </c>
      <c r="F75" s="16"/>
      <c r="G75" s="317"/>
      <c r="H75" s="300"/>
      <c r="I75" s="300"/>
      <c r="J75" s="300"/>
      <c r="K75" s="300"/>
      <c r="L75" s="300"/>
      <c r="M75" s="300"/>
      <c r="N75" s="300"/>
      <c r="O75" s="300"/>
      <c r="P75" s="300"/>
      <c r="Q75" s="300"/>
    </row>
    <row r="76" spans="1:17" ht="29">
      <c r="A76" s="315" t="s">
        <v>3</v>
      </c>
      <c r="B76" s="8"/>
      <c r="C76" s="25" t="s">
        <v>516</v>
      </c>
      <c r="D76" s="51">
        <v>2</v>
      </c>
      <c r="E76" s="56" t="s">
        <v>823</v>
      </c>
      <c r="F76" s="14" t="s">
        <v>866</v>
      </c>
      <c r="G76" s="317"/>
      <c r="H76" s="300"/>
      <c r="I76" s="300"/>
      <c r="J76" s="300"/>
      <c r="K76" s="300"/>
      <c r="L76" s="300"/>
      <c r="M76" s="300"/>
      <c r="N76" s="300"/>
      <c r="O76" s="300"/>
      <c r="P76" s="300"/>
      <c r="Q76" s="300"/>
    </row>
    <row r="77" spans="1:17" ht="58">
      <c r="A77" s="315" t="s">
        <v>3</v>
      </c>
      <c r="B77" s="8"/>
      <c r="C77" s="25" t="s">
        <v>517</v>
      </c>
      <c r="D77" s="51">
        <v>2</v>
      </c>
      <c r="E77" s="56" t="s">
        <v>823</v>
      </c>
      <c r="F77" s="14" t="s">
        <v>867</v>
      </c>
      <c r="G77" s="317"/>
      <c r="H77" s="300"/>
      <c r="I77" s="300"/>
      <c r="J77" s="300"/>
      <c r="K77" s="300"/>
      <c r="L77" s="300"/>
      <c r="M77" s="300"/>
      <c r="N77" s="300"/>
      <c r="O77" s="300"/>
      <c r="P77" s="300"/>
      <c r="Q77" s="300"/>
    </row>
    <row r="78" spans="1:17" ht="15.5">
      <c r="A78" s="315" t="s">
        <v>3</v>
      </c>
      <c r="B78" s="8"/>
      <c r="C78" s="30" t="s">
        <v>518</v>
      </c>
      <c r="D78" s="51">
        <v>2</v>
      </c>
      <c r="E78" s="56" t="s">
        <v>823</v>
      </c>
      <c r="F78" s="16"/>
      <c r="G78" s="317"/>
      <c r="H78" s="300"/>
      <c r="I78" s="300"/>
      <c r="J78" s="300"/>
      <c r="K78" s="300"/>
      <c r="L78" s="300"/>
      <c r="M78" s="300"/>
      <c r="N78" s="300"/>
      <c r="O78" s="300"/>
      <c r="P78" s="300"/>
      <c r="Q78" s="300"/>
    </row>
    <row r="79" spans="1:17" ht="15.5">
      <c r="A79" s="315" t="s">
        <v>3</v>
      </c>
      <c r="B79" s="8"/>
      <c r="C79" s="25" t="s">
        <v>519</v>
      </c>
      <c r="D79" s="51">
        <v>2</v>
      </c>
      <c r="E79" s="56" t="s">
        <v>823</v>
      </c>
      <c r="F79" s="16"/>
      <c r="G79" s="317"/>
      <c r="H79" s="300"/>
      <c r="I79" s="300"/>
      <c r="J79" s="300"/>
      <c r="K79" s="300"/>
      <c r="L79" s="300"/>
      <c r="M79" s="300"/>
      <c r="N79" s="300"/>
      <c r="O79" s="300"/>
      <c r="P79" s="300"/>
      <c r="Q79" s="300"/>
    </row>
    <row r="80" spans="1:17" ht="29">
      <c r="A80" s="315" t="s">
        <v>3</v>
      </c>
      <c r="B80" s="5"/>
      <c r="C80" s="27" t="s">
        <v>520</v>
      </c>
      <c r="D80" s="51">
        <v>2</v>
      </c>
      <c r="E80" s="56"/>
      <c r="F80" s="16"/>
      <c r="G80" s="317"/>
      <c r="H80" s="300"/>
      <c r="I80" s="300"/>
      <c r="J80" s="300"/>
      <c r="K80" s="300"/>
      <c r="L80" s="300"/>
      <c r="M80" s="300"/>
      <c r="N80" s="300"/>
      <c r="O80" s="300"/>
      <c r="P80" s="300"/>
      <c r="Q80" s="300"/>
    </row>
    <row r="81" spans="1:17" ht="62">
      <c r="A81" s="315" t="s">
        <v>48</v>
      </c>
      <c r="B81" s="10" t="s">
        <v>273</v>
      </c>
      <c r="C81" s="31" t="s">
        <v>521</v>
      </c>
      <c r="D81" s="51">
        <v>2</v>
      </c>
      <c r="E81" s="58" t="s">
        <v>823</v>
      </c>
      <c r="F81" s="66" t="s">
        <v>868</v>
      </c>
      <c r="G81" s="319"/>
      <c r="H81" s="300"/>
      <c r="I81" s="300"/>
      <c r="J81" s="300"/>
      <c r="K81" s="300"/>
      <c r="L81" s="300"/>
      <c r="M81" s="300"/>
      <c r="N81" s="300"/>
      <c r="O81" s="300"/>
      <c r="P81" s="300"/>
      <c r="Q81" s="300"/>
    </row>
    <row r="82" spans="1:17" ht="46.5">
      <c r="A82" s="315" t="s">
        <v>49</v>
      </c>
      <c r="B82" s="8" t="s">
        <v>274</v>
      </c>
      <c r="C82" s="25" t="s">
        <v>522</v>
      </c>
      <c r="D82" s="51">
        <v>2</v>
      </c>
      <c r="E82" s="56" t="s">
        <v>823</v>
      </c>
      <c r="F82" s="16"/>
      <c r="G82" s="317"/>
      <c r="H82" s="300"/>
      <c r="I82" s="300"/>
      <c r="J82" s="300"/>
      <c r="K82" s="300"/>
      <c r="L82" s="300"/>
      <c r="M82" s="300"/>
      <c r="N82" s="300"/>
      <c r="O82" s="300"/>
      <c r="P82" s="300"/>
      <c r="Q82" s="300"/>
    </row>
    <row r="83" spans="1:17" ht="43.5">
      <c r="A83" s="315" t="s">
        <v>3</v>
      </c>
      <c r="B83" s="8"/>
      <c r="C83" s="26" t="s">
        <v>523</v>
      </c>
      <c r="D83" s="51">
        <v>2</v>
      </c>
      <c r="E83" s="56" t="s">
        <v>823</v>
      </c>
      <c r="F83" s="16"/>
      <c r="G83" s="317"/>
      <c r="H83" s="300"/>
      <c r="I83" s="300"/>
      <c r="J83" s="300"/>
      <c r="K83" s="300"/>
      <c r="L83" s="300"/>
      <c r="M83" s="300"/>
      <c r="N83" s="300"/>
      <c r="O83" s="300"/>
      <c r="P83" s="300"/>
      <c r="Q83" s="300"/>
    </row>
    <row r="84" spans="1:17" ht="31">
      <c r="A84" s="315" t="s">
        <v>50</v>
      </c>
      <c r="B84" s="8" t="s">
        <v>275</v>
      </c>
      <c r="C84" s="25" t="s">
        <v>524</v>
      </c>
      <c r="D84" s="51">
        <v>2</v>
      </c>
      <c r="E84" s="56" t="s">
        <v>823</v>
      </c>
      <c r="F84" s="19" t="s">
        <v>869</v>
      </c>
      <c r="G84" s="317"/>
      <c r="H84" s="300"/>
      <c r="I84" s="300"/>
      <c r="J84" s="300"/>
      <c r="K84" s="300"/>
      <c r="L84" s="300"/>
      <c r="M84" s="300"/>
      <c r="N84" s="300"/>
      <c r="O84" s="300"/>
      <c r="P84" s="300"/>
      <c r="Q84" s="300"/>
    </row>
    <row r="85" spans="1:17" ht="77.5">
      <c r="A85" s="315" t="s">
        <v>51</v>
      </c>
      <c r="B85" s="11" t="s">
        <v>276</v>
      </c>
      <c r="C85" s="25" t="s">
        <v>525</v>
      </c>
      <c r="D85" s="51">
        <v>2</v>
      </c>
      <c r="E85" s="56" t="s">
        <v>823</v>
      </c>
      <c r="F85" s="19" t="s">
        <v>870</v>
      </c>
      <c r="G85" s="317"/>
      <c r="H85" s="300"/>
      <c r="I85" s="300"/>
      <c r="J85" s="300"/>
      <c r="K85" s="300"/>
      <c r="L85" s="300"/>
      <c r="M85" s="300"/>
      <c r="N85" s="300"/>
      <c r="O85" s="300"/>
      <c r="P85" s="300"/>
      <c r="Q85" s="300"/>
    </row>
    <row r="86" spans="1:17" ht="29">
      <c r="A86" s="315" t="s">
        <v>3</v>
      </c>
      <c r="B86" s="11"/>
      <c r="C86" s="25" t="s">
        <v>526</v>
      </c>
      <c r="D86" s="51">
        <v>2</v>
      </c>
      <c r="E86" s="56" t="s">
        <v>823</v>
      </c>
      <c r="F86" s="92"/>
      <c r="G86" s="317"/>
      <c r="H86" s="300"/>
      <c r="I86" s="300"/>
      <c r="J86" s="300"/>
      <c r="K86" s="300"/>
      <c r="L86" s="300"/>
      <c r="M86" s="300"/>
      <c r="N86" s="300"/>
      <c r="O86" s="300"/>
      <c r="P86" s="300"/>
      <c r="Q86" s="300"/>
    </row>
    <row r="87" spans="1:17" ht="29">
      <c r="A87" s="315"/>
      <c r="B87" s="6"/>
      <c r="C87" s="25" t="s">
        <v>527</v>
      </c>
      <c r="D87" s="51">
        <v>2</v>
      </c>
      <c r="E87" s="56" t="s">
        <v>823</v>
      </c>
      <c r="F87" s="14"/>
      <c r="G87" s="317"/>
      <c r="H87" s="300"/>
      <c r="I87" s="300"/>
      <c r="J87" s="300"/>
      <c r="K87" s="300"/>
      <c r="L87" s="300"/>
      <c r="M87" s="300"/>
      <c r="N87" s="300"/>
      <c r="O87" s="300"/>
      <c r="P87" s="300"/>
      <c r="Q87" s="300"/>
    </row>
    <row r="88" spans="1:17">
      <c r="A88" s="315" t="s">
        <v>52</v>
      </c>
      <c r="B88" s="431" t="s">
        <v>277</v>
      </c>
      <c r="C88" s="432"/>
      <c r="D88" s="432"/>
      <c r="E88" s="432"/>
      <c r="F88" s="432"/>
      <c r="G88" s="433"/>
      <c r="H88" s="300">
        <f>SUM(D89:D96)</f>
        <v>16</v>
      </c>
      <c r="I88" s="300">
        <f>COUNT(D89:D96)*2</f>
        <v>16</v>
      </c>
      <c r="J88" s="300"/>
      <c r="K88" s="300"/>
      <c r="L88" s="300"/>
      <c r="M88" s="300"/>
      <c r="N88" s="300"/>
      <c r="O88" s="300"/>
      <c r="P88" s="300"/>
      <c r="Q88" s="300"/>
    </row>
    <row r="89" spans="1:17" ht="72.5">
      <c r="A89" s="315" t="s">
        <v>53</v>
      </c>
      <c r="B89" s="9" t="s">
        <v>278</v>
      </c>
      <c r="C89" s="27" t="s">
        <v>528</v>
      </c>
      <c r="D89" s="50">
        <v>2</v>
      </c>
      <c r="E89" s="56" t="s">
        <v>823</v>
      </c>
      <c r="F89" s="14" t="s">
        <v>871</v>
      </c>
      <c r="G89" s="316"/>
      <c r="H89" s="300"/>
      <c r="I89" s="300"/>
      <c r="J89" s="300"/>
      <c r="K89" s="300"/>
      <c r="L89" s="300"/>
      <c r="M89" s="300"/>
      <c r="N89" s="300"/>
      <c r="O89" s="300"/>
      <c r="P89" s="300"/>
      <c r="Q89" s="300"/>
    </row>
    <row r="90" spans="1:17" ht="43.5">
      <c r="A90" s="315" t="s">
        <v>54</v>
      </c>
      <c r="B90" s="9" t="s">
        <v>279</v>
      </c>
      <c r="C90" s="25" t="s">
        <v>529</v>
      </c>
      <c r="D90" s="50">
        <v>2</v>
      </c>
      <c r="E90" s="56" t="s">
        <v>823</v>
      </c>
      <c r="F90" s="16"/>
      <c r="G90" s="316"/>
      <c r="H90" s="300"/>
      <c r="I90" s="300"/>
      <c r="J90" s="300"/>
      <c r="K90" s="300"/>
      <c r="L90" s="300"/>
      <c r="M90" s="300"/>
      <c r="N90" s="300"/>
      <c r="O90" s="300"/>
      <c r="P90" s="300"/>
      <c r="Q90" s="300"/>
    </row>
    <row r="91" spans="1:17" ht="46.5">
      <c r="A91" s="315" t="s">
        <v>55</v>
      </c>
      <c r="B91" s="12" t="s">
        <v>280</v>
      </c>
      <c r="C91" s="32" t="s">
        <v>530</v>
      </c>
      <c r="D91" s="50">
        <v>2</v>
      </c>
      <c r="E91" s="56" t="s">
        <v>823</v>
      </c>
      <c r="F91" s="16"/>
      <c r="G91" s="316"/>
      <c r="H91" s="300"/>
      <c r="I91" s="300"/>
      <c r="J91" s="300"/>
      <c r="K91" s="300"/>
      <c r="L91" s="300"/>
      <c r="M91" s="300"/>
      <c r="N91" s="300"/>
      <c r="O91" s="300"/>
      <c r="P91" s="300"/>
      <c r="Q91" s="300"/>
    </row>
    <row r="92" spans="1:17" ht="29">
      <c r="A92" s="315" t="s">
        <v>3</v>
      </c>
      <c r="B92" s="12"/>
      <c r="C92" s="32" t="s">
        <v>531</v>
      </c>
      <c r="D92" s="50">
        <v>2</v>
      </c>
      <c r="E92" s="56" t="s">
        <v>823</v>
      </c>
      <c r="F92" s="16"/>
      <c r="G92" s="316"/>
      <c r="H92" s="300"/>
      <c r="I92" s="300"/>
      <c r="J92" s="300"/>
      <c r="K92" s="300"/>
      <c r="L92" s="300"/>
      <c r="M92" s="300"/>
      <c r="N92" s="300"/>
      <c r="O92" s="300"/>
      <c r="P92" s="300"/>
      <c r="Q92" s="300"/>
    </row>
    <row r="93" spans="1:17" ht="43.5">
      <c r="A93" s="315" t="s">
        <v>56</v>
      </c>
      <c r="B93" s="9" t="s">
        <v>281</v>
      </c>
      <c r="C93" s="26" t="s">
        <v>532</v>
      </c>
      <c r="D93" s="50">
        <v>2</v>
      </c>
      <c r="E93" s="56" t="s">
        <v>828</v>
      </c>
      <c r="F93" s="16"/>
      <c r="G93" s="316"/>
      <c r="H93" s="300"/>
      <c r="I93" s="300"/>
      <c r="J93" s="300"/>
      <c r="K93" s="300"/>
      <c r="L93" s="300"/>
      <c r="M93" s="300"/>
      <c r="N93" s="300"/>
      <c r="O93" s="300"/>
      <c r="P93" s="300"/>
      <c r="Q93" s="300"/>
    </row>
    <row r="94" spans="1:17" ht="43.5">
      <c r="A94" s="315" t="s">
        <v>57</v>
      </c>
      <c r="B94" s="13" t="s">
        <v>282</v>
      </c>
      <c r="C94" s="26" t="s">
        <v>533</v>
      </c>
      <c r="D94" s="50">
        <v>2</v>
      </c>
      <c r="E94" s="56" t="s">
        <v>823</v>
      </c>
      <c r="F94" s="16"/>
      <c r="G94" s="316"/>
      <c r="H94" s="300"/>
      <c r="I94" s="300"/>
      <c r="J94" s="300"/>
      <c r="K94" s="300"/>
      <c r="L94" s="300"/>
      <c r="M94" s="300"/>
      <c r="N94" s="300"/>
      <c r="O94" s="300"/>
      <c r="P94" s="300"/>
      <c r="Q94" s="300"/>
    </row>
    <row r="95" spans="1:17" ht="72.5">
      <c r="A95" s="315" t="s">
        <v>3</v>
      </c>
      <c r="B95" s="13"/>
      <c r="C95" s="25" t="s">
        <v>534</v>
      </c>
      <c r="D95" s="50">
        <v>2</v>
      </c>
      <c r="E95" s="56" t="s">
        <v>827</v>
      </c>
      <c r="F95" s="16"/>
      <c r="G95" s="316"/>
      <c r="H95" s="300"/>
      <c r="I95" s="300"/>
      <c r="J95" s="300"/>
      <c r="K95" s="300"/>
      <c r="L95" s="300"/>
      <c r="M95" s="300"/>
      <c r="N95" s="300"/>
      <c r="O95" s="300"/>
      <c r="P95" s="300"/>
      <c r="Q95" s="300"/>
    </row>
    <row r="96" spans="1:17" ht="77.5">
      <c r="A96" s="315" t="s">
        <v>58</v>
      </c>
      <c r="B96" s="9" t="s">
        <v>283</v>
      </c>
      <c r="C96" s="27" t="s">
        <v>535</v>
      </c>
      <c r="D96" s="50">
        <v>2</v>
      </c>
      <c r="E96" s="56" t="s">
        <v>821</v>
      </c>
      <c r="F96" s="16"/>
      <c r="G96" s="316"/>
      <c r="H96" s="300"/>
      <c r="I96" s="300"/>
      <c r="J96" s="300"/>
      <c r="K96" s="300"/>
      <c r="L96" s="300"/>
      <c r="M96" s="300"/>
      <c r="N96" s="300"/>
      <c r="O96" s="300"/>
      <c r="P96" s="300"/>
      <c r="Q96" s="300"/>
    </row>
    <row r="97" spans="1:17">
      <c r="A97" s="315" t="s">
        <v>59</v>
      </c>
      <c r="B97" s="431" t="s">
        <v>284</v>
      </c>
      <c r="C97" s="432"/>
      <c r="D97" s="432"/>
      <c r="E97" s="432"/>
      <c r="F97" s="432"/>
      <c r="G97" s="433"/>
      <c r="H97" s="300">
        <f>SUM(D98:D111)</f>
        <v>28</v>
      </c>
      <c r="I97" s="300">
        <f>COUNT(D98:D111)*2</f>
        <v>28</v>
      </c>
      <c r="J97" s="300"/>
      <c r="K97" s="300"/>
      <c r="L97" s="300"/>
      <c r="M97" s="300"/>
      <c r="N97" s="300"/>
      <c r="O97" s="300"/>
      <c r="P97" s="300"/>
      <c r="Q97" s="300"/>
    </row>
    <row r="98" spans="1:17" ht="46.5">
      <c r="A98" s="320" t="s">
        <v>60</v>
      </c>
      <c r="B98" s="7" t="s">
        <v>285</v>
      </c>
      <c r="C98" s="25" t="s">
        <v>536</v>
      </c>
      <c r="D98" s="50">
        <v>2</v>
      </c>
      <c r="E98" s="298" t="s">
        <v>827</v>
      </c>
      <c r="F98" s="19" t="s">
        <v>872</v>
      </c>
      <c r="G98" s="321"/>
      <c r="H98" s="300"/>
      <c r="I98" s="300"/>
      <c r="J98" s="300"/>
      <c r="K98" s="300"/>
      <c r="L98" s="300"/>
      <c r="M98" s="300"/>
      <c r="N98" s="300"/>
      <c r="O98" s="300"/>
      <c r="P98" s="300"/>
      <c r="Q98" s="300"/>
    </row>
    <row r="99" spans="1:17" ht="46.5">
      <c r="A99" s="315" t="s">
        <v>61</v>
      </c>
      <c r="B99" s="5" t="s">
        <v>286</v>
      </c>
      <c r="C99" s="25" t="s">
        <v>537</v>
      </c>
      <c r="D99" s="51">
        <v>2</v>
      </c>
      <c r="E99" s="298" t="s">
        <v>827</v>
      </c>
      <c r="F99" s="19"/>
      <c r="G99" s="317"/>
      <c r="H99" s="300"/>
      <c r="I99" s="300"/>
      <c r="J99" s="300"/>
      <c r="K99" s="300"/>
      <c r="L99" s="300"/>
      <c r="M99" s="300"/>
      <c r="N99" s="300"/>
      <c r="O99" s="300"/>
      <c r="P99" s="300"/>
      <c r="Q99" s="300"/>
    </row>
    <row r="100" spans="1:17" ht="46.5">
      <c r="A100" s="315" t="s">
        <v>62</v>
      </c>
      <c r="B100" s="8" t="s">
        <v>287</v>
      </c>
      <c r="C100" s="25" t="s">
        <v>538</v>
      </c>
      <c r="D100" s="51">
        <v>2</v>
      </c>
      <c r="E100" s="56" t="s">
        <v>834</v>
      </c>
      <c r="F100" s="67"/>
      <c r="G100" s="317"/>
      <c r="H100" s="300"/>
      <c r="I100" s="300"/>
      <c r="J100" s="300"/>
      <c r="K100" s="300"/>
      <c r="L100" s="300"/>
      <c r="M100" s="300"/>
      <c r="N100" s="300"/>
      <c r="O100" s="300"/>
      <c r="P100" s="300"/>
      <c r="Q100" s="300"/>
    </row>
    <row r="101" spans="1:17" ht="46.5">
      <c r="A101" s="315" t="s">
        <v>63</v>
      </c>
      <c r="B101" s="8" t="s">
        <v>288</v>
      </c>
      <c r="C101" s="25" t="s">
        <v>539</v>
      </c>
      <c r="D101" s="51">
        <v>2</v>
      </c>
      <c r="E101" s="56" t="s">
        <v>828</v>
      </c>
      <c r="F101" s="68"/>
      <c r="G101" s="317"/>
      <c r="H101" s="300"/>
      <c r="I101" s="300"/>
      <c r="J101" s="300"/>
      <c r="K101" s="300"/>
      <c r="L101" s="300"/>
      <c r="M101" s="300"/>
      <c r="N101" s="300"/>
      <c r="O101" s="300"/>
      <c r="P101" s="300"/>
      <c r="Q101" s="300"/>
    </row>
    <row r="102" spans="1:17" ht="31">
      <c r="A102" s="315" t="s">
        <v>64</v>
      </c>
      <c r="B102" s="8" t="s">
        <v>289</v>
      </c>
      <c r="C102" s="25" t="s">
        <v>540</v>
      </c>
      <c r="D102" s="51">
        <v>2</v>
      </c>
      <c r="E102" s="56" t="s">
        <v>821</v>
      </c>
      <c r="F102" s="67" t="s">
        <v>873</v>
      </c>
      <c r="G102" s="317"/>
      <c r="H102" s="300"/>
      <c r="I102" s="300"/>
      <c r="J102" s="300"/>
      <c r="K102" s="300"/>
      <c r="L102" s="300"/>
      <c r="M102" s="300"/>
      <c r="N102" s="300"/>
      <c r="O102" s="300"/>
      <c r="P102" s="300"/>
      <c r="Q102" s="300"/>
    </row>
    <row r="103" spans="1:17" ht="31">
      <c r="A103" s="315" t="s">
        <v>65</v>
      </c>
      <c r="B103" s="8" t="s">
        <v>290</v>
      </c>
      <c r="C103" s="29" t="s">
        <v>541</v>
      </c>
      <c r="D103" s="51">
        <v>2</v>
      </c>
      <c r="E103" s="56" t="s">
        <v>835</v>
      </c>
      <c r="F103" s="68"/>
      <c r="G103" s="317"/>
      <c r="H103" s="300"/>
      <c r="I103" s="300"/>
      <c r="J103" s="300"/>
      <c r="K103" s="300"/>
      <c r="L103" s="300"/>
      <c r="M103" s="300"/>
      <c r="N103" s="300"/>
      <c r="O103" s="300"/>
      <c r="P103" s="300"/>
      <c r="Q103" s="300"/>
    </row>
    <row r="104" spans="1:17" ht="29">
      <c r="A104" s="315" t="s">
        <v>3</v>
      </c>
      <c r="B104" s="8"/>
      <c r="C104" s="29" t="s">
        <v>542</v>
      </c>
      <c r="D104" s="51">
        <v>2</v>
      </c>
      <c r="E104" s="56" t="s">
        <v>835</v>
      </c>
      <c r="F104" s="68"/>
      <c r="G104" s="317"/>
      <c r="H104" s="300"/>
      <c r="I104" s="300"/>
      <c r="J104" s="300"/>
      <c r="K104" s="300"/>
      <c r="L104" s="300"/>
      <c r="M104" s="300"/>
      <c r="N104" s="300"/>
      <c r="O104" s="300"/>
      <c r="P104" s="300"/>
      <c r="Q104" s="300"/>
    </row>
    <row r="105" spans="1:17" ht="15.5">
      <c r="A105" s="315"/>
      <c r="B105" s="8"/>
      <c r="C105" s="29" t="s">
        <v>543</v>
      </c>
      <c r="D105" s="51">
        <v>2</v>
      </c>
      <c r="E105" s="56"/>
      <c r="F105" s="68"/>
      <c r="G105" s="317"/>
      <c r="H105" s="300"/>
      <c r="I105" s="300"/>
      <c r="J105" s="300"/>
      <c r="K105" s="300"/>
      <c r="L105" s="300"/>
      <c r="M105" s="300"/>
      <c r="N105" s="300"/>
      <c r="O105" s="300"/>
      <c r="P105" s="300"/>
      <c r="Q105" s="300"/>
    </row>
    <row r="106" spans="1:17" ht="15.5">
      <c r="A106" s="315" t="s">
        <v>3</v>
      </c>
      <c r="B106" s="8"/>
      <c r="C106" s="29" t="s">
        <v>544</v>
      </c>
      <c r="D106" s="51">
        <v>2</v>
      </c>
      <c r="E106" s="56" t="s">
        <v>835</v>
      </c>
      <c r="F106" s="69"/>
      <c r="G106" s="317"/>
      <c r="H106" s="300"/>
      <c r="I106" s="300"/>
      <c r="J106" s="300"/>
      <c r="K106" s="300"/>
      <c r="L106" s="300"/>
      <c r="M106" s="300"/>
      <c r="N106" s="300"/>
      <c r="O106" s="300"/>
      <c r="P106" s="300"/>
      <c r="Q106" s="300"/>
    </row>
    <row r="107" spans="1:17" ht="29">
      <c r="A107" s="315" t="s">
        <v>3</v>
      </c>
      <c r="B107" s="8"/>
      <c r="C107" s="26" t="s">
        <v>545</v>
      </c>
      <c r="D107" s="51">
        <v>2</v>
      </c>
      <c r="E107" s="56" t="s">
        <v>835</v>
      </c>
      <c r="F107" s="69"/>
      <c r="G107" s="317"/>
      <c r="H107" s="300"/>
      <c r="I107" s="300"/>
      <c r="J107" s="300"/>
      <c r="K107" s="300"/>
      <c r="L107" s="300"/>
      <c r="M107" s="300"/>
      <c r="N107" s="300"/>
      <c r="O107" s="300"/>
      <c r="P107" s="300"/>
      <c r="Q107" s="300"/>
    </row>
    <row r="108" spans="1:17" ht="15.5">
      <c r="A108" s="315"/>
      <c r="B108" s="8"/>
      <c r="C108" s="26" t="s">
        <v>546</v>
      </c>
      <c r="D108" s="51">
        <v>2</v>
      </c>
      <c r="E108" s="56"/>
      <c r="F108" s="69"/>
      <c r="G108" s="317"/>
      <c r="H108" s="300"/>
      <c r="I108" s="300"/>
      <c r="J108" s="300"/>
      <c r="K108" s="300"/>
      <c r="L108" s="300"/>
      <c r="M108" s="300"/>
      <c r="N108" s="300"/>
      <c r="O108" s="300"/>
      <c r="P108" s="300"/>
      <c r="Q108" s="300"/>
    </row>
    <row r="109" spans="1:17" ht="31">
      <c r="A109" s="315" t="s">
        <v>66</v>
      </c>
      <c r="B109" s="8" t="s">
        <v>291</v>
      </c>
      <c r="C109" s="27" t="s">
        <v>547</v>
      </c>
      <c r="D109" s="51">
        <v>2</v>
      </c>
      <c r="E109" s="56" t="s">
        <v>835</v>
      </c>
      <c r="F109" s="16"/>
      <c r="G109" s="317"/>
      <c r="H109" s="300"/>
      <c r="I109" s="300"/>
      <c r="J109" s="300"/>
      <c r="K109" s="300"/>
      <c r="L109" s="300"/>
      <c r="M109" s="300"/>
      <c r="N109" s="300"/>
      <c r="O109" s="300"/>
      <c r="P109" s="300"/>
      <c r="Q109" s="300"/>
    </row>
    <row r="110" spans="1:17" ht="29">
      <c r="A110" s="315"/>
      <c r="B110" s="5"/>
      <c r="C110" s="27" t="s">
        <v>548</v>
      </c>
      <c r="D110" s="51">
        <v>2</v>
      </c>
      <c r="E110" s="56" t="s">
        <v>835</v>
      </c>
      <c r="F110" s="16"/>
      <c r="G110" s="322"/>
      <c r="H110" s="300"/>
      <c r="I110" s="300"/>
      <c r="J110" s="300"/>
      <c r="K110" s="300"/>
      <c r="L110" s="300"/>
      <c r="M110" s="300"/>
      <c r="N110" s="300"/>
      <c r="O110" s="300"/>
      <c r="P110" s="300"/>
      <c r="Q110" s="300"/>
    </row>
    <row r="111" spans="1:17" ht="29">
      <c r="A111" s="315"/>
      <c r="B111" s="5"/>
      <c r="C111" s="25" t="s">
        <v>549</v>
      </c>
      <c r="D111" s="51">
        <v>2</v>
      </c>
      <c r="E111" s="56" t="s">
        <v>835</v>
      </c>
      <c r="F111" s="16"/>
      <c r="G111" s="322"/>
      <c r="H111" s="300"/>
      <c r="I111" s="300"/>
      <c r="J111" s="300"/>
      <c r="K111" s="300"/>
      <c r="L111" s="300"/>
      <c r="M111" s="300"/>
      <c r="N111" s="300"/>
      <c r="O111" s="300"/>
      <c r="P111" s="300"/>
      <c r="Q111" s="300"/>
    </row>
    <row r="112" spans="1:17">
      <c r="A112" s="315" t="s">
        <v>67</v>
      </c>
      <c r="B112" s="431" t="s">
        <v>292</v>
      </c>
      <c r="C112" s="432"/>
      <c r="D112" s="432"/>
      <c r="E112" s="432"/>
      <c r="F112" s="432"/>
      <c r="G112" s="433"/>
      <c r="H112" s="300">
        <f>SUM(D113:D128)</f>
        <v>32</v>
      </c>
      <c r="I112" s="300">
        <f>COUNT(D113:D128)*2</f>
        <v>32</v>
      </c>
      <c r="J112" s="300"/>
      <c r="K112" s="300"/>
      <c r="L112" s="300"/>
      <c r="M112" s="300"/>
      <c r="N112" s="300"/>
      <c r="O112" s="300"/>
      <c r="P112" s="300"/>
      <c r="Q112" s="300"/>
    </row>
    <row r="113" spans="1:17" ht="46.5">
      <c r="A113" s="315" t="s">
        <v>68</v>
      </c>
      <c r="B113" s="8" t="s">
        <v>293</v>
      </c>
      <c r="C113" s="25" t="s">
        <v>550</v>
      </c>
      <c r="D113" s="51">
        <v>2</v>
      </c>
      <c r="E113" s="56" t="s">
        <v>836</v>
      </c>
      <c r="F113" s="14" t="s">
        <v>874</v>
      </c>
      <c r="G113" s="317"/>
      <c r="H113" s="300"/>
      <c r="I113" s="300"/>
      <c r="J113" s="300"/>
      <c r="K113" s="300"/>
      <c r="L113" s="300"/>
      <c r="M113" s="300"/>
      <c r="N113" s="300"/>
      <c r="O113" s="300"/>
      <c r="P113" s="300"/>
      <c r="Q113" s="300"/>
    </row>
    <row r="114" spans="1:17" ht="15.5">
      <c r="A114" s="315" t="s">
        <v>3</v>
      </c>
      <c r="B114" s="8"/>
      <c r="C114" s="25" t="s">
        <v>551</v>
      </c>
      <c r="D114" s="51">
        <v>2</v>
      </c>
      <c r="E114" s="56" t="s">
        <v>836</v>
      </c>
      <c r="F114" s="14" t="s">
        <v>874</v>
      </c>
      <c r="G114" s="317"/>
      <c r="H114" s="300"/>
      <c r="I114" s="300"/>
      <c r="J114" s="300"/>
      <c r="K114" s="300"/>
      <c r="L114" s="300"/>
      <c r="M114" s="300"/>
      <c r="N114" s="300"/>
      <c r="O114" s="300"/>
      <c r="P114" s="300"/>
      <c r="Q114" s="300"/>
    </row>
    <row r="115" spans="1:17" ht="15.5">
      <c r="A115" s="315" t="s">
        <v>3</v>
      </c>
      <c r="B115" s="8"/>
      <c r="C115" s="32" t="s">
        <v>552</v>
      </c>
      <c r="D115" s="52">
        <v>2</v>
      </c>
      <c r="E115" s="59" t="s">
        <v>836</v>
      </c>
      <c r="F115" s="15" t="s">
        <v>874</v>
      </c>
      <c r="G115" s="317"/>
      <c r="H115" s="300"/>
      <c r="I115" s="300"/>
      <c r="J115" s="300"/>
      <c r="K115" s="300"/>
      <c r="L115" s="300"/>
      <c r="M115" s="300"/>
      <c r="N115" s="300"/>
      <c r="O115" s="300"/>
      <c r="P115" s="300"/>
      <c r="Q115" s="300"/>
    </row>
    <row r="116" spans="1:17" ht="15.5">
      <c r="A116" s="315" t="s">
        <v>3</v>
      </c>
      <c r="B116" s="8"/>
      <c r="C116" s="26" t="s">
        <v>553</v>
      </c>
      <c r="D116" s="51">
        <v>2</v>
      </c>
      <c r="E116" s="56" t="s">
        <v>836</v>
      </c>
      <c r="F116" s="14" t="s">
        <v>874</v>
      </c>
      <c r="G116" s="317"/>
      <c r="H116" s="300"/>
      <c r="I116" s="300"/>
      <c r="J116" s="300"/>
      <c r="K116" s="300"/>
      <c r="L116" s="300"/>
      <c r="M116" s="300"/>
      <c r="N116" s="300"/>
      <c r="O116" s="300"/>
      <c r="P116" s="300"/>
      <c r="Q116" s="300"/>
    </row>
    <row r="117" spans="1:17" ht="29">
      <c r="A117" s="315" t="s">
        <v>3</v>
      </c>
      <c r="B117" s="8"/>
      <c r="C117" s="26" t="s">
        <v>554</v>
      </c>
      <c r="D117" s="51">
        <v>2</v>
      </c>
      <c r="E117" s="56" t="s">
        <v>836</v>
      </c>
      <c r="F117" s="14" t="s">
        <v>874</v>
      </c>
      <c r="G117" s="317"/>
      <c r="H117" s="300"/>
      <c r="I117" s="300"/>
      <c r="J117" s="300"/>
      <c r="K117" s="300"/>
      <c r="L117" s="300"/>
      <c r="M117" s="300"/>
      <c r="N117" s="300"/>
      <c r="O117" s="300"/>
      <c r="P117" s="300"/>
      <c r="Q117" s="300"/>
    </row>
    <row r="118" spans="1:17" ht="29">
      <c r="A118" s="315" t="s">
        <v>3</v>
      </c>
      <c r="B118" s="8"/>
      <c r="C118" s="26" t="s">
        <v>555</v>
      </c>
      <c r="D118" s="51">
        <v>2</v>
      </c>
      <c r="E118" s="56" t="s">
        <v>836</v>
      </c>
      <c r="F118" s="14" t="s">
        <v>874</v>
      </c>
      <c r="G118" s="317"/>
      <c r="H118" s="300"/>
      <c r="I118" s="300"/>
      <c r="J118" s="300"/>
      <c r="K118" s="300"/>
      <c r="L118" s="300"/>
      <c r="M118" s="300"/>
      <c r="N118" s="300"/>
      <c r="O118" s="300"/>
      <c r="P118" s="300"/>
      <c r="Q118" s="300"/>
    </row>
    <row r="119" spans="1:17" ht="15.5">
      <c r="A119" s="315" t="s">
        <v>3</v>
      </c>
      <c r="B119" s="8"/>
      <c r="C119" s="26" t="s">
        <v>556</v>
      </c>
      <c r="D119" s="51">
        <v>2</v>
      </c>
      <c r="E119" s="56" t="s">
        <v>836</v>
      </c>
      <c r="F119" s="14" t="s">
        <v>874</v>
      </c>
      <c r="G119" s="317"/>
      <c r="H119" s="300"/>
      <c r="I119" s="300"/>
      <c r="J119" s="300"/>
      <c r="K119" s="300"/>
      <c r="L119" s="300"/>
      <c r="M119" s="300"/>
      <c r="N119" s="300"/>
      <c r="O119" s="300"/>
      <c r="P119" s="300"/>
      <c r="Q119" s="300"/>
    </row>
    <row r="120" spans="1:17" ht="29">
      <c r="A120" s="315" t="s">
        <v>3</v>
      </c>
      <c r="B120" s="8"/>
      <c r="C120" s="26" t="s">
        <v>557</v>
      </c>
      <c r="D120" s="51">
        <v>2</v>
      </c>
      <c r="E120" s="56" t="s">
        <v>836</v>
      </c>
      <c r="F120" s="14" t="s">
        <v>874</v>
      </c>
      <c r="G120" s="317"/>
      <c r="H120" s="300"/>
      <c r="I120" s="300"/>
      <c r="J120" s="300"/>
      <c r="K120" s="300"/>
      <c r="L120" s="300"/>
      <c r="M120" s="300"/>
      <c r="N120" s="300"/>
      <c r="O120" s="300"/>
      <c r="P120" s="300"/>
      <c r="Q120" s="300"/>
    </row>
    <row r="121" spans="1:17" ht="29">
      <c r="A121" s="315" t="s">
        <v>3</v>
      </c>
      <c r="B121" s="8"/>
      <c r="C121" s="26" t="s">
        <v>558</v>
      </c>
      <c r="D121" s="51">
        <v>2</v>
      </c>
      <c r="E121" s="56" t="s">
        <v>836</v>
      </c>
      <c r="F121" s="14" t="s">
        <v>875</v>
      </c>
      <c r="G121" s="317"/>
      <c r="H121" s="300"/>
      <c r="I121" s="300"/>
      <c r="J121" s="300"/>
      <c r="K121" s="300"/>
      <c r="L121" s="300"/>
      <c r="M121" s="300"/>
      <c r="N121" s="300"/>
      <c r="O121" s="300"/>
      <c r="P121" s="300"/>
      <c r="Q121" s="300"/>
    </row>
    <row r="122" spans="1:17" ht="15.5">
      <c r="A122" s="315" t="s">
        <v>3</v>
      </c>
      <c r="B122" s="8"/>
      <c r="C122" s="26" t="s">
        <v>559</v>
      </c>
      <c r="D122" s="51">
        <v>2</v>
      </c>
      <c r="E122" s="56" t="s">
        <v>836</v>
      </c>
      <c r="F122" s="14" t="s">
        <v>876</v>
      </c>
      <c r="G122" s="317"/>
      <c r="H122" s="300"/>
      <c r="I122" s="300"/>
      <c r="J122" s="300"/>
      <c r="K122" s="300"/>
      <c r="L122" s="300"/>
      <c r="M122" s="300"/>
      <c r="N122" s="300"/>
      <c r="O122" s="300"/>
      <c r="P122" s="300"/>
      <c r="Q122" s="300"/>
    </row>
    <row r="123" spans="1:17" ht="43.5">
      <c r="A123" s="315"/>
      <c r="B123" s="8"/>
      <c r="C123" s="25" t="s">
        <v>560</v>
      </c>
      <c r="D123" s="51">
        <v>2</v>
      </c>
      <c r="E123" s="56" t="s">
        <v>836</v>
      </c>
      <c r="F123" s="14" t="s">
        <v>877</v>
      </c>
      <c r="G123" s="317"/>
      <c r="H123" s="300"/>
      <c r="I123" s="300"/>
      <c r="J123" s="300"/>
      <c r="K123" s="300"/>
      <c r="L123" s="300"/>
      <c r="M123" s="300"/>
      <c r="N123" s="300"/>
      <c r="O123" s="300"/>
      <c r="P123" s="300"/>
      <c r="Q123" s="300"/>
    </row>
    <row r="124" spans="1:17" ht="29">
      <c r="A124" s="315"/>
      <c r="B124" s="8"/>
      <c r="C124" s="25" t="s">
        <v>561</v>
      </c>
      <c r="D124" s="51">
        <v>2</v>
      </c>
      <c r="E124" s="56" t="s">
        <v>836</v>
      </c>
      <c r="F124" s="14" t="s">
        <v>878</v>
      </c>
      <c r="G124" s="317"/>
      <c r="H124" s="300"/>
      <c r="I124" s="300"/>
      <c r="J124" s="300"/>
      <c r="K124" s="300"/>
      <c r="L124" s="300"/>
      <c r="M124" s="300"/>
      <c r="N124" s="300"/>
      <c r="O124" s="300"/>
      <c r="P124" s="300"/>
      <c r="Q124" s="300"/>
    </row>
    <row r="125" spans="1:17" ht="46.5">
      <c r="A125" s="315" t="s">
        <v>69</v>
      </c>
      <c r="B125" s="8" t="s">
        <v>294</v>
      </c>
      <c r="C125" s="25" t="s">
        <v>562</v>
      </c>
      <c r="D125" s="51">
        <v>2</v>
      </c>
      <c r="E125" s="56" t="s">
        <v>836</v>
      </c>
      <c r="F125" s="19" t="s">
        <v>879</v>
      </c>
      <c r="G125" s="317"/>
      <c r="H125" s="300"/>
      <c r="I125" s="300"/>
      <c r="J125" s="300"/>
      <c r="K125" s="300"/>
      <c r="L125" s="300"/>
      <c r="M125" s="300"/>
      <c r="N125" s="300"/>
      <c r="O125" s="300"/>
      <c r="P125" s="300"/>
      <c r="Q125" s="300"/>
    </row>
    <row r="126" spans="1:17" ht="31">
      <c r="A126" s="315" t="s">
        <v>3</v>
      </c>
      <c r="B126" s="8"/>
      <c r="C126" s="8" t="s">
        <v>563</v>
      </c>
      <c r="D126" s="51">
        <v>2</v>
      </c>
      <c r="E126" s="56" t="s">
        <v>836</v>
      </c>
      <c r="F126" s="19"/>
      <c r="G126" s="317"/>
      <c r="H126" s="300"/>
      <c r="I126" s="300"/>
      <c r="J126" s="300"/>
      <c r="K126" s="300"/>
      <c r="L126" s="300"/>
      <c r="M126" s="300"/>
      <c r="N126" s="300"/>
      <c r="O126" s="300"/>
      <c r="P126" s="300"/>
      <c r="Q126" s="300"/>
    </row>
    <row r="127" spans="1:17" ht="29">
      <c r="A127" s="315" t="s">
        <v>3</v>
      </c>
      <c r="B127" s="8"/>
      <c r="C127" s="29" t="s">
        <v>564</v>
      </c>
      <c r="D127" s="53">
        <v>2</v>
      </c>
      <c r="E127" s="56" t="s">
        <v>836</v>
      </c>
      <c r="F127" s="69" t="s">
        <v>880</v>
      </c>
      <c r="G127" s="317"/>
      <c r="H127" s="300"/>
      <c r="I127" s="300"/>
      <c r="J127" s="300"/>
      <c r="K127" s="300"/>
      <c r="L127" s="300"/>
      <c r="M127" s="300"/>
      <c r="N127" s="300"/>
      <c r="O127" s="300"/>
      <c r="P127" s="300"/>
      <c r="Q127" s="300"/>
    </row>
    <row r="128" spans="1:17" ht="62">
      <c r="A128" s="315" t="s">
        <v>70</v>
      </c>
      <c r="B128" s="9" t="s">
        <v>295</v>
      </c>
      <c r="C128" s="27" t="s">
        <v>565</v>
      </c>
      <c r="D128" s="50">
        <v>2</v>
      </c>
      <c r="E128" s="56" t="s">
        <v>836</v>
      </c>
      <c r="F128" s="16"/>
      <c r="G128" s="316"/>
      <c r="H128" s="300"/>
      <c r="I128" s="300"/>
      <c r="J128" s="300"/>
      <c r="K128" s="300"/>
      <c r="L128" s="300"/>
      <c r="M128" s="300"/>
      <c r="N128" s="300"/>
      <c r="O128" s="300"/>
      <c r="P128" s="300"/>
      <c r="Q128" s="300"/>
    </row>
    <row r="129" spans="1:17">
      <c r="A129" s="315" t="s">
        <v>71</v>
      </c>
      <c r="B129" s="431" t="s">
        <v>296</v>
      </c>
      <c r="C129" s="432"/>
      <c r="D129" s="432"/>
      <c r="E129" s="432"/>
      <c r="F129" s="432"/>
      <c r="G129" s="433"/>
      <c r="H129" s="300">
        <f>SUM(D130:D141)</f>
        <v>24</v>
      </c>
      <c r="I129" s="300">
        <f>COUNT(D130:D141)*2</f>
        <v>24</v>
      </c>
      <c r="J129" s="300"/>
      <c r="K129" s="300"/>
      <c r="L129" s="300"/>
      <c r="M129" s="300"/>
      <c r="N129" s="300"/>
      <c r="O129" s="300"/>
      <c r="P129" s="300"/>
      <c r="Q129" s="300"/>
    </row>
    <row r="130" spans="1:17" ht="46.5">
      <c r="A130" s="315" t="s">
        <v>72</v>
      </c>
      <c r="B130" s="8" t="s">
        <v>297</v>
      </c>
      <c r="C130" s="8" t="s">
        <v>566</v>
      </c>
      <c r="D130" s="51">
        <v>2</v>
      </c>
      <c r="E130" s="298" t="s">
        <v>823</v>
      </c>
      <c r="F130" s="19" t="s">
        <v>881</v>
      </c>
      <c r="G130" s="317"/>
      <c r="H130" s="300"/>
      <c r="I130" s="300"/>
      <c r="J130" s="300"/>
      <c r="K130" s="300"/>
      <c r="L130" s="300"/>
      <c r="M130" s="300"/>
      <c r="N130" s="300"/>
      <c r="O130" s="300"/>
      <c r="P130" s="300"/>
      <c r="Q130" s="300"/>
    </row>
    <row r="131" spans="1:17" ht="31">
      <c r="A131" s="315" t="s">
        <v>3</v>
      </c>
      <c r="B131" s="8"/>
      <c r="C131" s="11" t="s">
        <v>567</v>
      </c>
      <c r="D131" s="51">
        <v>2</v>
      </c>
      <c r="E131" s="298" t="s">
        <v>823</v>
      </c>
      <c r="F131" s="19"/>
      <c r="G131" s="317"/>
      <c r="H131" s="300"/>
      <c r="I131" s="300"/>
      <c r="J131" s="300"/>
      <c r="K131" s="300"/>
      <c r="L131" s="300"/>
      <c r="M131" s="300"/>
      <c r="N131" s="300"/>
      <c r="O131" s="300"/>
      <c r="P131" s="300"/>
      <c r="Q131" s="300"/>
    </row>
    <row r="132" spans="1:17" ht="62">
      <c r="A132" s="315" t="s">
        <v>73</v>
      </c>
      <c r="B132" s="8" t="s">
        <v>298</v>
      </c>
      <c r="C132" s="8" t="s">
        <v>568</v>
      </c>
      <c r="D132" s="51">
        <v>2</v>
      </c>
      <c r="E132" s="298" t="s">
        <v>823</v>
      </c>
      <c r="F132" s="19" t="s">
        <v>882</v>
      </c>
      <c r="G132" s="317"/>
      <c r="H132" s="300"/>
      <c r="I132" s="300"/>
      <c r="J132" s="300"/>
      <c r="K132" s="300"/>
      <c r="L132" s="300"/>
      <c r="M132" s="300"/>
      <c r="N132" s="300"/>
      <c r="O132" s="300"/>
      <c r="P132" s="300"/>
      <c r="Q132" s="300"/>
    </row>
    <row r="133" spans="1:17" ht="31">
      <c r="A133" s="315"/>
      <c r="B133" s="8"/>
      <c r="C133" s="8" t="s">
        <v>569</v>
      </c>
      <c r="D133" s="51">
        <v>2</v>
      </c>
      <c r="E133" s="298" t="s">
        <v>823</v>
      </c>
      <c r="F133" s="19" t="s">
        <v>883</v>
      </c>
      <c r="G133" s="317"/>
      <c r="H133" s="300"/>
      <c r="I133" s="300"/>
      <c r="J133" s="300"/>
      <c r="K133" s="300"/>
      <c r="L133" s="300"/>
      <c r="M133" s="300"/>
      <c r="N133" s="300"/>
      <c r="O133" s="300"/>
      <c r="P133" s="300"/>
      <c r="Q133" s="300"/>
    </row>
    <row r="134" spans="1:17" ht="62">
      <c r="A134" s="315" t="s">
        <v>74</v>
      </c>
      <c r="B134" s="8" t="s">
        <v>299</v>
      </c>
      <c r="C134" s="8" t="s">
        <v>570</v>
      </c>
      <c r="D134" s="51">
        <v>2</v>
      </c>
      <c r="E134" s="298" t="s">
        <v>824</v>
      </c>
      <c r="F134" s="19" t="s">
        <v>884</v>
      </c>
      <c r="G134" s="317"/>
      <c r="H134" s="300"/>
      <c r="I134" s="300"/>
      <c r="J134" s="300"/>
      <c r="K134" s="300"/>
      <c r="L134" s="300"/>
      <c r="M134" s="300"/>
      <c r="N134" s="300"/>
      <c r="O134" s="300"/>
      <c r="P134" s="300"/>
      <c r="Q134" s="300"/>
    </row>
    <row r="135" spans="1:17" ht="77.5">
      <c r="A135" s="315" t="s">
        <v>75</v>
      </c>
      <c r="B135" s="11" t="s">
        <v>300</v>
      </c>
      <c r="C135" s="11" t="s">
        <v>571</v>
      </c>
      <c r="D135" s="51">
        <v>2</v>
      </c>
      <c r="E135" s="298" t="s">
        <v>824</v>
      </c>
      <c r="F135" s="19" t="s">
        <v>885</v>
      </c>
      <c r="G135" s="317"/>
      <c r="H135" s="300"/>
      <c r="I135" s="300"/>
      <c r="J135" s="300"/>
      <c r="K135" s="300"/>
      <c r="L135" s="300"/>
      <c r="M135" s="300"/>
      <c r="N135" s="300"/>
      <c r="O135" s="300"/>
      <c r="P135" s="300"/>
      <c r="Q135" s="300"/>
    </row>
    <row r="136" spans="1:17" ht="43.5">
      <c r="A136" s="315" t="s">
        <v>76</v>
      </c>
      <c r="B136" s="8" t="s">
        <v>301</v>
      </c>
      <c r="C136" s="11" t="s">
        <v>572</v>
      </c>
      <c r="D136" s="51">
        <v>2</v>
      </c>
      <c r="E136" s="56" t="s">
        <v>824</v>
      </c>
      <c r="F136" s="14" t="s">
        <v>886</v>
      </c>
      <c r="G136" s="317"/>
      <c r="H136" s="300"/>
      <c r="I136" s="300"/>
      <c r="J136" s="300"/>
      <c r="K136" s="300"/>
      <c r="L136" s="300"/>
      <c r="M136" s="300"/>
      <c r="N136" s="300"/>
      <c r="O136" s="300"/>
      <c r="P136" s="300"/>
      <c r="Q136" s="300"/>
    </row>
    <row r="137" spans="1:17" ht="46.5">
      <c r="A137" s="315" t="s">
        <v>77</v>
      </c>
      <c r="B137" s="11" t="s">
        <v>302</v>
      </c>
      <c r="C137" s="11" t="s">
        <v>573</v>
      </c>
      <c r="D137" s="51">
        <v>2</v>
      </c>
      <c r="E137" s="56" t="s">
        <v>823</v>
      </c>
      <c r="F137" s="14" t="s">
        <v>887</v>
      </c>
      <c r="G137" s="317"/>
      <c r="H137" s="300"/>
      <c r="I137" s="300"/>
      <c r="J137" s="300"/>
      <c r="K137" s="300"/>
      <c r="L137" s="300"/>
      <c r="M137" s="300"/>
      <c r="N137" s="300"/>
      <c r="O137" s="300"/>
      <c r="P137" s="300"/>
      <c r="Q137" s="300"/>
    </row>
    <row r="138" spans="1:17" ht="46.5">
      <c r="A138" s="323" t="s">
        <v>78</v>
      </c>
      <c r="B138" s="5" t="s">
        <v>303</v>
      </c>
      <c r="C138" s="27" t="s">
        <v>574</v>
      </c>
      <c r="D138" s="51">
        <v>2</v>
      </c>
      <c r="E138" s="56" t="s">
        <v>823</v>
      </c>
      <c r="F138" s="69"/>
      <c r="G138" s="324"/>
      <c r="H138" s="300"/>
      <c r="I138" s="300"/>
      <c r="J138" s="300"/>
      <c r="K138" s="300"/>
      <c r="L138" s="300"/>
      <c r="M138" s="300"/>
      <c r="N138" s="300"/>
      <c r="O138" s="300"/>
      <c r="P138" s="300"/>
      <c r="Q138" s="300"/>
    </row>
    <row r="139" spans="1:17" ht="43.5">
      <c r="A139" s="323"/>
      <c r="B139" s="5"/>
      <c r="C139" s="40" t="s">
        <v>575</v>
      </c>
      <c r="D139" s="51">
        <v>2</v>
      </c>
      <c r="E139" s="142" t="s">
        <v>823</v>
      </c>
      <c r="F139" s="84" t="s">
        <v>888</v>
      </c>
      <c r="G139" s="324"/>
      <c r="H139" s="300"/>
      <c r="I139" s="300"/>
      <c r="J139" s="300"/>
      <c r="K139" s="300"/>
      <c r="L139" s="300"/>
      <c r="M139" s="300"/>
      <c r="N139" s="300"/>
      <c r="O139" s="300"/>
      <c r="P139" s="300"/>
      <c r="Q139" s="300"/>
    </row>
    <row r="140" spans="1:17" ht="43.5">
      <c r="A140" s="323"/>
      <c r="B140" s="5"/>
      <c r="C140" s="40" t="s">
        <v>576</v>
      </c>
      <c r="D140" s="51">
        <v>2</v>
      </c>
      <c r="E140" s="142" t="s">
        <v>823</v>
      </c>
      <c r="F140" s="84" t="s">
        <v>889</v>
      </c>
      <c r="G140" s="324"/>
      <c r="H140" s="300"/>
      <c r="I140" s="300"/>
      <c r="J140" s="300"/>
      <c r="K140" s="300"/>
      <c r="L140" s="300"/>
      <c r="M140" s="300"/>
      <c r="N140" s="300"/>
      <c r="O140" s="300"/>
      <c r="P140" s="300"/>
      <c r="Q140" s="300"/>
    </row>
    <row r="141" spans="1:17" ht="43.5">
      <c r="A141" s="323"/>
      <c r="B141" s="5"/>
      <c r="C141" s="33" t="s">
        <v>577</v>
      </c>
      <c r="D141" s="51">
        <v>2</v>
      </c>
      <c r="E141" s="60" t="s">
        <v>824</v>
      </c>
      <c r="F141" s="20" t="s">
        <v>890</v>
      </c>
      <c r="G141" s="317"/>
      <c r="H141" s="300"/>
      <c r="I141" s="300"/>
      <c r="J141" s="300"/>
      <c r="K141" s="300"/>
      <c r="L141" s="300"/>
      <c r="M141" s="300"/>
      <c r="N141" s="300"/>
      <c r="O141" s="300"/>
      <c r="P141" s="300"/>
      <c r="Q141" s="300"/>
    </row>
    <row r="142" spans="1:17" ht="21">
      <c r="A142" s="313" t="s">
        <v>3</v>
      </c>
      <c r="B142" s="440" t="s">
        <v>304</v>
      </c>
      <c r="C142" s="432"/>
      <c r="D142" s="432"/>
      <c r="E142" s="432"/>
      <c r="F142" s="432"/>
      <c r="G142" s="433"/>
      <c r="H142" s="300">
        <f>H143+H149+H160+H175+H181+H184+H187</f>
        <v>82</v>
      </c>
      <c r="I142" s="300">
        <f>I143+I149+I160+I175+I181+I184+I187</f>
        <v>82</v>
      </c>
      <c r="J142" s="300"/>
      <c r="K142" s="300"/>
      <c r="L142" s="300"/>
      <c r="M142" s="300"/>
      <c r="N142" s="300"/>
      <c r="O142" s="300"/>
      <c r="P142" s="300"/>
      <c r="Q142" s="300"/>
    </row>
    <row r="143" spans="1:17">
      <c r="A143" s="314" t="s">
        <v>79</v>
      </c>
      <c r="B143" s="431" t="s">
        <v>305</v>
      </c>
      <c r="C143" s="432"/>
      <c r="D143" s="432"/>
      <c r="E143" s="432"/>
      <c r="F143" s="432"/>
      <c r="G143" s="433"/>
      <c r="H143" s="300">
        <f>SUM(D144:D148)</f>
        <v>10</v>
      </c>
      <c r="I143" s="300">
        <f>COUNT(D144:D148)*2</f>
        <v>10</v>
      </c>
      <c r="J143" s="300"/>
      <c r="K143" s="300"/>
      <c r="L143" s="300"/>
      <c r="M143" s="300"/>
      <c r="N143" s="300"/>
      <c r="O143" s="300"/>
      <c r="P143" s="300"/>
      <c r="Q143" s="300"/>
    </row>
    <row r="144" spans="1:17" ht="46.5">
      <c r="A144" s="315" t="s">
        <v>80</v>
      </c>
      <c r="B144" s="7" t="s">
        <v>306</v>
      </c>
      <c r="C144" s="27" t="s">
        <v>578</v>
      </c>
      <c r="D144" s="50">
        <v>2</v>
      </c>
      <c r="E144" s="56" t="s">
        <v>835</v>
      </c>
      <c r="F144" s="16"/>
      <c r="G144" s="316"/>
      <c r="H144" s="300"/>
      <c r="I144" s="300"/>
      <c r="J144" s="300"/>
      <c r="K144" s="300"/>
      <c r="L144" s="300"/>
      <c r="M144" s="300"/>
      <c r="N144" s="300"/>
      <c r="O144" s="300"/>
      <c r="P144" s="300"/>
      <c r="Q144" s="300"/>
    </row>
    <row r="145" spans="1:17" ht="43.5">
      <c r="A145" s="315" t="s">
        <v>3</v>
      </c>
      <c r="B145" s="7"/>
      <c r="C145" s="25" t="s">
        <v>579</v>
      </c>
      <c r="D145" s="50">
        <v>2</v>
      </c>
      <c r="E145" s="56" t="s">
        <v>835</v>
      </c>
      <c r="F145" s="16"/>
      <c r="G145" s="316"/>
      <c r="H145" s="300"/>
      <c r="I145" s="300"/>
      <c r="J145" s="300"/>
      <c r="K145" s="300"/>
      <c r="L145" s="300"/>
      <c r="M145" s="300"/>
      <c r="N145" s="300"/>
      <c r="O145" s="300"/>
      <c r="P145" s="300"/>
      <c r="Q145" s="300"/>
    </row>
    <row r="146" spans="1:17" ht="43.5">
      <c r="A146" s="315"/>
      <c r="B146" s="7"/>
      <c r="C146" s="27" t="s">
        <v>580</v>
      </c>
      <c r="D146" s="50">
        <v>2</v>
      </c>
      <c r="E146" s="56" t="s">
        <v>835</v>
      </c>
      <c r="F146" s="16"/>
      <c r="G146" s="316"/>
      <c r="H146" s="300"/>
      <c r="I146" s="300"/>
      <c r="J146" s="300"/>
      <c r="K146" s="300"/>
      <c r="L146" s="300"/>
      <c r="M146" s="300"/>
      <c r="N146" s="300"/>
      <c r="O146" s="300"/>
      <c r="P146" s="300"/>
      <c r="Q146" s="300"/>
    </row>
    <row r="147" spans="1:17" ht="62">
      <c r="A147" s="315" t="s">
        <v>81</v>
      </c>
      <c r="B147" s="5" t="s">
        <v>307</v>
      </c>
      <c r="C147" s="27" t="s">
        <v>581</v>
      </c>
      <c r="D147" s="51">
        <v>2</v>
      </c>
      <c r="E147" s="56" t="s">
        <v>837</v>
      </c>
      <c r="F147" s="14" t="s">
        <v>891</v>
      </c>
      <c r="G147" s="317"/>
      <c r="H147" s="300"/>
      <c r="I147" s="300"/>
      <c r="J147" s="300"/>
      <c r="K147" s="300"/>
      <c r="L147" s="300"/>
      <c r="M147" s="300"/>
      <c r="N147" s="300"/>
      <c r="O147" s="300"/>
      <c r="P147" s="300"/>
      <c r="Q147" s="300"/>
    </row>
    <row r="148" spans="1:17" ht="58">
      <c r="A148" s="315" t="s">
        <v>82</v>
      </c>
      <c r="B148" s="5" t="s">
        <v>308</v>
      </c>
      <c r="C148" s="25" t="s">
        <v>582</v>
      </c>
      <c r="D148" s="51">
        <v>2</v>
      </c>
      <c r="E148" s="56" t="s">
        <v>828</v>
      </c>
      <c r="F148" s="14" t="s">
        <v>892</v>
      </c>
      <c r="G148" s="317"/>
      <c r="H148" s="300"/>
      <c r="I148" s="300"/>
      <c r="J148" s="300"/>
      <c r="K148" s="300"/>
      <c r="L148" s="300"/>
      <c r="M148" s="300"/>
      <c r="N148" s="300"/>
      <c r="O148" s="300"/>
      <c r="P148" s="300"/>
      <c r="Q148" s="300"/>
    </row>
    <row r="149" spans="1:17">
      <c r="A149" s="315" t="s">
        <v>83</v>
      </c>
      <c r="B149" s="431" t="s">
        <v>309</v>
      </c>
      <c r="C149" s="432"/>
      <c r="D149" s="432"/>
      <c r="E149" s="432"/>
      <c r="F149" s="432"/>
      <c r="G149" s="433"/>
      <c r="H149" s="300">
        <f>SUM(D150:D159)</f>
        <v>20</v>
      </c>
      <c r="I149" s="300">
        <f>COUNT(D150:D159)*2</f>
        <v>20</v>
      </c>
      <c r="J149" s="300"/>
      <c r="K149" s="300"/>
      <c r="L149" s="300"/>
      <c r="M149" s="300"/>
      <c r="N149" s="300"/>
      <c r="O149" s="300"/>
      <c r="P149" s="300"/>
      <c r="Q149" s="300"/>
    </row>
    <row r="150" spans="1:17" ht="46.5">
      <c r="A150" s="315" t="s">
        <v>84</v>
      </c>
      <c r="B150" s="5" t="s">
        <v>310</v>
      </c>
      <c r="C150" s="25" t="s">
        <v>583</v>
      </c>
      <c r="D150" s="51">
        <v>2</v>
      </c>
      <c r="E150" s="56" t="s">
        <v>823</v>
      </c>
      <c r="F150" s="16"/>
      <c r="G150" s="317"/>
      <c r="H150" s="300"/>
      <c r="I150" s="300"/>
      <c r="J150" s="300"/>
      <c r="K150" s="300"/>
      <c r="L150" s="300"/>
      <c r="M150" s="300"/>
      <c r="N150" s="300"/>
      <c r="O150" s="300"/>
      <c r="P150" s="300"/>
      <c r="Q150" s="300"/>
    </row>
    <row r="151" spans="1:17" ht="29">
      <c r="A151" s="315" t="s">
        <v>3</v>
      </c>
      <c r="B151" s="5"/>
      <c r="C151" s="25" t="s">
        <v>584</v>
      </c>
      <c r="D151" s="51">
        <v>2</v>
      </c>
      <c r="E151" s="56" t="s">
        <v>823</v>
      </c>
      <c r="F151" s="16"/>
      <c r="G151" s="317"/>
      <c r="H151" s="300"/>
      <c r="I151" s="300"/>
      <c r="J151" s="300"/>
      <c r="K151" s="300"/>
      <c r="L151" s="300"/>
      <c r="M151" s="300"/>
      <c r="N151" s="300"/>
      <c r="O151" s="300"/>
      <c r="P151" s="300"/>
      <c r="Q151" s="300"/>
    </row>
    <row r="152" spans="1:17" ht="46.5">
      <c r="A152" s="315" t="s">
        <v>85</v>
      </c>
      <c r="B152" s="5" t="s">
        <v>311</v>
      </c>
      <c r="C152" s="27" t="s">
        <v>585</v>
      </c>
      <c r="D152" s="51">
        <v>2</v>
      </c>
      <c r="E152" s="56" t="s">
        <v>827</v>
      </c>
      <c r="F152" s="16"/>
      <c r="G152" s="317"/>
      <c r="H152" s="300"/>
      <c r="I152" s="300"/>
      <c r="J152" s="300"/>
      <c r="K152" s="300"/>
      <c r="L152" s="300"/>
      <c r="M152" s="300"/>
      <c r="N152" s="300"/>
      <c r="O152" s="300"/>
      <c r="P152" s="300"/>
      <c r="Q152" s="300"/>
    </row>
    <row r="153" spans="1:17" ht="15.5">
      <c r="A153" s="315" t="s">
        <v>3</v>
      </c>
      <c r="B153" s="5"/>
      <c r="C153" s="34" t="s">
        <v>586</v>
      </c>
      <c r="D153" s="51">
        <v>2</v>
      </c>
      <c r="E153" s="298" t="s">
        <v>827</v>
      </c>
      <c r="F153" s="16"/>
      <c r="G153" s="317"/>
      <c r="H153" s="300"/>
      <c r="I153" s="300"/>
      <c r="J153" s="300"/>
      <c r="K153" s="300"/>
      <c r="L153" s="300"/>
      <c r="M153" s="300"/>
      <c r="N153" s="300"/>
      <c r="O153" s="300"/>
      <c r="P153" s="300"/>
      <c r="Q153" s="300"/>
    </row>
    <row r="154" spans="1:17" ht="46.5">
      <c r="A154" s="315" t="s">
        <v>86</v>
      </c>
      <c r="B154" s="7" t="s">
        <v>312</v>
      </c>
      <c r="C154" s="27" t="s">
        <v>587</v>
      </c>
      <c r="D154" s="50">
        <v>2</v>
      </c>
      <c r="E154" s="56" t="s">
        <v>829</v>
      </c>
      <c r="F154" s="16"/>
      <c r="G154" s="316"/>
      <c r="H154" s="300"/>
      <c r="I154" s="300"/>
      <c r="J154" s="300"/>
      <c r="K154" s="300"/>
      <c r="L154" s="300"/>
      <c r="M154" s="300"/>
      <c r="N154" s="300"/>
      <c r="O154" s="300"/>
      <c r="P154" s="300"/>
      <c r="Q154" s="300"/>
    </row>
    <row r="155" spans="1:17" ht="43.5">
      <c r="A155" s="315" t="s">
        <v>87</v>
      </c>
      <c r="B155" s="14" t="s">
        <v>313</v>
      </c>
      <c r="C155" s="27" t="s">
        <v>588</v>
      </c>
      <c r="D155" s="51">
        <v>2</v>
      </c>
      <c r="E155" s="56" t="s">
        <v>835</v>
      </c>
      <c r="F155" s="16"/>
      <c r="G155" s="317"/>
      <c r="H155" s="300"/>
      <c r="I155" s="300"/>
      <c r="J155" s="300"/>
      <c r="K155" s="300"/>
      <c r="L155" s="300"/>
      <c r="M155" s="300"/>
      <c r="N155" s="300"/>
      <c r="O155" s="300"/>
      <c r="P155" s="300"/>
      <c r="Q155" s="300"/>
    </row>
    <row r="156" spans="1:17" ht="43.5">
      <c r="A156" s="315"/>
      <c r="B156" s="14"/>
      <c r="C156" s="27" t="s">
        <v>589</v>
      </c>
      <c r="D156" s="51">
        <v>2</v>
      </c>
      <c r="E156" s="56" t="s">
        <v>838</v>
      </c>
      <c r="F156" s="16"/>
      <c r="G156" s="317"/>
      <c r="H156" s="300"/>
      <c r="I156" s="300"/>
      <c r="J156" s="300"/>
      <c r="K156" s="300"/>
      <c r="L156" s="300"/>
      <c r="M156" s="300"/>
      <c r="N156" s="300"/>
      <c r="O156" s="300"/>
      <c r="P156" s="300"/>
      <c r="Q156" s="300"/>
    </row>
    <row r="157" spans="1:17">
      <c r="A157" s="315"/>
      <c r="B157" s="14"/>
      <c r="C157" s="27" t="s">
        <v>590</v>
      </c>
      <c r="D157" s="51">
        <v>2</v>
      </c>
      <c r="E157" s="56" t="s">
        <v>835</v>
      </c>
      <c r="F157" s="16"/>
      <c r="G157" s="317"/>
      <c r="H157" s="300"/>
      <c r="I157" s="300"/>
      <c r="J157" s="300"/>
      <c r="K157" s="300"/>
      <c r="L157" s="300"/>
      <c r="M157" s="300"/>
      <c r="N157" s="300"/>
      <c r="O157" s="300"/>
      <c r="P157" s="300"/>
      <c r="Q157" s="300"/>
    </row>
    <row r="158" spans="1:17" ht="62">
      <c r="A158" s="315" t="s">
        <v>88</v>
      </c>
      <c r="B158" s="5" t="s">
        <v>314</v>
      </c>
      <c r="C158" s="25" t="s">
        <v>591</v>
      </c>
      <c r="D158" s="51">
        <v>2</v>
      </c>
      <c r="E158" s="56" t="s">
        <v>827</v>
      </c>
      <c r="F158" s="14" t="s">
        <v>893</v>
      </c>
      <c r="G158" s="317"/>
      <c r="H158" s="300"/>
      <c r="I158" s="300"/>
      <c r="J158" s="300"/>
      <c r="K158" s="300"/>
      <c r="L158" s="300"/>
      <c r="M158" s="300"/>
      <c r="N158" s="300"/>
      <c r="O158" s="300"/>
      <c r="P158" s="300"/>
      <c r="Q158" s="300"/>
    </row>
    <row r="159" spans="1:17" ht="46.5">
      <c r="A159" s="315" t="s">
        <v>89</v>
      </c>
      <c r="B159" s="5" t="s">
        <v>315</v>
      </c>
      <c r="C159" s="27" t="s">
        <v>592</v>
      </c>
      <c r="D159" s="51">
        <v>2</v>
      </c>
      <c r="E159" s="56" t="s">
        <v>828</v>
      </c>
      <c r="F159" s="16"/>
      <c r="G159" s="317"/>
      <c r="H159" s="300"/>
      <c r="I159" s="300"/>
      <c r="J159" s="300"/>
      <c r="K159" s="300"/>
      <c r="L159" s="300"/>
      <c r="M159" s="300"/>
      <c r="N159" s="300"/>
      <c r="O159" s="300"/>
      <c r="P159" s="300"/>
      <c r="Q159" s="300"/>
    </row>
    <row r="160" spans="1:17">
      <c r="A160" s="315" t="s">
        <v>90</v>
      </c>
      <c r="B160" s="431" t="s">
        <v>316</v>
      </c>
      <c r="C160" s="432"/>
      <c r="D160" s="432"/>
      <c r="E160" s="432"/>
      <c r="F160" s="432"/>
      <c r="G160" s="433"/>
      <c r="H160" s="300">
        <f>SUM(D161:D174)</f>
        <v>28</v>
      </c>
      <c r="I160" s="300">
        <f>COUNT(D161:D174)*2</f>
        <v>28</v>
      </c>
      <c r="J160" s="300"/>
      <c r="K160" s="300"/>
      <c r="L160" s="300"/>
      <c r="M160" s="300"/>
      <c r="N160" s="300"/>
      <c r="O160" s="300"/>
      <c r="P160" s="300"/>
      <c r="Q160" s="300"/>
    </row>
    <row r="161" spans="1:17" ht="31">
      <c r="A161" s="315" t="s">
        <v>91</v>
      </c>
      <c r="B161" s="5" t="s">
        <v>317</v>
      </c>
      <c r="C161" s="35" t="s">
        <v>593</v>
      </c>
      <c r="D161" s="51">
        <v>2</v>
      </c>
      <c r="E161" s="56" t="s">
        <v>823</v>
      </c>
      <c r="F161" s="16"/>
      <c r="G161" s="317"/>
      <c r="H161" s="300"/>
      <c r="I161" s="300"/>
      <c r="J161" s="300"/>
      <c r="K161" s="300"/>
      <c r="L161" s="300"/>
      <c r="M161" s="300"/>
      <c r="N161" s="300"/>
      <c r="O161" s="300"/>
      <c r="P161" s="300"/>
      <c r="Q161" s="300"/>
    </row>
    <row r="162" spans="1:17" ht="29">
      <c r="A162" s="315"/>
      <c r="B162" s="5"/>
      <c r="C162" s="26" t="s">
        <v>594</v>
      </c>
      <c r="D162" s="51">
        <v>2</v>
      </c>
      <c r="E162" s="56" t="s">
        <v>823</v>
      </c>
      <c r="F162" s="16"/>
      <c r="G162" s="317"/>
      <c r="H162" s="300"/>
      <c r="I162" s="300"/>
      <c r="J162" s="300"/>
      <c r="K162" s="300"/>
      <c r="L162" s="300"/>
      <c r="M162" s="300"/>
      <c r="N162" s="300"/>
      <c r="O162" s="300"/>
      <c r="P162" s="300"/>
      <c r="Q162" s="300"/>
    </row>
    <row r="163" spans="1:17" ht="29">
      <c r="A163" s="315"/>
      <c r="B163" s="5"/>
      <c r="C163" s="26" t="s">
        <v>595</v>
      </c>
      <c r="D163" s="51">
        <v>2</v>
      </c>
      <c r="E163" s="56" t="s">
        <v>823</v>
      </c>
      <c r="F163" s="16"/>
      <c r="G163" s="317"/>
      <c r="H163" s="300"/>
      <c r="I163" s="300"/>
      <c r="J163" s="300"/>
      <c r="K163" s="300"/>
      <c r="L163" s="300"/>
      <c r="M163" s="300"/>
      <c r="N163" s="300"/>
      <c r="O163" s="300"/>
      <c r="P163" s="300"/>
      <c r="Q163" s="300"/>
    </row>
    <row r="164" spans="1:17" ht="15.5">
      <c r="A164" s="315"/>
      <c r="B164" s="5"/>
      <c r="C164" s="26" t="s">
        <v>596</v>
      </c>
      <c r="D164" s="51">
        <v>2</v>
      </c>
      <c r="E164" s="56" t="s">
        <v>823</v>
      </c>
      <c r="F164" s="16"/>
      <c r="G164" s="317"/>
      <c r="H164" s="300"/>
      <c r="I164" s="300"/>
      <c r="J164" s="300"/>
      <c r="K164" s="300"/>
      <c r="L164" s="300"/>
      <c r="M164" s="300"/>
      <c r="N164" s="300"/>
      <c r="O164" s="300"/>
      <c r="P164" s="300"/>
      <c r="Q164" s="300"/>
    </row>
    <row r="165" spans="1:17" ht="31">
      <c r="A165" s="315" t="s">
        <v>92</v>
      </c>
      <c r="B165" s="6" t="s">
        <v>318</v>
      </c>
      <c r="C165" s="26" t="s">
        <v>597</v>
      </c>
      <c r="D165" s="53">
        <v>2</v>
      </c>
      <c r="E165" s="269" t="s">
        <v>823</v>
      </c>
      <c r="F165" s="69" t="s">
        <v>894</v>
      </c>
      <c r="G165" s="317"/>
      <c r="H165" s="300"/>
      <c r="I165" s="300"/>
      <c r="J165" s="300"/>
      <c r="K165" s="300"/>
      <c r="L165" s="300"/>
      <c r="M165" s="300"/>
      <c r="N165" s="300"/>
      <c r="O165" s="300"/>
      <c r="P165" s="300"/>
      <c r="Q165" s="300"/>
    </row>
    <row r="166" spans="1:17" ht="29">
      <c r="A166" s="315"/>
      <c r="B166" s="6"/>
      <c r="C166" s="27" t="s">
        <v>598</v>
      </c>
      <c r="D166" s="51">
        <v>2</v>
      </c>
      <c r="E166" s="56" t="s">
        <v>823</v>
      </c>
      <c r="F166" s="14"/>
      <c r="G166" s="317"/>
      <c r="H166" s="300"/>
      <c r="I166" s="300"/>
      <c r="J166" s="300"/>
      <c r="K166" s="300"/>
      <c r="L166" s="300"/>
      <c r="M166" s="300"/>
      <c r="N166" s="300"/>
      <c r="O166" s="300"/>
      <c r="P166" s="300"/>
      <c r="Q166" s="300"/>
    </row>
    <row r="167" spans="1:17" ht="46.5">
      <c r="A167" s="315" t="s">
        <v>93</v>
      </c>
      <c r="B167" s="5" t="s">
        <v>319</v>
      </c>
      <c r="C167" s="27" t="s">
        <v>599</v>
      </c>
      <c r="D167" s="51">
        <v>2</v>
      </c>
      <c r="E167" s="56" t="s">
        <v>823</v>
      </c>
      <c r="F167" s="16"/>
      <c r="G167" s="317"/>
      <c r="H167" s="300"/>
      <c r="I167" s="300"/>
      <c r="J167" s="300"/>
      <c r="K167" s="300"/>
      <c r="L167" s="300"/>
      <c r="M167" s="300"/>
      <c r="N167" s="300"/>
      <c r="O167" s="300"/>
      <c r="P167" s="300"/>
      <c r="Q167" s="300"/>
    </row>
    <row r="168" spans="1:17" ht="46.5">
      <c r="A168" s="315" t="s">
        <v>94</v>
      </c>
      <c r="B168" s="5" t="s">
        <v>320</v>
      </c>
      <c r="C168" s="25" t="s">
        <v>600</v>
      </c>
      <c r="D168" s="51">
        <v>2</v>
      </c>
      <c r="E168" s="56" t="s">
        <v>823</v>
      </c>
      <c r="F168" s="16"/>
      <c r="G168" s="317"/>
      <c r="H168" s="300"/>
      <c r="I168" s="300"/>
      <c r="J168" s="300"/>
      <c r="K168" s="300"/>
      <c r="L168" s="300"/>
      <c r="M168" s="300"/>
      <c r="N168" s="300"/>
      <c r="O168" s="300"/>
      <c r="P168" s="300"/>
      <c r="Q168" s="300"/>
    </row>
    <row r="169" spans="1:17" ht="46.5">
      <c r="A169" s="315" t="s">
        <v>95</v>
      </c>
      <c r="B169" s="6" t="s">
        <v>321</v>
      </c>
      <c r="C169" s="29" t="s">
        <v>601</v>
      </c>
      <c r="D169" s="51">
        <v>2</v>
      </c>
      <c r="E169" s="56" t="s">
        <v>823</v>
      </c>
      <c r="F169" s="14" t="s">
        <v>895</v>
      </c>
      <c r="G169" s="317"/>
      <c r="H169" s="300"/>
      <c r="I169" s="300"/>
      <c r="J169" s="300"/>
      <c r="K169" s="300"/>
      <c r="L169" s="300"/>
      <c r="M169" s="300"/>
      <c r="N169" s="300"/>
      <c r="O169" s="300"/>
      <c r="P169" s="300"/>
      <c r="Q169" s="300"/>
    </row>
    <row r="170" spans="1:17" ht="46.5">
      <c r="A170" s="315" t="s">
        <v>96</v>
      </c>
      <c r="B170" s="6" t="s">
        <v>322</v>
      </c>
      <c r="C170" s="27" t="s">
        <v>602</v>
      </c>
      <c r="D170" s="51">
        <v>2</v>
      </c>
      <c r="E170" s="56" t="s">
        <v>828</v>
      </c>
      <c r="F170" s="14" t="s">
        <v>896</v>
      </c>
      <c r="G170" s="317"/>
      <c r="H170" s="300"/>
      <c r="I170" s="300"/>
      <c r="J170" s="300"/>
      <c r="K170" s="300"/>
      <c r="L170" s="300"/>
      <c r="M170" s="300"/>
      <c r="N170" s="300"/>
      <c r="O170" s="300"/>
      <c r="P170" s="300"/>
      <c r="Q170" s="300"/>
    </row>
    <row r="171" spans="1:17" ht="58">
      <c r="A171" s="315" t="s">
        <v>97</v>
      </c>
      <c r="B171" s="6" t="s">
        <v>323</v>
      </c>
      <c r="C171" s="27" t="s">
        <v>603</v>
      </c>
      <c r="D171" s="51">
        <v>2</v>
      </c>
      <c r="E171" s="56" t="s">
        <v>839</v>
      </c>
      <c r="F171" s="14" t="s">
        <v>897</v>
      </c>
      <c r="G171" s="317"/>
      <c r="H171" s="300"/>
      <c r="I171" s="300"/>
      <c r="J171" s="300"/>
      <c r="K171" s="300"/>
      <c r="L171" s="300"/>
      <c r="M171" s="300"/>
      <c r="N171" s="300"/>
      <c r="O171" s="300"/>
      <c r="P171" s="300"/>
      <c r="Q171" s="300"/>
    </row>
    <row r="172" spans="1:17" ht="43.5">
      <c r="A172" s="315" t="s">
        <v>98</v>
      </c>
      <c r="B172" s="6" t="s">
        <v>324</v>
      </c>
      <c r="C172" s="27" t="s">
        <v>604</v>
      </c>
      <c r="D172" s="51">
        <v>2</v>
      </c>
      <c r="E172" s="56" t="s">
        <v>822</v>
      </c>
      <c r="F172" s="14" t="s">
        <v>898</v>
      </c>
      <c r="G172" s="317"/>
      <c r="H172" s="300"/>
      <c r="I172" s="300"/>
      <c r="J172" s="300"/>
      <c r="K172" s="300"/>
      <c r="L172" s="300"/>
      <c r="M172" s="300"/>
      <c r="N172" s="300"/>
      <c r="O172" s="300"/>
      <c r="P172" s="300"/>
      <c r="Q172" s="300"/>
    </row>
    <row r="173" spans="1:17" ht="43.5">
      <c r="A173" s="315" t="s">
        <v>3</v>
      </c>
      <c r="B173" s="6"/>
      <c r="C173" s="27" t="s">
        <v>605</v>
      </c>
      <c r="D173" s="51">
        <v>2</v>
      </c>
      <c r="E173" s="56" t="s">
        <v>828</v>
      </c>
      <c r="F173" s="16"/>
      <c r="G173" s="317"/>
      <c r="H173" s="300"/>
      <c r="I173" s="300"/>
      <c r="J173" s="300"/>
      <c r="K173" s="300"/>
      <c r="L173" s="300"/>
      <c r="M173" s="300"/>
      <c r="N173" s="300"/>
      <c r="O173" s="300"/>
      <c r="P173" s="300"/>
      <c r="Q173" s="300"/>
    </row>
    <row r="174" spans="1:17" ht="43.5">
      <c r="A174" s="315" t="s">
        <v>99</v>
      </c>
      <c r="B174" s="15" t="s">
        <v>325</v>
      </c>
      <c r="C174" s="27" t="s">
        <v>606</v>
      </c>
      <c r="D174" s="50">
        <v>2</v>
      </c>
      <c r="E174" s="56" t="s">
        <v>831</v>
      </c>
      <c r="F174" s="16"/>
      <c r="G174" s="316"/>
      <c r="H174" s="300"/>
      <c r="I174" s="300"/>
      <c r="J174" s="300"/>
      <c r="K174" s="300"/>
      <c r="L174" s="300"/>
      <c r="M174" s="300"/>
      <c r="N174" s="300"/>
      <c r="O174" s="300"/>
      <c r="P174" s="300"/>
      <c r="Q174" s="300"/>
    </row>
    <row r="175" spans="1:17">
      <c r="A175" s="315" t="s">
        <v>100</v>
      </c>
      <c r="B175" s="431" t="s">
        <v>326</v>
      </c>
      <c r="C175" s="432"/>
      <c r="D175" s="432"/>
      <c r="E175" s="432"/>
      <c r="F175" s="432"/>
      <c r="G175" s="433"/>
      <c r="H175" s="300">
        <f>SUM(D176:D180)</f>
        <v>10</v>
      </c>
      <c r="I175" s="300">
        <f>COUNT(D176:D180)*2</f>
        <v>10</v>
      </c>
      <c r="J175" s="300"/>
      <c r="K175" s="300"/>
      <c r="L175" s="300"/>
      <c r="M175" s="300"/>
      <c r="N175" s="300"/>
      <c r="O175" s="300"/>
      <c r="P175" s="300"/>
      <c r="Q175" s="300"/>
    </row>
    <row r="176" spans="1:17" ht="62">
      <c r="A176" s="315" t="s">
        <v>101</v>
      </c>
      <c r="B176" s="5" t="s">
        <v>327</v>
      </c>
      <c r="C176" s="27" t="s">
        <v>607</v>
      </c>
      <c r="D176" s="51">
        <v>2</v>
      </c>
      <c r="E176" s="56" t="s">
        <v>828</v>
      </c>
      <c r="F176" s="14"/>
      <c r="G176" s="317"/>
      <c r="H176" s="300"/>
      <c r="I176" s="300"/>
      <c r="J176" s="300"/>
      <c r="K176" s="300"/>
      <c r="L176" s="300"/>
      <c r="M176" s="300"/>
      <c r="N176" s="300"/>
      <c r="O176" s="300"/>
      <c r="P176" s="300"/>
      <c r="Q176" s="300"/>
    </row>
    <row r="177" spans="1:17" ht="46.5">
      <c r="A177" s="315" t="s">
        <v>102</v>
      </c>
      <c r="B177" s="5" t="s">
        <v>328</v>
      </c>
      <c r="C177" s="27" t="s">
        <v>608</v>
      </c>
      <c r="D177" s="51">
        <v>2</v>
      </c>
      <c r="E177" s="56" t="s">
        <v>828</v>
      </c>
      <c r="F177" s="16"/>
      <c r="G177" s="317"/>
      <c r="H177" s="300"/>
      <c r="I177" s="300"/>
      <c r="J177" s="300"/>
      <c r="K177" s="300"/>
      <c r="L177" s="300"/>
      <c r="M177" s="300"/>
      <c r="N177" s="300"/>
      <c r="O177" s="300"/>
      <c r="P177" s="300"/>
      <c r="Q177" s="300"/>
    </row>
    <row r="178" spans="1:17" ht="15.5">
      <c r="A178" s="315"/>
      <c r="B178" s="5"/>
      <c r="C178" s="27" t="s">
        <v>609</v>
      </c>
      <c r="D178" s="51">
        <v>2</v>
      </c>
      <c r="E178" s="56" t="s">
        <v>828</v>
      </c>
      <c r="F178" s="16"/>
      <c r="G178" s="317"/>
      <c r="H178" s="300"/>
      <c r="I178" s="300"/>
      <c r="J178" s="300"/>
      <c r="K178" s="300"/>
      <c r="L178" s="300"/>
      <c r="M178" s="300"/>
      <c r="N178" s="300"/>
      <c r="O178" s="300"/>
      <c r="P178" s="300"/>
      <c r="Q178" s="300"/>
    </row>
    <row r="179" spans="1:17" ht="15.5">
      <c r="A179" s="315"/>
      <c r="B179" s="5"/>
      <c r="C179" s="27" t="s">
        <v>610</v>
      </c>
      <c r="D179" s="51">
        <v>2</v>
      </c>
      <c r="E179" s="56" t="s">
        <v>828</v>
      </c>
      <c r="F179" s="16"/>
      <c r="G179" s="317"/>
      <c r="H179" s="300"/>
      <c r="I179" s="300"/>
      <c r="J179" s="300"/>
      <c r="K179" s="300"/>
      <c r="L179" s="300"/>
      <c r="M179" s="300"/>
      <c r="N179" s="300"/>
      <c r="O179" s="300"/>
      <c r="P179" s="300"/>
      <c r="Q179" s="300"/>
    </row>
    <row r="180" spans="1:17" ht="43.5">
      <c r="A180" s="315" t="s">
        <v>103</v>
      </c>
      <c r="B180" s="15" t="s">
        <v>329</v>
      </c>
      <c r="C180" s="27" t="s">
        <v>611</v>
      </c>
      <c r="D180" s="50">
        <v>2</v>
      </c>
      <c r="E180" s="56" t="s">
        <v>823</v>
      </c>
      <c r="F180" s="16"/>
      <c r="G180" s="316"/>
      <c r="H180" s="300"/>
      <c r="I180" s="300"/>
      <c r="J180" s="300"/>
      <c r="K180" s="300"/>
      <c r="L180" s="300"/>
      <c r="M180" s="300"/>
      <c r="N180" s="300"/>
      <c r="O180" s="300"/>
      <c r="P180" s="300"/>
      <c r="Q180" s="300"/>
    </row>
    <row r="181" spans="1:17">
      <c r="A181" s="315" t="s">
        <v>104</v>
      </c>
      <c r="B181" s="431" t="s">
        <v>330</v>
      </c>
      <c r="C181" s="432"/>
      <c r="D181" s="432"/>
      <c r="E181" s="432"/>
      <c r="F181" s="432"/>
      <c r="G181" s="433"/>
      <c r="H181" s="300">
        <f>SUM(D182:D183)</f>
        <v>4</v>
      </c>
      <c r="I181" s="300">
        <f>COUNT(D182:D183)*2</f>
        <v>4</v>
      </c>
      <c r="J181" s="300"/>
      <c r="K181" s="300"/>
      <c r="L181" s="300"/>
      <c r="M181" s="300"/>
      <c r="N181" s="300"/>
      <c r="O181" s="300"/>
      <c r="P181" s="300"/>
      <c r="Q181" s="300"/>
    </row>
    <row r="182" spans="1:17" ht="31">
      <c r="A182" s="315" t="s">
        <v>105</v>
      </c>
      <c r="B182" s="5" t="s">
        <v>331</v>
      </c>
      <c r="C182" s="25" t="s">
        <v>612</v>
      </c>
      <c r="D182" s="51">
        <v>2</v>
      </c>
      <c r="E182" s="56" t="s">
        <v>827</v>
      </c>
      <c r="F182" s="16"/>
      <c r="G182" s="317"/>
      <c r="H182" s="300"/>
      <c r="I182" s="300"/>
      <c r="J182" s="300"/>
      <c r="K182" s="300"/>
      <c r="L182" s="300"/>
      <c r="M182" s="300"/>
      <c r="N182" s="300"/>
      <c r="O182" s="300"/>
      <c r="P182" s="300"/>
      <c r="Q182" s="300"/>
    </row>
    <row r="183" spans="1:17" ht="46.5">
      <c r="A183" s="315" t="s">
        <v>106</v>
      </c>
      <c r="B183" s="5" t="s">
        <v>332</v>
      </c>
      <c r="C183" s="27" t="s">
        <v>613</v>
      </c>
      <c r="D183" s="51">
        <v>2</v>
      </c>
      <c r="E183" s="56" t="s">
        <v>827</v>
      </c>
      <c r="F183" s="16"/>
      <c r="G183" s="317"/>
      <c r="H183" s="300"/>
      <c r="I183" s="300"/>
      <c r="J183" s="300"/>
      <c r="K183" s="300"/>
      <c r="L183" s="300"/>
      <c r="M183" s="300"/>
      <c r="N183" s="300"/>
      <c r="O183" s="300"/>
      <c r="P183" s="300"/>
      <c r="Q183" s="300"/>
    </row>
    <row r="184" spans="1:17">
      <c r="A184" s="315" t="s">
        <v>107</v>
      </c>
      <c r="B184" s="431" t="s">
        <v>333</v>
      </c>
      <c r="C184" s="432"/>
      <c r="D184" s="432"/>
      <c r="E184" s="432"/>
      <c r="F184" s="432"/>
      <c r="G184" s="433"/>
      <c r="H184" s="300">
        <f>SUM(D185:D186)</f>
        <v>4</v>
      </c>
      <c r="I184" s="300">
        <f>COUNT(D185:D186)*2</f>
        <v>4</v>
      </c>
      <c r="J184" s="300"/>
      <c r="K184" s="300"/>
      <c r="L184" s="300"/>
      <c r="M184" s="300"/>
      <c r="N184" s="300"/>
      <c r="O184" s="300"/>
      <c r="P184" s="300"/>
      <c r="Q184" s="300"/>
    </row>
    <row r="185" spans="1:17" ht="62">
      <c r="A185" s="315" t="s">
        <v>108</v>
      </c>
      <c r="B185" s="5" t="s">
        <v>334</v>
      </c>
      <c r="C185" s="29" t="s">
        <v>614</v>
      </c>
      <c r="D185" s="51">
        <v>2</v>
      </c>
      <c r="E185" s="56" t="s">
        <v>829</v>
      </c>
      <c r="F185" s="16"/>
      <c r="G185" s="317"/>
      <c r="H185" s="300"/>
      <c r="I185" s="300"/>
      <c r="J185" s="300"/>
      <c r="K185" s="300"/>
      <c r="L185" s="300"/>
      <c r="M185" s="300"/>
      <c r="N185" s="300"/>
      <c r="O185" s="300"/>
      <c r="P185" s="300"/>
      <c r="Q185" s="300"/>
    </row>
    <row r="186" spans="1:17" ht="46.5">
      <c r="A186" s="315" t="s">
        <v>109</v>
      </c>
      <c r="B186" s="7" t="s">
        <v>335</v>
      </c>
      <c r="C186" s="27" t="s">
        <v>615</v>
      </c>
      <c r="D186" s="51">
        <v>2</v>
      </c>
      <c r="E186" s="56" t="s">
        <v>831</v>
      </c>
      <c r="F186" s="16"/>
      <c r="G186" s="317"/>
      <c r="H186" s="300"/>
      <c r="I186" s="300"/>
      <c r="J186" s="300"/>
      <c r="K186" s="300"/>
      <c r="L186" s="300"/>
      <c r="M186" s="300"/>
      <c r="N186" s="300"/>
      <c r="O186" s="300"/>
      <c r="P186" s="300"/>
      <c r="Q186" s="300"/>
    </row>
    <row r="187" spans="1:17">
      <c r="A187" s="315" t="s">
        <v>110</v>
      </c>
      <c r="B187" s="431" t="s">
        <v>336</v>
      </c>
      <c r="C187" s="432"/>
      <c r="D187" s="432"/>
      <c r="E187" s="432"/>
      <c r="F187" s="432"/>
      <c r="G187" s="433"/>
      <c r="H187" s="300">
        <f>SUM(D188:D190)</f>
        <v>6</v>
      </c>
      <c r="I187" s="300">
        <f>COUNT(D188:D190)*2</f>
        <v>6</v>
      </c>
      <c r="J187" s="300"/>
      <c r="K187" s="300"/>
      <c r="L187" s="300"/>
      <c r="M187" s="300"/>
      <c r="N187" s="300"/>
      <c r="O187" s="300"/>
      <c r="P187" s="300"/>
      <c r="Q187" s="300"/>
    </row>
    <row r="188" spans="1:17" ht="62">
      <c r="A188" s="315" t="s">
        <v>111</v>
      </c>
      <c r="B188" s="6" t="s">
        <v>337</v>
      </c>
      <c r="C188" s="11" t="s">
        <v>616</v>
      </c>
      <c r="D188" s="51">
        <v>2</v>
      </c>
      <c r="E188" s="56" t="s">
        <v>831</v>
      </c>
      <c r="F188" s="16"/>
      <c r="G188" s="317"/>
      <c r="H188" s="300"/>
      <c r="I188" s="300"/>
      <c r="J188" s="300"/>
      <c r="K188" s="300"/>
      <c r="L188" s="300"/>
      <c r="M188" s="300"/>
      <c r="N188" s="300"/>
      <c r="O188" s="300"/>
      <c r="P188" s="300"/>
      <c r="Q188" s="300"/>
    </row>
    <row r="189" spans="1:17" ht="62">
      <c r="A189" s="315" t="s">
        <v>112</v>
      </c>
      <c r="B189" s="6" t="s">
        <v>338</v>
      </c>
      <c r="C189" s="27" t="s">
        <v>617</v>
      </c>
      <c r="D189" s="51">
        <v>2</v>
      </c>
      <c r="E189" s="56" t="s">
        <v>829</v>
      </c>
      <c r="F189" s="14" t="s">
        <v>899</v>
      </c>
      <c r="G189" s="317"/>
      <c r="H189" s="300"/>
      <c r="I189" s="300"/>
      <c r="J189" s="300"/>
      <c r="K189" s="300"/>
      <c r="L189" s="300"/>
      <c r="M189" s="300"/>
      <c r="N189" s="300"/>
      <c r="O189" s="300"/>
      <c r="P189" s="300"/>
      <c r="Q189" s="300"/>
    </row>
    <row r="190" spans="1:17" ht="62">
      <c r="A190" s="315" t="s">
        <v>113</v>
      </c>
      <c r="B190" s="6" t="s">
        <v>339</v>
      </c>
      <c r="C190" s="29" t="s">
        <v>618</v>
      </c>
      <c r="D190" s="51">
        <v>2</v>
      </c>
      <c r="E190" s="56" t="s">
        <v>823</v>
      </c>
      <c r="F190" s="14"/>
      <c r="G190" s="317"/>
      <c r="H190" s="300"/>
      <c r="I190" s="300"/>
      <c r="J190" s="300"/>
      <c r="K190" s="300"/>
      <c r="L190" s="300"/>
      <c r="M190" s="300"/>
      <c r="N190" s="300"/>
      <c r="O190" s="300"/>
      <c r="P190" s="300"/>
      <c r="Q190" s="300"/>
    </row>
    <row r="191" spans="1:17" ht="21">
      <c r="A191" s="313" t="s">
        <v>3</v>
      </c>
      <c r="B191" s="440" t="s">
        <v>340</v>
      </c>
      <c r="C191" s="432"/>
      <c r="D191" s="432"/>
      <c r="E191" s="432"/>
      <c r="F191" s="432"/>
      <c r="G191" s="433"/>
      <c r="H191" s="300">
        <f>H192+H204+H209+H219+H228+H231+H236+H248+H257+H266+H292+H295+H298</f>
        <v>206</v>
      </c>
      <c r="I191" s="300">
        <f>I192+I204+I209+I219+I228+I231+I236+I248+I257+I266+I292+I295+I298</f>
        <v>206</v>
      </c>
      <c r="J191" s="300"/>
      <c r="K191" s="300"/>
      <c r="L191" s="300"/>
      <c r="M191" s="300"/>
      <c r="N191" s="300"/>
      <c r="O191" s="300"/>
      <c r="P191" s="300"/>
      <c r="Q191" s="300"/>
    </row>
    <row r="192" spans="1:17">
      <c r="A192" s="314" t="s">
        <v>114</v>
      </c>
      <c r="B192" s="431" t="s">
        <v>341</v>
      </c>
      <c r="C192" s="432"/>
      <c r="D192" s="432"/>
      <c r="E192" s="432"/>
      <c r="F192" s="432"/>
      <c r="G192" s="433"/>
      <c r="H192" s="300">
        <f>SUM(D193:D203)</f>
        <v>22</v>
      </c>
      <c r="I192" s="300">
        <f>COUNT(D193:D203)*2</f>
        <v>22</v>
      </c>
      <c r="J192" s="300"/>
      <c r="K192" s="300"/>
      <c r="L192" s="300"/>
      <c r="M192" s="300"/>
      <c r="N192" s="300"/>
      <c r="O192" s="300"/>
      <c r="P192" s="300"/>
      <c r="Q192" s="300"/>
    </row>
    <row r="193" spans="1:17" ht="46.5">
      <c r="A193" s="315" t="s">
        <v>115</v>
      </c>
      <c r="B193" s="5" t="s">
        <v>342</v>
      </c>
      <c r="C193" s="27" t="s">
        <v>619</v>
      </c>
      <c r="D193" s="51">
        <v>2</v>
      </c>
      <c r="E193" s="56" t="s">
        <v>840</v>
      </c>
      <c r="F193" s="147"/>
      <c r="G193" s="317"/>
      <c r="H193" s="300"/>
      <c r="I193" s="300"/>
      <c r="J193" s="300"/>
      <c r="K193" s="300"/>
      <c r="L193" s="300"/>
      <c r="M193" s="300"/>
      <c r="N193" s="300"/>
      <c r="O193" s="300"/>
      <c r="P193" s="300"/>
      <c r="Q193" s="300"/>
    </row>
    <row r="194" spans="1:17" ht="43.5">
      <c r="A194" s="315" t="s">
        <v>3</v>
      </c>
      <c r="B194" s="5"/>
      <c r="C194" s="27" t="s">
        <v>620</v>
      </c>
      <c r="D194" s="51">
        <v>2</v>
      </c>
      <c r="E194" s="56" t="s">
        <v>840</v>
      </c>
      <c r="F194" s="14" t="s">
        <v>900</v>
      </c>
      <c r="G194" s="317"/>
      <c r="H194" s="300"/>
      <c r="I194" s="300"/>
      <c r="J194" s="300"/>
      <c r="K194" s="300"/>
      <c r="L194" s="300"/>
      <c r="M194" s="300"/>
      <c r="N194" s="300"/>
      <c r="O194" s="300"/>
      <c r="P194" s="300"/>
      <c r="Q194" s="300"/>
    </row>
    <row r="195" spans="1:17" ht="43.5">
      <c r="A195" s="315" t="s">
        <v>116</v>
      </c>
      <c r="B195" s="5" t="s">
        <v>343</v>
      </c>
      <c r="C195" s="27" t="s">
        <v>621</v>
      </c>
      <c r="D195" s="51">
        <v>2</v>
      </c>
      <c r="E195" s="56" t="s">
        <v>835</v>
      </c>
      <c r="F195" s="16"/>
      <c r="G195" s="317"/>
      <c r="H195" s="300"/>
      <c r="I195" s="300"/>
      <c r="J195" s="300"/>
      <c r="K195" s="300"/>
      <c r="L195" s="300"/>
      <c r="M195" s="300"/>
      <c r="N195" s="300"/>
      <c r="O195" s="300"/>
      <c r="P195" s="300"/>
      <c r="Q195" s="300"/>
    </row>
    <row r="196" spans="1:17" ht="43.5">
      <c r="A196" s="315"/>
      <c r="B196" s="5"/>
      <c r="C196" s="27" t="s">
        <v>622</v>
      </c>
      <c r="D196" s="51">
        <v>2</v>
      </c>
      <c r="E196" s="56" t="s">
        <v>835</v>
      </c>
      <c r="F196" s="16"/>
      <c r="G196" s="317"/>
      <c r="H196" s="300"/>
      <c r="I196" s="300"/>
      <c r="J196" s="300"/>
      <c r="K196" s="300"/>
      <c r="L196" s="300"/>
      <c r="M196" s="300"/>
      <c r="N196" s="300"/>
      <c r="O196" s="300"/>
      <c r="P196" s="300"/>
      <c r="Q196" s="300"/>
    </row>
    <row r="197" spans="1:17" ht="43.5">
      <c r="A197" s="315"/>
      <c r="B197" s="5"/>
      <c r="C197" s="27" t="s">
        <v>623</v>
      </c>
      <c r="D197" s="51">
        <v>2</v>
      </c>
      <c r="E197" s="56" t="s">
        <v>835</v>
      </c>
      <c r="F197" s="16"/>
      <c r="G197" s="317"/>
      <c r="H197" s="300"/>
      <c r="I197" s="300"/>
      <c r="J197" s="300"/>
      <c r="K197" s="300"/>
      <c r="L197" s="300"/>
      <c r="M197" s="300"/>
      <c r="N197" s="300"/>
      <c r="O197" s="300"/>
      <c r="P197" s="300"/>
      <c r="Q197" s="300"/>
    </row>
    <row r="198" spans="1:17" ht="29">
      <c r="A198" s="315"/>
      <c r="B198" s="5"/>
      <c r="C198" s="27" t="s">
        <v>624</v>
      </c>
      <c r="D198" s="51">
        <v>2</v>
      </c>
      <c r="E198" s="56" t="s">
        <v>835</v>
      </c>
      <c r="F198" s="16"/>
      <c r="G198" s="317"/>
      <c r="H198" s="300"/>
      <c r="I198" s="300"/>
      <c r="J198" s="300"/>
      <c r="K198" s="300"/>
      <c r="L198" s="300"/>
      <c r="M198" s="300"/>
      <c r="N198" s="300"/>
      <c r="O198" s="300"/>
      <c r="P198" s="300"/>
      <c r="Q198" s="300"/>
    </row>
    <row r="199" spans="1:17" ht="29">
      <c r="A199" s="315"/>
      <c r="B199" s="5"/>
      <c r="C199" s="27" t="s">
        <v>625</v>
      </c>
      <c r="D199" s="51">
        <v>2</v>
      </c>
      <c r="E199" s="56" t="s">
        <v>835</v>
      </c>
      <c r="F199" s="16"/>
      <c r="G199" s="317"/>
      <c r="H199" s="300"/>
      <c r="I199" s="300"/>
      <c r="J199" s="300"/>
      <c r="K199" s="300"/>
      <c r="L199" s="300"/>
      <c r="M199" s="300"/>
      <c r="N199" s="300"/>
      <c r="O199" s="300"/>
      <c r="P199" s="300"/>
      <c r="Q199" s="300"/>
    </row>
    <row r="200" spans="1:17" ht="29">
      <c r="A200" s="315"/>
      <c r="B200" s="5"/>
      <c r="C200" s="27" t="s">
        <v>626</v>
      </c>
      <c r="D200" s="51">
        <v>2</v>
      </c>
      <c r="E200" s="56" t="s">
        <v>840</v>
      </c>
      <c r="F200" s="16"/>
      <c r="G200" s="317"/>
      <c r="H200" s="300"/>
      <c r="I200" s="300"/>
      <c r="J200" s="300"/>
      <c r="K200" s="300"/>
      <c r="L200" s="300"/>
      <c r="M200" s="300"/>
      <c r="N200" s="300"/>
      <c r="O200" s="300"/>
      <c r="P200" s="300"/>
      <c r="Q200" s="300"/>
    </row>
    <row r="201" spans="1:17" ht="72.5">
      <c r="A201" s="315"/>
      <c r="B201" s="5"/>
      <c r="C201" s="27" t="s">
        <v>627</v>
      </c>
      <c r="D201" s="51">
        <v>2</v>
      </c>
      <c r="E201" s="56" t="s">
        <v>835</v>
      </c>
      <c r="F201" s="16"/>
      <c r="G201" s="317"/>
      <c r="H201" s="300"/>
      <c r="I201" s="300"/>
      <c r="J201" s="300"/>
      <c r="K201" s="300"/>
      <c r="L201" s="300"/>
      <c r="M201" s="300"/>
      <c r="N201" s="300"/>
      <c r="O201" s="300"/>
      <c r="P201" s="300"/>
      <c r="Q201" s="300"/>
    </row>
    <row r="202" spans="1:17" ht="58">
      <c r="A202" s="315"/>
      <c r="B202" s="5"/>
      <c r="C202" s="27" t="s">
        <v>628</v>
      </c>
      <c r="D202" s="51">
        <v>2</v>
      </c>
      <c r="E202" s="56" t="s">
        <v>831</v>
      </c>
      <c r="F202" s="16"/>
      <c r="G202" s="317"/>
      <c r="H202" s="300"/>
      <c r="I202" s="300"/>
      <c r="J202" s="300"/>
      <c r="K202" s="300"/>
      <c r="L202" s="300"/>
      <c r="M202" s="300"/>
      <c r="N202" s="300"/>
      <c r="O202" s="300"/>
      <c r="P202" s="300"/>
      <c r="Q202" s="300"/>
    </row>
    <row r="203" spans="1:17" ht="62">
      <c r="A203" s="315" t="s">
        <v>117</v>
      </c>
      <c r="B203" s="5" t="s">
        <v>344</v>
      </c>
      <c r="C203" s="27" t="s">
        <v>629</v>
      </c>
      <c r="D203" s="51">
        <v>2</v>
      </c>
      <c r="E203" s="56" t="s">
        <v>828</v>
      </c>
      <c r="F203" s="16"/>
      <c r="G203" s="317"/>
      <c r="H203" s="300"/>
      <c r="I203" s="300"/>
      <c r="J203" s="300"/>
      <c r="K203" s="300"/>
      <c r="L203" s="300"/>
      <c r="M203" s="300"/>
      <c r="N203" s="300"/>
      <c r="O203" s="300"/>
      <c r="P203" s="300"/>
      <c r="Q203" s="300"/>
    </row>
    <row r="204" spans="1:17">
      <c r="A204" s="315" t="s">
        <v>118</v>
      </c>
      <c r="B204" s="431" t="s">
        <v>345</v>
      </c>
      <c r="C204" s="432"/>
      <c r="D204" s="432"/>
      <c r="E204" s="432"/>
      <c r="F204" s="432"/>
      <c r="G204" s="433"/>
      <c r="H204" s="300">
        <f>SUM(D205:D208)</f>
        <v>8</v>
      </c>
      <c r="I204" s="300">
        <f>COUNT(D205:D208)*2</f>
        <v>8</v>
      </c>
      <c r="J204" s="300"/>
      <c r="K204" s="300"/>
      <c r="L204" s="300"/>
      <c r="M204" s="300"/>
      <c r="N204" s="300"/>
      <c r="O204" s="300"/>
      <c r="P204" s="300"/>
      <c r="Q204" s="300"/>
    </row>
    <row r="205" spans="1:17" ht="72.5">
      <c r="A205" s="315" t="s">
        <v>119</v>
      </c>
      <c r="B205" s="5" t="s">
        <v>346</v>
      </c>
      <c r="C205" s="27" t="s">
        <v>630</v>
      </c>
      <c r="D205" s="51">
        <v>2</v>
      </c>
      <c r="E205" s="56" t="s">
        <v>835</v>
      </c>
      <c r="F205" s="14" t="s">
        <v>901</v>
      </c>
      <c r="G205" s="317"/>
      <c r="H205" s="300"/>
      <c r="I205" s="300"/>
      <c r="J205" s="300"/>
      <c r="K205" s="300"/>
      <c r="L205" s="300"/>
      <c r="M205" s="300"/>
      <c r="N205" s="300"/>
      <c r="O205" s="300"/>
      <c r="P205" s="300"/>
      <c r="Q205" s="300"/>
    </row>
    <row r="206" spans="1:17" ht="43.5">
      <c r="A206" s="315" t="s">
        <v>3</v>
      </c>
      <c r="B206" s="5"/>
      <c r="C206" s="25" t="s">
        <v>631</v>
      </c>
      <c r="D206" s="51">
        <v>2</v>
      </c>
      <c r="E206" s="56" t="s">
        <v>827</v>
      </c>
      <c r="F206" s="16"/>
      <c r="G206" s="317"/>
      <c r="H206" s="300"/>
      <c r="I206" s="300"/>
      <c r="J206" s="300"/>
      <c r="K206" s="300"/>
      <c r="L206" s="300"/>
      <c r="M206" s="300"/>
      <c r="N206" s="300"/>
      <c r="O206" s="300"/>
      <c r="P206" s="300"/>
      <c r="Q206" s="300"/>
    </row>
    <row r="207" spans="1:17" ht="29">
      <c r="A207" s="315" t="s">
        <v>3</v>
      </c>
      <c r="B207" s="5"/>
      <c r="C207" s="25" t="s">
        <v>632</v>
      </c>
      <c r="D207" s="51">
        <v>2</v>
      </c>
      <c r="E207" s="56" t="s">
        <v>840</v>
      </c>
      <c r="F207" s="16"/>
      <c r="G207" s="317"/>
      <c r="H207" s="300"/>
      <c r="I207" s="300"/>
      <c r="J207" s="300"/>
      <c r="K207" s="300"/>
      <c r="L207" s="300"/>
      <c r="M207" s="300"/>
      <c r="N207" s="300"/>
      <c r="O207" s="300"/>
      <c r="P207" s="300"/>
      <c r="Q207" s="300"/>
    </row>
    <row r="208" spans="1:17" ht="46.5">
      <c r="A208" s="315" t="s">
        <v>120</v>
      </c>
      <c r="B208" s="5" t="s">
        <v>347</v>
      </c>
      <c r="C208" s="25" t="s">
        <v>633</v>
      </c>
      <c r="D208" s="51">
        <v>2</v>
      </c>
      <c r="E208" s="56" t="s">
        <v>829</v>
      </c>
      <c r="F208" s="16"/>
      <c r="G208" s="317"/>
      <c r="H208" s="300"/>
      <c r="I208" s="300"/>
      <c r="J208" s="300"/>
      <c r="K208" s="300"/>
      <c r="L208" s="300"/>
      <c r="M208" s="300"/>
      <c r="N208" s="300"/>
      <c r="O208" s="300"/>
      <c r="P208" s="300"/>
      <c r="Q208" s="300"/>
    </row>
    <row r="209" spans="1:17">
      <c r="A209" s="315" t="s">
        <v>121</v>
      </c>
      <c r="B209" s="431" t="s">
        <v>348</v>
      </c>
      <c r="C209" s="432"/>
      <c r="D209" s="432"/>
      <c r="E209" s="432"/>
      <c r="F209" s="432"/>
      <c r="G209" s="433"/>
      <c r="H209" s="300">
        <f>SUM(D210:D218)</f>
        <v>18</v>
      </c>
      <c r="I209" s="300">
        <f>COUNT(D210:D218)*2</f>
        <v>18</v>
      </c>
      <c r="J209" s="300"/>
      <c r="K209" s="300"/>
      <c r="L209" s="300"/>
      <c r="M209" s="300"/>
      <c r="N209" s="300"/>
      <c r="O209" s="300"/>
      <c r="P209" s="300"/>
      <c r="Q209" s="300"/>
    </row>
    <row r="210" spans="1:17" ht="62">
      <c r="A210" s="315" t="s">
        <v>122</v>
      </c>
      <c r="B210" s="5" t="s">
        <v>349</v>
      </c>
      <c r="C210" s="27" t="s">
        <v>634</v>
      </c>
      <c r="D210" s="51">
        <v>2</v>
      </c>
      <c r="E210" s="56" t="s">
        <v>835</v>
      </c>
      <c r="F210" s="14" t="s">
        <v>902</v>
      </c>
      <c r="G210" s="317"/>
      <c r="H210" s="300"/>
      <c r="I210" s="300"/>
      <c r="J210" s="300"/>
      <c r="K210" s="300"/>
      <c r="L210" s="300"/>
      <c r="M210" s="300"/>
      <c r="N210" s="300"/>
      <c r="O210" s="300"/>
      <c r="P210" s="300"/>
      <c r="Q210" s="300"/>
    </row>
    <row r="211" spans="1:17" ht="62">
      <c r="A211" s="313" t="s">
        <v>3</v>
      </c>
      <c r="B211" s="5"/>
      <c r="C211" s="8" t="s">
        <v>635</v>
      </c>
      <c r="D211" s="51">
        <v>2</v>
      </c>
      <c r="E211" s="299" t="s">
        <v>835</v>
      </c>
      <c r="F211" s="16"/>
      <c r="G211" s="317"/>
      <c r="H211" s="300"/>
      <c r="I211" s="300"/>
      <c r="J211" s="300"/>
      <c r="K211" s="300"/>
      <c r="L211" s="300"/>
      <c r="M211" s="300"/>
      <c r="N211" s="300"/>
      <c r="O211" s="300"/>
      <c r="P211" s="300"/>
      <c r="Q211" s="300"/>
    </row>
    <row r="212" spans="1:17" ht="72.5">
      <c r="A212" s="315" t="s">
        <v>123</v>
      </c>
      <c r="B212" s="14" t="s">
        <v>350</v>
      </c>
      <c r="C212" s="25" t="s">
        <v>636</v>
      </c>
      <c r="D212" s="51">
        <v>2</v>
      </c>
      <c r="E212" s="299" t="s">
        <v>835</v>
      </c>
      <c r="F212" s="16"/>
      <c r="G212" s="317"/>
      <c r="H212" s="300"/>
      <c r="I212" s="300"/>
      <c r="J212" s="300"/>
      <c r="K212" s="300"/>
      <c r="L212" s="300"/>
      <c r="M212" s="300"/>
      <c r="N212" s="300"/>
      <c r="O212" s="300"/>
      <c r="P212" s="300"/>
      <c r="Q212" s="300"/>
    </row>
    <row r="213" spans="1:17" ht="29">
      <c r="A213" s="313" t="s">
        <v>3</v>
      </c>
      <c r="B213" s="5"/>
      <c r="C213" s="27" t="s">
        <v>637</v>
      </c>
      <c r="D213" s="51">
        <v>2</v>
      </c>
      <c r="E213" s="299" t="s">
        <v>835</v>
      </c>
      <c r="F213" s="14" t="s">
        <v>903</v>
      </c>
      <c r="G213" s="317"/>
      <c r="H213" s="300"/>
      <c r="I213" s="300"/>
      <c r="J213" s="300"/>
      <c r="K213" s="300"/>
      <c r="L213" s="300"/>
      <c r="M213" s="300"/>
      <c r="N213" s="300"/>
      <c r="O213" s="300"/>
      <c r="P213" s="300"/>
      <c r="Q213" s="300"/>
    </row>
    <row r="214" spans="1:17" ht="29">
      <c r="A214" s="313" t="s">
        <v>3</v>
      </c>
      <c r="B214" s="5"/>
      <c r="C214" s="25" t="s">
        <v>638</v>
      </c>
      <c r="D214" s="51">
        <v>2</v>
      </c>
      <c r="E214" s="299" t="s">
        <v>835</v>
      </c>
      <c r="F214" s="16"/>
      <c r="G214" s="317"/>
      <c r="H214" s="300"/>
      <c r="I214" s="300"/>
      <c r="J214" s="300"/>
      <c r="K214" s="300"/>
      <c r="L214" s="300"/>
      <c r="M214" s="300"/>
      <c r="N214" s="300"/>
      <c r="O214" s="300"/>
      <c r="P214" s="300"/>
      <c r="Q214" s="300"/>
    </row>
    <row r="215" spans="1:17" ht="15.5">
      <c r="A215" s="313" t="s">
        <v>3</v>
      </c>
      <c r="B215" s="5"/>
      <c r="C215" s="25" t="s">
        <v>639</v>
      </c>
      <c r="D215" s="51">
        <v>2</v>
      </c>
      <c r="E215" s="299" t="s">
        <v>835</v>
      </c>
      <c r="F215" s="16"/>
      <c r="G215" s="317"/>
      <c r="H215" s="300"/>
      <c r="I215" s="300"/>
      <c r="J215" s="300"/>
      <c r="K215" s="300"/>
      <c r="L215" s="300"/>
      <c r="M215" s="300"/>
      <c r="N215" s="300"/>
      <c r="O215" s="300"/>
      <c r="P215" s="300"/>
      <c r="Q215" s="300"/>
    </row>
    <row r="216" spans="1:17" ht="29">
      <c r="A216" s="313" t="s">
        <v>3</v>
      </c>
      <c r="B216" s="5"/>
      <c r="C216" s="25" t="s">
        <v>640</v>
      </c>
      <c r="D216" s="51">
        <v>2</v>
      </c>
      <c r="E216" s="299" t="s">
        <v>840</v>
      </c>
      <c r="F216" s="16"/>
      <c r="G216" s="317"/>
      <c r="H216" s="300"/>
      <c r="I216" s="300"/>
      <c r="J216" s="300"/>
      <c r="K216" s="300"/>
      <c r="L216" s="300"/>
      <c r="M216" s="300"/>
      <c r="N216" s="300"/>
      <c r="O216" s="300"/>
      <c r="P216" s="300"/>
      <c r="Q216" s="300"/>
    </row>
    <row r="217" spans="1:17" ht="31">
      <c r="A217" s="313" t="s">
        <v>3</v>
      </c>
      <c r="B217" s="5"/>
      <c r="C217" s="8" t="s">
        <v>641</v>
      </c>
      <c r="D217" s="51">
        <v>2</v>
      </c>
      <c r="E217" s="62" t="s">
        <v>835</v>
      </c>
      <c r="F217" s="16"/>
      <c r="G217" s="317"/>
      <c r="H217" s="300"/>
      <c r="I217" s="300"/>
      <c r="J217" s="300"/>
      <c r="K217" s="300"/>
      <c r="L217" s="300"/>
      <c r="M217" s="300"/>
      <c r="N217" s="300"/>
      <c r="O217" s="300"/>
      <c r="P217" s="300"/>
      <c r="Q217" s="300"/>
    </row>
    <row r="218" spans="1:17" ht="29">
      <c r="A218" s="313" t="s">
        <v>3</v>
      </c>
      <c r="B218" s="16"/>
      <c r="C218" s="27" t="s">
        <v>642</v>
      </c>
      <c r="D218" s="51">
        <v>2</v>
      </c>
      <c r="E218" s="299" t="s">
        <v>840</v>
      </c>
      <c r="F218" s="14" t="s">
        <v>904</v>
      </c>
      <c r="G218" s="317"/>
      <c r="H218" s="300"/>
      <c r="I218" s="300"/>
      <c r="J218" s="300"/>
      <c r="K218" s="300"/>
      <c r="L218" s="300"/>
      <c r="M218" s="300"/>
      <c r="N218" s="300"/>
      <c r="O218" s="300"/>
      <c r="P218" s="300"/>
      <c r="Q218" s="300"/>
    </row>
    <row r="219" spans="1:17">
      <c r="A219" s="315" t="s">
        <v>124</v>
      </c>
      <c r="B219" s="431" t="s">
        <v>351</v>
      </c>
      <c r="C219" s="432"/>
      <c r="D219" s="432"/>
      <c r="E219" s="432"/>
      <c r="F219" s="432"/>
      <c r="G219" s="433"/>
      <c r="H219" s="300">
        <f>SUM(D220:D227)</f>
        <v>16</v>
      </c>
      <c r="I219" s="300">
        <f>COUNT(D220:D227)*2</f>
        <v>16</v>
      </c>
      <c r="J219" s="300"/>
      <c r="K219" s="300"/>
      <c r="L219" s="300"/>
      <c r="M219" s="300"/>
      <c r="N219" s="300"/>
      <c r="O219" s="300"/>
      <c r="P219" s="300"/>
      <c r="Q219" s="300"/>
    </row>
    <row r="220" spans="1:17" ht="46.5">
      <c r="A220" s="315" t="s">
        <v>125</v>
      </c>
      <c r="B220" s="5" t="s">
        <v>352</v>
      </c>
      <c r="C220" s="27" t="s">
        <v>643</v>
      </c>
      <c r="D220" s="51">
        <v>2</v>
      </c>
      <c r="E220" s="56" t="s">
        <v>828</v>
      </c>
      <c r="F220" s="14" t="s">
        <v>905</v>
      </c>
      <c r="G220" s="317"/>
      <c r="H220" s="300"/>
      <c r="I220" s="300"/>
      <c r="J220" s="300"/>
      <c r="K220" s="300"/>
      <c r="L220" s="300"/>
      <c r="M220" s="300"/>
      <c r="N220" s="300"/>
      <c r="O220" s="300"/>
      <c r="P220" s="300"/>
      <c r="Q220" s="300"/>
    </row>
    <row r="221" spans="1:17" ht="58">
      <c r="A221" s="315" t="s">
        <v>126</v>
      </c>
      <c r="B221" s="14" t="s">
        <v>353</v>
      </c>
      <c r="C221" s="8" t="s">
        <v>644</v>
      </c>
      <c r="D221" s="51">
        <v>2</v>
      </c>
      <c r="E221" s="56" t="s">
        <v>840</v>
      </c>
      <c r="F221" s="14" t="s">
        <v>906</v>
      </c>
      <c r="G221" s="317"/>
      <c r="H221" s="300"/>
      <c r="I221" s="300"/>
      <c r="J221" s="300"/>
      <c r="K221" s="300"/>
      <c r="L221" s="300"/>
      <c r="M221" s="300"/>
      <c r="N221" s="300"/>
      <c r="O221" s="300"/>
      <c r="P221" s="300"/>
      <c r="Q221" s="300"/>
    </row>
    <row r="222" spans="1:17" ht="46.5">
      <c r="A222" s="315" t="s">
        <v>3</v>
      </c>
      <c r="B222" s="14"/>
      <c r="C222" s="8" t="s">
        <v>645</v>
      </c>
      <c r="D222" s="51">
        <v>2</v>
      </c>
      <c r="E222" s="56" t="s">
        <v>835</v>
      </c>
      <c r="F222" s="14" t="s">
        <v>907</v>
      </c>
      <c r="G222" s="317"/>
      <c r="H222" s="300"/>
      <c r="I222" s="300"/>
      <c r="J222" s="300"/>
      <c r="K222" s="300"/>
      <c r="L222" s="300"/>
      <c r="M222" s="300"/>
      <c r="N222" s="300"/>
      <c r="O222" s="300"/>
      <c r="P222" s="300"/>
      <c r="Q222" s="300"/>
    </row>
    <row r="223" spans="1:17" ht="46.5">
      <c r="A223" s="315" t="s">
        <v>127</v>
      </c>
      <c r="B223" s="5" t="s">
        <v>354</v>
      </c>
      <c r="C223" s="27" t="s">
        <v>646</v>
      </c>
      <c r="D223" s="51">
        <v>2</v>
      </c>
      <c r="E223" s="56" t="s">
        <v>835</v>
      </c>
      <c r="F223" s="16"/>
      <c r="G223" s="317"/>
      <c r="H223" s="300"/>
      <c r="I223" s="300"/>
      <c r="J223" s="300"/>
      <c r="K223" s="300"/>
      <c r="L223" s="300"/>
      <c r="M223" s="300"/>
      <c r="N223" s="300"/>
      <c r="O223" s="300"/>
      <c r="P223" s="300"/>
      <c r="Q223" s="300"/>
    </row>
    <row r="224" spans="1:17" ht="29">
      <c r="A224" s="315" t="s">
        <v>3</v>
      </c>
      <c r="B224" s="5"/>
      <c r="C224" s="27" t="s">
        <v>647</v>
      </c>
      <c r="D224" s="51">
        <v>2</v>
      </c>
      <c r="E224" s="56" t="s">
        <v>840</v>
      </c>
      <c r="F224" s="16"/>
      <c r="G224" s="317"/>
      <c r="H224" s="300"/>
      <c r="I224" s="300"/>
      <c r="J224" s="300"/>
      <c r="K224" s="300"/>
      <c r="L224" s="300"/>
      <c r="M224" s="300"/>
      <c r="N224" s="300"/>
      <c r="O224" s="300"/>
      <c r="P224" s="300"/>
      <c r="Q224" s="300"/>
    </row>
    <row r="225" spans="1:17" ht="29">
      <c r="A225" s="315" t="s">
        <v>128</v>
      </c>
      <c r="B225" s="5" t="s">
        <v>355</v>
      </c>
      <c r="C225" s="27" t="s">
        <v>648</v>
      </c>
      <c r="D225" s="51">
        <v>2</v>
      </c>
      <c r="E225" s="56" t="s">
        <v>829</v>
      </c>
      <c r="F225" s="14" t="s">
        <v>908</v>
      </c>
      <c r="G225" s="317"/>
      <c r="H225" s="300"/>
      <c r="I225" s="300"/>
      <c r="J225" s="300"/>
      <c r="K225" s="300"/>
      <c r="L225" s="300"/>
      <c r="M225" s="300"/>
      <c r="N225" s="300"/>
      <c r="O225" s="300"/>
      <c r="P225" s="300"/>
      <c r="Q225" s="300"/>
    </row>
    <row r="226" spans="1:17" ht="44" thickBot="1">
      <c r="A226" s="315" t="s">
        <v>129</v>
      </c>
      <c r="B226" s="5" t="s">
        <v>356</v>
      </c>
      <c r="C226" s="36" t="s">
        <v>649</v>
      </c>
      <c r="D226" s="51">
        <v>2</v>
      </c>
      <c r="E226" s="56" t="s">
        <v>829</v>
      </c>
      <c r="F226" s="14" t="s">
        <v>909</v>
      </c>
      <c r="G226" s="317"/>
      <c r="H226" s="300"/>
      <c r="I226" s="300"/>
      <c r="J226" s="300"/>
      <c r="K226" s="300"/>
      <c r="L226" s="300"/>
      <c r="M226" s="300"/>
      <c r="N226" s="300"/>
      <c r="O226" s="300"/>
      <c r="P226" s="300"/>
      <c r="Q226" s="300"/>
    </row>
    <row r="227" spans="1:17" ht="31">
      <c r="A227" s="315" t="s">
        <v>3</v>
      </c>
      <c r="B227" s="5"/>
      <c r="C227" s="37" t="s">
        <v>650</v>
      </c>
      <c r="D227" s="51">
        <v>2</v>
      </c>
      <c r="E227" s="56" t="s">
        <v>841</v>
      </c>
      <c r="F227" s="14" t="s">
        <v>910</v>
      </c>
      <c r="G227" s="317"/>
      <c r="H227" s="300"/>
      <c r="I227" s="300"/>
      <c r="J227" s="300"/>
      <c r="K227" s="300"/>
      <c r="L227" s="300"/>
      <c r="M227" s="300"/>
      <c r="N227" s="300"/>
      <c r="O227" s="300"/>
      <c r="P227" s="300"/>
      <c r="Q227" s="300"/>
    </row>
    <row r="228" spans="1:17">
      <c r="A228" s="315" t="s">
        <v>130</v>
      </c>
      <c r="B228" s="431" t="s">
        <v>357</v>
      </c>
      <c r="C228" s="432"/>
      <c r="D228" s="432"/>
      <c r="E228" s="432"/>
      <c r="F228" s="432"/>
      <c r="G228" s="433"/>
      <c r="H228" s="300">
        <f>SUM(D229:D230)</f>
        <v>4</v>
      </c>
      <c r="I228" s="300">
        <f>COUNT(D229:D230)*2</f>
        <v>4</v>
      </c>
      <c r="J228" s="300"/>
      <c r="K228" s="300"/>
      <c r="L228" s="300"/>
      <c r="M228" s="300"/>
      <c r="N228" s="300"/>
      <c r="O228" s="300"/>
      <c r="P228" s="300"/>
      <c r="Q228" s="300"/>
    </row>
    <row r="229" spans="1:17" ht="43.5">
      <c r="A229" s="315" t="s">
        <v>131</v>
      </c>
      <c r="B229" s="14" t="s">
        <v>358</v>
      </c>
      <c r="C229" s="38" t="s">
        <v>651</v>
      </c>
      <c r="D229" s="51">
        <v>2</v>
      </c>
      <c r="E229" s="56" t="s">
        <v>828</v>
      </c>
      <c r="F229" s="14" t="s">
        <v>911</v>
      </c>
      <c r="G229" s="317"/>
      <c r="H229" s="300"/>
      <c r="I229" s="300"/>
      <c r="J229" s="300"/>
      <c r="K229" s="300"/>
      <c r="L229" s="300"/>
      <c r="M229" s="300"/>
      <c r="N229" s="300"/>
      <c r="O229" s="300"/>
      <c r="P229" s="300"/>
      <c r="Q229" s="300"/>
    </row>
    <row r="230" spans="1:17" ht="43.5">
      <c r="A230" s="315" t="s">
        <v>132</v>
      </c>
      <c r="B230" s="14" t="s">
        <v>359</v>
      </c>
      <c r="C230" s="27" t="s">
        <v>652</v>
      </c>
      <c r="D230" s="51">
        <v>2</v>
      </c>
      <c r="E230" s="56" t="s">
        <v>828</v>
      </c>
      <c r="F230" s="14" t="s">
        <v>912</v>
      </c>
      <c r="G230" s="317"/>
      <c r="H230" s="300"/>
      <c r="I230" s="300"/>
      <c r="J230" s="300"/>
      <c r="K230" s="300"/>
      <c r="L230" s="300"/>
      <c r="M230" s="300"/>
      <c r="N230" s="300"/>
      <c r="O230" s="300"/>
      <c r="P230" s="300"/>
      <c r="Q230" s="300"/>
    </row>
    <row r="231" spans="1:17">
      <c r="A231" s="315" t="s">
        <v>133</v>
      </c>
      <c r="B231" s="431" t="s">
        <v>360</v>
      </c>
      <c r="C231" s="432"/>
      <c r="D231" s="432"/>
      <c r="E231" s="432"/>
      <c r="F231" s="432"/>
      <c r="G231" s="433"/>
      <c r="H231" s="300">
        <f>SUM(D232:D235)</f>
        <v>8</v>
      </c>
      <c r="I231" s="300">
        <f>COUNT(D232:D235)*2</f>
        <v>8</v>
      </c>
      <c r="J231" s="300"/>
      <c r="K231" s="300"/>
      <c r="L231" s="300"/>
      <c r="M231" s="300"/>
      <c r="N231" s="300"/>
      <c r="O231" s="300"/>
      <c r="P231" s="300"/>
      <c r="Q231" s="300"/>
    </row>
    <row r="232" spans="1:17" ht="43.5">
      <c r="A232" s="315" t="s">
        <v>134</v>
      </c>
      <c r="B232" s="14" t="s">
        <v>361</v>
      </c>
      <c r="C232" s="27" t="s">
        <v>653</v>
      </c>
      <c r="D232" s="51">
        <v>2</v>
      </c>
      <c r="E232" s="56" t="s">
        <v>840</v>
      </c>
      <c r="F232" s="16"/>
      <c r="G232" s="317"/>
      <c r="H232" s="300"/>
      <c r="I232" s="300"/>
      <c r="J232" s="300"/>
      <c r="K232" s="300"/>
      <c r="L232" s="300"/>
      <c r="M232" s="300"/>
      <c r="N232" s="300"/>
      <c r="O232" s="300"/>
      <c r="P232" s="300"/>
      <c r="Q232" s="300"/>
    </row>
    <row r="233" spans="1:17" ht="43.5">
      <c r="A233" s="315" t="s">
        <v>135</v>
      </c>
      <c r="B233" s="14" t="s">
        <v>362</v>
      </c>
      <c r="C233" s="27" t="s">
        <v>654</v>
      </c>
      <c r="D233" s="51">
        <v>2</v>
      </c>
      <c r="E233" s="56" t="s">
        <v>840</v>
      </c>
      <c r="F233" s="16"/>
      <c r="G233" s="317"/>
      <c r="H233" s="300"/>
      <c r="I233" s="300"/>
      <c r="J233" s="300"/>
      <c r="K233" s="300"/>
      <c r="L233" s="300"/>
      <c r="M233" s="300"/>
      <c r="N233" s="300"/>
      <c r="O233" s="300"/>
      <c r="P233" s="300"/>
      <c r="Q233" s="300"/>
    </row>
    <row r="234" spans="1:17" ht="29">
      <c r="A234" s="315"/>
      <c r="B234" s="14"/>
      <c r="C234" s="27" t="s">
        <v>655</v>
      </c>
      <c r="D234" s="51">
        <v>2</v>
      </c>
      <c r="E234" s="56" t="s">
        <v>835</v>
      </c>
      <c r="F234" s="16"/>
      <c r="G234" s="317"/>
      <c r="H234" s="300"/>
      <c r="I234" s="300"/>
      <c r="J234" s="300"/>
      <c r="K234" s="300"/>
      <c r="L234" s="300"/>
      <c r="M234" s="300"/>
      <c r="N234" s="300"/>
      <c r="O234" s="300"/>
      <c r="P234" s="300"/>
      <c r="Q234" s="300"/>
    </row>
    <row r="235" spans="1:17" ht="43.5">
      <c r="A235" s="315"/>
      <c r="B235" s="14"/>
      <c r="C235" s="27" t="s">
        <v>656</v>
      </c>
      <c r="D235" s="51">
        <v>2</v>
      </c>
      <c r="E235" s="56" t="s">
        <v>840</v>
      </c>
      <c r="F235" s="16"/>
      <c r="G235" s="317"/>
      <c r="H235" s="300"/>
      <c r="I235" s="300"/>
      <c r="J235" s="300"/>
      <c r="K235" s="300"/>
      <c r="L235" s="300"/>
      <c r="M235" s="300"/>
      <c r="N235" s="300"/>
      <c r="O235" s="300"/>
      <c r="P235" s="300"/>
      <c r="Q235" s="300"/>
    </row>
    <row r="236" spans="1:17">
      <c r="A236" s="315" t="s">
        <v>136</v>
      </c>
      <c r="B236" s="431" t="s">
        <v>363</v>
      </c>
      <c r="C236" s="432"/>
      <c r="D236" s="432"/>
      <c r="E236" s="432"/>
      <c r="F236" s="432"/>
      <c r="G236" s="433"/>
      <c r="H236" s="300">
        <f>SUM(D237:D247)</f>
        <v>22</v>
      </c>
      <c r="I236" s="300">
        <f>COUNT(D237:D247)*2</f>
        <v>22</v>
      </c>
      <c r="J236" s="300"/>
      <c r="K236" s="300"/>
      <c r="L236" s="300"/>
      <c r="M236" s="300"/>
      <c r="N236" s="300"/>
      <c r="O236" s="300"/>
      <c r="P236" s="300"/>
      <c r="Q236" s="300"/>
    </row>
    <row r="237" spans="1:17" ht="72.5">
      <c r="A237" s="315" t="s">
        <v>137</v>
      </c>
      <c r="B237" s="6" t="s">
        <v>364</v>
      </c>
      <c r="C237" s="29" t="s">
        <v>657</v>
      </c>
      <c r="D237" s="51">
        <v>2</v>
      </c>
      <c r="E237" s="56" t="s">
        <v>822</v>
      </c>
      <c r="F237" s="14" t="s">
        <v>913</v>
      </c>
      <c r="G237" s="317"/>
      <c r="H237" s="300"/>
      <c r="I237" s="300"/>
      <c r="J237" s="300"/>
      <c r="K237" s="300"/>
      <c r="L237" s="300"/>
      <c r="M237" s="300"/>
      <c r="N237" s="300"/>
      <c r="O237" s="300"/>
      <c r="P237" s="300"/>
      <c r="Q237" s="300"/>
    </row>
    <row r="238" spans="1:17" ht="58">
      <c r="A238" s="315"/>
      <c r="B238" s="6"/>
      <c r="C238" s="29" t="s">
        <v>658</v>
      </c>
      <c r="D238" s="51">
        <v>2</v>
      </c>
      <c r="E238" s="56" t="s">
        <v>835</v>
      </c>
      <c r="F238" s="14" t="s">
        <v>914</v>
      </c>
      <c r="G238" s="317"/>
      <c r="H238" s="300"/>
      <c r="I238" s="300"/>
      <c r="J238" s="300"/>
      <c r="K238" s="300"/>
      <c r="L238" s="300"/>
      <c r="M238" s="300"/>
      <c r="N238" s="300"/>
      <c r="O238" s="300"/>
      <c r="P238" s="300"/>
      <c r="Q238" s="300"/>
    </row>
    <row r="239" spans="1:17" ht="58">
      <c r="A239" s="315"/>
      <c r="B239" s="6"/>
      <c r="C239" s="29" t="s">
        <v>659</v>
      </c>
      <c r="D239" s="51">
        <v>2</v>
      </c>
      <c r="E239" s="56" t="s">
        <v>835</v>
      </c>
      <c r="F239" s="14" t="s">
        <v>915</v>
      </c>
      <c r="G239" s="317"/>
      <c r="H239" s="300"/>
      <c r="I239" s="300"/>
      <c r="J239" s="300"/>
      <c r="K239" s="300"/>
      <c r="L239" s="300"/>
      <c r="M239" s="300"/>
      <c r="N239" s="300"/>
      <c r="O239" s="300"/>
      <c r="P239" s="300"/>
      <c r="Q239" s="300"/>
    </row>
    <row r="240" spans="1:17" ht="46.5">
      <c r="A240" s="315" t="s">
        <v>138</v>
      </c>
      <c r="B240" s="6" t="s">
        <v>365</v>
      </c>
      <c r="C240" s="8" t="s">
        <v>660</v>
      </c>
      <c r="D240" s="51">
        <v>2</v>
      </c>
      <c r="E240" s="56" t="s">
        <v>840</v>
      </c>
      <c r="F240" s="16"/>
      <c r="G240" s="317"/>
      <c r="H240" s="300"/>
      <c r="I240" s="300"/>
      <c r="J240" s="300"/>
      <c r="K240" s="300"/>
      <c r="L240" s="300"/>
      <c r="M240" s="300"/>
      <c r="N240" s="300"/>
      <c r="O240" s="300"/>
      <c r="P240" s="300"/>
      <c r="Q240" s="300"/>
    </row>
    <row r="241" spans="1:17" ht="43.5">
      <c r="A241" s="315" t="s">
        <v>3</v>
      </c>
      <c r="B241" s="6"/>
      <c r="C241" s="27" t="s">
        <v>661</v>
      </c>
      <c r="D241" s="51">
        <v>2</v>
      </c>
      <c r="E241" s="56" t="s">
        <v>829</v>
      </c>
      <c r="F241" s="16"/>
      <c r="G241" s="317"/>
      <c r="H241" s="300"/>
      <c r="I241" s="300"/>
      <c r="J241" s="300"/>
      <c r="K241" s="300"/>
      <c r="L241" s="300"/>
      <c r="M241" s="300"/>
      <c r="N241" s="300"/>
      <c r="O241" s="300"/>
      <c r="P241" s="300"/>
      <c r="Q241" s="300"/>
    </row>
    <row r="242" spans="1:17" ht="46.5">
      <c r="A242" s="315" t="s">
        <v>139</v>
      </c>
      <c r="B242" s="6" t="s">
        <v>366</v>
      </c>
      <c r="C242" s="39" t="s">
        <v>662</v>
      </c>
      <c r="D242" s="51">
        <v>2</v>
      </c>
      <c r="E242" s="56" t="s">
        <v>828</v>
      </c>
      <c r="F242" s="14" t="s">
        <v>916</v>
      </c>
      <c r="G242" s="317"/>
      <c r="H242" s="300"/>
      <c r="I242" s="300"/>
      <c r="J242" s="300"/>
      <c r="K242" s="300"/>
      <c r="L242" s="300"/>
      <c r="M242" s="300"/>
      <c r="N242" s="300"/>
      <c r="O242" s="300"/>
      <c r="P242" s="300"/>
      <c r="Q242" s="300"/>
    </row>
    <row r="243" spans="1:17" ht="43.5">
      <c r="A243" s="315"/>
      <c r="B243" s="6"/>
      <c r="C243" s="27" t="s">
        <v>663</v>
      </c>
      <c r="D243" s="51">
        <v>2</v>
      </c>
      <c r="E243" s="56" t="s">
        <v>823</v>
      </c>
      <c r="F243" s="14" t="s">
        <v>917</v>
      </c>
      <c r="G243" s="317"/>
      <c r="H243" s="300"/>
      <c r="I243" s="300"/>
      <c r="J243" s="300"/>
      <c r="K243" s="300"/>
      <c r="L243" s="300"/>
      <c r="M243" s="300"/>
      <c r="N243" s="300"/>
      <c r="O243" s="300"/>
      <c r="P243" s="300"/>
      <c r="Q243" s="300"/>
    </row>
    <row r="244" spans="1:17" ht="43.5">
      <c r="A244" s="315"/>
      <c r="B244" s="6"/>
      <c r="C244" s="27" t="s">
        <v>664</v>
      </c>
      <c r="D244" s="51">
        <v>2</v>
      </c>
      <c r="E244" s="56" t="s">
        <v>823</v>
      </c>
      <c r="F244" s="14" t="s">
        <v>918</v>
      </c>
      <c r="G244" s="317"/>
      <c r="H244" s="300"/>
      <c r="I244" s="300"/>
      <c r="J244" s="300"/>
      <c r="K244" s="300"/>
      <c r="L244" s="300"/>
      <c r="M244" s="300"/>
      <c r="N244" s="300"/>
      <c r="O244" s="300"/>
      <c r="P244" s="300"/>
      <c r="Q244" s="300"/>
    </row>
    <row r="245" spans="1:17" ht="29">
      <c r="A245" s="315"/>
      <c r="B245" s="6"/>
      <c r="C245" s="27" t="s">
        <v>665</v>
      </c>
      <c r="D245" s="51">
        <v>2</v>
      </c>
      <c r="E245" s="56" t="s">
        <v>829</v>
      </c>
      <c r="F245" s="14"/>
      <c r="G245" s="317"/>
      <c r="H245" s="300"/>
      <c r="I245" s="300"/>
      <c r="J245" s="300"/>
      <c r="K245" s="300"/>
      <c r="L245" s="300"/>
      <c r="M245" s="300"/>
      <c r="N245" s="300"/>
      <c r="O245" s="300"/>
      <c r="P245" s="300"/>
      <c r="Q245" s="300"/>
    </row>
    <row r="246" spans="1:17" ht="62">
      <c r="A246" s="315" t="s">
        <v>140</v>
      </c>
      <c r="B246" s="6" t="s">
        <v>367</v>
      </c>
      <c r="C246" s="37" t="s">
        <v>666</v>
      </c>
      <c r="D246" s="51">
        <v>2</v>
      </c>
      <c r="E246" s="56" t="s">
        <v>822</v>
      </c>
      <c r="F246" s="16"/>
      <c r="G246" s="317"/>
      <c r="H246" s="300"/>
      <c r="I246" s="300"/>
      <c r="J246" s="300"/>
      <c r="K246" s="300"/>
      <c r="L246" s="300"/>
      <c r="M246" s="300"/>
      <c r="N246" s="300"/>
      <c r="O246" s="300"/>
      <c r="P246" s="300"/>
      <c r="Q246" s="300"/>
    </row>
    <row r="247" spans="1:17" ht="43.5">
      <c r="A247" s="315" t="s">
        <v>141</v>
      </c>
      <c r="B247" s="5" t="s">
        <v>368</v>
      </c>
      <c r="C247" s="29" t="s">
        <v>667</v>
      </c>
      <c r="D247" s="51">
        <v>2</v>
      </c>
      <c r="E247" s="56" t="s">
        <v>842</v>
      </c>
      <c r="F247" s="70"/>
      <c r="G247" s="322"/>
      <c r="H247" s="300"/>
      <c r="I247" s="300"/>
      <c r="J247" s="300"/>
      <c r="K247" s="300"/>
      <c r="L247" s="300"/>
      <c r="M247" s="300"/>
      <c r="N247" s="300"/>
      <c r="O247" s="300"/>
      <c r="P247" s="300"/>
      <c r="Q247" s="300"/>
    </row>
    <row r="248" spans="1:17">
      <c r="A248" s="315" t="s">
        <v>142</v>
      </c>
      <c r="B248" s="431" t="s">
        <v>369</v>
      </c>
      <c r="C248" s="432"/>
      <c r="D248" s="432"/>
      <c r="E248" s="432"/>
      <c r="F248" s="432"/>
      <c r="G248" s="433"/>
      <c r="H248" s="300">
        <f>SUM(D249:D256)</f>
        <v>16</v>
      </c>
      <c r="I248" s="300">
        <f>COUNT(D249:D256)*2</f>
        <v>16</v>
      </c>
      <c r="J248" s="300"/>
      <c r="K248" s="300"/>
      <c r="L248" s="300"/>
      <c r="M248" s="300"/>
      <c r="N248" s="300"/>
      <c r="O248" s="300"/>
      <c r="P248" s="300"/>
      <c r="Q248" s="300"/>
    </row>
    <row r="249" spans="1:17" ht="46.5">
      <c r="A249" s="315" t="s">
        <v>143</v>
      </c>
      <c r="B249" s="5" t="s">
        <v>370</v>
      </c>
      <c r="C249" s="27" t="s">
        <v>668</v>
      </c>
      <c r="D249" s="51">
        <v>2</v>
      </c>
      <c r="E249" s="56" t="s">
        <v>840</v>
      </c>
      <c r="F249" s="14" t="s">
        <v>919</v>
      </c>
      <c r="G249" s="317"/>
      <c r="H249" s="300"/>
      <c r="I249" s="300"/>
      <c r="J249" s="300"/>
      <c r="K249" s="300"/>
      <c r="L249" s="300"/>
      <c r="M249" s="300"/>
      <c r="N249" s="300"/>
      <c r="O249" s="300"/>
      <c r="P249" s="300"/>
      <c r="Q249" s="300"/>
    </row>
    <row r="250" spans="1:17" ht="46.5">
      <c r="A250" s="315" t="s">
        <v>144</v>
      </c>
      <c r="B250" s="5" t="s">
        <v>371</v>
      </c>
      <c r="C250" s="27" t="s">
        <v>669</v>
      </c>
      <c r="D250" s="51">
        <v>2</v>
      </c>
      <c r="E250" s="56" t="s">
        <v>840</v>
      </c>
      <c r="F250" s="14" t="s">
        <v>920</v>
      </c>
      <c r="G250" s="317"/>
      <c r="H250" s="300"/>
      <c r="I250" s="300"/>
      <c r="J250" s="300"/>
      <c r="K250" s="300"/>
      <c r="L250" s="300"/>
      <c r="M250" s="300"/>
      <c r="N250" s="300"/>
      <c r="O250" s="300"/>
      <c r="P250" s="300"/>
      <c r="Q250" s="300"/>
    </row>
    <row r="251" spans="1:17" ht="31">
      <c r="A251" s="315" t="s">
        <v>145</v>
      </c>
      <c r="B251" s="5" t="s">
        <v>372</v>
      </c>
      <c r="C251" s="27" t="s">
        <v>670</v>
      </c>
      <c r="D251" s="51">
        <v>2</v>
      </c>
      <c r="E251" s="56" t="s">
        <v>840</v>
      </c>
      <c r="F251" s="14" t="s">
        <v>921</v>
      </c>
      <c r="G251" s="317"/>
      <c r="H251" s="300"/>
      <c r="I251" s="300"/>
      <c r="J251" s="300"/>
      <c r="K251" s="300"/>
      <c r="L251" s="300"/>
      <c r="M251" s="300"/>
      <c r="N251" s="300"/>
      <c r="O251" s="300"/>
      <c r="P251" s="300"/>
      <c r="Q251" s="300"/>
    </row>
    <row r="252" spans="1:17" ht="43.5">
      <c r="A252" s="315" t="s">
        <v>146</v>
      </c>
      <c r="B252" s="7" t="s">
        <v>373</v>
      </c>
      <c r="C252" s="27" t="s">
        <v>671</v>
      </c>
      <c r="D252" s="50">
        <v>2</v>
      </c>
      <c r="E252" s="56" t="s">
        <v>840</v>
      </c>
      <c r="F252" s="14" t="s">
        <v>922</v>
      </c>
      <c r="G252" s="316"/>
      <c r="H252" s="300"/>
      <c r="I252" s="300"/>
      <c r="J252" s="300"/>
      <c r="K252" s="300"/>
      <c r="L252" s="300"/>
      <c r="M252" s="300"/>
      <c r="N252" s="300"/>
      <c r="O252" s="300"/>
      <c r="P252" s="300"/>
      <c r="Q252" s="300"/>
    </row>
    <row r="253" spans="1:17" ht="58">
      <c r="A253" s="315" t="s">
        <v>147</v>
      </c>
      <c r="B253" s="6" t="s">
        <v>374</v>
      </c>
      <c r="C253" s="27" t="s">
        <v>672</v>
      </c>
      <c r="D253" s="51">
        <v>2</v>
      </c>
      <c r="E253" s="56" t="s">
        <v>828</v>
      </c>
      <c r="F253" s="14" t="s">
        <v>923</v>
      </c>
      <c r="G253" s="317"/>
      <c r="H253" s="300"/>
      <c r="I253" s="300"/>
      <c r="J253" s="300"/>
      <c r="K253" s="300"/>
      <c r="L253" s="300"/>
      <c r="M253" s="300"/>
      <c r="N253" s="300"/>
      <c r="O253" s="300"/>
      <c r="P253" s="300"/>
      <c r="Q253" s="300"/>
    </row>
    <row r="254" spans="1:17" ht="43.5">
      <c r="A254" s="315" t="s">
        <v>148</v>
      </c>
      <c r="B254" s="6" t="s">
        <v>375</v>
      </c>
      <c r="C254" s="27" t="s">
        <v>673</v>
      </c>
      <c r="D254" s="51">
        <v>2</v>
      </c>
      <c r="E254" s="56" t="s">
        <v>827</v>
      </c>
      <c r="F254" s="14" t="s">
        <v>924</v>
      </c>
      <c r="G254" s="317"/>
      <c r="H254" s="300"/>
      <c r="I254" s="300"/>
      <c r="J254" s="300"/>
      <c r="K254" s="300"/>
      <c r="L254" s="300"/>
      <c r="M254" s="300"/>
      <c r="N254" s="300"/>
      <c r="O254" s="300"/>
      <c r="P254" s="300"/>
      <c r="Q254" s="300"/>
    </row>
    <row r="255" spans="1:17" ht="29">
      <c r="A255" s="315" t="s">
        <v>3</v>
      </c>
      <c r="B255" s="6"/>
      <c r="C255" s="27" t="s">
        <v>674</v>
      </c>
      <c r="D255" s="51">
        <v>2</v>
      </c>
      <c r="E255" s="56" t="s">
        <v>827</v>
      </c>
      <c r="F255" s="16"/>
      <c r="G255" s="317"/>
      <c r="H255" s="300"/>
      <c r="I255" s="300"/>
      <c r="J255" s="300"/>
      <c r="K255" s="300"/>
      <c r="L255" s="300"/>
      <c r="M255" s="300"/>
      <c r="N255" s="300"/>
      <c r="O255" s="300"/>
      <c r="P255" s="300"/>
      <c r="Q255" s="300"/>
    </row>
    <row r="256" spans="1:17" ht="46.5">
      <c r="A256" s="315" t="s">
        <v>149</v>
      </c>
      <c r="B256" s="6" t="s">
        <v>376</v>
      </c>
      <c r="C256" s="40" t="s">
        <v>675</v>
      </c>
      <c r="D256" s="51">
        <v>2</v>
      </c>
      <c r="E256" s="56" t="s">
        <v>828</v>
      </c>
      <c r="F256" s="16"/>
      <c r="G256" s="317"/>
      <c r="H256" s="300"/>
      <c r="I256" s="300"/>
      <c r="J256" s="300"/>
      <c r="K256" s="300"/>
      <c r="L256" s="300"/>
      <c r="M256" s="300"/>
      <c r="N256" s="300"/>
      <c r="O256" s="300"/>
      <c r="P256" s="300"/>
      <c r="Q256" s="300"/>
    </row>
    <row r="257" spans="1:17">
      <c r="A257" s="315" t="s">
        <v>150</v>
      </c>
      <c r="B257" s="431" t="s">
        <v>377</v>
      </c>
      <c r="C257" s="432"/>
      <c r="D257" s="432"/>
      <c r="E257" s="432"/>
      <c r="F257" s="432"/>
      <c r="G257" s="433"/>
      <c r="H257" s="300">
        <f>SUM(D258:D265)</f>
        <v>16</v>
      </c>
      <c r="I257" s="300">
        <f>COUNT(D258:D265)*2</f>
        <v>16</v>
      </c>
      <c r="J257" s="300"/>
      <c r="K257" s="300"/>
      <c r="L257" s="300"/>
      <c r="M257" s="300"/>
      <c r="N257" s="300"/>
      <c r="O257" s="300"/>
      <c r="P257" s="300"/>
      <c r="Q257" s="300"/>
    </row>
    <row r="258" spans="1:17" ht="116">
      <c r="A258" s="315" t="s">
        <v>151</v>
      </c>
      <c r="B258" s="5" t="s">
        <v>378</v>
      </c>
      <c r="C258" s="27" t="s">
        <v>676</v>
      </c>
      <c r="D258" s="51">
        <v>2</v>
      </c>
      <c r="E258" s="56" t="s">
        <v>835</v>
      </c>
      <c r="F258" s="14" t="s">
        <v>925</v>
      </c>
      <c r="G258" s="317"/>
      <c r="H258" s="300"/>
      <c r="I258" s="300"/>
      <c r="J258" s="300"/>
      <c r="K258" s="300"/>
      <c r="L258" s="300"/>
      <c r="M258" s="300"/>
      <c r="N258" s="300"/>
      <c r="O258" s="300"/>
      <c r="P258" s="300"/>
      <c r="Q258" s="300"/>
    </row>
    <row r="259" spans="1:17" ht="29">
      <c r="A259" s="315"/>
      <c r="B259" s="5"/>
      <c r="C259" s="25" t="s">
        <v>677</v>
      </c>
      <c r="D259" s="51">
        <v>2</v>
      </c>
      <c r="E259" s="56" t="s">
        <v>835</v>
      </c>
      <c r="F259" s="14"/>
      <c r="G259" s="317"/>
      <c r="H259" s="300"/>
      <c r="I259" s="300"/>
      <c r="J259" s="300"/>
      <c r="K259" s="300"/>
      <c r="L259" s="300"/>
      <c r="M259" s="300"/>
      <c r="N259" s="300"/>
      <c r="O259" s="300"/>
      <c r="P259" s="300"/>
      <c r="Q259" s="300"/>
    </row>
    <row r="260" spans="1:17" ht="29">
      <c r="A260" s="315"/>
      <c r="B260" s="5"/>
      <c r="C260" s="25" t="s">
        <v>678</v>
      </c>
      <c r="D260" s="51">
        <v>2</v>
      </c>
      <c r="E260" s="56" t="s">
        <v>832</v>
      </c>
      <c r="F260" s="14"/>
      <c r="G260" s="317"/>
      <c r="H260" s="300"/>
      <c r="I260" s="300"/>
      <c r="J260" s="300"/>
      <c r="K260" s="300"/>
      <c r="L260" s="300"/>
      <c r="M260" s="300"/>
      <c r="N260" s="300"/>
      <c r="O260" s="300"/>
      <c r="P260" s="300"/>
      <c r="Q260" s="300"/>
    </row>
    <row r="261" spans="1:17" ht="46.5">
      <c r="A261" s="315" t="s">
        <v>152</v>
      </c>
      <c r="B261" s="5" t="s">
        <v>379</v>
      </c>
      <c r="C261" s="27" t="s">
        <v>679</v>
      </c>
      <c r="D261" s="51">
        <v>2</v>
      </c>
      <c r="E261" s="56" t="s">
        <v>843</v>
      </c>
      <c r="F261" s="14" t="s">
        <v>926</v>
      </c>
      <c r="G261" s="317"/>
      <c r="H261" s="300"/>
      <c r="I261" s="300"/>
      <c r="J261" s="300"/>
      <c r="K261" s="300"/>
      <c r="L261" s="300"/>
      <c r="M261" s="300"/>
      <c r="N261" s="300"/>
      <c r="O261" s="300"/>
      <c r="P261" s="300"/>
      <c r="Q261" s="300"/>
    </row>
    <row r="262" spans="1:17" ht="58">
      <c r="A262" s="315" t="s">
        <v>3</v>
      </c>
      <c r="B262" s="5"/>
      <c r="C262" s="25" t="s">
        <v>680</v>
      </c>
      <c r="D262" s="51">
        <v>2</v>
      </c>
      <c r="E262" s="56" t="s">
        <v>840</v>
      </c>
      <c r="F262" s="19"/>
      <c r="G262" s="317"/>
      <c r="H262" s="300"/>
      <c r="I262" s="300"/>
      <c r="J262" s="300"/>
      <c r="K262" s="300"/>
      <c r="L262" s="300"/>
      <c r="M262" s="300"/>
      <c r="N262" s="300"/>
      <c r="O262" s="300"/>
      <c r="P262" s="300"/>
      <c r="Q262" s="300"/>
    </row>
    <row r="263" spans="1:17" ht="29">
      <c r="A263" s="315" t="s">
        <v>3</v>
      </c>
      <c r="B263" s="5"/>
      <c r="C263" s="27" t="s">
        <v>681</v>
      </c>
      <c r="D263" s="51">
        <v>2</v>
      </c>
      <c r="E263" s="56" t="s">
        <v>835</v>
      </c>
      <c r="F263" s="14"/>
      <c r="G263" s="317"/>
      <c r="H263" s="300"/>
      <c r="I263" s="300"/>
      <c r="J263" s="300"/>
      <c r="K263" s="300"/>
      <c r="L263" s="300"/>
      <c r="M263" s="300"/>
      <c r="N263" s="300"/>
      <c r="O263" s="300"/>
      <c r="P263" s="300"/>
      <c r="Q263" s="300"/>
    </row>
    <row r="264" spans="1:17" ht="46.5">
      <c r="A264" s="315" t="s">
        <v>153</v>
      </c>
      <c r="B264" s="5" t="s">
        <v>380</v>
      </c>
      <c r="C264" s="27" t="s">
        <v>682</v>
      </c>
      <c r="D264" s="51">
        <v>2</v>
      </c>
      <c r="E264" s="56" t="s">
        <v>842</v>
      </c>
      <c r="F264" s="16"/>
      <c r="G264" s="317"/>
      <c r="H264" s="300"/>
      <c r="I264" s="300"/>
      <c r="J264" s="300"/>
      <c r="K264" s="300"/>
      <c r="L264" s="300"/>
      <c r="M264" s="300"/>
      <c r="N264" s="300"/>
      <c r="O264" s="300"/>
      <c r="P264" s="300"/>
      <c r="Q264" s="300"/>
    </row>
    <row r="265" spans="1:17" ht="62">
      <c r="A265" s="315" t="s">
        <v>154</v>
      </c>
      <c r="B265" s="5" t="s">
        <v>381</v>
      </c>
      <c r="C265" s="27" t="s">
        <v>683</v>
      </c>
      <c r="D265" s="51">
        <v>2</v>
      </c>
      <c r="E265" s="56" t="s">
        <v>829</v>
      </c>
      <c r="F265" s="16"/>
      <c r="G265" s="317"/>
      <c r="H265" s="300"/>
      <c r="I265" s="300"/>
      <c r="J265" s="300"/>
      <c r="K265" s="300"/>
      <c r="L265" s="300"/>
      <c r="M265" s="300"/>
      <c r="N265" s="300"/>
      <c r="O265" s="300"/>
      <c r="P265" s="300"/>
      <c r="Q265" s="300"/>
    </row>
    <row r="266" spans="1:17">
      <c r="A266" s="315" t="s">
        <v>155</v>
      </c>
      <c r="B266" s="431" t="s">
        <v>382</v>
      </c>
      <c r="C266" s="432"/>
      <c r="D266" s="432"/>
      <c r="E266" s="432"/>
      <c r="F266" s="432"/>
      <c r="G266" s="433"/>
      <c r="H266" s="300">
        <f>SUM(D267:D291)</f>
        <v>50</v>
      </c>
      <c r="I266" s="300">
        <f>COUNT(D267:D291)*2</f>
        <v>50</v>
      </c>
      <c r="J266" s="300"/>
      <c r="K266" s="300"/>
      <c r="L266" s="300"/>
      <c r="M266" s="300"/>
      <c r="N266" s="300"/>
      <c r="O266" s="300"/>
      <c r="P266" s="300"/>
      <c r="Q266" s="300"/>
    </row>
    <row r="267" spans="1:17" ht="43.5">
      <c r="A267" s="315" t="s">
        <v>156</v>
      </c>
      <c r="B267" s="5" t="s">
        <v>383</v>
      </c>
      <c r="C267" s="27" t="s">
        <v>684</v>
      </c>
      <c r="D267" s="51">
        <v>2</v>
      </c>
      <c r="E267" s="56" t="s">
        <v>822</v>
      </c>
      <c r="F267" s="14" t="s">
        <v>927</v>
      </c>
      <c r="G267" s="317"/>
      <c r="H267" s="300"/>
      <c r="I267" s="300"/>
      <c r="J267" s="300"/>
      <c r="K267" s="300"/>
      <c r="L267" s="300"/>
      <c r="M267" s="300"/>
      <c r="N267" s="300"/>
      <c r="O267" s="300"/>
      <c r="P267" s="300"/>
      <c r="Q267" s="300"/>
    </row>
    <row r="268" spans="1:17" ht="15.5">
      <c r="A268" s="315" t="s">
        <v>3</v>
      </c>
      <c r="B268" s="5"/>
      <c r="C268" s="27" t="s">
        <v>685</v>
      </c>
      <c r="D268" s="51">
        <v>2</v>
      </c>
      <c r="E268" s="56" t="s">
        <v>828</v>
      </c>
      <c r="F268" s="16"/>
      <c r="G268" s="317"/>
      <c r="H268" s="300"/>
      <c r="I268" s="300"/>
      <c r="J268" s="300"/>
      <c r="K268" s="300"/>
      <c r="L268" s="300"/>
      <c r="M268" s="300"/>
      <c r="N268" s="300"/>
      <c r="O268" s="300"/>
      <c r="P268" s="300"/>
      <c r="Q268" s="300"/>
    </row>
    <row r="269" spans="1:17" ht="15.5">
      <c r="A269" s="315" t="s">
        <v>3</v>
      </c>
      <c r="B269" s="5"/>
      <c r="C269" s="27" t="s">
        <v>686</v>
      </c>
      <c r="D269" s="51">
        <v>2</v>
      </c>
      <c r="E269" s="56" t="s">
        <v>823</v>
      </c>
      <c r="F269" s="16"/>
      <c r="G269" s="317"/>
      <c r="H269" s="300"/>
      <c r="I269" s="300"/>
      <c r="J269" s="300"/>
      <c r="K269" s="300"/>
      <c r="L269" s="300"/>
      <c r="M269" s="300"/>
      <c r="N269" s="300"/>
      <c r="O269" s="300"/>
      <c r="P269" s="300"/>
      <c r="Q269" s="300"/>
    </row>
    <row r="270" spans="1:17" ht="43.5">
      <c r="A270" s="315" t="s">
        <v>3</v>
      </c>
      <c r="B270" s="5"/>
      <c r="C270" s="27" t="s">
        <v>687</v>
      </c>
      <c r="D270" s="51">
        <v>2</v>
      </c>
      <c r="E270" s="56" t="s">
        <v>831</v>
      </c>
      <c r="F270" s="16"/>
      <c r="G270" s="317"/>
      <c r="H270" s="300"/>
      <c r="I270" s="300"/>
      <c r="J270" s="300"/>
      <c r="K270" s="300"/>
      <c r="L270" s="300"/>
      <c r="M270" s="300"/>
      <c r="N270" s="300"/>
      <c r="O270" s="300"/>
      <c r="P270" s="300"/>
      <c r="Q270" s="300"/>
    </row>
    <row r="271" spans="1:17" ht="43.5">
      <c r="A271" s="315" t="s">
        <v>157</v>
      </c>
      <c r="B271" s="5" t="s">
        <v>384</v>
      </c>
      <c r="C271" s="27" t="s">
        <v>688</v>
      </c>
      <c r="D271" s="51">
        <v>2</v>
      </c>
      <c r="E271" s="56" t="s">
        <v>823</v>
      </c>
      <c r="F271" s="14" t="s">
        <v>928</v>
      </c>
      <c r="G271" s="317"/>
      <c r="H271" s="300"/>
      <c r="I271" s="300"/>
      <c r="J271" s="300"/>
      <c r="K271" s="300"/>
      <c r="L271" s="300"/>
      <c r="M271" s="300"/>
      <c r="N271" s="300"/>
      <c r="O271" s="300"/>
      <c r="P271" s="300"/>
      <c r="Q271" s="300"/>
    </row>
    <row r="272" spans="1:17" ht="15.5">
      <c r="A272" s="315" t="s">
        <v>3</v>
      </c>
      <c r="B272" s="5"/>
      <c r="C272" s="27" t="s">
        <v>689</v>
      </c>
      <c r="D272" s="51">
        <v>2</v>
      </c>
      <c r="E272" s="56" t="s">
        <v>835</v>
      </c>
      <c r="F272" s="14"/>
      <c r="G272" s="317"/>
      <c r="H272" s="300"/>
      <c r="I272" s="300"/>
      <c r="J272" s="300"/>
      <c r="K272" s="300"/>
      <c r="L272" s="300"/>
      <c r="M272" s="300"/>
      <c r="N272" s="300"/>
      <c r="O272" s="300"/>
      <c r="P272" s="300"/>
      <c r="Q272" s="300"/>
    </row>
    <row r="273" spans="1:17" ht="15.5">
      <c r="A273" s="315" t="s">
        <v>3</v>
      </c>
      <c r="B273" s="5"/>
      <c r="C273" s="27" t="s">
        <v>690</v>
      </c>
      <c r="D273" s="51">
        <v>2</v>
      </c>
      <c r="E273" s="56" t="s">
        <v>835</v>
      </c>
      <c r="F273" s="14"/>
      <c r="G273" s="317"/>
      <c r="H273" s="300"/>
      <c r="I273" s="300"/>
      <c r="J273" s="300"/>
      <c r="K273" s="300"/>
      <c r="L273" s="300"/>
      <c r="M273" s="300"/>
      <c r="N273" s="300"/>
      <c r="O273" s="300"/>
      <c r="P273" s="300"/>
      <c r="Q273" s="300"/>
    </row>
    <row r="274" spans="1:17" ht="31">
      <c r="A274" s="315" t="s">
        <v>158</v>
      </c>
      <c r="B274" s="5" t="s">
        <v>385</v>
      </c>
      <c r="C274" s="27" t="s">
        <v>691</v>
      </c>
      <c r="D274" s="51">
        <v>2</v>
      </c>
      <c r="E274" s="56" t="s">
        <v>835</v>
      </c>
      <c r="F274" s="16"/>
      <c r="G274" s="317"/>
      <c r="H274" s="300"/>
      <c r="I274" s="300"/>
      <c r="J274" s="300"/>
      <c r="K274" s="300"/>
      <c r="L274" s="300"/>
      <c r="M274" s="300"/>
      <c r="N274" s="300"/>
      <c r="O274" s="300"/>
      <c r="P274" s="300"/>
      <c r="Q274" s="300"/>
    </row>
    <row r="275" spans="1:17" ht="29">
      <c r="A275" s="315" t="s">
        <v>3</v>
      </c>
      <c r="B275" s="5"/>
      <c r="C275" s="27" t="s">
        <v>692</v>
      </c>
      <c r="D275" s="51">
        <v>2</v>
      </c>
      <c r="E275" s="56" t="s">
        <v>835</v>
      </c>
      <c r="F275" s="16"/>
      <c r="G275" s="317"/>
      <c r="H275" s="300"/>
      <c r="I275" s="300"/>
      <c r="J275" s="300"/>
      <c r="K275" s="300"/>
      <c r="L275" s="300"/>
      <c r="M275" s="300"/>
      <c r="N275" s="300"/>
      <c r="O275" s="300"/>
      <c r="P275" s="300"/>
      <c r="Q275" s="300"/>
    </row>
    <row r="276" spans="1:17" ht="29">
      <c r="A276" s="315" t="s">
        <v>3</v>
      </c>
      <c r="B276" s="5"/>
      <c r="C276" s="27" t="s">
        <v>693</v>
      </c>
      <c r="D276" s="51">
        <v>2</v>
      </c>
      <c r="E276" s="56" t="s">
        <v>835</v>
      </c>
      <c r="F276" s="16"/>
      <c r="G276" s="317"/>
      <c r="H276" s="300"/>
      <c r="I276" s="300"/>
      <c r="J276" s="300"/>
      <c r="K276" s="300"/>
      <c r="L276" s="300"/>
      <c r="M276" s="300"/>
      <c r="N276" s="300"/>
      <c r="O276" s="300"/>
      <c r="P276" s="300"/>
      <c r="Q276" s="300"/>
    </row>
    <row r="277" spans="1:17" ht="29">
      <c r="A277" s="315" t="s">
        <v>3</v>
      </c>
      <c r="B277" s="5"/>
      <c r="C277" s="27" t="s">
        <v>694</v>
      </c>
      <c r="D277" s="51">
        <v>2</v>
      </c>
      <c r="E277" s="56" t="s">
        <v>835</v>
      </c>
      <c r="F277" s="16"/>
      <c r="G277" s="317"/>
      <c r="H277" s="300"/>
      <c r="I277" s="300"/>
      <c r="J277" s="300"/>
      <c r="K277" s="300"/>
      <c r="L277" s="300"/>
      <c r="M277" s="300"/>
      <c r="N277" s="300"/>
      <c r="O277" s="300"/>
      <c r="P277" s="300"/>
      <c r="Q277" s="300"/>
    </row>
    <row r="278" spans="1:17" ht="29">
      <c r="A278" s="315" t="s">
        <v>3</v>
      </c>
      <c r="B278" s="5"/>
      <c r="C278" s="27" t="s">
        <v>695</v>
      </c>
      <c r="D278" s="51">
        <v>2</v>
      </c>
      <c r="E278" s="56" t="s">
        <v>835</v>
      </c>
      <c r="F278" s="16"/>
      <c r="G278" s="317"/>
      <c r="H278" s="300"/>
      <c r="I278" s="300"/>
      <c r="J278" s="300"/>
      <c r="K278" s="300"/>
      <c r="L278" s="300"/>
      <c r="M278" s="300"/>
      <c r="N278" s="300"/>
      <c r="O278" s="300"/>
      <c r="P278" s="300"/>
      <c r="Q278" s="300"/>
    </row>
    <row r="279" spans="1:17" ht="15.5">
      <c r="A279" s="315" t="s">
        <v>3</v>
      </c>
      <c r="B279" s="5"/>
      <c r="C279" s="27" t="s">
        <v>696</v>
      </c>
      <c r="D279" s="51">
        <v>2</v>
      </c>
      <c r="E279" s="56" t="s">
        <v>835</v>
      </c>
      <c r="F279" s="16"/>
      <c r="G279" s="317"/>
      <c r="H279" s="300"/>
      <c r="I279" s="300"/>
      <c r="J279" s="300"/>
      <c r="K279" s="300"/>
      <c r="L279" s="300"/>
      <c r="M279" s="300"/>
      <c r="N279" s="300"/>
      <c r="O279" s="300"/>
      <c r="P279" s="300"/>
      <c r="Q279" s="300"/>
    </row>
    <row r="280" spans="1:17" ht="77.5">
      <c r="A280" s="315" t="s">
        <v>159</v>
      </c>
      <c r="B280" s="7" t="s">
        <v>386</v>
      </c>
      <c r="C280" s="27" t="s">
        <v>697</v>
      </c>
      <c r="D280" s="50">
        <v>2</v>
      </c>
      <c r="E280" s="56" t="s">
        <v>835</v>
      </c>
      <c r="F280" s="16"/>
      <c r="G280" s="316"/>
      <c r="H280" s="300"/>
      <c r="I280" s="300"/>
      <c r="J280" s="300"/>
      <c r="K280" s="300"/>
      <c r="L280" s="300"/>
      <c r="M280" s="300"/>
      <c r="N280" s="300"/>
      <c r="O280" s="300"/>
      <c r="P280" s="300"/>
      <c r="Q280" s="300"/>
    </row>
    <row r="281" spans="1:17" ht="15.5">
      <c r="A281" s="315" t="s">
        <v>3</v>
      </c>
      <c r="B281" s="7"/>
      <c r="C281" s="29" t="s">
        <v>698</v>
      </c>
      <c r="D281" s="50">
        <v>2</v>
      </c>
      <c r="E281" s="56" t="s">
        <v>823</v>
      </c>
      <c r="F281" s="16"/>
      <c r="G281" s="316"/>
      <c r="H281" s="300"/>
      <c r="I281" s="300"/>
      <c r="J281" s="300"/>
      <c r="K281" s="300"/>
      <c r="L281" s="300"/>
      <c r="M281" s="300"/>
      <c r="N281" s="300"/>
      <c r="O281" s="300"/>
      <c r="P281" s="300"/>
      <c r="Q281" s="300"/>
    </row>
    <row r="282" spans="1:17" ht="29">
      <c r="A282" s="315" t="s">
        <v>3</v>
      </c>
      <c r="B282" s="7"/>
      <c r="C282" s="26" t="s">
        <v>699</v>
      </c>
      <c r="D282" s="50">
        <v>2</v>
      </c>
      <c r="E282" s="56" t="s">
        <v>835</v>
      </c>
      <c r="F282" s="16"/>
      <c r="G282" s="316"/>
      <c r="H282" s="300"/>
      <c r="I282" s="300"/>
      <c r="J282" s="300"/>
      <c r="K282" s="300"/>
      <c r="L282" s="300"/>
      <c r="M282" s="300"/>
      <c r="N282" s="300"/>
      <c r="O282" s="300"/>
      <c r="P282" s="300"/>
      <c r="Q282" s="300"/>
    </row>
    <row r="283" spans="1:17" ht="29">
      <c r="A283" s="315" t="s">
        <v>3</v>
      </c>
      <c r="B283" s="7"/>
      <c r="C283" s="325" t="s">
        <v>700</v>
      </c>
      <c r="D283" s="50">
        <v>2</v>
      </c>
      <c r="E283" s="56" t="s">
        <v>835</v>
      </c>
      <c r="F283" s="16"/>
      <c r="G283" s="316"/>
      <c r="H283" s="300"/>
      <c r="I283" s="300"/>
      <c r="J283" s="300"/>
      <c r="K283" s="300"/>
      <c r="L283" s="300"/>
      <c r="M283" s="300"/>
      <c r="N283" s="300"/>
      <c r="O283" s="300"/>
      <c r="P283" s="300"/>
      <c r="Q283" s="300"/>
    </row>
    <row r="284" spans="1:17" ht="43.5">
      <c r="A284" s="315" t="s">
        <v>3</v>
      </c>
      <c r="B284" s="7"/>
      <c r="C284" s="29" t="s">
        <v>701</v>
      </c>
      <c r="D284" s="50">
        <v>2</v>
      </c>
      <c r="E284" s="56" t="s">
        <v>827</v>
      </c>
      <c r="F284" s="16"/>
      <c r="G284" s="316"/>
      <c r="H284" s="300"/>
      <c r="I284" s="300"/>
      <c r="J284" s="300"/>
      <c r="K284" s="300"/>
      <c r="L284" s="300"/>
      <c r="M284" s="300"/>
      <c r="N284" s="300"/>
      <c r="O284" s="300"/>
      <c r="P284" s="300"/>
      <c r="Q284" s="300"/>
    </row>
    <row r="285" spans="1:17" ht="43.5">
      <c r="A285" s="315" t="s">
        <v>3</v>
      </c>
      <c r="B285" s="7"/>
      <c r="C285" s="29" t="s">
        <v>702</v>
      </c>
      <c r="D285" s="50">
        <v>2</v>
      </c>
      <c r="E285" s="56" t="s">
        <v>840</v>
      </c>
      <c r="F285" s="16"/>
      <c r="G285" s="316"/>
      <c r="H285" s="300"/>
      <c r="I285" s="300"/>
      <c r="J285" s="300"/>
      <c r="K285" s="300"/>
      <c r="L285" s="300"/>
      <c r="M285" s="300"/>
      <c r="N285" s="300"/>
      <c r="O285" s="300"/>
      <c r="P285" s="300"/>
      <c r="Q285" s="300"/>
    </row>
    <row r="286" spans="1:17" ht="43.5">
      <c r="A286" s="315" t="s">
        <v>3</v>
      </c>
      <c r="B286" s="7"/>
      <c r="C286" s="26" t="s">
        <v>703</v>
      </c>
      <c r="D286" s="50">
        <v>2</v>
      </c>
      <c r="E286" s="56" t="s">
        <v>840</v>
      </c>
      <c r="F286" s="16"/>
      <c r="G286" s="316"/>
      <c r="H286" s="300"/>
      <c r="I286" s="300"/>
      <c r="J286" s="300"/>
      <c r="K286" s="300"/>
      <c r="L286" s="300"/>
      <c r="M286" s="300"/>
      <c r="N286" s="300"/>
      <c r="O286" s="300"/>
      <c r="P286" s="300"/>
      <c r="Q286" s="300"/>
    </row>
    <row r="287" spans="1:17" ht="43.5">
      <c r="A287" s="315" t="s">
        <v>3</v>
      </c>
      <c r="B287" s="7"/>
      <c r="C287" s="26" t="s">
        <v>704</v>
      </c>
      <c r="D287" s="50">
        <v>2</v>
      </c>
      <c r="E287" s="56" t="s">
        <v>840</v>
      </c>
      <c r="F287" s="16"/>
      <c r="G287" s="316"/>
      <c r="H287" s="300"/>
      <c r="I287" s="300"/>
      <c r="J287" s="300"/>
      <c r="K287" s="300"/>
      <c r="L287" s="300"/>
      <c r="M287" s="300"/>
      <c r="N287" s="300"/>
      <c r="O287" s="300"/>
      <c r="P287" s="300"/>
      <c r="Q287" s="300"/>
    </row>
    <row r="288" spans="1:17" ht="31">
      <c r="A288" s="315" t="s">
        <v>160</v>
      </c>
      <c r="B288" s="5" t="s">
        <v>387</v>
      </c>
      <c r="C288" s="27" t="s">
        <v>705</v>
      </c>
      <c r="D288" s="51">
        <v>2</v>
      </c>
      <c r="E288" s="56" t="s">
        <v>829</v>
      </c>
      <c r="F288" s="16"/>
      <c r="G288" s="317"/>
      <c r="H288" s="300"/>
      <c r="I288" s="300"/>
      <c r="J288" s="300"/>
      <c r="K288" s="300"/>
      <c r="L288" s="300"/>
      <c r="M288" s="300"/>
      <c r="N288" s="300"/>
      <c r="O288" s="300"/>
      <c r="P288" s="300"/>
      <c r="Q288" s="300"/>
    </row>
    <row r="289" spans="1:17" ht="43.5">
      <c r="A289" s="315" t="s">
        <v>3</v>
      </c>
      <c r="B289" s="5"/>
      <c r="C289" s="27" t="s">
        <v>706</v>
      </c>
      <c r="D289" s="51">
        <v>2</v>
      </c>
      <c r="E289" s="56" t="s">
        <v>844</v>
      </c>
      <c r="F289" s="16"/>
      <c r="G289" s="317"/>
      <c r="H289" s="300"/>
      <c r="I289" s="300"/>
      <c r="J289" s="300"/>
      <c r="K289" s="300"/>
      <c r="L289" s="300"/>
      <c r="M289" s="300"/>
      <c r="N289" s="300"/>
      <c r="O289" s="300"/>
      <c r="P289" s="300"/>
      <c r="Q289" s="300"/>
    </row>
    <row r="290" spans="1:17" ht="43.5">
      <c r="A290" s="315" t="s">
        <v>3</v>
      </c>
      <c r="B290" s="5"/>
      <c r="C290" s="27" t="s">
        <v>707</v>
      </c>
      <c r="D290" s="51">
        <v>2</v>
      </c>
      <c r="E290" s="56" t="s">
        <v>835</v>
      </c>
      <c r="F290" s="14" t="s">
        <v>929</v>
      </c>
      <c r="G290" s="317"/>
      <c r="H290" s="300"/>
      <c r="I290" s="300"/>
      <c r="J290" s="300"/>
      <c r="K290" s="300"/>
      <c r="L290" s="300"/>
      <c r="M290" s="300"/>
      <c r="N290" s="300"/>
      <c r="O290" s="300"/>
      <c r="P290" s="300"/>
      <c r="Q290" s="300"/>
    </row>
    <row r="291" spans="1:17" ht="29">
      <c r="A291" s="315" t="s">
        <v>3</v>
      </c>
      <c r="B291" s="5"/>
      <c r="C291" s="27" t="s">
        <v>708</v>
      </c>
      <c r="D291" s="51">
        <v>2</v>
      </c>
      <c r="E291" s="56" t="s">
        <v>821</v>
      </c>
      <c r="F291" s="14" t="s">
        <v>930</v>
      </c>
      <c r="G291" s="317"/>
      <c r="H291" s="300"/>
      <c r="I291" s="300"/>
      <c r="J291" s="300"/>
      <c r="K291" s="300"/>
      <c r="L291" s="300"/>
      <c r="M291" s="300"/>
      <c r="N291" s="300"/>
      <c r="O291" s="300"/>
      <c r="P291" s="300"/>
      <c r="Q291" s="300"/>
    </row>
    <row r="292" spans="1:17">
      <c r="A292" s="315" t="s">
        <v>161</v>
      </c>
      <c r="B292" s="431" t="s">
        <v>388</v>
      </c>
      <c r="C292" s="432"/>
      <c r="D292" s="432"/>
      <c r="E292" s="432"/>
      <c r="F292" s="432"/>
      <c r="G292" s="433"/>
      <c r="H292" s="300">
        <f>SUM(D293:D294)</f>
        <v>4</v>
      </c>
      <c r="I292" s="300">
        <f>COUNT(D293:D294)*2</f>
        <v>4</v>
      </c>
      <c r="J292" s="300"/>
      <c r="K292" s="300"/>
      <c r="L292" s="300"/>
      <c r="M292" s="300"/>
      <c r="N292" s="300"/>
      <c r="O292" s="300"/>
      <c r="P292" s="300"/>
      <c r="Q292" s="300"/>
    </row>
    <row r="293" spans="1:17" ht="46.5">
      <c r="A293" s="315" t="s">
        <v>162</v>
      </c>
      <c r="B293" s="5" t="s">
        <v>389</v>
      </c>
      <c r="C293" s="27" t="s">
        <v>709</v>
      </c>
      <c r="D293" s="51">
        <v>2</v>
      </c>
      <c r="E293" s="56" t="s">
        <v>823</v>
      </c>
      <c r="F293" s="16"/>
      <c r="G293" s="317"/>
      <c r="H293" s="300"/>
      <c r="I293" s="300"/>
      <c r="J293" s="300"/>
      <c r="K293" s="300"/>
      <c r="L293" s="300"/>
      <c r="M293" s="300"/>
      <c r="N293" s="300"/>
      <c r="O293" s="300"/>
      <c r="P293" s="300"/>
      <c r="Q293" s="300"/>
    </row>
    <row r="294" spans="1:17" ht="46.5">
      <c r="A294" s="315" t="s">
        <v>163</v>
      </c>
      <c r="B294" s="5" t="s">
        <v>390</v>
      </c>
      <c r="C294" s="27" t="s">
        <v>710</v>
      </c>
      <c r="D294" s="51">
        <v>2</v>
      </c>
      <c r="E294" s="56" t="s">
        <v>835</v>
      </c>
      <c r="F294" s="16"/>
      <c r="G294" s="317"/>
      <c r="H294" s="300"/>
      <c r="I294" s="300"/>
      <c r="J294" s="300"/>
      <c r="K294" s="300"/>
      <c r="L294" s="300"/>
      <c r="M294" s="300"/>
      <c r="N294" s="300"/>
      <c r="O294" s="300"/>
      <c r="P294" s="300"/>
      <c r="Q294" s="300"/>
    </row>
    <row r="295" spans="1:17">
      <c r="A295" s="315" t="s">
        <v>164</v>
      </c>
      <c r="B295" s="431" t="s">
        <v>391</v>
      </c>
      <c r="C295" s="432"/>
      <c r="D295" s="432"/>
      <c r="E295" s="432"/>
      <c r="F295" s="432"/>
      <c r="G295" s="433"/>
      <c r="H295" s="300">
        <f>SUM(D296:D297)</f>
        <v>4</v>
      </c>
      <c r="I295" s="300">
        <f>COUNT(D296:D297)*2</f>
        <v>4</v>
      </c>
      <c r="J295" s="300"/>
      <c r="K295" s="300"/>
      <c r="L295" s="300"/>
      <c r="M295" s="300"/>
      <c r="N295" s="300"/>
      <c r="O295" s="300"/>
      <c r="P295" s="300"/>
      <c r="Q295" s="300"/>
    </row>
    <row r="296" spans="1:17" ht="31">
      <c r="A296" s="315" t="s">
        <v>165</v>
      </c>
      <c r="B296" s="5" t="s">
        <v>392</v>
      </c>
      <c r="C296" s="27" t="s">
        <v>711</v>
      </c>
      <c r="D296" s="51">
        <v>2</v>
      </c>
      <c r="E296" s="56" t="s">
        <v>835</v>
      </c>
      <c r="F296" s="14" t="s">
        <v>931</v>
      </c>
      <c r="G296" s="317"/>
      <c r="H296" s="300"/>
      <c r="I296" s="300"/>
      <c r="J296" s="300"/>
      <c r="K296" s="300"/>
      <c r="L296" s="300"/>
      <c r="M296" s="300"/>
      <c r="N296" s="300"/>
      <c r="O296" s="300"/>
      <c r="P296" s="300"/>
      <c r="Q296" s="300"/>
    </row>
    <row r="297" spans="1:17" ht="29">
      <c r="A297" s="315" t="s">
        <v>3</v>
      </c>
      <c r="B297" s="5"/>
      <c r="C297" s="27" t="s">
        <v>712</v>
      </c>
      <c r="D297" s="51">
        <v>2</v>
      </c>
      <c r="E297" s="56" t="s">
        <v>831</v>
      </c>
      <c r="F297" s="14" t="s">
        <v>932</v>
      </c>
      <c r="G297" s="317"/>
      <c r="H297" s="300"/>
      <c r="I297" s="300"/>
      <c r="J297" s="300"/>
      <c r="K297" s="300"/>
      <c r="L297" s="300"/>
      <c r="M297" s="300"/>
      <c r="N297" s="300"/>
      <c r="O297" s="300"/>
      <c r="P297" s="300"/>
      <c r="Q297" s="300"/>
    </row>
    <row r="298" spans="1:17">
      <c r="A298" s="315" t="s">
        <v>166</v>
      </c>
      <c r="B298" s="431" t="s">
        <v>393</v>
      </c>
      <c r="C298" s="432"/>
      <c r="D298" s="432"/>
      <c r="E298" s="432"/>
      <c r="F298" s="432"/>
      <c r="G298" s="433"/>
      <c r="H298" s="300">
        <f>SUM(D299:D307)</f>
        <v>18</v>
      </c>
      <c r="I298" s="300">
        <f>COUNT(D299:D307)*2</f>
        <v>18</v>
      </c>
      <c r="J298" s="300"/>
      <c r="K298" s="300"/>
      <c r="L298" s="300"/>
      <c r="M298" s="300"/>
      <c r="N298" s="300"/>
      <c r="O298" s="300"/>
      <c r="P298" s="300"/>
      <c r="Q298" s="300"/>
    </row>
    <row r="299" spans="1:17" ht="46.5">
      <c r="A299" s="315" t="s">
        <v>167</v>
      </c>
      <c r="B299" s="5" t="s">
        <v>394</v>
      </c>
      <c r="C299" s="8" t="s">
        <v>713</v>
      </c>
      <c r="D299" s="51">
        <v>2</v>
      </c>
      <c r="E299" s="56" t="s">
        <v>831</v>
      </c>
      <c r="F299" s="16"/>
      <c r="G299" s="317"/>
      <c r="H299" s="300"/>
      <c r="I299" s="300"/>
      <c r="J299" s="300"/>
      <c r="K299" s="300"/>
      <c r="L299" s="300"/>
      <c r="M299" s="300"/>
      <c r="N299" s="300"/>
      <c r="O299" s="300"/>
      <c r="P299" s="300"/>
      <c r="Q299" s="300"/>
    </row>
    <row r="300" spans="1:17" ht="29">
      <c r="A300" s="315" t="s">
        <v>3</v>
      </c>
      <c r="B300" s="5"/>
      <c r="C300" s="27" t="s">
        <v>714</v>
      </c>
      <c r="D300" s="51">
        <v>2</v>
      </c>
      <c r="E300" s="56" t="s">
        <v>840</v>
      </c>
      <c r="F300" s="16"/>
      <c r="G300" s="317"/>
      <c r="H300" s="300"/>
      <c r="I300" s="300"/>
      <c r="J300" s="300"/>
      <c r="K300" s="300"/>
      <c r="L300" s="300"/>
      <c r="M300" s="300"/>
      <c r="N300" s="300"/>
      <c r="O300" s="300"/>
      <c r="P300" s="300"/>
      <c r="Q300" s="300"/>
    </row>
    <row r="301" spans="1:17" ht="46.5">
      <c r="A301" s="315" t="s">
        <v>168</v>
      </c>
      <c r="B301" s="5" t="s">
        <v>395</v>
      </c>
      <c r="C301" s="27" t="s">
        <v>715</v>
      </c>
      <c r="D301" s="51">
        <v>2</v>
      </c>
      <c r="E301" s="56" t="s">
        <v>840</v>
      </c>
      <c r="F301" s="14" t="s">
        <v>933</v>
      </c>
      <c r="G301" s="317"/>
      <c r="H301" s="300"/>
      <c r="I301" s="300"/>
      <c r="J301" s="300"/>
      <c r="K301" s="300"/>
      <c r="L301" s="300"/>
      <c r="M301" s="300"/>
      <c r="N301" s="300"/>
      <c r="O301" s="300"/>
      <c r="P301" s="300"/>
      <c r="Q301" s="300"/>
    </row>
    <row r="302" spans="1:17" ht="43.5">
      <c r="A302" s="315" t="s">
        <v>3</v>
      </c>
      <c r="B302" s="5"/>
      <c r="C302" s="27" t="s">
        <v>716</v>
      </c>
      <c r="D302" s="51">
        <v>2</v>
      </c>
      <c r="E302" s="56" t="s">
        <v>835</v>
      </c>
      <c r="F302" s="14" t="s">
        <v>934</v>
      </c>
      <c r="G302" s="317"/>
      <c r="H302" s="300"/>
      <c r="I302" s="300"/>
      <c r="J302" s="300"/>
      <c r="K302" s="300"/>
      <c r="L302" s="300"/>
      <c r="M302" s="300"/>
      <c r="N302" s="300"/>
      <c r="O302" s="300"/>
      <c r="P302" s="300"/>
      <c r="Q302" s="300"/>
    </row>
    <row r="303" spans="1:17" ht="29">
      <c r="A303" s="315" t="s">
        <v>3</v>
      </c>
      <c r="B303" s="5"/>
      <c r="C303" s="27" t="s">
        <v>717</v>
      </c>
      <c r="D303" s="51">
        <v>2</v>
      </c>
      <c r="E303" s="56" t="s">
        <v>831</v>
      </c>
      <c r="F303" s="14"/>
      <c r="G303" s="317"/>
      <c r="H303" s="300"/>
      <c r="I303" s="300"/>
      <c r="J303" s="300"/>
      <c r="K303" s="300"/>
      <c r="L303" s="300"/>
      <c r="M303" s="300"/>
      <c r="N303" s="300"/>
      <c r="O303" s="300"/>
      <c r="P303" s="300"/>
      <c r="Q303" s="300"/>
    </row>
    <row r="304" spans="1:17" ht="15.5">
      <c r="A304" s="315" t="s">
        <v>3</v>
      </c>
      <c r="B304" s="5"/>
      <c r="C304" s="27" t="s">
        <v>718</v>
      </c>
      <c r="D304" s="51">
        <v>2</v>
      </c>
      <c r="E304" s="56" t="s">
        <v>835</v>
      </c>
      <c r="F304" s="14"/>
      <c r="G304" s="317"/>
      <c r="H304" s="300"/>
      <c r="I304" s="300"/>
      <c r="J304" s="300"/>
      <c r="K304" s="300"/>
      <c r="L304" s="300"/>
      <c r="M304" s="300"/>
      <c r="N304" s="300"/>
      <c r="O304" s="300"/>
      <c r="P304" s="300"/>
      <c r="Q304" s="300"/>
    </row>
    <row r="305" spans="1:17" ht="43.5">
      <c r="A305" s="315" t="s">
        <v>169</v>
      </c>
      <c r="B305" s="14" t="s">
        <v>396</v>
      </c>
      <c r="C305" s="42" t="s">
        <v>719</v>
      </c>
      <c r="D305" s="52">
        <v>2</v>
      </c>
      <c r="E305" s="59" t="s">
        <v>833</v>
      </c>
      <c r="F305" s="15"/>
      <c r="G305" s="317"/>
      <c r="H305" s="300"/>
      <c r="I305" s="300"/>
      <c r="J305" s="300"/>
      <c r="K305" s="300"/>
      <c r="L305" s="300"/>
      <c r="M305" s="300"/>
      <c r="N305" s="300"/>
      <c r="O305" s="300"/>
      <c r="P305" s="300"/>
      <c r="Q305" s="300"/>
    </row>
    <row r="306" spans="1:17" ht="29">
      <c r="A306" s="315"/>
      <c r="B306" s="14"/>
      <c r="C306" s="42" t="s">
        <v>720</v>
      </c>
      <c r="D306" s="52">
        <v>2</v>
      </c>
      <c r="E306" s="59" t="s">
        <v>835</v>
      </c>
      <c r="F306" s="15" t="s">
        <v>935</v>
      </c>
      <c r="G306" s="317"/>
      <c r="H306" s="300"/>
      <c r="I306" s="300"/>
      <c r="J306" s="300"/>
      <c r="K306" s="300"/>
      <c r="L306" s="300"/>
      <c r="M306" s="300"/>
      <c r="N306" s="300"/>
      <c r="O306" s="300"/>
      <c r="P306" s="300"/>
      <c r="Q306" s="300"/>
    </row>
    <row r="307" spans="1:17" ht="43.5">
      <c r="A307" s="315"/>
      <c r="B307" s="14"/>
      <c r="C307" s="42" t="s">
        <v>721</v>
      </c>
      <c r="D307" s="52">
        <v>2</v>
      </c>
      <c r="E307" s="59" t="s">
        <v>822</v>
      </c>
      <c r="F307" s="15"/>
      <c r="G307" s="317"/>
      <c r="H307" s="300"/>
      <c r="I307" s="300"/>
      <c r="J307" s="300"/>
      <c r="K307" s="300"/>
      <c r="L307" s="300"/>
      <c r="M307" s="300"/>
      <c r="N307" s="300"/>
      <c r="O307" s="300"/>
      <c r="P307" s="300"/>
      <c r="Q307" s="300"/>
    </row>
    <row r="308" spans="1:17" ht="21">
      <c r="A308" s="326" t="s">
        <v>3</v>
      </c>
      <c r="B308" s="440" t="s">
        <v>397</v>
      </c>
      <c r="C308" s="432"/>
      <c r="D308" s="432"/>
      <c r="E308" s="432"/>
      <c r="F308" s="432"/>
      <c r="G308" s="433"/>
      <c r="H308" s="300">
        <f>H309+H314+H324+H330+H341+H352</f>
        <v>106</v>
      </c>
      <c r="I308" s="300">
        <f>I309+I314+I324+I330+I341+I352</f>
        <v>106</v>
      </c>
      <c r="J308" s="300"/>
      <c r="K308" s="300"/>
      <c r="L308" s="300"/>
      <c r="M308" s="300"/>
      <c r="N308" s="300"/>
      <c r="O308" s="300"/>
      <c r="P308" s="300"/>
      <c r="Q308" s="300"/>
    </row>
    <row r="309" spans="1:17">
      <c r="A309" s="318" t="s">
        <v>170</v>
      </c>
      <c r="B309" s="431" t="s">
        <v>398</v>
      </c>
      <c r="C309" s="432"/>
      <c r="D309" s="432"/>
      <c r="E309" s="432"/>
      <c r="F309" s="432"/>
      <c r="G309" s="433"/>
      <c r="H309" s="300">
        <f>SUM(D310:D313)</f>
        <v>8</v>
      </c>
      <c r="I309" s="300">
        <f>COUNT(D310:D313)*2</f>
        <v>8</v>
      </c>
      <c r="J309" s="300"/>
      <c r="K309" s="300"/>
      <c r="L309" s="300"/>
      <c r="M309" s="300"/>
      <c r="N309" s="300"/>
      <c r="O309" s="300"/>
      <c r="P309" s="300"/>
      <c r="Q309" s="300"/>
    </row>
    <row r="310" spans="1:17" ht="46.5">
      <c r="A310" s="327" t="s">
        <v>171</v>
      </c>
      <c r="B310" s="5" t="s">
        <v>399</v>
      </c>
      <c r="C310" s="27" t="s">
        <v>722</v>
      </c>
      <c r="D310" s="51">
        <v>2</v>
      </c>
      <c r="E310" s="298" t="s">
        <v>835</v>
      </c>
      <c r="F310" s="19" t="s">
        <v>936</v>
      </c>
      <c r="G310" s="328"/>
      <c r="H310" s="300"/>
      <c r="I310" s="300"/>
      <c r="J310" s="300"/>
      <c r="K310" s="300"/>
      <c r="L310" s="300"/>
      <c r="M310" s="300"/>
      <c r="N310" s="300"/>
      <c r="O310" s="300"/>
      <c r="P310" s="300"/>
      <c r="Q310" s="300"/>
    </row>
    <row r="311" spans="1:17" ht="29">
      <c r="A311" s="327"/>
      <c r="B311" s="5"/>
      <c r="C311" s="27" t="s">
        <v>723</v>
      </c>
      <c r="D311" s="51">
        <v>2</v>
      </c>
      <c r="E311" s="298" t="s">
        <v>835</v>
      </c>
      <c r="F311" s="71"/>
      <c r="G311" s="328"/>
      <c r="H311" s="300"/>
      <c r="I311" s="300"/>
      <c r="J311" s="300"/>
      <c r="K311" s="300"/>
      <c r="L311" s="300"/>
      <c r="M311" s="300"/>
      <c r="N311" s="300"/>
      <c r="O311" s="300"/>
      <c r="P311" s="300"/>
      <c r="Q311" s="300"/>
    </row>
    <row r="312" spans="1:17" ht="62">
      <c r="A312" s="327" t="s">
        <v>172</v>
      </c>
      <c r="B312" s="5" t="s">
        <v>400</v>
      </c>
      <c r="C312" s="92" t="s">
        <v>724</v>
      </c>
      <c r="D312" s="51">
        <v>2</v>
      </c>
      <c r="E312" s="298" t="s">
        <v>835</v>
      </c>
      <c r="F312" s="67" t="s">
        <v>937</v>
      </c>
      <c r="G312" s="328"/>
      <c r="H312" s="300"/>
      <c r="I312" s="300"/>
      <c r="J312" s="300"/>
      <c r="K312" s="300"/>
      <c r="L312" s="300"/>
      <c r="M312" s="300"/>
      <c r="N312" s="300"/>
      <c r="O312" s="300"/>
      <c r="P312" s="300"/>
      <c r="Q312" s="300"/>
    </row>
    <row r="313" spans="1:17" ht="31">
      <c r="A313" s="327" t="s">
        <v>173</v>
      </c>
      <c r="B313" s="17" t="s">
        <v>401</v>
      </c>
      <c r="C313" s="25" t="s">
        <v>725</v>
      </c>
      <c r="D313" s="51">
        <v>2</v>
      </c>
      <c r="E313" s="298" t="s">
        <v>835</v>
      </c>
      <c r="F313" s="71"/>
      <c r="G313" s="328"/>
      <c r="H313" s="300"/>
      <c r="I313" s="300"/>
      <c r="J313" s="300"/>
      <c r="K313" s="300"/>
      <c r="L313" s="300"/>
      <c r="M313" s="300"/>
      <c r="N313" s="300"/>
      <c r="O313" s="300"/>
      <c r="P313" s="300"/>
      <c r="Q313" s="300"/>
    </row>
    <row r="314" spans="1:17">
      <c r="A314" s="327" t="s">
        <v>174</v>
      </c>
      <c r="B314" s="431" t="s">
        <v>402</v>
      </c>
      <c r="C314" s="432"/>
      <c r="D314" s="432"/>
      <c r="E314" s="432"/>
      <c r="F314" s="432"/>
      <c r="G314" s="433"/>
      <c r="H314" s="300">
        <f>SUM(D315:D323)</f>
        <v>18</v>
      </c>
      <c r="I314" s="300">
        <f>COUNT(D315:D323)*2</f>
        <v>18</v>
      </c>
      <c r="J314" s="300"/>
      <c r="K314" s="300"/>
      <c r="L314" s="300"/>
      <c r="M314" s="300"/>
      <c r="N314" s="300"/>
      <c r="O314" s="300"/>
      <c r="P314" s="300"/>
      <c r="Q314" s="300"/>
    </row>
    <row r="315" spans="1:17" ht="31">
      <c r="A315" s="327" t="s">
        <v>175</v>
      </c>
      <c r="B315" s="5" t="s">
        <v>403</v>
      </c>
      <c r="C315" s="27" t="s">
        <v>726</v>
      </c>
      <c r="D315" s="51">
        <v>2</v>
      </c>
      <c r="E315" s="298" t="s">
        <v>823</v>
      </c>
      <c r="F315" s="19"/>
      <c r="G315" s="328"/>
      <c r="H315" s="300"/>
      <c r="I315" s="300"/>
      <c r="J315" s="300"/>
      <c r="K315" s="300"/>
      <c r="L315" s="300"/>
      <c r="M315" s="300"/>
      <c r="N315" s="300"/>
      <c r="O315" s="300"/>
      <c r="P315" s="300"/>
      <c r="Q315" s="300"/>
    </row>
    <row r="316" spans="1:17" ht="29">
      <c r="A316" s="327" t="s">
        <v>3</v>
      </c>
      <c r="B316" s="5"/>
      <c r="C316" s="27" t="s">
        <v>727</v>
      </c>
      <c r="D316" s="51">
        <v>2</v>
      </c>
      <c r="E316" s="298" t="s">
        <v>828</v>
      </c>
      <c r="F316" s="19" t="s">
        <v>938</v>
      </c>
      <c r="G316" s="328"/>
      <c r="H316" s="300"/>
      <c r="I316" s="300"/>
      <c r="J316" s="300"/>
      <c r="K316" s="300"/>
      <c r="L316" s="300"/>
      <c r="M316" s="300"/>
      <c r="N316" s="300"/>
      <c r="O316" s="300"/>
      <c r="P316" s="300"/>
      <c r="Q316" s="300"/>
    </row>
    <row r="317" spans="1:17" ht="43.5">
      <c r="A317" s="327" t="s">
        <v>3</v>
      </c>
      <c r="B317" s="5"/>
      <c r="C317" s="27" t="s">
        <v>728</v>
      </c>
      <c r="D317" s="51">
        <v>2</v>
      </c>
      <c r="E317" s="298" t="s">
        <v>828</v>
      </c>
      <c r="F317" s="19" t="s">
        <v>939</v>
      </c>
      <c r="G317" s="328"/>
      <c r="H317" s="300"/>
      <c r="I317" s="300"/>
      <c r="J317" s="300"/>
      <c r="K317" s="300"/>
      <c r="L317" s="300"/>
      <c r="M317" s="300"/>
      <c r="N317" s="300"/>
      <c r="O317" s="300"/>
      <c r="P317" s="300"/>
      <c r="Q317" s="300"/>
    </row>
    <row r="318" spans="1:17" ht="58">
      <c r="A318" s="327" t="s">
        <v>3</v>
      </c>
      <c r="B318" s="5"/>
      <c r="C318" s="27" t="s">
        <v>729</v>
      </c>
      <c r="D318" s="51">
        <v>2</v>
      </c>
      <c r="E318" s="298" t="s">
        <v>828</v>
      </c>
      <c r="F318" s="19" t="s">
        <v>940</v>
      </c>
      <c r="G318" s="328"/>
      <c r="H318" s="300"/>
      <c r="I318" s="300"/>
      <c r="J318" s="300"/>
      <c r="K318" s="300"/>
      <c r="L318" s="300"/>
      <c r="M318" s="300"/>
      <c r="N318" s="300"/>
      <c r="O318" s="300"/>
      <c r="P318" s="300"/>
      <c r="Q318" s="300"/>
    </row>
    <row r="319" spans="1:17" ht="43.5">
      <c r="A319" s="327" t="s">
        <v>3</v>
      </c>
      <c r="B319" s="5"/>
      <c r="C319" s="27" t="s">
        <v>730</v>
      </c>
      <c r="D319" s="51">
        <v>2</v>
      </c>
      <c r="E319" s="298" t="s">
        <v>823</v>
      </c>
      <c r="F319" s="19" t="s">
        <v>941</v>
      </c>
      <c r="G319" s="328"/>
      <c r="H319" s="300"/>
      <c r="I319" s="300"/>
      <c r="J319" s="300"/>
      <c r="K319" s="300"/>
      <c r="L319" s="300"/>
      <c r="M319" s="300"/>
      <c r="N319" s="300"/>
      <c r="O319" s="300"/>
      <c r="P319" s="300"/>
      <c r="Q319" s="300"/>
    </row>
    <row r="320" spans="1:17" ht="46.5">
      <c r="A320" s="327" t="s">
        <v>176</v>
      </c>
      <c r="B320" s="5" t="s">
        <v>404</v>
      </c>
      <c r="C320" s="27" t="s">
        <v>731</v>
      </c>
      <c r="D320" s="51">
        <v>2</v>
      </c>
      <c r="E320" s="298" t="s">
        <v>822</v>
      </c>
      <c r="F320" s="19" t="s">
        <v>942</v>
      </c>
      <c r="G320" s="328"/>
      <c r="H320" s="300"/>
      <c r="I320" s="300"/>
      <c r="J320" s="300"/>
      <c r="K320" s="300"/>
      <c r="L320" s="300"/>
      <c r="M320" s="300"/>
      <c r="N320" s="300"/>
      <c r="O320" s="300"/>
      <c r="P320" s="300"/>
      <c r="Q320" s="300"/>
    </row>
    <row r="321" spans="1:17" ht="29">
      <c r="A321" s="327" t="s">
        <v>3</v>
      </c>
      <c r="B321" s="5"/>
      <c r="C321" s="27" t="s">
        <v>732</v>
      </c>
      <c r="D321" s="51">
        <v>2</v>
      </c>
      <c r="E321" s="298" t="s">
        <v>831</v>
      </c>
      <c r="F321" s="71"/>
      <c r="G321" s="328"/>
      <c r="H321" s="300"/>
      <c r="I321" s="300"/>
      <c r="J321" s="300"/>
      <c r="K321" s="300"/>
      <c r="L321" s="300"/>
      <c r="M321" s="300"/>
      <c r="N321" s="300"/>
      <c r="O321" s="300"/>
      <c r="P321" s="300"/>
      <c r="Q321" s="300"/>
    </row>
    <row r="322" spans="1:17" ht="46.5">
      <c r="A322" s="327" t="s">
        <v>177</v>
      </c>
      <c r="B322" s="5" t="s">
        <v>405</v>
      </c>
      <c r="C322" s="27" t="s">
        <v>733</v>
      </c>
      <c r="D322" s="51">
        <v>2</v>
      </c>
      <c r="E322" s="298" t="s">
        <v>823</v>
      </c>
      <c r="F322" s="71"/>
      <c r="G322" s="328"/>
      <c r="H322" s="300"/>
      <c r="I322" s="300"/>
      <c r="J322" s="300"/>
      <c r="K322" s="300"/>
      <c r="L322" s="300"/>
      <c r="M322" s="300"/>
      <c r="N322" s="300"/>
      <c r="O322" s="300"/>
      <c r="P322" s="300"/>
      <c r="Q322" s="300"/>
    </row>
    <row r="323" spans="1:17" ht="43.5">
      <c r="A323" s="327"/>
      <c r="B323" s="5"/>
      <c r="C323" s="27" t="s">
        <v>734</v>
      </c>
      <c r="D323" s="51">
        <v>2</v>
      </c>
      <c r="E323" s="56" t="s">
        <v>828</v>
      </c>
      <c r="F323" s="19" t="s">
        <v>943</v>
      </c>
      <c r="G323" s="329"/>
      <c r="H323" s="300"/>
      <c r="I323" s="300"/>
      <c r="J323" s="300"/>
      <c r="K323" s="300"/>
      <c r="L323" s="300"/>
      <c r="M323" s="300"/>
      <c r="N323" s="300"/>
      <c r="O323" s="300"/>
      <c r="P323" s="300"/>
      <c r="Q323" s="300"/>
    </row>
    <row r="324" spans="1:17">
      <c r="A324" s="327" t="s">
        <v>178</v>
      </c>
      <c r="B324" s="431" t="s">
        <v>406</v>
      </c>
      <c r="C324" s="432"/>
      <c r="D324" s="432"/>
      <c r="E324" s="432"/>
      <c r="F324" s="432"/>
      <c r="G324" s="433"/>
      <c r="H324" s="300">
        <f>SUM(D325:D329)</f>
        <v>10</v>
      </c>
      <c r="I324" s="300">
        <f>COUNT(D325:D329)*2</f>
        <v>10</v>
      </c>
      <c r="J324" s="300"/>
      <c r="K324" s="300"/>
      <c r="L324" s="300"/>
      <c r="M324" s="300"/>
      <c r="N324" s="300"/>
      <c r="O324" s="300"/>
      <c r="P324" s="300"/>
      <c r="Q324" s="300"/>
    </row>
    <row r="325" spans="1:17" ht="46.5">
      <c r="A325" s="327" t="s">
        <v>179</v>
      </c>
      <c r="B325" s="18" t="s">
        <v>407</v>
      </c>
      <c r="C325" s="27" t="s">
        <v>735</v>
      </c>
      <c r="D325" s="51">
        <v>2</v>
      </c>
      <c r="E325" s="298" t="s">
        <v>828</v>
      </c>
      <c r="F325" s="71"/>
      <c r="G325" s="328"/>
      <c r="H325" s="300"/>
      <c r="I325" s="300"/>
      <c r="J325" s="300"/>
      <c r="K325" s="300"/>
      <c r="L325" s="300"/>
      <c r="M325" s="300"/>
      <c r="N325" s="300"/>
      <c r="O325" s="300"/>
      <c r="P325" s="300"/>
      <c r="Q325" s="300"/>
    </row>
    <row r="326" spans="1:17" ht="15.5">
      <c r="A326" s="327" t="s">
        <v>3</v>
      </c>
      <c r="B326" s="18"/>
      <c r="C326" s="27" t="s">
        <v>736</v>
      </c>
      <c r="D326" s="51">
        <v>2</v>
      </c>
      <c r="E326" s="298" t="s">
        <v>828</v>
      </c>
      <c r="F326" s="71"/>
      <c r="G326" s="328"/>
      <c r="H326" s="300"/>
      <c r="I326" s="300"/>
      <c r="J326" s="300"/>
      <c r="K326" s="300"/>
      <c r="L326" s="300"/>
      <c r="M326" s="300"/>
      <c r="N326" s="300"/>
      <c r="O326" s="300"/>
      <c r="P326" s="300"/>
      <c r="Q326" s="300"/>
    </row>
    <row r="327" spans="1:17" ht="29">
      <c r="A327" s="327"/>
      <c r="B327" s="18"/>
      <c r="C327" s="25" t="s">
        <v>737</v>
      </c>
      <c r="D327" s="51">
        <v>2</v>
      </c>
      <c r="E327" s="298" t="s">
        <v>828</v>
      </c>
      <c r="F327" s="71"/>
      <c r="G327" s="328"/>
      <c r="H327" s="300"/>
      <c r="I327" s="300"/>
      <c r="J327" s="300"/>
      <c r="K327" s="300"/>
      <c r="L327" s="300"/>
      <c r="M327" s="300"/>
      <c r="N327" s="300"/>
      <c r="O327" s="300"/>
      <c r="P327" s="300"/>
      <c r="Q327" s="300"/>
    </row>
    <row r="328" spans="1:17" ht="31">
      <c r="A328" s="327" t="s">
        <v>180</v>
      </c>
      <c r="B328" s="5" t="s">
        <v>408</v>
      </c>
      <c r="C328" s="25" t="s">
        <v>738</v>
      </c>
      <c r="D328" s="51">
        <v>2</v>
      </c>
      <c r="E328" s="298" t="s">
        <v>828</v>
      </c>
      <c r="F328" s="71"/>
      <c r="G328" s="328"/>
      <c r="H328" s="300"/>
      <c r="I328" s="300"/>
      <c r="J328" s="300"/>
      <c r="K328" s="300"/>
      <c r="L328" s="300"/>
      <c r="M328" s="300"/>
      <c r="N328" s="300"/>
      <c r="O328" s="300"/>
      <c r="P328" s="300"/>
      <c r="Q328" s="300"/>
    </row>
    <row r="329" spans="1:17" ht="29">
      <c r="A329" s="327" t="s">
        <v>3</v>
      </c>
      <c r="B329" s="5"/>
      <c r="C329" s="25" t="s">
        <v>739</v>
      </c>
      <c r="D329" s="51">
        <v>2</v>
      </c>
      <c r="E329" s="298" t="s">
        <v>831</v>
      </c>
      <c r="F329" s="71"/>
      <c r="G329" s="328"/>
      <c r="H329" s="300"/>
      <c r="I329" s="300"/>
      <c r="J329" s="300"/>
      <c r="K329" s="300"/>
      <c r="L329" s="300"/>
      <c r="M329" s="300"/>
      <c r="N329" s="300"/>
      <c r="O329" s="300"/>
      <c r="P329" s="300"/>
      <c r="Q329" s="300"/>
    </row>
    <row r="330" spans="1:17">
      <c r="A330" s="327" t="s">
        <v>181</v>
      </c>
      <c r="B330" s="431" t="s">
        <v>409</v>
      </c>
      <c r="C330" s="432"/>
      <c r="D330" s="432"/>
      <c r="E330" s="432"/>
      <c r="F330" s="432"/>
      <c r="G330" s="433"/>
      <c r="H330" s="300">
        <f>SUM(D331:D340)</f>
        <v>20</v>
      </c>
      <c r="I330" s="300">
        <f>COUNT(D331:D340)*2</f>
        <v>20</v>
      </c>
      <c r="J330" s="300"/>
      <c r="K330" s="300"/>
      <c r="L330" s="300"/>
      <c r="M330" s="300"/>
      <c r="N330" s="300"/>
      <c r="O330" s="300"/>
      <c r="P330" s="300"/>
      <c r="Q330" s="300"/>
    </row>
    <row r="331" spans="1:17" ht="72.5">
      <c r="A331" s="327" t="s">
        <v>182</v>
      </c>
      <c r="B331" s="19" t="s">
        <v>410</v>
      </c>
      <c r="C331" s="25" t="s">
        <v>740</v>
      </c>
      <c r="D331" s="51">
        <v>2</v>
      </c>
      <c r="E331" s="298" t="s">
        <v>822</v>
      </c>
      <c r="F331" s="19" t="s">
        <v>944</v>
      </c>
      <c r="G331" s="328"/>
      <c r="H331" s="300"/>
      <c r="I331" s="300"/>
      <c r="J331" s="300"/>
      <c r="K331" s="300"/>
      <c r="L331" s="300"/>
      <c r="M331" s="300"/>
      <c r="N331" s="300"/>
      <c r="O331" s="300"/>
      <c r="P331" s="300"/>
      <c r="Q331" s="300"/>
    </row>
    <row r="332" spans="1:17" ht="72.5">
      <c r="A332" s="327"/>
      <c r="B332" s="19"/>
      <c r="C332" s="27" t="s">
        <v>741</v>
      </c>
      <c r="D332" s="51">
        <v>2</v>
      </c>
      <c r="E332" s="298" t="s">
        <v>822</v>
      </c>
      <c r="F332" s="14" t="s">
        <v>945</v>
      </c>
      <c r="G332" s="328"/>
      <c r="H332" s="300"/>
      <c r="I332" s="300"/>
      <c r="J332" s="300"/>
      <c r="K332" s="300"/>
      <c r="L332" s="300"/>
      <c r="M332" s="300"/>
      <c r="N332" s="300"/>
      <c r="O332" s="300"/>
      <c r="P332" s="300"/>
      <c r="Q332" s="300"/>
    </row>
    <row r="333" spans="1:17" ht="29">
      <c r="A333" s="327"/>
      <c r="B333" s="19"/>
      <c r="C333" s="27" t="s">
        <v>742</v>
      </c>
      <c r="D333" s="51">
        <v>2</v>
      </c>
      <c r="E333" s="298" t="s">
        <v>822</v>
      </c>
      <c r="F333" s="16" t="s">
        <v>946</v>
      </c>
      <c r="G333" s="328"/>
      <c r="H333" s="300"/>
      <c r="I333" s="300"/>
      <c r="J333" s="300"/>
      <c r="K333" s="300"/>
      <c r="L333" s="300"/>
      <c r="M333" s="300"/>
      <c r="N333" s="300"/>
      <c r="O333" s="300"/>
      <c r="P333" s="300"/>
      <c r="Q333" s="300"/>
    </row>
    <row r="334" spans="1:17" ht="43.5">
      <c r="A334" s="327"/>
      <c r="B334" s="19"/>
      <c r="C334" s="27" t="s">
        <v>743</v>
      </c>
      <c r="D334" s="51">
        <v>2</v>
      </c>
      <c r="E334" s="298" t="s">
        <v>822</v>
      </c>
      <c r="F334" s="19" t="s">
        <v>947</v>
      </c>
      <c r="G334" s="317"/>
      <c r="H334" s="300"/>
      <c r="I334" s="300"/>
      <c r="J334" s="300"/>
      <c r="K334" s="300"/>
      <c r="L334" s="300"/>
      <c r="M334" s="300"/>
      <c r="N334" s="300"/>
      <c r="O334" s="300"/>
      <c r="P334" s="300"/>
      <c r="Q334" s="300"/>
    </row>
    <row r="335" spans="1:17" ht="29">
      <c r="A335" s="327"/>
      <c r="B335" s="19"/>
      <c r="C335" s="27" t="s">
        <v>744</v>
      </c>
      <c r="D335" s="51">
        <v>2</v>
      </c>
      <c r="E335" s="298" t="s">
        <v>822</v>
      </c>
      <c r="F335" s="19" t="s">
        <v>948</v>
      </c>
      <c r="G335" s="328"/>
      <c r="H335" s="300"/>
      <c r="I335" s="300"/>
      <c r="J335" s="300"/>
      <c r="K335" s="300"/>
      <c r="L335" s="300"/>
      <c r="M335" s="300"/>
      <c r="N335" s="300"/>
      <c r="O335" s="300"/>
      <c r="P335" s="300"/>
      <c r="Q335" s="300"/>
    </row>
    <row r="336" spans="1:17" ht="29">
      <c r="A336" s="327"/>
      <c r="B336" s="19"/>
      <c r="C336" s="24" t="s">
        <v>745</v>
      </c>
      <c r="D336" s="51">
        <v>2</v>
      </c>
      <c r="E336" s="298" t="s">
        <v>822</v>
      </c>
      <c r="F336" s="19"/>
      <c r="G336" s="328"/>
      <c r="H336" s="300"/>
      <c r="I336" s="300"/>
      <c r="J336" s="300"/>
      <c r="K336" s="300"/>
      <c r="L336" s="300"/>
      <c r="M336" s="300"/>
      <c r="N336" s="300"/>
      <c r="O336" s="300"/>
      <c r="P336" s="300"/>
      <c r="Q336" s="300"/>
    </row>
    <row r="337" spans="1:17" ht="58">
      <c r="A337" s="327" t="s">
        <v>183</v>
      </c>
      <c r="B337" s="19" t="s">
        <v>411</v>
      </c>
      <c r="C337" s="44" t="s">
        <v>746</v>
      </c>
      <c r="D337" s="51">
        <v>2</v>
      </c>
      <c r="E337" s="63" t="s">
        <v>828</v>
      </c>
      <c r="F337" s="14" t="s">
        <v>949</v>
      </c>
      <c r="G337" s="328"/>
      <c r="H337" s="300"/>
      <c r="I337" s="300"/>
      <c r="J337" s="300"/>
      <c r="K337" s="300"/>
      <c r="L337" s="300"/>
      <c r="M337" s="300"/>
      <c r="N337" s="300"/>
      <c r="O337" s="300"/>
      <c r="P337" s="300"/>
      <c r="Q337" s="300"/>
    </row>
    <row r="338" spans="1:17" ht="43.5">
      <c r="A338" s="327"/>
      <c r="B338" s="19"/>
      <c r="C338" s="44" t="s">
        <v>747</v>
      </c>
      <c r="D338" s="51">
        <v>2</v>
      </c>
      <c r="E338" s="63" t="s">
        <v>828</v>
      </c>
      <c r="F338" s="14" t="s">
        <v>950</v>
      </c>
      <c r="G338" s="328"/>
      <c r="H338" s="300"/>
      <c r="I338" s="300"/>
      <c r="J338" s="300"/>
      <c r="K338" s="300"/>
      <c r="L338" s="300"/>
      <c r="M338" s="300"/>
      <c r="N338" s="300"/>
      <c r="O338" s="300"/>
      <c r="P338" s="300"/>
      <c r="Q338" s="300"/>
    </row>
    <row r="339" spans="1:17" ht="43.5">
      <c r="A339" s="327"/>
      <c r="B339" s="20"/>
      <c r="C339" s="45" t="s">
        <v>748</v>
      </c>
      <c r="D339" s="51">
        <v>2</v>
      </c>
      <c r="E339" s="63" t="s">
        <v>828</v>
      </c>
      <c r="F339" s="92" t="s">
        <v>951</v>
      </c>
      <c r="G339" s="328"/>
      <c r="H339" s="300"/>
      <c r="I339" s="300"/>
      <c r="J339" s="300"/>
      <c r="K339" s="300"/>
      <c r="L339" s="300"/>
      <c r="M339" s="300"/>
      <c r="N339" s="300"/>
      <c r="O339" s="300"/>
      <c r="P339" s="300"/>
      <c r="Q339" s="300"/>
    </row>
    <row r="340" spans="1:17" ht="29">
      <c r="A340" s="327"/>
      <c r="B340" s="19"/>
      <c r="C340" s="25" t="s">
        <v>749</v>
      </c>
      <c r="D340" s="51">
        <v>2</v>
      </c>
      <c r="E340" s="63" t="s">
        <v>828</v>
      </c>
      <c r="F340" s="14"/>
      <c r="G340" s="329"/>
      <c r="H340" s="300"/>
      <c r="I340" s="300"/>
      <c r="J340" s="300"/>
      <c r="K340" s="300"/>
      <c r="L340" s="300"/>
      <c r="M340" s="300"/>
      <c r="N340" s="300"/>
      <c r="O340" s="300"/>
      <c r="P340" s="300"/>
      <c r="Q340" s="300"/>
    </row>
    <row r="341" spans="1:17">
      <c r="A341" s="330" t="s">
        <v>184</v>
      </c>
      <c r="B341" s="431" t="s">
        <v>412</v>
      </c>
      <c r="C341" s="432"/>
      <c r="D341" s="432"/>
      <c r="E341" s="432"/>
      <c r="F341" s="432"/>
      <c r="G341" s="433"/>
      <c r="H341" s="300">
        <f>SUM(D342:D351)</f>
        <v>20</v>
      </c>
      <c r="I341" s="300">
        <f>COUNT(D342:D351)*2</f>
        <v>20</v>
      </c>
      <c r="J341" s="300"/>
      <c r="K341" s="300"/>
      <c r="L341" s="300"/>
      <c r="M341" s="300"/>
      <c r="N341" s="300"/>
      <c r="O341" s="300"/>
      <c r="P341" s="300"/>
      <c r="Q341" s="300"/>
    </row>
    <row r="342" spans="1:17" ht="43.5">
      <c r="A342" s="327" t="s">
        <v>185</v>
      </c>
      <c r="B342" s="14" t="s">
        <v>413</v>
      </c>
      <c r="C342" s="27" t="s">
        <v>750</v>
      </c>
      <c r="D342" s="51">
        <v>2</v>
      </c>
      <c r="E342" s="298" t="s">
        <v>823</v>
      </c>
      <c r="F342" s="71"/>
      <c r="G342" s="328"/>
      <c r="H342" s="300"/>
      <c r="I342" s="300"/>
      <c r="J342" s="300"/>
      <c r="K342" s="300"/>
      <c r="L342" s="300"/>
      <c r="M342" s="300"/>
      <c r="N342" s="300"/>
      <c r="O342" s="300"/>
      <c r="P342" s="300"/>
      <c r="Q342" s="300"/>
    </row>
    <row r="343" spans="1:17" ht="58">
      <c r="A343" s="327" t="s">
        <v>186</v>
      </c>
      <c r="B343" s="19" t="s">
        <v>414</v>
      </c>
      <c r="C343" s="27" t="s">
        <v>751</v>
      </c>
      <c r="D343" s="51">
        <v>2</v>
      </c>
      <c r="E343" s="298" t="s">
        <v>828</v>
      </c>
      <c r="F343" s="19" t="s">
        <v>952</v>
      </c>
      <c r="G343" s="328"/>
      <c r="H343" s="300"/>
      <c r="I343" s="300"/>
      <c r="J343" s="300"/>
      <c r="K343" s="300"/>
      <c r="L343" s="300"/>
      <c r="M343" s="300"/>
      <c r="N343" s="300"/>
      <c r="O343" s="300"/>
      <c r="P343" s="300"/>
      <c r="Q343" s="300"/>
    </row>
    <row r="344" spans="1:17" ht="29">
      <c r="A344" s="327"/>
      <c r="B344" s="19"/>
      <c r="C344" s="27" t="s">
        <v>752</v>
      </c>
      <c r="D344" s="51">
        <v>2</v>
      </c>
      <c r="E344" s="298" t="s">
        <v>828</v>
      </c>
      <c r="F344" s="19" t="s">
        <v>953</v>
      </c>
      <c r="G344" s="328"/>
      <c r="H344" s="300"/>
      <c r="I344" s="300"/>
      <c r="J344" s="300"/>
      <c r="K344" s="300"/>
      <c r="L344" s="300"/>
      <c r="M344" s="300"/>
      <c r="N344" s="300"/>
      <c r="O344" s="300"/>
      <c r="P344" s="300"/>
      <c r="Q344" s="300"/>
    </row>
    <row r="345" spans="1:17" ht="43.5">
      <c r="A345" s="327" t="s">
        <v>187</v>
      </c>
      <c r="B345" s="19" t="s">
        <v>415</v>
      </c>
      <c r="C345" s="27" t="s">
        <v>753</v>
      </c>
      <c r="D345" s="51">
        <v>2</v>
      </c>
      <c r="E345" s="298" t="s">
        <v>835</v>
      </c>
      <c r="F345" s="71"/>
      <c r="G345" s="328"/>
      <c r="H345" s="300"/>
      <c r="I345" s="300"/>
      <c r="J345" s="300"/>
      <c r="K345" s="300"/>
      <c r="L345" s="300"/>
      <c r="M345" s="300"/>
      <c r="N345" s="300"/>
      <c r="O345" s="300"/>
      <c r="P345" s="300"/>
      <c r="Q345" s="300"/>
    </row>
    <row r="346" spans="1:17" ht="29">
      <c r="A346" s="327" t="s">
        <v>3</v>
      </c>
      <c r="B346" s="19"/>
      <c r="C346" s="27" t="s">
        <v>754</v>
      </c>
      <c r="D346" s="51">
        <v>2</v>
      </c>
      <c r="E346" s="298" t="s">
        <v>835</v>
      </c>
      <c r="F346" s="71"/>
      <c r="G346" s="328"/>
      <c r="H346" s="300"/>
      <c r="I346" s="300"/>
      <c r="J346" s="300"/>
      <c r="K346" s="300"/>
      <c r="L346" s="300"/>
      <c r="M346" s="300"/>
      <c r="N346" s="300"/>
      <c r="O346" s="300"/>
      <c r="P346" s="300"/>
      <c r="Q346" s="300"/>
    </row>
    <row r="347" spans="1:17" ht="43.5">
      <c r="A347" s="327" t="s">
        <v>3</v>
      </c>
      <c r="B347" s="19"/>
      <c r="C347" s="27" t="s">
        <v>755</v>
      </c>
      <c r="D347" s="51">
        <v>2</v>
      </c>
      <c r="E347" s="298" t="s">
        <v>835</v>
      </c>
      <c r="F347" s="71"/>
      <c r="G347" s="328"/>
      <c r="H347" s="300"/>
      <c r="I347" s="300"/>
      <c r="J347" s="300"/>
      <c r="K347" s="300"/>
      <c r="L347" s="300"/>
      <c r="M347" s="300"/>
      <c r="N347" s="300"/>
      <c r="O347" s="300"/>
      <c r="P347" s="300"/>
      <c r="Q347" s="300"/>
    </row>
    <row r="348" spans="1:17" ht="29">
      <c r="A348" s="327" t="s">
        <v>3</v>
      </c>
      <c r="B348" s="19"/>
      <c r="C348" s="27" t="s">
        <v>756</v>
      </c>
      <c r="D348" s="51">
        <v>2</v>
      </c>
      <c r="E348" s="298" t="s">
        <v>828</v>
      </c>
      <c r="F348" s="19" t="s">
        <v>954</v>
      </c>
      <c r="G348" s="328"/>
      <c r="H348" s="300"/>
      <c r="I348" s="300"/>
      <c r="J348" s="300"/>
      <c r="K348" s="300"/>
      <c r="L348" s="300"/>
      <c r="M348" s="300"/>
      <c r="N348" s="300"/>
      <c r="O348" s="300"/>
      <c r="P348" s="300"/>
      <c r="Q348" s="300"/>
    </row>
    <row r="349" spans="1:17" ht="43.5">
      <c r="A349" s="327" t="s">
        <v>3</v>
      </c>
      <c r="B349" s="19"/>
      <c r="C349" s="27" t="s">
        <v>757</v>
      </c>
      <c r="D349" s="51">
        <v>2</v>
      </c>
      <c r="E349" s="298" t="s">
        <v>828</v>
      </c>
      <c r="F349" s="19" t="s">
        <v>955</v>
      </c>
      <c r="G349" s="328"/>
      <c r="H349" s="300"/>
      <c r="I349" s="300"/>
      <c r="J349" s="300"/>
      <c r="K349" s="300"/>
      <c r="L349" s="300"/>
      <c r="M349" s="300"/>
      <c r="N349" s="300"/>
      <c r="O349" s="300"/>
      <c r="P349" s="300"/>
      <c r="Q349" s="300"/>
    </row>
    <row r="350" spans="1:17" ht="58">
      <c r="A350" s="327" t="s">
        <v>188</v>
      </c>
      <c r="B350" s="14" t="s">
        <v>416</v>
      </c>
      <c r="C350" s="29" t="s">
        <v>758</v>
      </c>
      <c r="D350" s="51">
        <v>2</v>
      </c>
      <c r="E350" s="298" t="s">
        <v>828</v>
      </c>
      <c r="F350" s="71"/>
      <c r="G350" s="328"/>
      <c r="H350" s="300"/>
      <c r="I350" s="300"/>
      <c r="J350" s="300"/>
      <c r="K350" s="300"/>
      <c r="L350" s="300"/>
      <c r="M350" s="300"/>
      <c r="N350" s="300"/>
      <c r="O350" s="300"/>
      <c r="P350" s="300"/>
      <c r="Q350" s="300"/>
    </row>
    <row r="351" spans="1:17" ht="29">
      <c r="A351" s="327"/>
      <c r="B351" s="14"/>
      <c r="C351" s="35" t="s">
        <v>759</v>
      </c>
      <c r="D351" s="51">
        <v>2</v>
      </c>
      <c r="E351" s="298"/>
      <c r="F351" s="71"/>
      <c r="G351" s="328"/>
      <c r="H351" s="300"/>
      <c r="I351" s="300"/>
      <c r="J351" s="300"/>
      <c r="K351" s="300"/>
      <c r="L351" s="300"/>
      <c r="M351" s="300"/>
      <c r="N351" s="300"/>
      <c r="O351" s="300"/>
      <c r="P351" s="300"/>
      <c r="Q351" s="300"/>
    </row>
    <row r="352" spans="1:17">
      <c r="A352" s="315" t="s">
        <v>189</v>
      </c>
      <c r="B352" s="431" t="s">
        <v>417</v>
      </c>
      <c r="C352" s="432"/>
      <c r="D352" s="432"/>
      <c r="E352" s="432"/>
      <c r="F352" s="432"/>
      <c r="G352" s="433"/>
      <c r="H352" s="300">
        <f>SUM(D353:D367)</f>
        <v>30</v>
      </c>
      <c r="I352" s="300">
        <f>COUNT(D353:D367)*2</f>
        <v>30</v>
      </c>
      <c r="J352" s="300"/>
      <c r="K352" s="300"/>
      <c r="L352" s="300"/>
      <c r="M352" s="300"/>
      <c r="N352" s="300"/>
      <c r="O352" s="300"/>
      <c r="P352" s="300"/>
      <c r="Q352" s="300"/>
    </row>
    <row r="353" spans="1:17" ht="46.5">
      <c r="A353" s="327" t="s">
        <v>190</v>
      </c>
      <c r="B353" s="18" t="s">
        <v>418</v>
      </c>
      <c r="C353" s="25" t="s">
        <v>760</v>
      </c>
      <c r="D353" s="51">
        <v>2</v>
      </c>
      <c r="E353" s="298" t="s">
        <v>823</v>
      </c>
      <c r="F353" s="71"/>
      <c r="G353" s="328"/>
      <c r="H353" s="300"/>
      <c r="I353" s="300"/>
      <c r="J353" s="300"/>
      <c r="K353" s="300"/>
      <c r="L353" s="300"/>
      <c r="M353" s="300"/>
      <c r="N353" s="300"/>
      <c r="O353" s="300"/>
      <c r="P353" s="300"/>
      <c r="Q353" s="300"/>
    </row>
    <row r="354" spans="1:17" ht="29">
      <c r="A354" s="327" t="s">
        <v>3</v>
      </c>
      <c r="B354" s="18"/>
      <c r="C354" s="25" t="s">
        <v>761</v>
      </c>
      <c r="D354" s="51">
        <v>2</v>
      </c>
      <c r="E354" s="298" t="s">
        <v>823</v>
      </c>
      <c r="F354" s="71"/>
      <c r="G354" s="328"/>
      <c r="H354" s="300"/>
      <c r="I354" s="300"/>
      <c r="J354" s="300"/>
      <c r="K354" s="300"/>
      <c r="L354" s="300"/>
      <c r="M354" s="300"/>
      <c r="N354" s="300"/>
      <c r="O354" s="300"/>
      <c r="P354" s="300"/>
      <c r="Q354" s="300"/>
    </row>
    <row r="355" spans="1:17" ht="29">
      <c r="A355" s="327" t="s">
        <v>3</v>
      </c>
      <c r="B355" s="18"/>
      <c r="C355" s="25" t="s">
        <v>762</v>
      </c>
      <c r="D355" s="51">
        <v>2</v>
      </c>
      <c r="E355" s="298" t="s">
        <v>828</v>
      </c>
      <c r="F355" s="71"/>
      <c r="G355" s="328"/>
      <c r="H355" s="300"/>
      <c r="I355" s="300"/>
      <c r="J355" s="300"/>
      <c r="K355" s="300"/>
      <c r="L355" s="300"/>
      <c r="M355" s="300"/>
      <c r="N355" s="300"/>
      <c r="O355" s="300"/>
      <c r="P355" s="300"/>
      <c r="Q355" s="300"/>
    </row>
    <row r="356" spans="1:17" ht="43.5">
      <c r="A356" s="327" t="s">
        <v>3</v>
      </c>
      <c r="B356" s="18"/>
      <c r="C356" s="25" t="s">
        <v>763</v>
      </c>
      <c r="D356" s="51">
        <v>2</v>
      </c>
      <c r="E356" s="298" t="s">
        <v>823</v>
      </c>
      <c r="F356" s="71"/>
      <c r="G356" s="328"/>
      <c r="H356" s="300"/>
      <c r="I356" s="300"/>
      <c r="J356" s="300"/>
      <c r="K356" s="300"/>
      <c r="L356" s="300"/>
      <c r="M356" s="300"/>
      <c r="N356" s="300"/>
      <c r="O356" s="300"/>
      <c r="P356" s="300"/>
      <c r="Q356" s="300"/>
    </row>
    <row r="357" spans="1:17" ht="29">
      <c r="A357" s="327"/>
      <c r="B357" s="18"/>
      <c r="C357" s="42" t="s">
        <v>764</v>
      </c>
      <c r="D357" s="51">
        <v>2</v>
      </c>
      <c r="E357" s="298" t="s">
        <v>823</v>
      </c>
      <c r="F357" s="71"/>
      <c r="G357" s="328"/>
      <c r="H357" s="300"/>
      <c r="I357" s="300"/>
      <c r="J357" s="300"/>
      <c r="K357" s="300"/>
      <c r="L357" s="300"/>
      <c r="M357" s="300"/>
      <c r="N357" s="300"/>
      <c r="O357" s="300"/>
      <c r="P357" s="300"/>
      <c r="Q357" s="300"/>
    </row>
    <row r="358" spans="1:17" ht="31">
      <c r="A358" s="327" t="s">
        <v>191</v>
      </c>
      <c r="B358" s="18" t="s">
        <v>419</v>
      </c>
      <c r="C358" s="27" t="s">
        <v>765</v>
      </c>
      <c r="D358" s="51">
        <v>2</v>
      </c>
      <c r="E358" s="298" t="s">
        <v>823</v>
      </c>
      <c r="F358" s="19" t="s">
        <v>956</v>
      </c>
      <c r="G358" s="328"/>
      <c r="H358" s="300"/>
      <c r="I358" s="300"/>
      <c r="J358" s="300"/>
      <c r="K358" s="300"/>
      <c r="L358" s="300"/>
      <c r="M358" s="300"/>
      <c r="N358" s="300"/>
      <c r="O358" s="300"/>
      <c r="P358" s="300"/>
      <c r="Q358" s="300"/>
    </row>
    <row r="359" spans="1:17" ht="43.5">
      <c r="A359" s="327" t="s">
        <v>3</v>
      </c>
      <c r="B359" s="18"/>
      <c r="C359" s="27" t="s">
        <v>766</v>
      </c>
      <c r="D359" s="51">
        <v>2</v>
      </c>
      <c r="E359" s="298" t="s">
        <v>823</v>
      </c>
      <c r="F359" s="19" t="s">
        <v>957</v>
      </c>
      <c r="G359" s="328"/>
      <c r="H359" s="300"/>
      <c r="I359" s="300"/>
      <c r="J359" s="300"/>
      <c r="K359" s="300"/>
      <c r="L359" s="300"/>
      <c r="M359" s="300"/>
      <c r="N359" s="300"/>
      <c r="O359" s="300"/>
      <c r="P359" s="300"/>
      <c r="Q359" s="300"/>
    </row>
    <row r="360" spans="1:17" ht="29">
      <c r="A360" s="327" t="s">
        <v>3</v>
      </c>
      <c r="B360" s="18"/>
      <c r="C360" s="27" t="s">
        <v>767</v>
      </c>
      <c r="D360" s="51">
        <v>2</v>
      </c>
      <c r="E360" s="298" t="s">
        <v>828</v>
      </c>
      <c r="F360" s="14" t="s">
        <v>958</v>
      </c>
      <c r="G360" s="328"/>
      <c r="H360" s="300"/>
      <c r="I360" s="300"/>
      <c r="J360" s="300"/>
      <c r="K360" s="300"/>
      <c r="L360" s="300"/>
      <c r="M360" s="300"/>
      <c r="N360" s="300"/>
      <c r="O360" s="300"/>
      <c r="P360" s="300"/>
      <c r="Q360" s="300"/>
    </row>
    <row r="361" spans="1:17" ht="29">
      <c r="A361" s="327"/>
      <c r="B361" s="18"/>
      <c r="C361" s="32" t="s">
        <v>768</v>
      </c>
      <c r="D361" s="51">
        <v>2</v>
      </c>
      <c r="E361" s="298" t="s">
        <v>831</v>
      </c>
      <c r="F361" s="14"/>
      <c r="G361" s="328"/>
      <c r="H361" s="300"/>
      <c r="I361" s="300"/>
      <c r="J361" s="300"/>
      <c r="K361" s="300"/>
      <c r="L361" s="300"/>
      <c r="M361" s="300"/>
      <c r="N361" s="300"/>
      <c r="O361" s="300"/>
      <c r="P361" s="300"/>
      <c r="Q361" s="300"/>
    </row>
    <row r="362" spans="1:17" ht="29">
      <c r="A362" s="327" t="s">
        <v>3</v>
      </c>
      <c r="B362" s="18"/>
      <c r="C362" s="27" t="s">
        <v>769</v>
      </c>
      <c r="D362" s="51">
        <v>2</v>
      </c>
      <c r="E362" s="298" t="s">
        <v>828</v>
      </c>
      <c r="F362" s="19" t="s">
        <v>959</v>
      </c>
      <c r="G362" s="328"/>
      <c r="H362" s="300"/>
      <c r="I362" s="300"/>
      <c r="J362" s="300"/>
      <c r="K362" s="300"/>
      <c r="L362" s="300"/>
      <c r="M362" s="300"/>
      <c r="N362" s="300"/>
      <c r="O362" s="300"/>
      <c r="P362" s="300"/>
      <c r="Q362" s="300"/>
    </row>
    <row r="363" spans="1:17" ht="58">
      <c r="A363" s="327" t="s">
        <v>3</v>
      </c>
      <c r="B363" s="18"/>
      <c r="C363" s="27" t="s">
        <v>770</v>
      </c>
      <c r="D363" s="51">
        <v>2</v>
      </c>
      <c r="E363" s="298" t="s">
        <v>835</v>
      </c>
      <c r="F363" s="19" t="s">
        <v>960</v>
      </c>
      <c r="G363" s="328"/>
      <c r="H363" s="300"/>
      <c r="I363" s="300"/>
      <c r="J363" s="300"/>
      <c r="K363" s="300"/>
      <c r="L363" s="300"/>
      <c r="M363" s="300"/>
      <c r="N363" s="300"/>
      <c r="O363" s="300"/>
      <c r="P363" s="300"/>
      <c r="Q363" s="300"/>
    </row>
    <row r="364" spans="1:17" ht="46.5">
      <c r="A364" s="331" t="s">
        <v>192</v>
      </c>
      <c r="B364" s="21" t="s">
        <v>420</v>
      </c>
      <c r="C364" s="92" t="s">
        <v>771</v>
      </c>
      <c r="D364" s="51">
        <v>2</v>
      </c>
      <c r="E364" s="60" t="s">
        <v>831</v>
      </c>
      <c r="F364" s="72"/>
      <c r="G364" s="332"/>
      <c r="H364" s="300"/>
      <c r="I364" s="300"/>
      <c r="J364" s="300"/>
      <c r="K364" s="300"/>
      <c r="L364" s="300"/>
      <c r="M364" s="300"/>
      <c r="N364" s="300"/>
      <c r="O364" s="300"/>
      <c r="P364" s="300"/>
      <c r="Q364" s="300"/>
    </row>
    <row r="365" spans="1:17" ht="29">
      <c r="A365" s="331"/>
      <c r="B365" s="21"/>
      <c r="C365" s="27" t="s">
        <v>772</v>
      </c>
      <c r="D365" s="51">
        <v>2</v>
      </c>
      <c r="E365" s="60" t="s">
        <v>822</v>
      </c>
      <c r="F365" s="72"/>
      <c r="G365" s="333"/>
      <c r="H365" s="300"/>
      <c r="I365" s="300"/>
      <c r="J365" s="300"/>
      <c r="K365" s="300"/>
      <c r="L365" s="300"/>
      <c r="M365" s="300"/>
      <c r="N365" s="300"/>
      <c r="O365" s="300"/>
      <c r="P365" s="300"/>
      <c r="Q365" s="300"/>
    </row>
    <row r="366" spans="1:17" ht="43.5">
      <c r="A366" s="331"/>
      <c r="B366" s="18"/>
      <c r="C366" s="29" t="s">
        <v>773</v>
      </c>
      <c r="D366" s="51">
        <v>2</v>
      </c>
      <c r="E366" s="298" t="s">
        <v>822</v>
      </c>
      <c r="F366" s="71"/>
      <c r="G366" s="333"/>
      <c r="H366" s="300"/>
      <c r="I366" s="300"/>
      <c r="J366" s="300"/>
      <c r="K366" s="300"/>
      <c r="L366" s="300"/>
      <c r="M366" s="300"/>
      <c r="N366" s="300"/>
      <c r="O366" s="300"/>
      <c r="P366" s="300"/>
      <c r="Q366" s="300"/>
    </row>
    <row r="367" spans="1:17" ht="29">
      <c r="A367" s="331"/>
      <c r="B367" s="18"/>
      <c r="C367" s="40" t="s">
        <v>774</v>
      </c>
      <c r="D367" s="51">
        <v>2</v>
      </c>
      <c r="E367" s="298" t="s">
        <v>835</v>
      </c>
      <c r="F367" s="71"/>
      <c r="G367" s="333"/>
      <c r="H367" s="300"/>
      <c r="I367" s="300"/>
      <c r="J367" s="300"/>
      <c r="K367" s="300"/>
      <c r="L367" s="300"/>
      <c r="M367" s="300"/>
      <c r="N367" s="300"/>
      <c r="O367" s="300"/>
      <c r="P367" s="300"/>
      <c r="Q367" s="300"/>
    </row>
    <row r="368" spans="1:17" ht="23.5">
      <c r="A368" s="313" t="s">
        <v>3</v>
      </c>
      <c r="B368" s="452" t="s">
        <v>421</v>
      </c>
      <c r="C368" s="432"/>
      <c r="D368" s="432"/>
      <c r="E368" s="432"/>
      <c r="F368" s="432"/>
      <c r="G368" s="433"/>
      <c r="H368" s="300">
        <f>H369+H392+H375</f>
        <v>48</v>
      </c>
      <c r="I368" s="300">
        <f>I369+I392+I375</f>
        <v>48</v>
      </c>
      <c r="J368" s="300"/>
      <c r="K368" s="300"/>
      <c r="L368" s="300"/>
      <c r="M368" s="300"/>
      <c r="N368" s="300"/>
      <c r="O368" s="300"/>
      <c r="P368" s="300"/>
      <c r="Q368" s="300"/>
    </row>
    <row r="369" spans="1:17">
      <c r="A369" s="315" t="s">
        <v>193</v>
      </c>
      <c r="B369" s="431" t="s">
        <v>422</v>
      </c>
      <c r="C369" s="432"/>
      <c r="D369" s="432"/>
      <c r="E369" s="432"/>
      <c r="F369" s="432"/>
      <c r="G369" s="433"/>
      <c r="H369" s="300">
        <f>SUM(D370:D374)</f>
        <v>10</v>
      </c>
      <c r="I369" s="300">
        <f>COUNT(D370:D374)*2</f>
        <v>10</v>
      </c>
      <c r="J369" s="300"/>
      <c r="K369" s="300"/>
      <c r="L369" s="300"/>
      <c r="M369" s="300"/>
      <c r="N369" s="300"/>
      <c r="O369" s="300"/>
      <c r="P369" s="300"/>
      <c r="Q369" s="300"/>
    </row>
    <row r="370" spans="1:17" ht="72.5">
      <c r="A370" s="315" t="s">
        <v>194</v>
      </c>
      <c r="B370" s="18" t="s">
        <v>423</v>
      </c>
      <c r="C370" s="26" t="s">
        <v>775</v>
      </c>
      <c r="D370" s="51">
        <v>2</v>
      </c>
      <c r="E370" s="56" t="s">
        <v>835</v>
      </c>
      <c r="F370" s="16"/>
      <c r="G370" s="317"/>
      <c r="H370" s="300"/>
      <c r="I370" s="300"/>
      <c r="J370" s="300"/>
      <c r="K370" s="300"/>
      <c r="L370" s="300"/>
      <c r="M370" s="300"/>
      <c r="N370" s="300"/>
      <c r="O370" s="300"/>
      <c r="P370" s="300"/>
      <c r="Q370" s="300"/>
    </row>
    <row r="371" spans="1:17" ht="43.5">
      <c r="A371" s="315"/>
      <c r="B371" s="18"/>
      <c r="C371" s="29" t="s">
        <v>776</v>
      </c>
      <c r="D371" s="51">
        <v>2</v>
      </c>
      <c r="E371" s="56" t="s">
        <v>835</v>
      </c>
      <c r="F371" s="16"/>
      <c r="G371" s="317"/>
      <c r="H371" s="300"/>
      <c r="I371" s="300"/>
      <c r="J371" s="300"/>
      <c r="K371" s="300"/>
      <c r="L371" s="300"/>
      <c r="M371" s="300"/>
      <c r="N371" s="300"/>
      <c r="O371" s="300"/>
      <c r="P371" s="300"/>
      <c r="Q371" s="300"/>
    </row>
    <row r="372" spans="1:17" ht="46.5">
      <c r="A372" s="315" t="s">
        <v>195</v>
      </c>
      <c r="B372" s="18" t="s">
        <v>424</v>
      </c>
      <c r="C372" s="27" t="s">
        <v>777</v>
      </c>
      <c r="D372" s="51">
        <v>2</v>
      </c>
      <c r="E372" s="56" t="s">
        <v>835</v>
      </c>
      <c r="F372" s="16"/>
      <c r="G372" s="317"/>
      <c r="H372" s="300"/>
      <c r="I372" s="300"/>
      <c r="J372" s="300"/>
      <c r="K372" s="300"/>
      <c r="L372" s="300"/>
      <c r="M372" s="300"/>
      <c r="N372" s="300"/>
      <c r="O372" s="300"/>
      <c r="P372" s="300"/>
      <c r="Q372" s="300"/>
    </row>
    <row r="373" spans="1:17" ht="46.5">
      <c r="A373" s="315" t="s">
        <v>196</v>
      </c>
      <c r="B373" s="6" t="s">
        <v>425</v>
      </c>
      <c r="C373" s="46" t="s">
        <v>778</v>
      </c>
      <c r="D373" s="51">
        <v>2</v>
      </c>
      <c r="E373" s="56" t="s">
        <v>835</v>
      </c>
      <c r="F373" s="16"/>
      <c r="G373" s="317"/>
      <c r="H373" s="300"/>
      <c r="I373" s="300"/>
      <c r="J373" s="300"/>
      <c r="K373" s="300"/>
      <c r="L373" s="300"/>
      <c r="M373" s="300"/>
      <c r="N373" s="300"/>
      <c r="O373" s="300"/>
      <c r="P373" s="300"/>
      <c r="Q373" s="300"/>
    </row>
    <row r="374" spans="1:17" ht="31">
      <c r="A374" s="315" t="s">
        <v>3</v>
      </c>
      <c r="B374" s="147"/>
      <c r="C374" s="46" t="s">
        <v>779</v>
      </c>
      <c r="D374" s="51">
        <v>2</v>
      </c>
      <c r="E374" s="56" t="s">
        <v>831</v>
      </c>
      <c r="F374" s="16"/>
      <c r="G374" s="317"/>
      <c r="H374" s="300"/>
      <c r="I374" s="300"/>
      <c r="J374" s="300"/>
      <c r="K374" s="300"/>
      <c r="L374" s="300"/>
      <c r="M374" s="300"/>
      <c r="N374" s="300"/>
      <c r="O374" s="300"/>
      <c r="P374" s="300"/>
      <c r="Q374" s="300"/>
    </row>
    <row r="375" spans="1:17">
      <c r="A375" s="315" t="s">
        <v>197</v>
      </c>
      <c r="B375" s="431" t="s">
        <v>426</v>
      </c>
      <c r="C375" s="432"/>
      <c r="D375" s="432"/>
      <c r="E375" s="432"/>
      <c r="F375" s="432"/>
      <c r="G375" s="433"/>
      <c r="H375" s="300">
        <f>SUM(D376:D391)</f>
        <v>32</v>
      </c>
      <c r="I375" s="300">
        <f>COUNT(D376:D391)*2</f>
        <v>32</v>
      </c>
      <c r="J375" s="300"/>
      <c r="K375" s="300"/>
      <c r="L375" s="300"/>
      <c r="M375" s="300"/>
      <c r="N375" s="300"/>
      <c r="O375" s="300"/>
      <c r="P375" s="300"/>
      <c r="Q375" s="300"/>
    </row>
    <row r="376" spans="1:17" ht="46.5">
      <c r="A376" s="315" t="s">
        <v>198</v>
      </c>
      <c r="B376" s="18" t="s">
        <v>427</v>
      </c>
      <c r="C376" s="92" t="s">
        <v>780</v>
      </c>
      <c r="D376" s="51">
        <v>2</v>
      </c>
      <c r="E376" s="56" t="s">
        <v>840</v>
      </c>
      <c r="F376" s="16"/>
      <c r="G376" s="317"/>
      <c r="H376" s="300"/>
      <c r="I376" s="300"/>
      <c r="J376" s="300"/>
      <c r="K376" s="300"/>
      <c r="L376" s="300"/>
      <c r="M376" s="300"/>
      <c r="N376" s="300"/>
      <c r="O376" s="300"/>
      <c r="P376" s="300"/>
      <c r="Q376" s="300"/>
    </row>
    <row r="377" spans="1:17" ht="29">
      <c r="A377" s="315"/>
      <c r="B377" s="18"/>
      <c r="C377" s="27" t="s">
        <v>781</v>
      </c>
      <c r="D377" s="51">
        <v>2</v>
      </c>
      <c r="E377" s="56" t="s">
        <v>823</v>
      </c>
      <c r="F377" s="16"/>
      <c r="G377" s="317"/>
      <c r="H377" s="300"/>
      <c r="I377" s="300"/>
      <c r="J377" s="300"/>
      <c r="K377" s="300"/>
      <c r="L377" s="300"/>
      <c r="M377" s="300"/>
      <c r="N377" s="300"/>
      <c r="O377" s="300"/>
      <c r="P377" s="300"/>
      <c r="Q377" s="300"/>
    </row>
    <row r="378" spans="1:17" ht="46.5">
      <c r="A378" s="315" t="s">
        <v>199</v>
      </c>
      <c r="B378" s="18" t="s">
        <v>428</v>
      </c>
      <c r="C378" s="25" t="s">
        <v>782</v>
      </c>
      <c r="D378" s="51">
        <v>2</v>
      </c>
      <c r="E378" s="56" t="s">
        <v>840</v>
      </c>
      <c r="F378" s="16"/>
      <c r="G378" s="317"/>
      <c r="H378" s="300"/>
      <c r="I378" s="300"/>
      <c r="J378" s="300"/>
      <c r="K378" s="300"/>
      <c r="L378" s="300"/>
      <c r="M378" s="300"/>
      <c r="N378" s="300"/>
      <c r="O378" s="300"/>
      <c r="P378" s="300"/>
      <c r="Q378" s="300"/>
    </row>
    <row r="379" spans="1:17" ht="29">
      <c r="A379" s="315"/>
      <c r="B379" s="18"/>
      <c r="C379" s="25" t="s">
        <v>783</v>
      </c>
      <c r="D379" s="51">
        <v>2</v>
      </c>
      <c r="E379" s="56" t="s">
        <v>840</v>
      </c>
      <c r="F379" s="16"/>
      <c r="G379" s="317"/>
      <c r="H379" s="300"/>
      <c r="I379" s="300"/>
      <c r="J379" s="300"/>
      <c r="K379" s="300"/>
      <c r="L379" s="300"/>
      <c r="M379" s="300"/>
      <c r="N379" s="300"/>
      <c r="O379" s="300"/>
      <c r="P379" s="300"/>
      <c r="Q379" s="300"/>
    </row>
    <row r="380" spans="1:17" ht="29">
      <c r="A380" s="315"/>
      <c r="B380" s="18"/>
      <c r="C380" s="25" t="s">
        <v>784</v>
      </c>
      <c r="D380" s="51">
        <v>2</v>
      </c>
      <c r="E380" s="56" t="s">
        <v>840</v>
      </c>
      <c r="F380" s="16"/>
      <c r="G380" s="317"/>
      <c r="H380" s="300"/>
      <c r="I380" s="300"/>
      <c r="J380" s="300"/>
      <c r="K380" s="300"/>
      <c r="L380" s="300"/>
      <c r="M380" s="300"/>
      <c r="N380" s="300"/>
      <c r="O380" s="300"/>
      <c r="P380" s="300"/>
      <c r="Q380" s="300"/>
    </row>
    <row r="381" spans="1:17" ht="43.5">
      <c r="A381" s="315"/>
      <c r="B381" s="18"/>
      <c r="C381" s="25" t="s">
        <v>785</v>
      </c>
      <c r="D381" s="51">
        <v>2</v>
      </c>
      <c r="E381" s="56" t="s">
        <v>840</v>
      </c>
      <c r="F381" s="16"/>
      <c r="G381" s="317"/>
      <c r="H381" s="300"/>
      <c r="I381" s="300"/>
      <c r="J381" s="300"/>
      <c r="K381" s="300"/>
      <c r="L381" s="300"/>
      <c r="M381" s="300"/>
      <c r="N381" s="300"/>
      <c r="O381" s="300"/>
      <c r="P381" s="300"/>
      <c r="Q381" s="300"/>
    </row>
    <row r="382" spans="1:17" ht="29">
      <c r="A382" s="315"/>
      <c r="B382" s="18"/>
      <c r="C382" s="25" t="s">
        <v>786</v>
      </c>
      <c r="D382" s="51">
        <v>2</v>
      </c>
      <c r="E382" s="56" t="s">
        <v>840</v>
      </c>
      <c r="F382" s="16"/>
      <c r="G382" s="317"/>
      <c r="H382" s="300"/>
      <c r="I382" s="300"/>
      <c r="J382" s="300"/>
      <c r="K382" s="300"/>
      <c r="L382" s="300"/>
      <c r="M382" s="300"/>
      <c r="N382" s="300"/>
      <c r="O382" s="300"/>
      <c r="P382" s="300"/>
      <c r="Q382" s="300"/>
    </row>
    <row r="383" spans="1:17" ht="43.5">
      <c r="A383" s="315"/>
      <c r="B383" s="18"/>
      <c r="C383" s="25" t="s">
        <v>787</v>
      </c>
      <c r="D383" s="51">
        <v>2</v>
      </c>
      <c r="E383" s="56" t="s">
        <v>840</v>
      </c>
      <c r="F383" s="16"/>
      <c r="G383" s="317"/>
      <c r="H383" s="300"/>
      <c r="I383" s="300"/>
      <c r="J383" s="300"/>
      <c r="K383" s="300"/>
      <c r="L383" s="300"/>
      <c r="M383" s="300"/>
      <c r="N383" s="300"/>
      <c r="O383" s="300"/>
      <c r="P383" s="300"/>
      <c r="Q383" s="300"/>
    </row>
    <row r="384" spans="1:17" ht="43.5">
      <c r="A384" s="315"/>
      <c r="B384" s="18"/>
      <c r="C384" s="25" t="s">
        <v>788</v>
      </c>
      <c r="D384" s="51">
        <v>2</v>
      </c>
      <c r="E384" s="56" t="s">
        <v>840</v>
      </c>
      <c r="F384" s="16"/>
      <c r="G384" s="317"/>
      <c r="H384" s="300"/>
      <c r="I384" s="300"/>
      <c r="J384" s="300"/>
      <c r="K384" s="300"/>
      <c r="L384" s="300"/>
      <c r="M384" s="300"/>
      <c r="N384" s="300"/>
      <c r="O384" s="300"/>
      <c r="P384" s="300"/>
      <c r="Q384" s="300"/>
    </row>
    <row r="385" spans="1:17" ht="43.5">
      <c r="A385" s="315"/>
      <c r="B385" s="18"/>
      <c r="C385" s="25" t="s">
        <v>789</v>
      </c>
      <c r="D385" s="51">
        <v>2</v>
      </c>
      <c r="E385" s="56" t="s">
        <v>840</v>
      </c>
      <c r="F385" s="16"/>
      <c r="G385" s="317"/>
      <c r="H385" s="300"/>
      <c r="I385" s="300"/>
      <c r="J385" s="300"/>
      <c r="K385" s="300"/>
      <c r="L385" s="300"/>
      <c r="M385" s="300"/>
      <c r="N385" s="300"/>
      <c r="O385" s="300"/>
      <c r="P385" s="300"/>
      <c r="Q385" s="300"/>
    </row>
    <row r="386" spans="1:17" ht="43.5">
      <c r="A386" s="315"/>
      <c r="B386" s="18"/>
      <c r="C386" s="25" t="s">
        <v>790</v>
      </c>
      <c r="D386" s="51">
        <v>2</v>
      </c>
      <c r="E386" s="56" t="s">
        <v>840</v>
      </c>
      <c r="F386" s="16"/>
      <c r="G386" s="317"/>
      <c r="H386" s="300"/>
      <c r="I386" s="300"/>
      <c r="J386" s="300"/>
      <c r="K386" s="300"/>
      <c r="L386" s="300"/>
      <c r="M386" s="300"/>
      <c r="N386" s="300"/>
      <c r="O386" s="300"/>
      <c r="P386" s="300"/>
      <c r="Q386" s="300"/>
    </row>
    <row r="387" spans="1:17" ht="58">
      <c r="A387" s="315"/>
      <c r="B387" s="18"/>
      <c r="C387" s="25" t="s">
        <v>791</v>
      </c>
      <c r="D387" s="51">
        <v>2</v>
      </c>
      <c r="E387" s="56" t="s">
        <v>840</v>
      </c>
      <c r="F387" s="16"/>
      <c r="G387" s="317"/>
      <c r="H387" s="300"/>
      <c r="I387" s="300"/>
      <c r="J387" s="300"/>
      <c r="K387" s="300"/>
      <c r="L387" s="300"/>
      <c r="M387" s="300"/>
      <c r="N387" s="300"/>
      <c r="O387" s="300"/>
      <c r="P387" s="300"/>
      <c r="Q387" s="300"/>
    </row>
    <row r="388" spans="1:17" ht="58">
      <c r="A388" s="315"/>
      <c r="B388" s="18"/>
      <c r="C388" s="25" t="s">
        <v>792</v>
      </c>
      <c r="D388" s="51">
        <v>2</v>
      </c>
      <c r="E388" s="56" t="s">
        <v>840</v>
      </c>
      <c r="F388" s="16"/>
      <c r="G388" s="317"/>
      <c r="H388" s="300"/>
      <c r="I388" s="300"/>
      <c r="J388" s="300"/>
      <c r="K388" s="300"/>
      <c r="L388" s="300"/>
      <c r="M388" s="300"/>
      <c r="N388" s="300"/>
      <c r="O388" s="300"/>
      <c r="P388" s="300"/>
      <c r="Q388" s="300"/>
    </row>
    <row r="389" spans="1:17" ht="43.5">
      <c r="A389" s="315"/>
      <c r="B389" s="18"/>
      <c r="C389" s="25" t="s">
        <v>793</v>
      </c>
      <c r="D389" s="51">
        <v>2</v>
      </c>
      <c r="E389" s="56" t="s">
        <v>840</v>
      </c>
      <c r="F389" s="16"/>
      <c r="G389" s="317"/>
      <c r="H389" s="300"/>
      <c r="I389" s="300"/>
      <c r="J389" s="300"/>
      <c r="K389" s="300"/>
      <c r="L389" s="300"/>
      <c r="M389" s="300"/>
      <c r="N389" s="300"/>
      <c r="O389" s="300"/>
      <c r="P389" s="300"/>
      <c r="Q389" s="300"/>
    </row>
    <row r="390" spans="1:17" ht="46.5">
      <c r="A390" s="315" t="s">
        <v>200</v>
      </c>
      <c r="B390" s="18" t="s">
        <v>429</v>
      </c>
      <c r="C390" s="27" t="s">
        <v>794</v>
      </c>
      <c r="D390" s="51">
        <v>2</v>
      </c>
      <c r="E390" s="56" t="s">
        <v>835</v>
      </c>
      <c r="F390" s="16"/>
      <c r="G390" s="317"/>
      <c r="H390" s="300"/>
      <c r="I390" s="300"/>
      <c r="J390" s="300"/>
      <c r="K390" s="300"/>
      <c r="L390" s="300"/>
      <c r="M390" s="300"/>
      <c r="N390" s="300"/>
      <c r="O390" s="300"/>
      <c r="P390" s="300"/>
      <c r="Q390" s="300"/>
    </row>
    <row r="391" spans="1:17" ht="43.5">
      <c r="A391" s="315" t="s">
        <v>201</v>
      </c>
      <c r="B391" s="18" t="s">
        <v>430</v>
      </c>
      <c r="C391" s="26" t="s">
        <v>795</v>
      </c>
      <c r="D391" s="51">
        <v>2</v>
      </c>
      <c r="E391" s="56" t="s">
        <v>823</v>
      </c>
      <c r="F391" s="14" t="s">
        <v>961</v>
      </c>
      <c r="G391" s="317"/>
      <c r="H391" s="300"/>
      <c r="I391" s="300"/>
      <c r="J391" s="300"/>
      <c r="K391" s="300"/>
      <c r="L391" s="300"/>
      <c r="M391" s="300"/>
      <c r="N391" s="300"/>
      <c r="O391" s="300"/>
      <c r="P391" s="300"/>
      <c r="Q391" s="300"/>
    </row>
    <row r="392" spans="1:17">
      <c r="A392" s="315" t="s">
        <v>202</v>
      </c>
      <c r="B392" s="431" t="s">
        <v>431</v>
      </c>
      <c r="C392" s="432"/>
      <c r="D392" s="432"/>
      <c r="E392" s="432"/>
      <c r="F392" s="432"/>
      <c r="G392" s="433"/>
      <c r="H392" s="300">
        <f>SUM(D393:D395)</f>
        <v>6</v>
      </c>
      <c r="I392" s="300">
        <f>COUNT(D393:D395)*2</f>
        <v>6</v>
      </c>
      <c r="J392" s="300"/>
      <c r="K392" s="300"/>
      <c r="L392" s="300"/>
      <c r="M392" s="300"/>
      <c r="N392" s="300"/>
      <c r="O392" s="300"/>
      <c r="P392" s="300"/>
      <c r="Q392" s="300"/>
    </row>
    <row r="393" spans="1:17" ht="62">
      <c r="A393" s="315" t="s">
        <v>203</v>
      </c>
      <c r="B393" s="5" t="s">
        <v>432</v>
      </c>
      <c r="C393" s="25" t="s">
        <v>796</v>
      </c>
      <c r="D393" s="51">
        <v>2</v>
      </c>
      <c r="E393" s="56" t="s">
        <v>829</v>
      </c>
      <c r="F393" s="16"/>
      <c r="G393" s="317"/>
      <c r="H393" s="300"/>
      <c r="I393" s="300"/>
      <c r="J393" s="300"/>
      <c r="K393" s="300"/>
      <c r="L393" s="300"/>
      <c r="M393" s="300"/>
      <c r="N393" s="300"/>
      <c r="O393" s="300"/>
      <c r="P393" s="300"/>
      <c r="Q393" s="300"/>
    </row>
    <row r="394" spans="1:17" ht="46.5">
      <c r="A394" s="315" t="s">
        <v>204</v>
      </c>
      <c r="B394" s="6" t="s">
        <v>433</v>
      </c>
      <c r="C394" s="25" t="s">
        <v>797</v>
      </c>
      <c r="D394" s="51">
        <v>2</v>
      </c>
      <c r="E394" s="56" t="s">
        <v>831</v>
      </c>
      <c r="F394" s="16"/>
      <c r="G394" s="317"/>
      <c r="H394" s="300"/>
      <c r="I394" s="300"/>
      <c r="J394" s="300"/>
      <c r="K394" s="300"/>
      <c r="L394" s="300"/>
      <c r="M394" s="300"/>
      <c r="N394" s="300"/>
      <c r="O394" s="300"/>
      <c r="P394" s="300"/>
      <c r="Q394" s="300"/>
    </row>
    <row r="395" spans="1:17" ht="46.5">
      <c r="A395" s="315" t="s">
        <v>205</v>
      </c>
      <c r="B395" s="5" t="s">
        <v>434</v>
      </c>
      <c r="C395" s="27" t="s">
        <v>798</v>
      </c>
      <c r="D395" s="51">
        <v>2</v>
      </c>
      <c r="E395" s="56" t="s">
        <v>835</v>
      </c>
      <c r="F395" s="16"/>
      <c r="G395" s="317"/>
      <c r="H395" s="300"/>
      <c r="I395" s="300"/>
      <c r="J395" s="300"/>
      <c r="K395" s="300"/>
      <c r="L395" s="300"/>
      <c r="M395" s="300"/>
      <c r="N395" s="300"/>
      <c r="O395" s="300"/>
      <c r="P395" s="300"/>
      <c r="Q395" s="300"/>
    </row>
    <row r="396" spans="1:17" ht="21">
      <c r="A396" s="315" t="s">
        <v>3</v>
      </c>
      <c r="B396" s="440" t="s">
        <v>435</v>
      </c>
      <c r="C396" s="432"/>
      <c r="D396" s="432"/>
      <c r="E396" s="432"/>
      <c r="F396" s="432"/>
      <c r="G396" s="433"/>
      <c r="H396" s="300">
        <f>H397+H407+H413+H416</f>
        <v>36</v>
      </c>
      <c r="I396" s="300">
        <f>I397+I407+I413+I416</f>
        <v>36</v>
      </c>
      <c r="J396" s="300"/>
      <c r="K396" s="300"/>
      <c r="L396" s="300"/>
      <c r="M396" s="300"/>
      <c r="N396" s="300"/>
      <c r="O396" s="300"/>
      <c r="P396" s="300"/>
      <c r="Q396" s="300"/>
    </row>
    <row r="397" spans="1:17">
      <c r="A397" s="314" t="s">
        <v>206</v>
      </c>
      <c r="B397" s="431" t="s">
        <v>436</v>
      </c>
      <c r="C397" s="432"/>
      <c r="D397" s="432"/>
      <c r="E397" s="432"/>
      <c r="F397" s="432"/>
      <c r="G397" s="433"/>
      <c r="H397" s="300">
        <f>SUM(D398:D406)</f>
        <v>18</v>
      </c>
      <c r="I397" s="300">
        <f>COUNT(D398:D406)*2</f>
        <v>18</v>
      </c>
      <c r="J397" s="300"/>
      <c r="K397" s="300"/>
      <c r="L397" s="300"/>
      <c r="M397" s="300"/>
      <c r="N397" s="300"/>
      <c r="O397" s="300"/>
      <c r="P397" s="300"/>
      <c r="Q397" s="300"/>
    </row>
    <row r="398" spans="1:17" ht="29">
      <c r="A398" s="315" t="s">
        <v>207</v>
      </c>
      <c r="B398" s="14" t="s">
        <v>437</v>
      </c>
      <c r="C398" s="27" t="s">
        <v>799</v>
      </c>
      <c r="D398" s="51">
        <v>2</v>
      </c>
      <c r="E398" s="298" t="s">
        <v>840</v>
      </c>
      <c r="F398" s="71"/>
      <c r="G398" s="328"/>
      <c r="H398" s="300"/>
      <c r="I398" s="300"/>
      <c r="J398" s="300"/>
      <c r="K398" s="300"/>
      <c r="L398" s="300"/>
      <c r="M398" s="300"/>
      <c r="N398" s="300"/>
      <c r="O398" s="300"/>
      <c r="P398" s="300"/>
      <c r="Q398" s="300"/>
    </row>
    <row r="399" spans="1:17">
      <c r="A399" s="315" t="s">
        <v>3</v>
      </c>
      <c r="B399" s="14"/>
      <c r="C399" s="27" t="s">
        <v>800</v>
      </c>
      <c r="D399" s="51">
        <v>2</v>
      </c>
      <c r="E399" s="298" t="s">
        <v>840</v>
      </c>
      <c r="F399" s="71"/>
      <c r="G399" s="328"/>
      <c r="H399" s="300"/>
      <c r="I399" s="300"/>
      <c r="J399" s="300"/>
      <c r="K399" s="300"/>
      <c r="L399" s="300"/>
      <c r="M399" s="300"/>
      <c r="N399" s="300"/>
      <c r="O399" s="300"/>
      <c r="P399" s="300"/>
      <c r="Q399" s="300"/>
    </row>
    <row r="400" spans="1:17" ht="29">
      <c r="A400" s="315" t="s">
        <v>3</v>
      </c>
      <c r="B400" s="14"/>
      <c r="C400" s="27" t="s">
        <v>801</v>
      </c>
      <c r="D400" s="51">
        <v>2</v>
      </c>
      <c r="E400" s="298" t="s">
        <v>840</v>
      </c>
      <c r="F400" s="71"/>
      <c r="G400" s="328"/>
      <c r="H400" s="300"/>
      <c r="I400" s="300"/>
      <c r="J400" s="300"/>
      <c r="K400" s="300"/>
      <c r="L400" s="300"/>
      <c r="M400" s="300"/>
      <c r="N400" s="300"/>
      <c r="O400" s="300"/>
      <c r="P400" s="300"/>
      <c r="Q400" s="300"/>
    </row>
    <row r="401" spans="1:17" ht="29">
      <c r="A401" s="315" t="s">
        <v>3</v>
      </c>
      <c r="B401" s="14"/>
      <c r="C401" s="27" t="s">
        <v>802</v>
      </c>
      <c r="D401" s="51">
        <v>2</v>
      </c>
      <c r="E401" s="298" t="s">
        <v>840</v>
      </c>
      <c r="F401" s="71"/>
      <c r="G401" s="328"/>
      <c r="H401" s="300"/>
      <c r="I401" s="300"/>
      <c r="J401" s="300"/>
      <c r="K401" s="300"/>
      <c r="L401" s="300"/>
      <c r="M401" s="300"/>
      <c r="N401" s="300"/>
      <c r="O401" s="300"/>
      <c r="P401" s="300"/>
      <c r="Q401" s="300"/>
    </row>
    <row r="402" spans="1:17" ht="29">
      <c r="A402" s="315" t="s">
        <v>3</v>
      </c>
      <c r="B402" s="14"/>
      <c r="C402" s="27" t="s">
        <v>803</v>
      </c>
      <c r="D402" s="51">
        <v>2</v>
      </c>
      <c r="E402" s="298" t="s">
        <v>840</v>
      </c>
      <c r="F402" s="71"/>
      <c r="G402" s="328"/>
      <c r="H402" s="300"/>
      <c r="I402" s="300"/>
      <c r="J402" s="300"/>
      <c r="K402" s="300"/>
      <c r="L402" s="300"/>
      <c r="M402" s="300"/>
      <c r="N402" s="300"/>
      <c r="O402" s="300"/>
      <c r="P402" s="300"/>
      <c r="Q402" s="300"/>
    </row>
    <row r="403" spans="1:17" ht="29">
      <c r="A403" s="315" t="s">
        <v>3</v>
      </c>
      <c r="B403" s="14"/>
      <c r="C403" s="27" t="s">
        <v>804</v>
      </c>
      <c r="D403" s="51">
        <v>2</v>
      </c>
      <c r="E403" s="298" t="s">
        <v>840</v>
      </c>
      <c r="F403" s="71"/>
      <c r="G403" s="328"/>
      <c r="H403" s="300"/>
      <c r="I403" s="300"/>
      <c r="J403" s="300"/>
      <c r="K403" s="300"/>
      <c r="L403" s="300"/>
      <c r="M403" s="300"/>
      <c r="N403" s="300"/>
      <c r="O403" s="300"/>
      <c r="P403" s="300"/>
      <c r="Q403" s="300"/>
    </row>
    <row r="404" spans="1:17" ht="43.5">
      <c r="A404" s="315" t="s">
        <v>3</v>
      </c>
      <c r="B404" s="14"/>
      <c r="C404" s="26" t="s">
        <v>805</v>
      </c>
      <c r="D404" s="51">
        <v>2</v>
      </c>
      <c r="E404" s="298" t="s">
        <v>840</v>
      </c>
      <c r="F404" s="19" t="s">
        <v>962</v>
      </c>
      <c r="G404" s="328"/>
      <c r="H404" s="300"/>
      <c r="I404" s="300"/>
      <c r="J404" s="300"/>
      <c r="K404" s="300"/>
      <c r="L404" s="300"/>
      <c r="M404" s="300"/>
      <c r="N404" s="300"/>
      <c r="O404" s="300"/>
      <c r="P404" s="300"/>
      <c r="Q404" s="300"/>
    </row>
    <row r="405" spans="1:17" ht="29">
      <c r="A405" s="315" t="s">
        <v>3</v>
      </c>
      <c r="B405" s="14"/>
      <c r="C405" s="27" t="s">
        <v>806</v>
      </c>
      <c r="D405" s="51">
        <v>2</v>
      </c>
      <c r="E405" s="298" t="s">
        <v>840</v>
      </c>
      <c r="F405" s="71"/>
      <c r="G405" s="328"/>
      <c r="H405" s="300"/>
      <c r="I405" s="300"/>
      <c r="J405" s="300"/>
      <c r="K405" s="300"/>
      <c r="L405" s="300"/>
      <c r="M405" s="300"/>
      <c r="N405" s="300"/>
      <c r="O405" s="300"/>
      <c r="P405" s="300"/>
      <c r="Q405" s="300"/>
    </row>
    <row r="406" spans="1:17" ht="29">
      <c r="A406" s="315" t="s">
        <v>208</v>
      </c>
      <c r="B406" s="14" t="s">
        <v>438</v>
      </c>
      <c r="C406" s="34" t="s">
        <v>807</v>
      </c>
      <c r="D406" s="51">
        <v>2</v>
      </c>
      <c r="E406" s="298" t="s">
        <v>840</v>
      </c>
      <c r="F406" s="71"/>
      <c r="G406" s="328"/>
      <c r="H406" s="300"/>
      <c r="I406" s="300"/>
      <c r="J406" s="300"/>
      <c r="K406" s="300"/>
      <c r="L406" s="300"/>
      <c r="M406" s="300"/>
      <c r="N406" s="300"/>
      <c r="O406" s="300"/>
      <c r="P406" s="300"/>
      <c r="Q406" s="300"/>
    </row>
    <row r="407" spans="1:17">
      <c r="A407" s="315" t="s">
        <v>209</v>
      </c>
      <c r="B407" s="431" t="s">
        <v>439</v>
      </c>
      <c r="C407" s="432"/>
      <c r="D407" s="432"/>
      <c r="E407" s="432"/>
      <c r="F407" s="432"/>
      <c r="G407" s="433"/>
      <c r="H407" s="300">
        <f>SUM(D408:D412)</f>
        <v>10</v>
      </c>
      <c r="I407" s="300">
        <f>COUNT(D408:D412)*2</f>
        <v>10</v>
      </c>
      <c r="J407" s="300"/>
      <c r="K407" s="300"/>
      <c r="L407" s="300"/>
      <c r="M407" s="300"/>
      <c r="N407" s="300"/>
      <c r="O407" s="300"/>
      <c r="P407" s="300"/>
      <c r="Q407" s="300"/>
    </row>
    <row r="408" spans="1:17" ht="29">
      <c r="A408" s="315" t="s">
        <v>210</v>
      </c>
      <c r="B408" s="14" t="s">
        <v>440</v>
      </c>
      <c r="C408" s="27" t="s">
        <v>808</v>
      </c>
      <c r="D408" s="51">
        <v>2</v>
      </c>
      <c r="E408" s="298" t="s">
        <v>840</v>
      </c>
      <c r="F408" s="19" t="s">
        <v>963</v>
      </c>
      <c r="G408" s="328"/>
      <c r="H408" s="300"/>
      <c r="I408" s="300"/>
      <c r="J408" s="300"/>
      <c r="K408" s="300"/>
      <c r="L408" s="300"/>
      <c r="M408" s="300"/>
      <c r="N408" s="300"/>
      <c r="O408" s="300"/>
      <c r="P408" s="300"/>
      <c r="Q408" s="300"/>
    </row>
    <row r="409" spans="1:17">
      <c r="A409" s="315" t="s">
        <v>3</v>
      </c>
      <c r="B409" s="14"/>
      <c r="C409" s="27" t="s">
        <v>809</v>
      </c>
      <c r="D409" s="51">
        <v>2</v>
      </c>
      <c r="E409" s="298" t="s">
        <v>840</v>
      </c>
      <c r="F409" s="71"/>
      <c r="G409" s="328"/>
      <c r="H409" s="300"/>
      <c r="I409" s="300"/>
      <c r="J409" s="300"/>
      <c r="K409" s="300"/>
      <c r="L409" s="300"/>
      <c r="M409" s="300"/>
      <c r="N409" s="300"/>
      <c r="O409" s="300"/>
      <c r="P409" s="300"/>
      <c r="Q409" s="300"/>
    </row>
    <row r="410" spans="1:17" ht="29">
      <c r="A410" s="315" t="s">
        <v>3</v>
      </c>
      <c r="B410" s="14"/>
      <c r="C410" s="26" t="s">
        <v>810</v>
      </c>
      <c r="D410" s="51">
        <v>2</v>
      </c>
      <c r="E410" s="298" t="s">
        <v>840</v>
      </c>
      <c r="F410" s="71"/>
      <c r="G410" s="328"/>
      <c r="H410" s="300"/>
      <c r="I410" s="300"/>
      <c r="J410" s="300"/>
      <c r="K410" s="300"/>
      <c r="L410" s="300"/>
      <c r="M410" s="300"/>
      <c r="N410" s="300"/>
      <c r="O410" s="300"/>
      <c r="P410" s="300"/>
      <c r="Q410" s="300"/>
    </row>
    <row r="411" spans="1:17" ht="29">
      <c r="A411" s="315" t="s">
        <v>3</v>
      </c>
      <c r="B411" s="14"/>
      <c r="C411" s="26" t="s">
        <v>811</v>
      </c>
      <c r="D411" s="51">
        <v>2</v>
      </c>
      <c r="E411" s="298" t="s">
        <v>840</v>
      </c>
      <c r="F411" s="19" t="s">
        <v>964</v>
      </c>
      <c r="G411" s="328"/>
      <c r="H411" s="300"/>
      <c r="I411" s="300"/>
      <c r="J411" s="300"/>
      <c r="K411" s="300"/>
      <c r="L411" s="300"/>
      <c r="M411" s="300"/>
      <c r="N411" s="300"/>
      <c r="O411" s="300"/>
      <c r="P411" s="300"/>
      <c r="Q411" s="300"/>
    </row>
    <row r="412" spans="1:17" ht="43.5">
      <c r="A412" s="315" t="s">
        <v>3</v>
      </c>
      <c r="B412" s="14"/>
      <c r="C412" s="26" t="s">
        <v>812</v>
      </c>
      <c r="D412" s="51">
        <v>2</v>
      </c>
      <c r="E412" s="298" t="s">
        <v>840</v>
      </c>
      <c r="F412" s="71"/>
      <c r="G412" s="328"/>
      <c r="H412" s="300"/>
      <c r="I412" s="300"/>
      <c r="J412" s="300"/>
      <c r="K412" s="300"/>
      <c r="L412" s="300"/>
      <c r="M412" s="300"/>
      <c r="N412" s="300"/>
      <c r="O412" s="300"/>
      <c r="P412" s="300"/>
      <c r="Q412" s="300"/>
    </row>
    <row r="413" spans="1:17">
      <c r="A413" s="315" t="s">
        <v>211</v>
      </c>
      <c r="B413" s="431" t="s">
        <v>441</v>
      </c>
      <c r="C413" s="432"/>
      <c r="D413" s="432"/>
      <c r="E413" s="432"/>
      <c r="F413" s="432"/>
      <c r="G413" s="433"/>
      <c r="H413" s="300">
        <f>SUM(D414:D415)</f>
        <v>4</v>
      </c>
      <c r="I413" s="300">
        <f>COUNT(D414:D415)*2</f>
        <v>4</v>
      </c>
      <c r="J413" s="300"/>
      <c r="K413" s="300"/>
      <c r="L413" s="300"/>
      <c r="M413" s="300"/>
      <c r="N413" s="300"/>
      <c r="O413" s="300"/>
      <c r="P413" s="300"/>
      <c r="Q413" s="300"/>
    </row>
    <row r="414" spans="1:17" ht="29">
      <c r="A414" s="315" t="s">
        <v>212</v>
      </c>
      <c r="B414" s="14" t="s">
        <v>442</v>
      </c>
      <c r="C414" s="27" t="s">
        <v>813</v>
      </c>
      <c r="D414" s="51">
        <v>2</v>
      </c>
      <c r="E414" s="298" t="s">
        <v>840</v>
      </c>
      <c r="F414" s="71"/>
      <c r="G414" s="328"/>
      <c r="H414" s="300"/>
      <c r="I414" s="300"/>
      <c r="J414" s="300"/>
      <c r="K414" s="300"/>
      <c r="L414" s="300"/>
      <c r="M414" s="300"/>
      <c r="N414" s="300"/>
      <c r="O414" s="300"/>
      <c r="P414" s="300"/>
      <c r="Q414" s="300"/>
    </row>
    <row r="415" spans="1:17" ht="29">
      <c r="A415" s="315" t="s">
        <v>3</v>
      </c>
      <c r="B415" s="14"/>
      <c r="C415" s="26" t="s">
        <v>814</v>
      </c>
      <c r="D415" s="51">
        <v>2</v>
      </c>
      <c r="E415" s="298" t="s">
        <v>840</v>
      </c>
      <c r="F415" s="19" t="s">
        <v>965</v>
      </c>
      <c r="G415" s="328"/>
      <c r="H415" s="300"/>
      <c r="I415" s="300"/>
      <c r="J415" s="300"/>
      <c r="K415" s="300"/>
      <c r="L415" s="300"/>
      <c r="M415" s="300"/>
      <c r="N415" s="300"/>
      <c r="O415" s="300"/>
      <c r="P415" s="300"/>
      <c r="Q415" s="300"/>
    </row>
    <row r="416" spans="1:17">
      <c r="A416" s="315" t="s">
        <v>213</v>
      </c>
      <c r="B416" s="431" t="s">
        <v>443</v>
      </c>
      <c r="C416" s="432"/>
      <c r="D416" s="432"/>
      <c r="E416" s="432"/>
      <c r="F416" s="432"/>
      <c r="G416" s="433"/>
      <c r="H416" s="300">
        <f>SUM(D417:D418)</f>
        <v>4</v>
      </c>
      <c r="I416" s="300">
        <f>COUNT(D417:D418)*2</f>
        <v>4</v>
      </c>
      <c r="J416" s="300"/>
      <c r="K416" s="300"/>
      <c r="L416" s="300"/>
      <c r="M416" s="300"/>
      <c r="N416" s="300"/>
      <c r="O416" s="300"/>
      <c r="P416" s="300"/>
      <c r="Q416" s="300"/>
    </row>
    <row r="417" spans="1:17" ht="29">
      <c r="A417" s="315" t="s">
        <v>214</v>
      </c>
      <c r="B417" s="14" t="s">
        <v>444</v>
      </c>
      <c r="C417" s="27" t="s">
        <v>815</v>
      </c>
      <c r="D417" s="51">
        <v>2</v>
      </c>
      <c r="E417" s="298" t="s">
        <v>840</v>
      </c>
      <c r="F417" s="19" t="s">
        <v>966</v>
      </c>
      <c r="G417" s="328"/>
      <c r="H417" s="300"/>
      <c r="I417" s="300"/>
      <c r="J417" s="300"/>
      <c r="K417" s="300"/>
      <c r="L417" s="300"/>
      <c r="M417" s="300"/>
      <c r="N417" s="300"/>
      <c r="O417" s="300"/>
      <c r="P417" s="300"/>
      <c r="Q417" s="300"/>
    </row>
    <row r="418" spans="1:17" ht="29">
      <c r="A418" s="313"/>
      <c r="B418" s="16"/>
      <c r="C418" s="26" t="s">
        <v>816</v>
      </c>
      <c r="D418" s="51">
        <v>2</v>
      </c>
      <c r="E418" s="298" t="s">
        <v>840</v>
      </c>
      <c r="F418" s="19" t="s">
        <v>967</v>
      </c>
      <c r="G418" s="317"/>
      <c r="H418" s="300"/>
      <c r="I418" s="300"/>
      <c r="J418" s="300"/>
      <c r="K418" s="300"/>
      <c r="L418" s="300"/>
      <c r="M418" s="300"/>
      <c r="N418" s="300"/>
      <c r="O418" s="300"/>
      <c r="P418" s="300"/>
      <c r="Q418" s="300"/>
    </row>
    <row r="419" spans="1:17">
      <c r="A419" s="334"/>
      <c r="B419" s="147"/>
      <c r="C419" s="147"/>
      <c r="D419" s="51"/>
      <c r="E419" s="147"/>
      <c r="F419" s="147"/>
      <c r="G419" s="335"/>
      <c r="H419" s="300"/>
      <c r="I419" s="300"/>
      <c r="J419" s="300"/>
      <c r="K419" s="300"/>
      <c r="L419" s="300"/>
      <c r="M419" s="300"/>
      <c r="N419" s="300"/>
      <c r="O419" s="300"/>
      <c r="P419" s="300"/>
      <c r="Q419" s="300"/>
    </row>
    <row r="420" spans="1:17" ht="46">
      <c r="A420" s="453" t="s">
        <v>215</v>
      </c>
      <c r="B420" s="454"/>
      <c r="C420" s="455"/>
      <c r="D420" s="51"/>
      <c r="E420" s="147"/>
      <c r="F420" s="147"/>
      <c r="G420" s="335"/>
      <c r="H420" s="300"/>
      <c r="I420" s="300"/>
      <c r="J420" s="300"/>
      <c r="K420" s="300"/>
      <c r="L420" s="300"/>
      <c r="M420" s="300"/>
      <c r="N420" s="300"/>
      <c r="O420" s="300"/>
      <c r="P420" s="300"/>
      <c r="Q420" s="300"/>
    </row>
    <row r="421" spans="1:17" ht="62">
      <c r="A421" s="336"/>
      <c r="B421" s="190" t="s">
        <v>445</v>
      </c>
      <c r="C421" s="47">
        <f>D447</f>
        <v>100</v>
      </c>
      <c r="D421" s="51"/>
      <c r="E421" s="147"/>
      <c r="F421" s="147"/>
      <c r="G421" s="335"/>
      <c r="H421" s="300"/>
      <c r="I421" s="300"/>
      <c r="J421" s="300"/>
      <c r="K421" s="300"/>
      <c r="L421" s="300"/>
      <c r="M421" s="300"/>
      <c r="N421" s="300"/>
      <c r="O421" s="300"/>
      <c r="P421" s="300"/>
      <c r="Q421" s="300"/>
    </row>
    <row r="422" spans="1:17" ht="26">
      <c r="A422" s="337"/>
      <c r="B422" s="450" t="s">
        <v>446</v>
      </c>
      <c r="C422" s="451"/>
      <c r="D422" s="51"/>
      <c r="E422" s="147"/>
      <c r="F422" s="147"/>
      <c r="G422" s="335"/>
      <c r="H422" s="300"/>
      <c r="I422" s="300"/>
      <c r="J422" s="300"/>
      <c r="K422" s="300"/>
      <c r="L422" s="300"/>
      <c r="M422" s="300"/>
      <c r="N422" s="300"/>
      <c r="O422" s="300"/>
      <c r="P422" s="300"/>
      <c r="Q422" s="300"/>
    </row>
    <row r="423" spans="1:17" ht="21">
      <c r="A423" s="315" t="s">
        <v>216</v>
      </c>
      <c r="B423" s="191" t="s">
        <v>447</v>
      </c>
      <c r="C423" s="270">
        <f t="shared" ref="C423:C430" si="0">D439</f>
        <v>100</v>
      </c>
      <c r="D423" s="51"/>
      <c r="E423" s="147"/>
      <c r="F423" s="147"/>
      <c r="G423" s="335"/>
      <c r="H423" s="300"/>
      <c r="I423" s="300"/>
      <c r="J423" s="300"/>
      <c r="K423" s="300"/>
      <c r="L423" s="300"/>
      <c r="M423" s="300"/>
      <c r="N423" s="300"/>
      <c r="O423" s="300"/>
      <c r="P423" s="300"/>
      <c r="Q423" s="300"/>
    </row>
    <row r="424" spans="1:17" ht="21">
      <c r="A424" s="315" t="s">
        <v>217</v>
      </c>
      <c r="B424" s="191" t="s">
        <v>448</v>
      </c>
      <c r="C424" s="270">
        <f t="shared" si="0"/>
        <v>100</v>
      </c>
      <c r="D424" s="51"/>
      <c r="E424" s="147"/>
      <c r="F424" s="147"/>
      <c r="G424" s="335"/>
      <c r="H424" s="300"/>
      <c r="I424" s="300"/>
      <c r="J424" s="300"/>
      <c r="K424" s="300"/>
      <c r="L424" s="300"/>
      <c r="M424" s="300"/>
      <c r="N424" s="300"/>
      <c r="O424" s="300"/>
      <c r="P424" s="300"/>
      <c r="Q424" s="300"/>
    </row>
    <row r="425" spans="1:17" ht="21">
      <c r="A425" s="315" t="s">
        <v>218</v>
      </c>
      <c r="B425" s="191" t="s">
        <v>449</v>
      </c>
      <c r="C425" s="270">
        <f t="shared" si="0"/>
        <v>100</v>
      </c>
      <c r="D425" s="51"/>
      <c r="E425" s="147"/>
      <c r="F425" s="147"/>
      <c r="G425" s="335"/>
      <c r="H425" s="300"/>
      <c r="I425" s="300"/>
      <c r="J425" s="300"/>
      <c r="K425" s="300"/>
      <c r="L425" s="300"/>
      <c r="M425" s="300"/>
      <c r="N425" s="300"/>
      <c r="O425" s="300"/>
      <c r="P425" s="300"/>
      <c r="Q425" s="300"/>
    </row>
    <row r="426" spans="1:17" ht="21">
      <c r="A426" s="315" t="s">
        <v>219</v>
      </c>
      <c r="B426" s="191" t="s">
        <v>450</v>
      </c>
      <c r="C426" s="270">
        <f t="shared" si="0"/>
        <v>100</v>
      </c>
      <c r="D426" s="51"/>
      <c r="E426" s="147"/>
      <c r="F426" s="147"/>
      <c r="G426" s="335"/>
      <c r="H426" s="300"/>
      <c r="I426" s="300"/>
      <c r="J426" s="300"/>
      <c r="K426" s="300"/>
      <c r="L426" s="300"/>
      <c r="M426" s="300"/>
      <c r="N426" s="300"/>
      <c r="O426" s="300"/>
      <c r="P426" s="300"/>
      <c r="Q426" s="300"/>
    </row>
    <row r="427" spans="1:17" ht="21">
      <c r="A427" s="315" t="s">
        <v>220</v>
      </c>
      <c r="B427" s="191" t="s">
        <v>451</v>
      </c>
      <c r="C427" s="270">
        <f t="shared" si="0"/>
        <v>100</v>
      </c>
      <c r="D427" s="51"/>
      <c r="E427" s="147"/>
      <c r="F427" s="147"/>
      <c r="G427" s="335"/>
      <c r="H427" s="300"/>
      <c r="I427" s="300"/>
      <c r="J427" s="300"/>
      <c r="K427" s="300"/>
      <c r="L427" s="300"/>
      <c r="M427" s="300"/>
      <c r="N427" s="300"/>
      <c r="O427" s="300"/>
      <c r="P427" s="300"/>
      <c r="Q427" s="300"/>
    </row>
    <row r="428" spans="1:17" ht="21">
      <c r="A428" s="315" t="s">
        <v>221</v>
      </c>
      <c r="B428" s="191" t="s">
        <v>452</v>
      </c>
      <c r="C428" s="270">
        <f t="shared" si="0"/>
        <v>100</v>
      </c>
      <c r="D428" s="51"/>
      <c r="E428" s="147"/>
      <c r="F428" s="147"/>
      <c r="G428" s="335"/>
      <c r="H428" s="300"/>
      <c r="I428" s="300"/>
      <c r="J428" s="300"/>
      <c r="K428" s="300"/>
      <c r="L428" s="300"/>
      <c r="M428" s="300"/>
      <c r="N428" s="300"/>
      <c r="O428" s="300"/>
      <c r="P428" s="300"/>
      <c r="Q428" s="300"/>
    </row>
    <row r="429" spans="1:17" ht="21">
      <c r="A429" s="315" t="s">
        <v>222</v>
      </c>
      <c r="B429" s="191" t="s">
        <v>453</v>
      </c>
      <c r="C429" s="270">
        <f t="shared" si="0"/>
        <v>100</v>
      </c>
      <c r="D429" s="51"/>
      <c r="E429" s="147"/>
      <c r="F429" s="147"/>
      <c r="G429" s="335"/>
      <c r="H429" s="300"/>
      <c r="I429" s="300"/>
      <c r="J429" s="300"/>
      <c r="K429" s="300"/>
      <c r="L429" s="300"/>
      <c r="M429" s="300"/>
      <c r="N429" s="300"/>
      <c r="O429" s="300"/>
      <c r="P429" s="300"/>
      <c r="Q429" s="300"/>
    </row>
    <row r="430" spans="1:17" ht="21">
      <c r="A430" s="315" t="s">
        <v>223</v>
      </c>
      <c r="B430" s="191" t="s">
        <v>454</v>
      </c>
      <c r="C430" s="270">
        <f t="shared" si="0"/>
        <v>100</v>
      </c>
      <c r="D430" s="51"/>
      <c r="E430" s="147"/>
      <c r="F430" s="147"/>
      <c r="G430" s="335"/>
      <c r="H430" s="300"/>
      <c r="I430" s="300"/>
      <c r="J430" s="300"/>
      <c r="K430" s="300"/>
      <c r="L430" s="300"/>
      <c r="M430" s="300"/>
      <c r="N430" s="300"/>
      <c r="O430" s="300"/>
      <c r="P430" s="300"/>
      <c r="Q430" s="300"/>
    </row>
    <row r="431" spans="1:17" ht="15" thickBot="1">
      <c r="A431" s="338"/>
      <c r="B431" s="339"/>
      <c r="C431" s="339"/>
      <c r="D431" s="340"/>
      <c r="E431" s="339"/>
      <c r="F431" s="339"/>
      <c r="G431" s="341"/>
      <c r="H431" s="300"/>
      <c r="I431" s="300"/>
      <c r="J431" s="300"/>
      <c r="K431" s="300"/>
      <c r="L431" s="300"/>
      <c r="M431" s="300"/>
      <c r="N431" s="300"/>
      <c r="O431" s="300"/>
      <c r="P431" s="300"/>
      <c r="Q431" s="300"/>
    </row>
    <row r="432" spans="1:17">
      <c r="A432" s="43"/>
      <c r="B432" s="22"/>
      <c r="C432" s="22"/>
      <c r="D432" s="177"/>
      <c r="E432" s="22"/>
      <c r="F432" s="22"/>
      <c r="G432" s="22"/>
      <c r="H432" s="300"/>
      <c r="I432" s="300"/>
      <c r="J432" s="300"/>
      <c r="K432" s="300"/>
      <c r="L432" s="300"/>
      <c r="M432" s="300"/>
      <c r="N432" s="300"/>
      <c r="O432" s="300"/>
      <c r="P432" s="300"/>
      <c r="Q432" s="300"/>
    </row>
    <row r="433" spans="1:17">
      <c r="A433" s="43"/>
      <c r="B433" s="301"/>
      <c r="C433" s="301"/>
      <c r="D433" s="302"/>
      <c r="E433" s="301"/>
      <c r="F433" s="22"/>
      <c r="G433" s="22"/>
      <c r="H433" s="300"/>
      <c r="I433" s="300"/>
      <c r="J433" s="300"/>
      <c r="K433" s="300"/>
      <c r="L433" s="300"/>
      <c r="M433" s="300"/>
      <c r="N433" s="300"/>
      <c r="O433" s="300"/>
      <c r="P433" s="300"/>
      <c r="Q433" s="300"/>
    </row>
    <row r="434" spans="1:17">
      <c r="A434" s="43"/>
      <c r="B434" s="301"/>
      <c r="C434" s="301"/>
      <c r="D434" s="302"/>
      <c r="E434" s="301"/>
      <c r="F434" s="22"/>
      <c r="G434" s="22"/>
      <c r="H434" s="300"/>
      <c r="I434" s="300"/>
      <c r="J434" s="300"/>
      <c r="K434" s="300"/>
      <c r="L434" s="300"/>
      <c r="M434" s="300"/>
      <c r="N434" s="300"/>
      <c r="O434" s="300"/>
      <c r="P434" s="300"/>
      <c r="Q434" s="300"/>
    </row>
    <row r="435" spans="1:17">
      <c r="A435" s="43"/>
      <c r="B435" s="301"/>
      <c r="C435" s="301"/>
      <c r="D435" s="302"/>
      <c r="E435" s="301"/>
      <c r="F435" s="22"/>
      <c r="G435" s="22"/>
      <c r="H435" s="300"/>
      <c r="I435" s="300"/>
      <c r="J435" s="300"/>
      <c r="K435" s="300"/>
      <c r="L435" s="300"/>
      <c r="M435" s="300"/>
      <c r="N435" s="300"/>
      <c r="O435" s="300"/>
      <c r="P435" s="300"/>
      <c r="Q435" s="300"/>
    </row>
    <row r="436" spans="1:17">
      <c r="A436" s="43"/>
      <c r="B436" s="301"/>
      <c r="C436" s="301"/>
      <c r="D436" s="302"/>
      <c r="E436" s="301"/>
      <c r="F436" s="22"/>
      <c r="G436" s="22"/>
      <c r="H436" s="300"/>
      <c r="I436" s="300"/>
      <c r="J436" s="300"/>
      <c r="K436" s="300"/>
      <c r="L436" s="300"/>
      <c r="M436" s="300"/>
      <c r="N436" s="300"/>
      <c r="O436" s="300"/>
      <c r="P436" s="300"/>
      <c r="Q436" s="300"/>
    </row>
    <row r="437" spans="1:17">
      <c r="A437" s="92"/>
      <c r="B437" s="303"/>
      <c r="C437" s="303"/>
      <c r="D437" s="302"/>
      <c r="E437" s="303"/>
      <c r="F437" s="22"/>
      <c r="G437" s="22"/>
    </row>
    <row r="438" spans="1:17">
      <c r="A438" s="38"/>
      <c r="B438" s="304" t="s">
        <v>455</v>
      </c>
      <c r="C438" s="304" t="s">
        <v>817</v>
      </c>
      <c r="D438" s="305"/>
      <c r="E438" s="303">
        <f>G2</f>
        <v>1</v>
      </c>
      <c r="F438" s="22"/>
      <c r="G438" s="22"/>
    </row>
    <row r="439" spans="1:17">
      <c r="A439" s="38" t="s">
        <v>216</v>
      </c>
      <c r="B439" s="304">
        <f>IF(E438=0,0,H4)</f>
        <v>32</v>
      </c>
      <c r="C439" s="304">
        <f>IF(E438=0,0,I4)</f>
        <v>32</v>
      </c>
      <c r="D439" s="305">
        <f>IF(E438=0,0,B439*100/C439)</f>
        <v>100</v>
      </c>
      <c r="E439" s="303"/>
      <c r="F439" s="22"/>
      <c r="G439" s="22"/>
    </row>
    <row r="440" spans="1:17">
      <c r="A440" s="38" t="s">
        <v>217</v>
      </c>
      <c r="B440" s="304">
        <f>IF(E438=0,0,H25)</f>
        <v>60</v>
      </c>
      <c r="C440" s="304">
        <f>IF(E438=0,0,I25)</f>
        <v>60</v>
      </c>
      <c r="D440" s="305">
        <f>IF(E438=0,0,B440*100/C440)</f>
        <v>100</v>
      </c>
      <c r="E440" s="303"/>
      <c r="F440" s="22"/>
      <c r="G440" s="22"/>
    </row>
    <row r="441" spans="1:17">
      <c r="A441" s="38" t="s">
        <v>218</v>
      </c>
      <c r="B441" s="304">
        <f>IF(E438=0,0,H61)</f>
        <v>150</v>
      </c>
      <c r="C441" s="304">
        <f>IF(E438=0,0,I61)</f>
        <v>150</v>
      </c>
      <c r="D441" s="305">
        <f>IF(E438=0,0,B441*100/C441)</f>
        <v>100</v>
      </c>
      <c r="E441" s="303"/>
      <c r="F441" s="22"/>
      <c r="G441" s="22"/>
    </row>
    <row r="442" spans="1:17">
      <c r="A442" s="38" t="s">
        <v>219</v>
      </c>
      <c r="B442" s="304">
        <f>IF(E438=0,0,H142)</f>
        <v>82</v>
      </c>
      <c r="C442" s="304">
        <f>IF(E438=0,0,I142)</f>
        <v>82</v>
      </c>
      <c r="D442" s="305">
        <f>IF(E438=0,0,B442*100/C442)</f>
        <v>100</v>
      </c>
      <c r="E442" s="303"/>
      <c r="F442" s="22"/>
      <c r="G442" s="22"/>
    </row>
    <row r="443" spans="1:17">
      <c r="A443" s="38" t="s">
        <v>220</v>
      </c>
      <c r="B443" s="306">
        <f>IF(E438=0,0,H191)</f>
        <v>206</v>
      </c>
      <c r="C443" s="306">
        <f>IF(E438=0,0,I191)</f>
        <v>206</v>
      </c>
      <c r="D443" s="305">
        <f>IF(E438=0,0,B443*100/C443)</f>
        <v>100</v>
      </c>
      <c r="E443" s="303"/>
      <c r="F443" s="22"/>
      <c r="G443" s="22"/>
    </row>
    <row r="444" spans="1:17">
      <c r="A444" s="38" t="s">
        <v>221</v>
      </c>
      <c r="B444" s="306">
        <f>IF(E438=0,0,H308)</f>
        <v>106</v>
      </c>
      <c r="C444" s="306">
        <f>IF(E438=0,0,I308)</f>
        <v>106</v>
      </c>
      <c r="D444" s="305">
        <f>IF(E438=0,0,B444*100/C444)</f>
        <v>100</v>
      </c>
      <c r="E444" s="303"/>
      <c r="F444" s="22"/>
      <c r="G444" s="22"/>
    </row>
    <row r="445" spans="1:17">
      <c r="A445" s="38" t="s">
        <v>222</v>
      </c>
      <c r="B445" s="306">
        <f>IF(E438=0,0,H368)</f>
        <v>48</v>
      </c>
      <c r="C445" s="306">
        <f>IF(E438=0,0,I368)</f>
        <v>48</v>
      </c>
      <c r="D445" s="305">
        <f>IF(E438=0,0,B445*100/C445)</f>
        <v>100</v>
      </c>
      <c r="E445" s="303"/>
      <c r="F445" s="22"/>
      <c r="G445" s="22"/>
    </row>
    <row r="446" spans="1:17">
      <c r="A446" s="38" t="s">
        <v>223</v>
      </c>
      <c r="B446" s="306">
        <f>IF(E438=0,0,H396)</f>
        <v>36</v>
      </c>
      <c r="C446" s="306">
        <f>IF(E438=0,0,I396)</f>
        <v>36</v>
      </c>
      <c r="D446" s="305">
        <f>IF(E438=0,0,B446*100/C446)</f>
        <v>100</v>
      </c>
      <c r="E446" s="303"/>
      <c r="F446" s="22"/>
      <c r="G446" s="22"/>
    </row>
    <row r="447" spans="1:17">
      <c r="A447" s="38" t="s">
        <v>224</v>
      </c>
      <c r="B447" s="304">
        <f>IF(G2=0,0,SUM(B439:B446))</f>
        <v>720</v>
      </c>
      <c r="C447" s="304">
        <f>IF(G2=0,0,SUM(C439:C446))</f>
        <v>720</v>
      </c>
      <c r="D447" s="305">
        <f>IF(E438=0,0,B447*100/C447)</f>
        <v>100</v>
      </c>
      <c r="E447" s="303"/>
      <c r="F447" s="22"/>
      <c r="G447" s="22"/>
    </row>
    <row r="448" spans="1:17">
      <c r="A448" s="178"/>
      <c r="B448" s="307"/>
      <c r="C448" s="307"/>
      <c r="D448" s="308"/>
      <c r="E448" s="309"/>
    </row>
    <row r="449" spans="1:5">
      <c r="A449" s="178"/>
      <c r="B449" s="307"/>
      <c r="C449" s="307"/>
      <c r="D449" s="308"/>
      <c r="E449" s="309"/>
    </row>
    <row r="450" spans="1:5">
      <c r="A450" s="178"/>
      <c r="B450" s="307">
        <v>0</v>
      </c>
      <c r="C450" s="307"/>
      <c r="D450" s="308"/>
      <c r="E450" s="309"/>
    </row>
    <row r="451" spans="1:5">
      <c r="B451" s="300">
        <v>1</v>
      </c>
      <c r="C451" s="300"/>
      <c r="D451" s="300"/>
      <c r="E451" s="300"/>
    </row>
    <row r="452" spans="1:5">
      <c r="B452" s="300">
        <v>2</v>
      </c>
      <c r="C452" s="300"/>
      <c r="D452" s="300"/>
      <c r="E452" s="300"/>
    </row>
    <row r="453" spans="1:5">
      <c r="B453" s="300"/>
      <c r="C453" s="300"/>
      <c r="D453" s="300"/>
      <c r="E453" s="300"/>
    </row>
  </sheetData>
  <protectedRanges>
    <protectedRange sqref="D1:D450" name="Range1"/>
  </protectedRanges>
  <mergeCells count="59">
    <mergeCell ref="B422:C422"/>
    <mergeCell ref="B352:G352"/>
    <mergeCell ref="B368:G368"/>
    <mergeCell ref="B369:G369"/>
    <mergeCell ref="B375:G375"/>
    <mergeCell ref="B392:G392"/>
    <mergeCell ref="B396:G396"/>
    <mergeCell ref="B397:G397"/>
    <mergeCell ref="B407:G407"/>
    <mergeCell ref="B413:G413"/>
    <mergeCell ref="B416:G416"/>
    <mergeCell ref="A420:C420"/>
    <mergeCell ref="B341:G341"/>
    <mergeCell ref="B248:G248"/>
    <mergeCell ref="B257:G257"/>
    <mergeCell ref="B266:G266"/>
    <mergeCell ref="B292:G292"/>
    <mergeCell ref="B295:G295"/>
    <mergeCell ref="B298:G298"/>
    <mergeCell ref="B308:G308"/>
    <mergeCell ref="B309:G309"/>
    <mergeCell ref="B314:G314"/>
    <mergeCell ref="B324:G324"/>
    <mergeCell ref="B330:G330"/>
    <mergeCell ref="B236:G236"/>
    <mergeCell ref="B175:G175"/>
    <mergeCell ref="B181:G181"/>
    <mergeCell ref="B184:G184"/>
    <mergeCell ref="B187:G187"/>
    <mergeCell ref="B191:G191"/>
    <mergeCell ref="B192:G192"/>
    <mergeCell ref="B204:G204"/>
    <mergeCell ref="B209:G209"/>
    <mergeCell ref="B219:G219"/>
    <mergeCell ref="B228:G228"/>
    <mergeCell ref="B231:G231"/>
    <mergeCell ref="B160:G160"/>
    <mergeCell ref="B51:G51"/>
    <mergeCell ref="B57:G57"/>
    <mergeCell ref="B61:G61"/>
    <mergeCell ref="B62:G62"/>
    <mergeCell ref="B88:G88"/>
    <mergeCell ref="B97:G97"/>
    <mergeCell ref="B112:G112"/>
    <mergeCell ref="B129:G129"/>
    <mergeCell ref="B142:G142"/>
    <mergeCell ref="B143:G143"/>
    <mergeCell ref="B149:G149"/>
    <mergeCell ref="B45:G45"/>
    <mergeCell ref="A1:G1"/>
    <mergeCell ref="A2:F2"/>
    <mergeCell ref="B4:G4"/>
    <mergeCell ref="B5:G5"/>
    <mergeCell ref="B14:G14"/>
    <mergeCell ref="B20:G20"/>
    <mergeCell ref="B23:G23"/>
    <mergeCell ref="B25:G25"/>
    <mergeCell ref="B26:G26"/>
    <mergeCell ref="B35:G35"/>
  </mergeCells>
  <dataValidations count="1">
    <dataValidation type="list" allowBlank="1" showInputMessage="1" showErrorMessage="1" sqref="D1:D450">
      <formula1>$K$1:$M$1</formula1>
    </dataValidation>
  </dataValidations>
  <pageMargins left="0.7" right="0.7" top="0.75" bottom="0.75" header="0.3" footer="0.3"/>
  <pageSetup paperSize="9" scale="41" fitToHeight="0" orientation="portrait" verticalDpi="0" r:id="rId1"/>
</worksheet>
</file>

<file path=xl/worksheets/sheet3.xml><?xml version="1.0" encoding="utf-8"?>
<worksheet xmlns="http://schemas.openxmlformats.org/spreadsheetml/2006/main" xmlns:r="http://schemas.openxmlformats.org/officeDocument/2006/relationships">
  <sheetPr>
    <pageSetUpPr fitToPage="1"/>
  </sheetPr>
  <dimension ref="A1:S535"/>
  <sheetViews>
    <sheetView topLeftCell="A497" workbookViewId="0">
      <selection activeCell="D498" sqref="D498"/>
    </sheetView>
  </sheetViews>
  <sheetFormatPr defaultColWidth="9.1796875" defaultRowHeight="14.5"/>
  <cols>
    <col min="1" max="1" width="14.1796875" style="124" customWidth="1"/>
    <col min="2" max="2" width="34.26953125" style="124" customWidth="1"/>
    <col min="3" max="3" width="27.7265625" style="124" customWidth="1"/>
    <col min="4" max="4" width="13" style="124" customWidth="1"/>
    <col min="5" max="5" width="15.453125" style="124" customWidth="1"/>
    <col min="6" max="6" width="27.453125" style="124" customWidth="1"/>
    <col min="7" max="7" width="28.453125" style="124" customWidth="1"/>
    <col min="8" max="19" width="9.1796875" style="300"/>
    <col min="20" max="16384" width="9.1796875" style="124"/>
  </cols>
  <sheetData>
    <row r="1" spans="1:14" ht="33.5">
      <c r="A1" s="458" t="s">
        <v>969</v>
      </c>
      <c r="B1" s="459"/>
      <c r="C1" s="459"/>
      <c r="D1" s="459"/>
      <c r="E1" s="459"/>
      <c r="F1" s="459"/>
      <c r="G1" s="460"/>
      <c r="H1" s="342"/>
      <c r="I1" s="342"/>
      <c r="J1" s="342"/>
      <c r="K1" s="342"/>
      <c r="L1" s="300">
        <v>0</v>
      </c>
      <c r="M1" s="300">
        <v>1</v>
      </c>
      <c r="N1" s="300">
        <v>2</v>
      </c>
    </row>
    <row r="2" spans="1:14" ht="26">
      <c r="A2" s="461" t="s">
        <v>970</v>
      </c>
      <c r="B2" s="450"/>
      <c r="C2" s="450"/>
      <c r="D2" s="450"/>
      <c r="E2" s="450"/>
      <c r="F2" s="450"/>
      <c r="G2" s="347">
        <v>2</v>
      </c>
      <c r="H2" s="342"/>
      <c r="I2" s="342"/>
      <c r="J2" s="342"/>
      <c r="K2" s="342"/>
    </row>
    <row r="3" spans="1:14" ht="29">
      <c r="A3" s="348" t="s">
        <v>2</v>
      </c>
      <c r="B3" s="126" t="s">
        <v>225</v>
      </c>
      <c r="C3" s="75" t="s">
        <v>971</v>
      </c>
      <c r="D3" s="76" t="s">
        <v>818</v>
      </c>
      <c r="E3" s="76" t="s">
        <v>819</v>
      </c>
      <c r="F3" s="76" t="s">
        <v>972</v>
      </c>
      <c r="G3" s="349" t="s">
        <v>968</v>
      </c>
      <c r="H3" s="342"/>
      <c r="I3" s="342"/>
      <c r="J3" s="342"/>
      <c r="K3" s="342"/>
    </row>
    <row r="4" spans="1:14" ht="18.5">
      <c r="A4" s="350"/>
      <c r="B4" s="462" t="s">
        <v>226</v>
      </c>
      <c r="C4" s="462"/>
      <c r="D4" s="462"/>
      <c r="E4" s="462"/>
      <c r="F4" s="462"/>
      <c r="G4" s="463"/>
      <c r="H4" s="342">
        <f>H5+H19+H35+H37+H54</f>
        <v>92</v>
      </c>
      <c r="I4" s="342">
        <f>I5+I19+I35+I37+I54</f>
        <v>92</v>
      </c>
      <c r="J4" s="342"/>
      <c r="K4" s="342"/>
    </row>
    <row r="5" spans="1:14">
      <c r="A5" s="315" t="s">
        <v>973</v>
      </c>
      <c r="B5" s="431" t="s">
        <v>227</v>
      </c>
      <c r="C5" s="464"/>
      <c r="D5" s="464"/>
      <c r="E5" s="464"/>
      <c r="F5" s="464"/>
      <c r="G5" s="465"/>
      <c r="H5" s="342">
        <f>SUM(D6:D18)</f>
        <v>26</v>
      </c>
      <c r="I5" s="342">
        <f>COUNT(D6:D18)*2</f>
        <v>26</v>
      </c>
      <c r="J5" s="342"/>
      <c r="K5" s="342"/>
    </row>
    <row r="6" spans="1:14" ht="31">
      <c r="A6" s="315" t="s">
        <v>974</v>
      </c>
      <c r="B6" s="5" t="s">
        <v>228</v>
      </c>
      <c r="C6" s="91" t="s">
        <v>975</v>
      </c>
      <c r="D6" s="77">
        <v>2</v>
      </c>
      <c r="E6" s="77" t="s">
        <v>820</v>
      </c>
      <c r="F6" s="14" t="s">
        <v>976</v>
      </c>
      <c r="G6" s="351"/>
      <c r="H6" s="342"/>
      <c r="I6" s="342"/>
      <c r="J6" s="342"/>
      <c r="K6" s="342"/>
    </row>
    <row r="7" spans="1:14" ht="31">
      <c r="A7" s="315" t="s">
        <v>977</v>
      </c>
      <c r="B7" s="5" t="s">
        <v>229</v>
      </c>
      <c r="C7" s="14" t="s">
        <v>978</v>
      </c>
      <c r="D7" s="77">
        <v>2</v>
      </c>
      <c r="E7" s="77" t="s">
        <v>820</v>
      </c>
      <c r="F7" s="14" t="s">
        <v>979</v>
      </c>
      <c r="G7" s="351"/>
      <c r="H7" s="342"/>
      <c r="I7" s="342"/>
      <c r="J7" s="342"/>
      <c r="K7" s="342"/>
    </row>
    <row r="8" spans="1:14" ht="58">
      <c r="A8" s="315" t="s">
        <v>980</v>
      </c>
      <c r="B8" s="5" t="s">
        <v>230</v>
      </c>
      <c r="C8" s="14" t="s">
        <v>981</v>
      </c>
      <c r="D8" s="77">
        <v>2</v>
      </c>
      <c r="E8" s="77" t="s">
        <v>820</v>
      </c>
      <c r="F8" s="14" t="s">
        <v>982</v>
      </c>
      <c r="G8" s="351"/>
      <c r="H8" s="342"/>
      <c r="I8" s="342"/>
      <c r="J8" s="342"/>
      <c r="K8" s="342"/>
    </row>
    <row r="9" spans="1:14" ht="29">
      <c r="A9" s="315"/>
      <c r="B9" s="5"/>
      <c r="C9" s="14" t="s">
        <v>983</v>
      </c>
      <c r="D9" s="77">
        <v>2</v>
      </c>
      <c r="E9" s="77"/>
      <c r="F9" s="14"/>
      <c r="G9" s="351"/>
      <c r="H9" s="342"/>
      <c r="I9" s="342"/>
      <c r="J9" s="342"/>
      <c r="K9" s="342"/>
    </row>
    <row r="10" spans="1:14" ht="31">
      <c r="A10" s="315" t="s">
        <v>984</v>
      </c>
      <c r="B10" s="5" t="s">
        <v>985</v>
      </c>
      <c r="C10" s="14" t="s">
        <v>986</v>
      </c>
      <c r="D10" s="77">
        <v>2</v>
      </c>
      <c r="E10" s="77" t="s">
        <v>820</v>
      </c>
      <c r="F10" s="14" t="s">
        <v>987</v>
      </c>
      <c r="G10" s="351"/>
      <c r="H10" s="342"/>
      <c r="I10" s="342"/>
      <c r="J10" s="342"/>
      <c r="K10" s="342"/>
    </row>
    <row r="11" spans="1:14" ht="31">
      <c r="A11" s="315" t="s">
        <v>988</v>
      </c>
      <c r="B11" s="7" t="s">
        <v>989</v>
      </c>
      <c r="C11" s="15" t="s">
        <v>990</v>
      </c>
      <c r="D11" s="78">
        <v>2</v>
      </c>
      <c r="E11" s="78" t="s">
        <v>820</v>
      </c>
      <c r="F11" s="15" t="s">
        <v>991</v>
      </c>
      <c r="G11" s="352"/>
      <c r="H11" s="342"/>
      <c r="I11" s="342"/>
      <c r="J11" s="342"/>
      <c r="K11" s="342"/>
    </row>
    <row r="12" spans="1:14" ht="58">
      <c r="A12" s="315"/>
      <c r="B12" s="7"/>
      <c r="C12" s="15" t="s">
        <v>992</v>
      </c>
      <c r="D12" s="78">
        <v>2</v>
      </c>
      <c r="E12" s="78" t="s">
        <v>822</v>
      </c>
      <c r="F12" s="15" t="s">
        <v>993</v>
      </c>
      <c r="G12" s="352"/>
      <c r="H12" s="342"/>
      <c r="I12" s="342"/>
      <c r="J12" s="342"/>
      <c r="K12" s="342"/>
    </row>
    <row r="13" spans="1:14" ht="31">
      <c r="A13" s="315" t="s">
        <v>994</v>
      </c>
      <c r="B13" s="5" t="s">
        <v>995</v>
      </c>
      <c r="C13" s="14" t="s">
        <v>996</v>
      </c>
      <c r="D13" s="77">
        <v>2</v>
      </c>
      <c r="E13" s="77" t="s">
        <v>820</v>
      </c>
      <c r="F13" s="92" t="s">
        <v>997</v>
      </c>
      <c r="G13" s="351"/>
      <c r="H13" s="342"/>
      <c r="I13" s="342"/>
      <c r="J13" s="342"/>
      <c r="K13" s="342"/>
    </row>
    <row r="14" spans="1:14" ht="43.5">
      <c r="A14" s="315"/>
      <c r="B14" s="5"/>
      <c r="C14" s="14" t="s">
        <v>998</v>
      </c>
      <c r="D14" s="77">
        <v>2</v>
      </c>
      <c r="E14" s="77" t="s">
        <v>820</v>
      </c>
      <c r="F14" s="14" t="s">
        <v>999</v>
      </c>
      <c r="G14" s="351"/>
      <c r="H14" s="342"/>
      <c r="I14" s="342"/>
      <c r="J14" s="342"/>
      <c r="K14" s="342"/>
    </row>
    <row r="15" spans="1:14" ht="29">
      <c r="A15" s="315" t="s">
        <v>1000</v>
      </c>
      <c r="B15" s="5" t="s">
        <v>1001</v>
      </c>
      <c r="C15" s="14" t="s">
        <v>1002</v>
      </c>
      <c r="D15" s="77">
        <v>2</v>
      </c>
      <c r="E15" s="77" t="s">
        <v>820</v>
      </c>
      <c r="F15" s="14" t="s">
        <v>1003</v>
      </c>
      <c r="G15" s="351"/>
      <c r="H15" s="342"/>
      <c r="I15" s="342"/>
      <c r="J15" s="342"/>
      <c r="K15" s="342"/>
    </row>
    <row r="16" spans="1:14" ht="31">
      <c r="A16" s="315" t="s">
        <v>9</v>
      </c>
      <c r="B16" s="5" t="s">
        <v>232</v>
      </c>
      <c r="C16" s="14" t="s">
        <v>1004</v>
      </c>
      <c r="D16" s="77">
        <v>2</v>
      </c>
      <c r="E16" s="77" t="s">
        <v>820</v>
      </c>
      <c r="F16" s="14" t="s">
        <v>1005</v>
      </c>
      <c r="G16" s="351"/>
      <c r="H16" s="342"/>
      <c r="I16" s="342"/>
      <c r="J16" s="342"/>
      <c r="K16" s="342"/>
    </row>
    <row r="17" spans="1:11" ht="29">
      <c r="A17" s="315"/>
      <c r="B17" s="5"/>
      <c r="C17" s="14" t="s">
        <v>1006</v>
      </c>
      <c r="D17" s="77">
        <v>2</v>
      </c>
      <c r="E17" s="77" t="s">
        <v>820</v>
      </c>
      <c r="F17" s="14"/>
      <c r="G17" s="351"/>
      <c r="H17" s="342"/>
      <c r="I17" s="342"/>
      <c r="J17" s="342"/>
      <c r="K17" s="342"/>
    </row>
    <row r="18" spans="1:11" ht="31">
      <c r="A18" s="315" t="s">
        <v>1007</v>
      </c>
      <c r="B18" s="5" t="s">
        <v>233</v>
      </c>
      <c r="C18" s="14" t="s">
        <v>1008</v>
      </c>
      <c r="D18" s="77">
        <v>2</v>
      </c>
      <c r="E18" s="77" t="s">
        <v>821</v>
      </c>
      <c r="F18" s="14"/>
      <c r="G18" s="351"/>
      <c r="H18" s="342"/>
      <c r="I18" s="342"/>
      <c r="J18" s="342"/>
      <c r="K18" s="342"/>
    </row>
    <row r="19" spans="1:11" ht="18.5">
      <c r="A19" s="315" t="s">
        <v>1009</v>
      </c>
      <c r="B19" s="431" t="s">
        <v>1010</v>
      </c>
      <c r="C19" s="443"/>
      <c r="D19" s="443"/>
      <c r="E19" s="443"/>
      <c r="F19" s="443"/>
      <c r="G19" s="444"/>
      <c r="H19" s="342">
        <f>SUM(D20:D34)</f>
        <v>30</v>
      </c>
      <c r="I19" s="342">
        <f>COUNT(D20:D34)*2</f>
        <v>30</v>
      </c>
      <c r="J19" s="342"/>
      <c r="K19" s="342"/>
    </row>
    <row r="20" spans="1:11" ht="31">
      <c r="A20" s="315" t="s">
        <v>1011</v>
      </c>
      <c r="B20" s="6" t="s">
        <v>1012</v>
      </c>
      <c r="C20" s="19" t="s">
        <v>1013</v>
      </c>
      <c r="D20" s="77">
        <v>2</v>
      </c>
      <c r="E20" s="14" t="s">
        <v>822</v>
      </c>
      <c r="F20" s="19" t="s">
        <v>1014</v>
      </c>
      <c r="G20" s="351"/>
      <c r="H20" s="342"/>
      <c r="I20" s="342"/>
      <c r="J20" s="342"/>
      <c r="K20" s="342"/>
    </row>
    <row r="21" spans="1:11" ht="29">
      <c r="A21" s="315"/>
      <c r="B21" s="6"/>
      <c r="C21" s="19" t="s">
        <v>1015</v>
      </c>
      <c r="D21" s="77">
        <v>2</v>
      </c>
      <c r="E21" s="14" t="s">
        <v>822</v>
      </c>
      <c r="F21" s="19" t="s">
        <v>1016</v>
      </c>
      <c r="G21" s="351"/>
      <c r="H21" s="342"/>
      <c r="I21" s="342"/>
      <c r="J21" s="342"/>
      <c r="K21" s="342"/>
    </row>
    <row r="22" spans="1:11" ht="29">
      <c r="A22" s="315"/>
      <c r="B22" s="6"/>
      <c r="C22" s="19" t="s">
        <v>1017</v>
      </c>
      <c r="D22" s="77">
        <v>2</v>
      </c>
      <c r="E22" s="14" t="s">
        <v>822</v>
      </c>
      <c r="F22" s="19" t="s">
        <v>1018</v>
      </c>
      <c r="G22" s="351"/>
      <c r="H22" s="342"/>
      <c r="I22" s="342"/>
      <c r="J22" s="342"/>
      <c r="K22" s="342"/>
    </row>
    <row r="23" spans="1:11" ht="29">
      <c r="A23" s="315"/>
      <c r="B23" s="6"/>
      <c r="C23" s="19" t="s">
        <v>1019</v>
      </c>
      <c r="D23" s="77">
        <v>2</v>
      </c>
      <c r="E23" s="14" t="s">
        <v>822</v>
      </c>
      <c r="F23" s="14" t="s">
        <v>1020</v>
      </c>
      <c r="G23" s="351"/>
      <c r="H23" s="342"/>
      <c r="I23" s="342"/>
      <c r="J23" s="342"/>
      <c r="K23" s="342"/>
    </row>
    <row r="24" spans="1:11" ht="29">
      <c r="A24" s="315"/>
      <c r="B24" s="6"/>
      <c r="C24" s="19" t="s">
        <v>1021</v>
      </c>
      <c r="D24" s="77">
        <v>2</v>
      </c>
      <c r="E24" s="14" t="s">
        <v>822</v>
      </c>
      <c r="F24" s="19" t="s">
        <v>1022</v>
      </c>
      <c r="G24" s="351"/>
      <c r="H24" s="342"/>
      <c r="I24" s="342"/>
      <c r="J24" s="342"/>
      <c r="K24" s="342"/>
    </row>
    <row r="25" spans="1:11" ht="43.5">
      <c r="A25" s="315"/>
      <c r="B25" s="6"/>
      <c r="C25" s="19" t="s">
        <v>1023</v>
      </c>
      <c r="D25" s="77">
        <v>2</v>
      </c>
      <c r="E25" s="14" t="s">
        <v>822</v>
      </c>
      <c r="F25" s="14"/>
      <c r="G25" s="351"/>
      <c r="H25" s="342"/>
      <c r="I25" s="342"/>
      <c r="J25" s="342"/>
      <c r="K25" s="342"/>
    </row>
    <row r="26" spans="1:11" ht="31">
      <c r="A26" s="315" t="s">
        <v>1024</v>
      </c>
      <c r="B26" s="6" t="s">
        <v>1025</v>
      </c>
      <c r="C26" s="14" t="s">
        <v>1026</v>
      </c>
      <c r="D26" s="77">
        <v>2</v>
      </c>
      <c r="E26" s="77" t="s">
        <v>820</v>
      </c>
      <c r="F26" s="14"/>
      <c r="G26" s="351"/>
      <c r="H26" s="342"/>
      <c r="I26" s="342"/>
      <c r="J26" s="342"/>
      <c r="K26" s="342"/>
    </row>
    <row r="27" spans="1:11" ht="43.5">
      <c r="A27" s="315"/>
      <c r="B27" s="6"/>
      <c r="C27" s="14" t="s">
        <v>1027</v>
      </c>
      <c r="D27" s="77">
        <v>2</v>
      </c>
      <c r="E27" s="14" t="s">
        <v>822</v>
      </c>
      <c r="F27" s="14"/>
      <c r="G27" s="351"/>
      <c r="H27" s="342"/>
      <c r="I27" s="342"/>
      <c r="J27" s="342"/>
      <c r="K27" s="342"/>
    </row>
    <row r="28" spans="1:11" ht="15.5">
      <c r="A28" s="315"/>
      <c r="B28" s="6"/>
      <c r="C28" s="67" t="s">
        <v>1028</v>
      </c>
      <c r="D28" s="80">
        <v>2</v>
      </c>
      <c r="E28" s="67"/>
      <c r="F28" s="14"/>
      <c r="G28" s="351"/>
      <c r="H28" s="342"/>
      <c r="I28" s="342"/>
      <c r="J28" s="342"/>
      <c r="K28" s="342"/>
    </row>
    <row r="29" spans="1:11" ht="29">
      <c r="A29" s="315"/>
      <c r="B29" s="6"/>
      <c r="C29" s="67" t="s">
        <v>1029</v>
      </c>
      <c r="D29" s="80">
        <v>2</v>
      </c>
      <c r="E29" s="67"/>
      <c r="F29" s="14"/>
      <c r="G29" s="351"/>
      <c r="H29" s="342"/>
      <c r="I29" s="342"/>
      <c r="J29" s="342"/>
      <c r="K29" s="342"/>
    </row>
    <row r="30" spans="1:11" ht="87">
      <c r="A30" s="315"/>
      <c r="B30" s="6"/>
      <c r="C30" s="67" t="s">
        <v>1030</v>
      </c>
      <c r="D30" s="80">
        <v>2</v>
      </c>
      <c r="E30" s="67" t="s">
        <v>1031</v>
      </c>
      <c r="F30" s="14"/>
      <c r="G30" s="351"/>
      <c r="H30" s="342"/>
      <c r="I30" s="342"/>
      <c r="J30" s="342"/>
      <c r="K30" s="342"/>
    </row>
    <row r="31" spans="1:11" ht="31">
      <c r="A31" s="315" t="s">
        <v>1032</v>
      </c>
      <c r="B31" s="6" t="s">
        <v>1033</v>
      </c>
      <c r="C31" s="14" t="s">
        <v>1034</v>
      </c>
      <c r="D31" s="77">
        <v>2</v>
      </c>
      <c r="E31" s="77" t="s">
        <v>820</v>
      </c>
      <c r="F31" s="14"/>
      <c r="G31" s="351"/>
      <c r="H31" s="342"/>
      <c r="I31" s="342"/>
      <c r="J31" s="342"/>
      <c r="K31" s="342"/>
    </row>
    <row r="32" spans="1:11" ht="31">
      <c r="A32" s="315" t="s">
        <v>1035</v>
      </c>
      <c r="B32" s="88" t="s">
        <v>1036</v>
      </c>
      <c r="C32" s="19" t="s">
        <v>1037</v>
      </c>
      <c r="D32" s="77">
        <v>2</v>
      </c>
      <c r="E32" s="77" t="s">
        <v>820</v>
      </c>
      <c r="F32" s="19"/>
      <c r="G32" s="353"/>
      <c r="H32" s="342"/>
      <c r="I32" s="342"/>
      <c r="J32" s="342"/>
      <c r="K32" s="342"/>
    </row>
    <row r="33" spans="1:11" ht="15.5">
      <c r="A33" s="315"/>
      <c r="B33" s="6"/>
      <c r="C33" s="14" t="s">
        <v>1038</v>
      </c>
      <c r="D33" s="77">
        <v>2</v>
      </c>
      <c r="E33" s="77" t="s">
        <v>820</v>
      </c>
      <c r="F33" s="14"/>
      <c r="G33" s="351"/>
      <c r="H33" s="342"/>
      <c r="I33" s="342"/>
      <c r="J33" s="342"/>
      <c r="K33" s="342"/>
    </row>
    <row r="34" spans="1:11" ht="31">
      <c r="A34" s="315" t="s">
        <v>1039</v>
      </c>
      <c r="B34" s="6" t="s">
        <v>1040</v>
      </c>
      <c r="C34" s="14" t="s">
        <v>1041</v>
      </c>
      <c r="D34" s="354">
        <v>2</v>
      </c>
      <c r="E34" s="79" t="s">
        <v>820</v>
      </c>
      <c r="F34" s="14"/>
      <c r="G34" s="351"/>
      <c r="H34" s="342"/>
      <c r="I34" s="342"/>
      <c r="J34" s="342"/>
      <c r="K34" s="342"/>
    </row>
    <row r="35" spans="1:11" ht="18.5">
      <c r="A35" s="315" t="s">
        <v>1042</v>
      </c>
      <c r="B35" s="431" t="s">
        <v>235</v>
      </c>
      <c r="C35" s="443"/>
      <c r="D35" s="443"/>
      <c r="E35" s="443"/>
      <c r="F35" s="443"/>
      <c r="G35" s="444"/>
      <c r="H35" s="342">
        <f>SUM(D36)</f>
        <v>2</v>
      </c>
      <c r="I35" s="342">
        <f>COUNT(D36)*2</f>
        <v>2</v>
      </c>
      <c r="J35" s="342"/>
      <c r="K35" s="342"/>
    </row>
    <row r="36" spans="1:11" ht="31">
      <c r="A36" s="315" t="s">
        <v>1043</v>
      </c>
      <c r="B36" s="6" t="s">
        <v>238</v>
      </c>
      <c r="C36" s="14" t="s">
        <v>1044</v>
      </c>
      <c r="D36" s="77">
        <v>2</v>
      </c>
      <c r="E36" s="77" t="s">
        <v>820</v>
      </c>
      <c r="F36" s="14"/>
      <c r="G36" s="351"/>
      <c r="H36" s="342"/>
      <c r="I36" s="342"/>
      <c r="J36" s="342"/>
      <c r="K36" s="342"/>
    </row>
    <row r="37" spans="1:11">
      <c r="A37" s="315" t="s">
        <v>1045</v>
      </c>
      <c r="B37" s="431" t="s">
        <v>1046</v>
      </c>
      <c r="C37" s="464"/>
      <c r="D37" s="464"/>
      <c r="E37" s="464"/>
      <c r="F37" s="464"/>
      <c r="G37" s="465"/>
      <c r="H37" s="342">
        <f>SUM(D38:D53)</f>
        <v>32</v>
      </c>
      <c r="I37" s="342">
        <f>COUNT(D38:D53)*2</f>
        <v>32</v>
      </c>
      <c r="J37" s="342"/>
      <c r="K37" s="342"/>
    </row>
    <row r="38" spans="1:11" ht="62">
      <c r="A38" s="315" t="s">
        <v>1047</v>
      </c>
      <c r="B38" s="5" t="s">
        <v>1048</v>
      </c>
      <c r="C38" s="14" t="s">
        <v>1049</v>
      </c>
      <c r="D38" s="77">
        <v>2</v>
      </c>
      <c r="E38" s="77" t="s">
        <v>821</v>
      </c>
      <c r="F38" s="14" t="s">
        <v>1050</v>
      </c>
      <c r="G38" s="351"/>
      <c r="H38" s="342"/>
      <c r="I38" s="342"/>
      <c r="J38" s="342"/>
      <c r="K38" s="342"/>
    </row>
    <row r="39" spans="1:11" ht="46.5">
      <c r="A39" s="315" t="s">
        <v>1051</v>
      </c>
      <c r="B39" s="5" t="s">
        <v>1052</v>
      </c>
      <c r="C39" s="14" t="s">
        <v>1053</v>
      </c>
      <c r="D39" s="77">
        <v>2</v>
      </c>
      <c r="E39" s="77" t="s">
        <v>820</v>
      </c>
      <c r="F39" s="14"/>
      <c r="G39" s="351"/>
      <c r="H39" s="342"/>
      <c r="I39" s="342"/>
      <c r="J39" s="342"/>
      <c r="K39" s="342"/>
    </row>
    <row r="40" spans="1:11" ht="46.5">
      <c r="A40" s="315" t="s">
        <v>1054</v>
      </c>
      <c r="B40" s="5" t="s">
        <v>1055</v>
      </c>
      <c r="C40" s="14" t="s">
        <v>1056</v>
      </c>
      <c r="D40" s="77">
        <v>2</v>
      </c>
      <c r="E40" s="77" t="s">
        <v>821</v>
      </c>
      <c r="F40" s="14"/>
      <c r="G40" s="351"/>
      <c r="H40" s="342"/>
      <c r="I40" s="342"/>
      <c r="J40" s="342"/>
      <c r="K40" s="342"/>
    </row>
    <row r="41" spans="1:11" ht="15.5">
      <c r="A41" s="315"/>
      <c r="B41" s="5"/>
      <c r="C41" s="67" t="s">
        <v>1057</v>
      </c>
      <c r="D41" s="80">
        <v>2</v>
      </c>
      <c r="E41" s="80" t="s">
        <v>821</v>
      </c>
      <c r="F41" s="14"/>
      <c r="G41" s="351"/>
      <c r="H41" s="342"/>
      <c r="I41" s="342"/>
      <c r="J41" s="342"/>
      <c r="K41" s="342"/>
    </row>
    <row r="42" spans="1:11" ht="46.5">
      <c r="A42" s="315" t="s">
        <v>1058</v>
      </c>
      <c r="B42" s="5" t="s">
        <v>1059</v>
      </c>
      <c r="C42" s="14" t="s">
        <v>1060</v>
      </c>
      <c r="D42" s="77">
        <v>2</v>
      </c>
      <c r="E42" s="77" t="s">
        <v>822</v>
      </c>
      <c r="F42" s="14"/>
      <c r="G42" s="351"/>
      <c r="H42" s="342"/>
      <c r="I42" s="342"/>
      <c r="J42" s="342"/>
      <c r="K42" s="342"/>
    </row>
    <row r="43" spans="1:11" ht="29">
      <c r="A43" s="315"/>
      <c r="B43" s="5"/>
      <c r="C43" s="67" t="s">
        <v>1061</v>
      </c>
      <c r="D43" s="77">
        <v>2</v>
      </c>
      <c r="E43" s="77" t="s">
        <v>835</v>
      </c>
      <c r="F43" s="14"/>
      <c r="G43" s="351"/>
      <c r="H43" s="342"/>
      <c r="I43" s="342"/>
      <c r="J43" s="342"/>
      <c r="K43" s="342"/>
    </row>
    <row r="44" spans="1:11" ht="29">
      <c r="A44" s="315"/>
      <c r="B44" s="5"/>
      <c r="C44" s="67" t="s">
        <v>1062</v>
      </c>
      <c r="D44" s="77">
        <v>2</v>
      </c>
      <c r="E44" s="77" t="s">
        <v>822</v>
      </c>
      <c r="F44" s="14"/>
      <c r="G44" s="351"/>
      <c r="H44" s="342"/>
      <c r="I44" s="342"/>
      <c r="J44" s="342"/>
      <c r="K44" s="342"/>
    </row>
    <row r="45" spans="1:11" ht="29">
      <c r="A45" s="315"/>
      <c r="B45" s="5"/>
      <c r="C45" s="67" t="s">
        <v>1063</v>
      </c>
      <c r="D45" s="77">
        <v>2</v>
      </c>
      <c r="E45" s="77" t="s">
        <v>822</v>
      </c>
      <c r="F45" s="14"/>
      <c r="G45" s="351"/>
      <c r="H45" s="342"/>
      <c r="I45" s="342"/>
      <c r="J45" s="342"/>
      <c r="K45" s="342"/>
    </row>
    <row r="46" spans="1:11" ht="29">
      <c r="A46" s="315"/>
      <c r="B46" s="5"/>
      <c r="C46" s="67" t="s">
        <v>1064</v>
      </c>
      <c r="D46" s="80">
        <v>2</v>
      </c>
      <c r="E46" s="80" t="s">
        <v>822</v>
      </c>
      <c r="F46" s="14"/>
      <c r="G46" s="351"/>
      <c r="H46" s="342"/>
      <c r="I46" s="342"/>
      <c r="J46" s="342"/>
      <c r="K46" s="342"/>
    </row>
    <row r="47" spans="1:11" ht="62">
      <c r="A47" s="315" t="s">
        <v>1065</v>
      </c>
      <c r="B47" s="5" t="s">
        <v>1066</v>
      </c>
      <c r="C47" s="14" t="s">
        <v>1067</v>
      </c>
      <c r="D47" s="77">
        <v>2</v>
      </c>
      <c r="E47" s="77" t="s">
        <v>835</v>
      </c>
      <c r="F47" s="14" t="s">
        <v>1068</v>
      </c>
      <c r="G47" s="351"/>
      <c r="H47" s="342"/>
      <c r="I47" s="342"/>
      <c r="J47" s="342"/>
      <c r="K47" s="342"/>
    </row>
    <row r="48" spans="1:11" ht="29">
      <c r="A48" s="315"/>
      <c r="B48" s="5"/>
      <c r="C48" s="14" t="s">
        <v>1069</v>
      </c>
      <c r="D48" s="77">
        <v>2</v>
      </c>
      <c r="E48" s="77" t="s">
        <v>822</v>
      </c>
      <c r="F48" s="14" t="s">
        <v>1070</v>
      </c>
      <c r="G48" s="351"/>
      <c r="H48" s="342"/>
      <c r="I48" s="342"/>
      <c r="J48" s="342"/>
      <c r="K48" s="342"/>
    </row>
    <row r="49" spans="1:11" ht="46.5">
      <c r="A49" s="315" t="s">
        <v>1071</v>
      </c>
      <c r="B49" s="5" t="s">
        <v>1072</v>
      </c>
      <c r="C49" s="14" t="s">
        <v>1073</v>
      </c>
      <c r="D49" s="77">
        <v>2</v>
      </c>
      <c r="E49" s="77" t="s">
        <v>822</v>
      </c>
      <c r="F49" s="14"/>
      <c r="G49" s="351"/>
      <c r="H49" s="342"/>
      <c r="I49" s="342"/>
      <c r="J49" s="342"/>
      <c r="K49" s="342"/>
    </row>
    <row r="50" spans="1:11" ht="46.5">
      <c r="A50" s="315" t="s">
        <v>1074</v>
      </c>
      <c r="B50" s="5" t="s">
        <v>1075</v>
      </c>
      <c r="C50" s="67" t="s">
        <v>1076</v>
      </c>
      <c r="D50" s="77">
        <v>2</v>
      </c>
      <c r="E50" s="77" t="s">
        <v>822</v>
      </c>
      <c r="F50" s="14"/>
      <c r="G50" s="351"/>
      <c r="H50" s="342"/>
      <c r="I50" s="342"/>
      <c r="J50" s="342"/>
      <c r="K50" s="342"/>
    </row>
    <row r="51" spans="1:11" ht="77.5">
      <c r="A51" s="315" t="s">
        <v>1077</v>
      </c>
      <c r="B51" s="5" t="s">
        <v>1078</v>
      </c>
      <c r="C51" s="14" t="s">
        <v>1079</v>
      </c>
      <c r="D51" s="77">
        <v>2</v>
      </c>
      <c r="E51" s="77" t="s">
        <v>822</v>
      </c>
      <c r="F51" s="14"/>
      <c r="G51" s="351"/>
      <c r="H51" s="342"/>
      <c r="I51" s="342"/>
      <c r="J51" s="342"/>
      <c r="K51" s="342"/>
    </row>
    <row r="52" spans="1:11" ht="46.5">
      <c r="A52" s="315" t="s">
        <v>1080</v>
      </c>
      <c r="B52" s="5" t="s">
        <v>1081</v>
      </c>
      <c r="C52" s="14" t="s">
        <v>1082</v>
      </c>
      <c r="D52" s="77">
        <v>2</v>
      </c>
      <c r="E52" s="77" t="s">
        <v>835</v>
      </c>
      <c r="F52" s="14"/>
      <c r="G52" s="351"/>
      <c r="H52" s="342"/>
      <c r="I52" s="342"/>
      <c r="J52" s="342"/>
      <c r="K52" s="342"/>
    </row>
    <row r="53" spans="1:11" ht="43.5">
      <c r="A53" s="315" t="s">
        <v>1083</v>
      </c>
      <c r="B53" s="14" t="s">
        <v>1084</v>
      </c>
      <c r="C53" s="14" t="s">
        <v>1085</v>
      </c>
      <c r="D53" s="77">
        <v>2</v>
      </c>
      <c r="E53" s="77" t="s">
        <v>835</v>
      </c>
      <c r="F53" s="14"/>
      <c r="G53" s="351"/>
      <c r="H53" s="342"/>
      <c r="I53" s="342"/>
      <c r="J53" s="342"/>
      <c r="K53" s="342"/>
    </row>
    <row r="54" spans="1:11" ht="18.5">
      <c r="A54" s="315" t="s">
        <v>1086</v>
      </c>
      <c r="B54" s="431" t="s">
        <v>242</v>
      </c>
      <c r="C54" s="443"/>
      <c r="D54" s="443"/>
      <c r="E54" s="443"/>
      <c r="F54" s="443"/>
      <c r="G54" s="444"/>
      <c r="H54" s="342">
        <f>SUM(D55)</f>
        <v>2</v>
      </c>
      <c r="I54" s="342">
        <f>COUNT(D55)*2</f>
        <v>2</v>
      </c>
      <c r="J54" s="342"/>
      <c r="K54" s="342"/>
    </row>
    <row r="55" spans="1:11" ht="62">
      <c r="A55" s="315" t="s">
        <v>1087</v>
      </c>
      <c r="B55" s="6" t="s">
        <v>243</v>
      </c>
      <c r="C55" s="14" t="s">
        <v>1088</v>
      </c>
      <c r="D55" s="77">
        <v>2</v>
      </c>
      <c r="E55" s="77" t="s">
        <v>822</v>
      </c>
      <c r="F55" s="19" t="s">
        <v>1089</v>
      </c>
      <c r="G55" s="351"/>
      <c r="H55" s="342"/>
      <c r="I55" s="342"/>
      <c r="J55" s="342"/>
      <c r="K55" s="342"/>
    </row>
    <row r="56" spans="1:11" ht="18.5">
      <c r="A56" s="350"/>
      <c r="B56" s="466" t="s">
        <v>244</v>
      </c>
      <c r="C56" s="462"/>
      <c r="D56" s="462"/>
      <c r="E56" s="462"/>
      <c r="F56" s="462"/>
      <c r="G56" s="463"/>
      <c r="H56" s="342">
        <f>H57+H71+H80+H87+H95</f>
        <v>78</v>
      </c>
      <c r="I56" s="342">
        <f>I57+I71+I80+I87+I95</f>
        <v>78</v>
      </c>
      <c r="J56" s="342"/>
      <c r="K56" s="342"/>
    </row>
    <row r="57" spans="1:11" ht="18.5">
      <c r="A57" s="315" t="s">
        <v>1090</v>
      </c>
      <c r="B57" s="431" t="s">
        <v>245</v>
      </c>
      <c r="C57" s="443"/>
      <c r="D57" s="443"/>
      <c r="E57" s="443"/>
      <c r="F57" s="443"/>
      <c r="G57" s="444"/>
      <c r="H57" s="342">
        <f>SUM(D58:D70)</f>
        <v>26</v>
      </c>
      <c r="I57" s="342">
        <f>COUNT(D58:D70)*2</f>
        <v>26</v>
      </c>
      <c r="J57" s="342"/>
      <c r="K57" s="342"/>
    </row>
    <row r="58" spans="1:11" ht="43.5">
      <c r="A58" s="315" t="s">
        <v>1091</v>
      </c>
      <c r="B58" s="7" t="s">
        <v>246</v>
      </c>
      <c r="C58" s="27" t="s">
        <v>1092</v>
      </c>
      <c r="D58" s="77">
        <v>2</v>
      </c>
      <c r="E58" s="77" t="s">
        <v>823</v>
      </c>
      <c r="F58" s="19" t="s">
        <v>1093</v>
      </c>
      <c r="G58" s="351"/>
      <c r="H58" s="342"/>
      <c r="I58" s="342"/>
      <c r="J58" s="342"/>
      <c r="K58" s="342"/>
    </row>
    <row r="59" spans="1:11" ht="31">
      <c r="A59" s="315"/>
      <c r="B59" s="7"/>
      <c r="C59" s="8" t="s">
        <v>1094</v>
      </c>
      <c r="D59" s="77">
        <v>2</v>
      </c>
      <c r="E59" s="77" t="s">
        <v>823</v>
      </c>
      <c r="F59" s="19"/>
      <c r="G59" s="351"/>
      <c r="H59" s="342"/>
      <c r="I59" s="342"/>
      <c r="J59" s="342"/>
      <c r="K59" s="342"/>
    </row>
    <row r="60" spans="1:11" ht="46.5">
      <c r="A60" s="315" t="s">
        <v>1095</v>
      </c>
      <c r="B60" s="81" t="s">
        <v>247</v>
      </c>
      <c r="C60" s="19" t="s">
        <v>1096</v>
      </c>
      <c r="D60" s="77">
        <v>2</v>
      </c>
      <c r="E60" s="77" t="s">
        <v>823</v>
      </c>
      <c r="F60" s="19"/>
      <c r="G60" s="353"/>
      <c r="H60" s="342"/>
      <c r="I60" s="342"/>
      <c r="J60" s="342"/>
      <c r="K60" s="342"/>
    </row>
    <row r="61" spans="1:11" ht="29">
      <c r="A61" s="315"/>
      <c r="B61" s="7"/>
      <c r="C61" s="27" t="s">
        <v>1097</v>
      </c>
      <c r="D61" s="77">
        <v>2</v>
      </c>
      <c r="E61" s="77" t="s">
        <v>823</v>
      </c>
      <c r="F61" s="14"/>
      <c r="G61" s="351"/>
      <c r="H61" s="342"/>
      <c r="I61" s="342"/>
      <c r="J61" s="342"/>
      <c r="K61" s="342"/>
    </row>
    <row r="62" spans="1:11" ht="15.5">
      <c r="A62" s="315"/>
      <c r="B62" s="7"/>
      <c r="C62" s="27" t="s">
        <v>1098</v>
      </c>
      <c r="D62" s="77">
        <v>2</v>
      </c>
      <c r="E62" s="77" t="s">
        <v>823</v>
      </c>
      <c r="F62" s="14"/>
      <c r="G62" s="351"/>
      <c r="H62" s="342"/>
      <c r="I62" s="342"/>
      <c r="J62" s="342"/>
      <c r="K62" s="342"/>
    </row>
    <row r="63" spans="1:11" ht="29">
      <c r="A63" s="315"/>
      <c r="B63" s="7"/>
      <c r="C63" s="27" t="s">
        <v>1099</v>
      </c>
      <c r="D63" s="77">
        <v>2</v>
      </c>
      <c r="E63" s="77" t="s">
        <v>823</v>
      </c>
      <c r="F63" s="14"/>
      <c r="G63" s="351"/>
      <c r="H63" s="342"/>
      <c r="I63" s="342"/>
      <c r="J63" s="342"/>
      <c r="K63" s="342"/>
    </row>
    <row r="64" spans="1:11" ht="29">
      <c r="A64" s="315"/>
      <c r="B64" s="7"/>
      <c r="C64" s="27" t="s">
        <v>1100</v>
      </c>
      <c r="D64" s="77">
        <v>2</v>
      </c>
      <c r="E64" s="77" t="s">
        <v>823</v>
      </c>
      <c r="F64" s="14"/>
      <c r="G64" s="351"/>
      <c r="H64" s="342"/>
      <c r="I64" s="342"/>
      <c r="J64" s="342"/>
      <c r="K64" s="342"/>
    </row>
    <row r="65" spans="1:11" ht="46.5">
      <c r="A65" s="315" t="s">
        <v>1101</v>
      </c>
      <c r="B65" s="7" t="s">
        <v>1102</v>
      </c>
      <c r="C65" s="27" t="s">
        <v>1103</v>
      </c>
      <c r="D65" s="77">
        <v>2</v>
      </c>
      <c r="E65" s="77" t="s">
        <v>823</v>
      </c>
      <c r="F65" s="14"/>
      <c r="G65" s="351"/>
      <c r="H65" s="342"/>
      <c r="I65" s="342"/>
      <c r="J65" s="342"/>
      <c r="K65" s="342"/>
    </row>
    <row r="66" spans="1:11" ht="46.5">
      <c r="A66" s="315" t="s">
        <v>1104</v>
      </c>
      <c r="B66" s="7" t="s">
        <v>1105</v>
      </c>
      <c r="C66" s="27" t="s">
        <v>1106</v>
      </c>
      <c r="D66" s="77">
        <v>2</v>
      </c>
      <c r="E66" s="77" t="s">
        <v>823</v>
      </c>
      <c r="F66" s="14"/>
      <c r="G66" s="351"/>
      <c r="H66" s="342"/>
      <c r="I66" s="342"/>
      <c r="J66" s="342"/>
      <c r="K66" s="342"/>
    </row>
    <row r="67" spans="1:11" ht="46.5">
      <c r="A67" s="315" t="s">
        <v>1107</v>
      </c>
      <c r="B67" s="7" t="s">
        <v>1108</v>
      </c>
      <c r="C67" s="14" t="s">
        <v>1109</v>
      </c>
      <c r="D67" s="77">
        <v>2</v>
      </c>
      <c r="E67" s="77" t="s">
        <v>823</v>
      </c>
      <c r="F67" s="235"/>
      <c r="G67" s="351"/>
      <c r="H67" s="342"/>
      <c r="I67" s="342"/>
      <c r="J67" s="342"/>
      <c r="K67" s="342"/>
    </row>
    <row r="68" spans="1:11" ht="31">
      <c r="A68" s="315" t="s">
        <v>1110</v>
      </c>
      <c r="B68" s="7" t="s">
        <v>248</v>
      </c>
      <c r="C68" s="27" t="s">
        <v>479</v>
      </c>
      <c r="D68" s="77">
        <v>2</v>
      </c>
      <c r="E68" s="77" t="s">
        <v>823</v>
      </c>
      <c r="F68" s="14"/>
      <c r="G68" s="351"/>
      <c r="H68" s="342"/>
      <c r="I68" s="342"/>
      <c r="J68" s="342"/>
      <c r="K68" s="342"/>
    </row>
    <row r="69" spans="1:11" ht="46.5">
      <c r="A69" s="315" t="s">
        <v>1111</v>
      </c>
      <c r="B69" s="7" t="s">
        <v>1112</v>
      </c>
      <c r="C69" s="27" t="s">
        <v>1113</v>
      </c>
      <c r="D69" s="77">
        <v>2</v>
      </c>
      <c r="E69" s="77" t="s">
        <v>823</v>
      </c>
      <c r="F69" s="14"/>
      <c r="G69" s="351"/>
      <c r="H69" s="342"/>
      <c r="I69" s="342"/>
      <c r="J69" s="342"/>
      <c r="K69" s="342"/>
    </row>
    <row r="70" spans="1:11" ht="46.5">
      <c r="A70" s="315" t="s">
        <v>25</v>
      </c>
      <c r="B70" s="81" t="s">
        <v>249</v>
      </c>
      <c r="C70" s="67" t="s">
        <v>1114</v>
      </c>
      <c r="D70" s="77">
        <v>2</v>
      </c>
      <c r="E70" s="77" t="s">
        <v>825</v>
      </c>
      <c r="F70" s="19"/>
      <c r="G70" s="353"/>
      <c r="H70" s="342"/>
      <c r="I70" s="342"/>
      <c r="J70" s="342"/>
      <c r="K70" s="342"/>
    </row>
    <row r="71" spans="1:11">
      <c r="A71" s="315" t="s">
        <v>1115</v>
      </c>
      <c r="B71" s="447" t="s">
        <v>1116</v>
      </c>
      <c r="C71" s="456"/>
      <c r="D71" s="456"/>
      <c r="E71" s="456"/>
      <c r="F71" s="456"/>
      <c r="G71" s="457"/>
      <c r="H71" s="342">
        <f>SUM(D72:D79)</f>
        <v>16</v>
      </c>
      <c r="I71" s="342">
        <f>COUNT(D72:D79)*2</f>
        <v>16</v>
      </c>
      <c r="J71" s="342"/>
      <c r="K71" s="342"/>
    </row>
    <row r="72" spans="1:11" ht="31">
      <c r="A72" s="315" t="s">
        <v>1117</v>
      </c>
      <c r="B72" s="5" t="s">
        <v>251</v>
      </c>
      <c r="C72" s="27" t="s">
        <v>1118</v>
      </c>
      <c r="D72" s="77">
        <v>2</v>
      </c>
      <c r="E72" s="77" t="s">
        <v>823</v>
      </c>
      <c r="F72" s="14"/>
      <c r="G72" s="351"/>
      <c r="H72" s="342"/>
      <c r="I72" s="342"/>
      <c r="J72" s="342"/>
      <c r="K72" s="342"/>
    </row>
    <row r="73" spans="1:11" ht="29">
      <c r="A73" s="315"/>
      <c r="B73" s="5"/>
      <c r="C73" s="27" t="s">
        <v>1119</v>
      </c>
      <c r="D73" s="77">
        <v>2</v>
      </c>
      <c r="E73" s="77" t="s">
        <v>823</v>
      </c>
      <c r="F73" s="14"/>
      <c r="G73" s="351"/>
      <c r="H73" s="342"/>
      <c r="I73" s="342"/>
      <c r="J73" s="342"/>
      <c r="K73" s="342"/>
    </row>
    <row r="74" spans="1:11" ht="43.5">
      <c r="A74" s="315"/>
      <c r="B74" s="5"/>
      <c r="C74" s="27" t="s">
        <v>1120</v>
      </c>
      <c r="D74" s="77">
        <v>2</v>
      </c>
      <c r="E74" s="77" t="s">
        <v>823</v>
      </c>
      <c r="F74" s="14"/>
      <c r="G74" s="351"/>
      <c r="H74" s="342"/>
      <c r="I74" s="342"/>
      <c r="J74" s="342"/>
      <c r="K74" s="342"/>
    </row>
    <row r="75" spans="1:11" ht="29">
      <c r="A75" s="315"/>
      <c r="B75" s="5"/>
      <c r="C75" s="27" t="s">
        <v>1121</v>
      </c>
      <c r="D75" s="77">
        <v>2</v>
      </c>
      <c r="E75" s="77" t="s">
        <v>823</v>
      </c>
      <c r="F75" s="14"/>
      <c r="G75" s="351"/>
      <c r="H75" s="342"/>
      <c r="I75" s="342"/>
      <c r="J75" s="342"/>
      <c r="K75" s="342"/>
    </row>
    <row r="76" spans="1:11" ht="46.5">
      <c r="A76" s="315" t="s">
        <v>1122</v>
      </c>
      <c r="B76" s="355" t="s">
        <v>1123</v>
      </c>
      <c r="C76" s="29" t="s">
        <v>1124</v>
      </c>
      <c r="D76" s="77">
        <v>2</v>
      </c>
      <c r="E76" s="77" t="s">
        <v>823</v>
      </c>
      <c r="F76" s="14"/>
      <c r="G76" s="351"/>
      <c r="H76" s="342"/>
      <c r="I76" s="342"/>
      <c r="J76" s="342"/>
      <c r="K76" s="342"/>
    </row>
    <row r="77" spans="1:11" ht="15.5">
      <c r="A77" s="315"/>
      <c r="B77" s="5"/>
      <c r="C77" s="29" t="s">
        <v>488</v>
      </c>
      <c r="D77" s="77">
        <v>2</v>
      </c>
      <c r="E77" s="77" t="s">
        <v>823</v>
      </c>
      <c r="F77" s="14"/>
      <c r="G77" s="351"/>
      <c r="H77" s="342"/>
      <c r="I77" s="342"/>
      <c r="J77" s="342"/>
      <c r="K77" s="342"/>
    </row>
    <row r="78" spans="1:11" ht="29">
      <c r="A78" s="315"/>
      <c r="B78" s="5"/>
      <c r="C78" s="29" t="s">
        <v>1125</v>
      </c>
      <c r="D78" s="77">
        <v>2</v>
      </c>
      <c r="E78" s="77" t="s">
        <v>823</v>
      </c>
      <c r="F78" s="14"/>
      <c r="G78" s="351"/>
      <c r="H78" s="342"/>
      <c r="I78" s="342"/>
      <c r="J78" s="342"/>
      <c r="K78" s="342"/>
    </row>
    <row r="79" spans="1:11" ht="29">
      <c r="A79" s="315"/>
      <c r="B79" s="5"/>
      <c r="C79" s="29" t="s">
        <v>1126</v>
      </c>
      <c r="D79" s="77">
        <v>2</v>
      </c>
      <c r="E79" s="77" t="s">
        <v>823</v>
      </c>
      <c r="F79" s="14"/>
      <c r="G79" s="351"/>
      <c r="H79" s="342"/>
      <c r="I79" s="342"/>
      <c r="J79" s="342"/>
      <c r="K79" s="342"/>
    </row>
    <row r="80" spans="1:11">
      <c r="A80" s="315" t="s">
        <v>1127</v>
      </c>
      <c r="B80" s="431" t="s">
        <v>253</v>
      </c>
      <c r="C80" s="456"/>
      <c r="D80" s="456"/>
      <c r="E80" s="456"/>
      <c r="F80" s="456"/>
      <c r="G80" s="457"/>
      <c r="H80" s="342">
        <f>SUM(D81:D86)</f>
        <v>12</v>
      </c>
      <c r="I80" s="342">
        <f>COUNT(D81:D86)*2</f>
        <v>12</v>
      </c>
      <c r="J80" s="342"/>
      <c r="K80" s="342"/>
    </row>
    <row r="81" spans="1:11" ht="31">
      <c r="A81" s="315" t="s">
        <v>1128</v>
      </c>
      <c r="B81" s="5" t="s">
        <v>254</v>
      </c>
      <c r="C81" s="27" t="s">
        <v>1129</v>
      </c>
      <c r="D81" s="77">
        <v>2</v>
      </c>
      <c r="E81" s="77" t="s">
        <v>823</v>
      </c>
      <c r="F81" s="14"/>
      <c r="G81" s="351"/>
      <c r="H81" s="342"/>
      <c r="I81" s="342"/>
      <c r="J81" s="342"/>
      <c r="K81" s="342"/>
    </row>
    <row r="82" spans="1:11" ht="29">
      <c r="A82" s="315"/>
      <c r="B82" s="5"/>
      <c r="C82" s="27" t="s">
        <v>1130</v>
      </c>
      <c r="D82" s="77">
        <v>2</v>
      </c>
      <c r="E82" s="77" t="s">
        <v>823</v>
      </c>
      <c r="F82" s="14"/>
      <c r="G82" s="351"/>
      <c r="H82" s="342"/>
      <c r="I82" s="342"/>
      <c r="J82" s="342"/>
      <c r="K82" s="342"/>
    </row>
    <row r="83" spans="1:11" ht="29">
      <c r="A83" s="315"/>
      <c r="B83" s="5"/>
      <c r="C83" s="27" t="s">
        <v>1131</v>
      </c>
      <c r="D83" s="77">
        <v>2</v>
      </c>
      <c r="E83" s="77" t="s">
        <v>823</v>
      </c>
      <c r="F83" s="14"/>
      <c r="G83" s="351"/>
      <c r="H83" s="342"/>
      <c r="I83" s="342"/>
      <c r="J83" s="342"/>
      <c r="K83" s="342"/>
    </row>
    <row r="84" spans="1:11" ht="46.5">
      <c r="A84" s="315" t="s">
        <v>1132</v>
      </c>
      <c r="B84" s="5" t="s">
        <v>255</v>
      </c>
      <c r="C84" s="27" t="s">
        <v>1133</v>
      </c>
      <c r="D84" s="77">
        <v>2</v>
      </c>
      <c r="E84" s="77" t="s">
        <v>820</v>
      </c>
      <c r="F84" s="14"/>
      <c r="G84" s="351"/>
      <c r="H84" s="342"/>
      <c r="I84" s="342"/>
      <c r="J84" s="342"/>
      <c r="K84" s="342"/>
    </row>
    <row r="85" spans="1:11" ht="46.5">
      <c r="A85" s="315" t="s">
        <v>1134</v>
      </c>
      <c r="B85" s="18" t="s">
        <v>1135</v>
      </c>
      <c r="C85" s="14" t="s">
        <v>493</v>
      </c>
      <c r="D85" s="77">
        <v>2</v>
      </c>
      <c r="E85" s="77" t="s">
        <v>1136</v>
      </c>
      <c r="F85" s="19"/>
      <c r="G85" s="353"/>
      <c r="H85" s="342"/>
      <c r="I85" s="342"/>
      <c r="J85" s="342"/>
      <c r="K85" s="342"/>
    </row>
    <row r="86" spans="1:11" ht="77.5">
      <c r="A86" s="315" t="s">
        <v>1137</v>
      </c>
      <c r="B86" s="5" t="s">
        <v>257</v>
      </c>
      <c r="C86" s="27" t="s">
        <v>1138</v>
      </c>
      <c r="D86" s="77">
        <v>2</v>
      </c>
      <c r="E86" s="77" t="s">
        <v>820</v>
      </c>
      <c r="F86" s="19" t="s">
        <v>1139</v>
      </c>
      <c r="G86" s="351"/>
      <c r="H86" s="342"/>
      <c r="I86" s="342"/>
      <c r="J86" s="342"/>
      <c r="K86" s="342"/>
    </row>
    <row r="87" spans="1:11" ht="18.5">
      <c r="A87" s="315" t="s">
        <v>1140</v>
      </c>
      <c r="B87" s="431" t="s">
        <v>1141</v>
      </c>
      <c r="C87" s="443"/>
      <c r="D87" s="443"/>
      <c r="E87" s="443"/>
      <c r="F87" s="443"/>
      <c r="G87" s="444"/>
      <c r="H87" s="342">
        <f>SUM(D88:D94)</f>
        <v>14</v>
      </c>
      <c r="I87" s="342">
        <f>COUNT(D88:D94)*2</f>
        <v>14</v>
      </c>
      <c r="J87" s="342"/>
      <c r="K87" s="342"/>
    </row>
    <row r="88" spans="1:11" ht="46.5">
      <c r="A88" s="315" t="s">
        <v>1142</v>
      </c>
      <c r="B88" s="5" t="s">
        <v>259</v>
      </c>
      <c r="C88" s="27" t="s">
        <v>1143</v>
      </c>
      <c r="D88" s="77">
        <v>2</v>
      </c>
      <c r="E88" s="77" t="s">
        <v>821</v>
      </c>
      <c r="F88" s="14" t="s">
        <v>1144</v>
      </c>
      <c r="G88" s="351"/>
      <c r="H88" s="342"/>
      <c r="I88" s="342"/>
      <c r="J88" s="342"/>
      <c r="K88" s="342"/>
    </row>
    <row r="89" spans="1:11" ht="29">
      <c r="A89" s="315"/>
      <c r="B89" s="5"/>
      <c r="C89" s="25" t="s">
        <v>1145</v>
      </c>
      <c r="D89" s="77">
        <v>2</v>
      </c>
      <c r="E89" s="14" t="s">
        <v>821</v>
      </c>
      <c r="F89" s="14"/>
      <c r="G89" s="351"/>
      <c r="H89" s="342"/>
      <c r="I89" s="342"/>
      <c r="J89" s="342"/>
      <c r="K89" s="342"/>
    </row>
    <row r="90" spans="1:11" ht="29">
      <c r="A90" s="315"/>
      <c r="B90" s="5"/>
      <c r="C90" s="25" t="s">
        <v>1146</v>
      </c>
      <c r="D90" s="77">
        <v>2</v>
      </c>
      <c r="E90" s="14" t="s">
        <v>821</v>
      </c>
      <c r="F90" s="14"/>
      <c r="G90" s="351"/>
      <c r="H90" s="342"/>
      <c r="I90" s="342"/>
      <c r="J90" s="342"/>
      <c r="K90" s="342"/>
    </row>
    <row r="91" spans="1:11" ht="31">
      <c r="A91" s="315" t="s">
        <v>1147</v>
      </c>
      <c r="B91" s="5" t="s">
        <v>260</v>
      </c>
      <c r="C91" s="27" t="s">
        <v>1148</v>
      </c>
      <c r="D91" s="77">
        <v>2</v>
      </c>
      <c r="E91" s="77" t="s">
        <v>823</v>
      </c>
      <c r="F91" s="14"/>
      <c r="G91" s="351"/>
      <c r="H91" s="342"/>
      <c r="I91" s="342"/>
      <c r="J91" s="342"/>
      <c r="K91" s="342"/>
    </row>
    <row r="92" spans="1:11" ht="58">
      <c r="A92" s="315" t="s">
        <v>1149</v>
      </c>
      <c r="B92" s="5" t="s">
        <v>262</v>
      </c>
      <c r="C92" s="14" t="s">
        <v>1150</v>
      </c>
      <c r="D92" s="77">
        <v>2</v>
      </c>
      <c r="E92" s="77" t="s">
        <v>832</v>
      </c>
      <c r="F92" s="25" t="s">
        <v>863</v>
      </c>
      <c r="G92" s="351"/>
      <c r="H92" s="342"/>
      <c r="I92" s="342"/>
      <c r="J92" s="342"/>
      <c r="K92" s="342"/>
    </row>
    <row r="93" spans="1:11" ht="29">
      <c r="A93" s="315"/>
      <c r="B93" s="5"/>
      <c r="C93" s="27" t="s">
        <v>1151</v>
      </c>
      <c r="D93" s="77">
        <v>2</v>
      </c>
      <c r="E93" s="354" t="s">
        <v>1152</v>
      </c>
      <c r="F93" s="14"/>
      <c r="G93" s="351"/>
      <c r="H93" s="342"/>
      <c r="I93" s="342"/>
      <c r="J93" s="342"/>
      <c r="K93" s="342"/>
    </row>
    <row r="94" spans="1:11" ht="58">
      <c r="A94" s="315" t="s">
        <v>1153</v>
      </c>
      <c r="B94" s="5" t="s">
        <v>263</v>
      </c>
      <c r="C94" s="14" t="s">
        <v>1154</v>
      </c>
      <c r="D94" s="77">
        <v>2</v>
      </c>
      <c r="E94" s="77" t="s">
        <v>823</v>
      </c>
      <c r="F94" s="14"/>
      <c r="G94" s="351"/>
      <c r="H94" s="342"/>
      <c r="I94" s="342"/>
      <c r="J94" s="342"/>
      <c r="K94" s="342"/>
    </row>
    <row r="95" spans="1:11">
      <c r="A95" s="315" t="s">
        <v>1155</v>
      </c>
      <c r="B95" s="447" t="s">
        <v>1156</v>
      </c>
      <c r="C95" s="456"/>
      <c r="D95" s="456"/>
      <c r="E95" s="456"/>
      <c r="F95" s="456"/>
      <c r="G95" s="457"/>
      <c r="H95" s="342">
        <f>SUM(D96:D100)</f>
        <v>10</v>
      </c>
      <c r="I95" s="342">
        <f>COUNT(D96:D100)*2</f>
        <v>10</v>
      </c>
      <c r="J95" s="342"/>
      <c r="K95" s="342"/>
    </row>
    <row r="96" spans="1:11" ht="62">
      <c r="A96" s="315" t="s">
        <v>41</v>
      </c>
      <c r="B96" s="5" t="s">
        <v>265</v>
      </c>
      <c r="C96" s="29" t="s">
        <v>1157</v>
      </c>
      <c r="D96" s="77">
        <v>2</v>
      </c>
      <c r="E96" s="77" t="s">
        <v>833</v>
      </c>
      <c r="F96" s="19" t="s">
        <v>1158</v>
      </c>
      <c r="G96" s="351"/>
      <c r="H96" s="342"/>
      <c r="I96" s="342"/>
      <c r="J96" s="342"/>
      <c r="K96" s="342"/>
    </row>
    <row r="97" spans="1:11" ht="46.5">
      <c r="A97" s="315" t="s">
        <v>1159</v>
      </c>
      <c r="B97" s="5" t="s">
        <v>1160</v>
      </c>
      <c r="C97" s="14" t="s">
        <v>1161</v>
      </c>
      <c r="D97" s="77">
        <v>2</v>
      </c>
      <c r="E97" s="77" t="s">
        <v>833</v>
      </c>
      <c r="F97" s="14"/>
      <c r="G97" s="351"/>
      <c r="H97" s="342"/>
      <c r="I97" s="342"/>
      <c r="J97" s="342"/>
      <c r="K97" s="342"/>
    </row>
    <row r="98" spans="1:11" ht="46.5">
      <c r="A98" s="315" t="s">
        <v>1162</v>
      </c>
      <c r="B98" s="5" t="s">
        <v>267</v>
      </c>
      <c r="C98" s="14" t="s">
        <v>1163</v>
      </c>
      <c r="D98" s="77">
        <v>2</v>
      </c>
      <c r="E98" s="77" t="s">
        <v>833</v>
      </c>
      <c r="F98" s="14"/>
      <c r="G98" s="351"/>
      <c r="H98" s="342"/>
      <c r="I98" s="342"/>
      <c r="J98" s="342"/>
      <c r="K98" s="342"/>
    </row>
    <row r="99" spans="1:11" ht="62">
      <c r="A99" s="315" t="s">
        <v>1164</v>
      </c>
      <c r="B99" s="5" t="s">
        <v>1165</v>
      </c>
      <c r="C99" s="29" t="s">
        <v>1166</v>
      </c>
      <c r="D99" s="77">
        <v>2</v>
      </c>
      <c r="E99" s="77" t="s">
        <v>1167</v>
      </c>
      <c r="F99" s="14"/>
      <c r="G99" s="351"/>
      <c r="H99" s="342"/>
      <c r="I99" s="342"/>
      <c r="J99" s="342"/>
      <c r="K99" s="342"/>
    </row>
    <row r="100" spans="1:11" ht="62">
      <c r="A100" s="315" t="s">
        <v>1168</v>
      </c>
      <c r="B100" s="18" t="s">
        <v>1169</v>
      </c>
      <c r="C100" s="14" t="s">
        <v>1170</v>
      </c>
      <c r="D100" s="77">
        <v>2</v>
      </c>
      <c r="E100" s="77" t="s">
        <v>1167</v>
      </c>
      <c r="F100" s="19"/>
      <c r="G100" s="353"/>
      <c r="H100" s="342"/>
      <c r="I100" s="342"/>
      <c r="J100" s="342"/>
      <c r="K100" s="342"/>
    </row>
    <row r="101" spans="1:11" ht="18.5">
      <c r="A101" s="350"/>
      <c r="B101" s="467" t="s">
        <v>268</v>
      </c>
      <c r="C101" s="467"/>
      <c r="D101" s="467"/>
      <c r="E101" s="467"/>
      <c r="F101" s="467"/>
      <c r="G101" s="468"/>
      <c r="H101" s="342">
        <f>H102+H125+H136+H155+H161</f>
        <v>128</v>
      </c>
      <c r="I101" s="342">
        <f>I102+I125+I136+I155+I161</f>
        <v>128</v>
      </c>
      <c r="J101" s="342"/>
      <c r="K101" s="342"/>
    </row>
    <row r="102" spans="1:11" ht="18.5">
      <c r="A102" s="315" t="s">
        <v>1171</v>
      </c>
      <c r="B102" s="431" t="s">
        <v>269</v>
      </c>
      <c r="C102" s="443"/>
      <c r="D102" s="443"/>
      <c r="E102" s="443"/>
      <c r="F102" s="443"/>
      <c r="G102" s="444"/>
      <c r="H102" s="342">
        <f>SUM(D103:D124)</f>
        <v>44</v>
      </c>
      <c r="I102" s="342">
        <f>COUNT(D103:D124)*2</f>
        <v>44</v>
      </c>
      <c r="J102" s="342"/>
      <c r="K102" s="342"/>
    </row>
    <row r="103" spans="1:11" ht="31">
      <c r="A103" s="315" t="s">
        <v>1172</v>
      </c>
      <c r="B103" s="8" t="s">
        <v>270</v>
      </c>
      <c r="C103" s="14" t="s">
        <v>1173</v>
      </c>
      <c r="D103" s="77">
        <v>2</v>
      </c>
      <c r="E103" s="77" t="s">
        <v>823</v>
      </c>
      <c r="F103" s="14" t="s">
        <v>1174</v>
      </c>
      <c r="G103" s="351"/>
      <c r="H103" s="342"/>
      <c r="I103" s="342"/>
      <c r="J103" s="342"/>
      <c r="K103" s="342"/>
    </row>
    <row r="104" spans="1:11" ht="58">
      <c r="A104" s="315"/>
      <c r="B104" s="8"/>
      <c r="C104" s="14" t="s">
        <v>1175</v>
      </c>
      <c r="D104" s="77">
        <v>2</v>
      </c>
      <c r="E104" s="77" t="s">
        <v>823</v>
      </c>
      <c r="F104" s="235" t="s">
        <v>1176</v>
      </c>
      <c r="G104" s="351"/>
      <c r="H104" s="342"/>
      <c r="I104" s="342"/>
      <c r="J104" s="342"/>
      <c r="K104" s="342"/>
    </row>
    <row r="105" spans="1:11" ht="31">
      <c r="A105" s="315" t="s">
        <v>1177</v>
      </c>
      <c r="B105" s="9" t="s">
        <v>271</v>
      </c>
      <c r="C105" s="14" t="s">
        <v>1178</v>
      </c>
      <c r="D105" s="77">
        <v>2</v>
      </c>
      <c r="E105" s="77" t="s">
        <v>823</v>
      </c>
      <c r="F105" s="19" t="s">
        <v>1179</v>
      </c>
      <c r="G105" s="351"/>
      <c r="H105" s="342"/>
      <c r="I105" s="342"/>
      <c r="J105" s="342"/>
      <c r="K105" s="342"/>
    </row>
    <row r="106" spans="1:11" ht="29">
      <c r="A106" s="315"/>
      <c r="B106" s="9"/>
      <c r="C106" s="14" t="s">
        <v>1180</v>
      </c>
      <c r="D106" s="77">
        <v>2</v>
      </c>
      <c r="E106" s="77" t="s">
        <v>823</v>
      </c>
      <c r="F106" s="235" t="s">
        <v>1181</v>
      </c>
      <c r="G106" s="351"/>
      <c r="H106" s="342"/>
      <c r="I106" s="342"/>
      <c r="J106" s="342"/>
      <c r="K106" s="342"/>
    </row>
    <row r="107" spans="1:11" ht="29">
      <c r="A107" s="315"/>
      <c r="B107" s="9"/>
      <c r="C107" s="79" t="s">
        <v>1182</v>
      </c>
      <c r="D107" s="77">
        <v>2</v>
      </c>
      <c r="E107" s="79" t="s">
        <v>823</v>
      </c>
      <c r="F107" s="79" t="s">
        <v>1183</v>
      </c>
      <c r="G107" s="351"/>
      <c r="H107" s="342"/>
      <c r="I107" s="342"/>
      <c r="J107" s="342"/>
      <c r="K107" s="342"/>
    </row>
    <row r="108" spans="1:11" ht="58">
      <c r="A108" s="315"/>
      <c r="B108" s="9"/>
      <c r="C108" s="14" t="s">
        <v>506</v>
      </c>
      <c r="D108" s="77">
        <v>2</v>
      </c>
      <c r="E108" s="77" t="s">
        <v>823</v>
      </c>
      <c r="F108" s="19" t="s">
        <v>1184</v>
      </c>
      <c r="G108" s="351"/>
      <c r="H108" s="342"/>
      <c r="I108" s="342"/>
      <c r="J108" s="342"/>
      <c r="K108" s="342"/>
    </row>
    <row r="109" spans="1:11" ht="29">
      <c r="A109" s="315"/>
      <c r="B109" s="7"/>
      <c r="C109" s="14" t="s">
        <v>1185</v>
      </c>
      <c r="D109" s="77">
        <v>2</v>
      </c>
      <c r="E109" s="77" t="s">
        <v>823</v>
      </c>
      <c r="F109" s="14"/>
      <c r="G109" s="351"/>
      <c r="H109" s="342"/>
      <c r="I109" s="342"/>
      <c r="J109" s="342"/>
      <c r="K109" s="342"/>
    </row>
    <row r="110" spans="1:11" ht="29">
      <c r="A110" s="315"/>
      <c r="B110" s="9"/>
      <c r="C110" s="14" t="s">
        <v>1186</v>
      </c>
      <c r="D110" s="77">
        <v>2</v>
      </c>
      <c r="E110" s="77" t="s">
        <v>823</v>
      </c>
      <c r="F110" s="14"/>
      <c r="G110" s="351"/>
      <c r="H110" s="342"/>
      <c r="I110" s="342"/>
      <c r="J110" s="342"/>
      <c r="K110" s="342"/>
    </row>
    <row r="111" spans="1:11" ht="31">
      <c r="A111" s="315" t="s">
        <v>1187</v>
      </c>
      <c r="B111" s="8" t="s">
        <v>272</v>
      </c>
      <c r="C111" s="14" t="s">
        <v>1188</v>
      </c>
      <c r="D111" s="77">
        <v>2</v>
      </c>
      <c r="E111" s="77" t="s">
        <v>823</v>
      </c>
      <c r="F111" s="19"/>
      <c r="G111" s="351"/>
      <c r="H111" s="342"/>
      <c r="I111" s="342"/>
      <c r="J111" s="342"/>
      <c r="K111" s="342"/>
    </row>
    <row r="112" spans="1:11" ht="29">
      <c r="A112" s="315"/>
      <c r="B112" s="8"/>
      <c r="C112" s="14" t="s">
        <v>1189</v>
      </c>
      <c r="D112" s="77">
        <v>2</v>
      </c>
      <c r="E112" s="77" t="s">
        <v>823</v>
      </c>
      <c r="F112" s="19"/>
      <c r="G112" s="351"/>
      <c r="H112" s="342"/>
      <c r="I112" s="342"/>
      <c r="J112" s="342"/>
      <c r="K112" s="342"/>
    </row>
    <row r="113" spans="1:11" ht="29">
      <c r="A113" s="315"/>
      <c r="B113" s="8"/>
      <c r="C113" s="14" t="s">
        <v>1190</v>
      </c>
      <c r="D113" s="77">
        <v>2</v>
      </c>
      <c r="E113" s="77" t="s">
        <v>823</v>
      </c>
      <c r="F113" s="19"/>
      <c r="G113" s="351"/>
      <c r="H113" s="342"/>
      <c r="I113" s="342"/>
      <c r="J113" s="342"/>
      <c r="K113" s="342"/>
    </row>
    <row r="114" spans="1:11" ht="29">
      <c r="A114" s="315"/>
      <c r="B114" s="8"/>
      <c r="C114" s="14" t="s">
        <v>513</v>
      </c>
      <c r="D114" s="77">
        <v>2</v>
      </c>
      <c r="E114" s="77" t="s">
        <v>823</v>
      </c>
      <c r="F114" s="19"/>
      <c r="G114" s="351"/>
      <c r="H114" s="342"/>
      <c r="I114" s="342"/>
      <c r="J114" s="342"/>
      <c r="K114" s="342"/>
    </row>
    <row r="115" spans="1:11" ht="15.5">
      <c r="A115" s="315"/>
      <c r="B115" s="8"/>
      <c r="C115" s="14" t="s">
        <v>514</v>
      </c>
      <c r="D115" s="77">
        <v>2</v>
      </c>
      <c r="E115" s="77" t="s">
        <v>823</v>
      </c>
      <c r="F115" s="14"/>
      <c r="G115" s="351"/>
      <c r="H115" s="342"/>
      <c r="I115" s="342"/>
      <c r="J115" s="342"/>
      <c r="K115" s="342"/>
    </row>
    <row r="116" spans="1:11" ht="43.5">
      <c r="A116" s="315"/>
      <c r="B116" s="5"/>
      <c r="C116" s="14" t="s">
        <v>1191</v>
      </c>
      <c r="D116" s="77">
        <v>2</v>
      </c>
      <c r="E116" s="77" t="s">
        <v>823</v>
      </c>
      <c r="F116" s="19"/>
      <c r="G116" s="351"/>
      <c r="H116" s="342"/>
      <c r="I116" s="342"/>
      <c r="J116" s="342"/>
      <c r="K116" s="342"/>
    </row>
    <row r="117" spans="1:11" ht="29">
      <c r="A117" s="315"/>
      <c r="B117" s="8"/>
      <c r="C117" s="15" t="s">
        <v>520</v>
      </c>
      <c r="D117" s="78">
        <v>2</v>
      </c>
      <c r="E117" s="78" t="s">
        <v>823</v>
      </c>
      <c r="F117" s="15"/>
      <c r="G117" s="351"/>
      <c r="H117" s="342"/>
      <c r="I117" s="342"/>
      <c r="J117" s="342"/>
      <c r="K117" s="342"/>
    </row>
    <row r="118" spans="1:11" ht="29">
      <c r="A118" s="315"/>
      <c r="B118" s="83"/>
      <c r="C118" s="84" t="s">
        <v>1192</v>
      </c>
      <c r="D118" s="85">
        <v>2</v>
      </c>
      <c r="E118" s="85" t="s">
        <v>823</v>
      </c>
      <c r="F118" s="235"/>
      <c r="G118" s="356"/>
      <c r="H118" s="342"/>
      <c r="I118" s="342"/>
      <c r="J118" s="342"/>
      <c r="K118" s="342"/>
    </row>
    <row r="119" spans="1:11" ht="58">
      <c r="A119" s="315" t="s">
        <v>1193</v>
      </c>
      <c r="B119" s="18" t="s">
        <v>273</v>
      </c>
      <c r="C119" s="69" t="s">
        <v>1194</v>
      </c>
      <c r="D119" s="77">
        <v>2</v>
      </c>
      <c r="E119" s="77" t="s">
        <v>823</v>
      </c>
      <c r="F119" s="19"/>
      <c r="G119" s="353"/>
      <c r="H119" s="342"/>
      <c r="I119" s="342"/>
      <c r="J119" s="342"/>
      <c r="K119" s="342"/>
    </row>
    <row r="120" spans="1:11" ht="46.5">
      <c r="A120" s="315" t="s">
        <v>1195</v>
      </c>
      <c r="B120" s="18" t="s">
        <v>274</v>
      </c>
      <c r="C120" s="19" t="s">
        <v>1196</v>
      </c>
      <c r="D120" s="77">
        <v>2</v>
      </c>
      <c r="E120" s="77" t="s">
        <v>823</v>
      </c>
      <c r="F120" s="19"/>
      <c r="G120" s="353"/>
      <c r="H120" s="342"/>
      <c r="I120" s="342"/>
      <c r="J120" s="342"/>
      <c r="K120" s="342"/>
    </row>
    <row r="121" spans="1:11" ht="72.5">
      <c r="A121" s="315" t="s">
        <v>1197</v>
      </c>
      <c r="B121" s="8" t="s">
        <v>275</v>
      </c>
      <c r="C121" s="14" t="s">
        <v>1198</v>
      </c>
      <c r="D121" s="77">
        <v>2</v>
      </c>
      <c r="E121" s="86" t="s">
        <v>823</v>
      </c>
      <c r="F121" s="19" t="s">
        <v>1199</v>
      </c>
      <c r="G121" s="351"/>
      <c r="H121" s="342"/>
      <c r="I121" s="342"/>
      <c r="J121" s="342"/>
      <c r="K121" s="342"/>
    </row>
    <row r="122" spans="1:11" ht="130.5">
      <c r="A122" s="315" t="s">
        <v>1200</v>
      </c>
      <c r="B122" s="11" t="s">
        <v>276</v>
      </c>
      <c r="C122" s="14" t="s">
        <v>1201</v>
      </c>
      <c r="D122" s="77">
        <v>2</v>
      </c>
      <c r="E122" s="86" t="s">
        <v>823</v>
      </c>
      <c r="F122" s="19" t="s">
        <v>1202</v>
      </c>
      <c r="G122" s="351"/>
      <c r="H122" s="342"/>
      <c r="I122" s="342"/>
      <c r="J122" s="342"/>
      <c r="K122" s="342"/>
    </row>
    <row r="123" spans="1:11" ht="43.5">
      <c r="A123" s="315"/>
      <c r="B123" s="6"/>
      <c r="C123" s="14" t="s">
        <v>1203</v>
      </c>
      <c r="D123" s="77">
        <v>2</v>
      </c>
      <c r="E123" s="86" t="s">
        <v>823</v>
      </c>
      <c r="F123" s="19"/>
      <c r="G123" s="351"/>
      <c r="H123" s="342"/>
      <c r="I123" s="342"/>
      <c r="J123" s="342"/>
      <c r="K123" s="342"/>
    </row>
    <row r="124" spans="1:11" ht="29">
      <c r="A124" s="315"/>
      <c r="B124" s="6"/>
      <c r="C124" s="14" t="s">
        <v>1204</v>
      </c>
      <c r="D124" s="77">
        <v>2</v>
      </c>
      <c r="E124" s="86" t="s">
        <v>823</v>
      </c>
      <c r="F124" s="19"/>
      <c r="G124" s="351"/>
      <c r="H124" s="342"/>
      <c r="I124" s="342"/>
      <c r="J124" s="342"/>
      <c r="K124" s="342"/>
    </row>
    <row r="125" spans="1:11" ht="18.5">
      <c r="A125" s="315" t="s">
        <v>1205</v>
      </c>
      <c r="B125" s="431" t="s">
        <v>277</v>
      </c>
      <c r="C125" s="443"/>
      <c r="D125" s="443"/>
      <c r="E125" s="443"/>
      <c r="F125" s="443"/>
      <c r="G125" s="444"/>
      <c r="H125" s="342">
        <f>SUM(D126:D135)</f>
        <v>20</v>
      </c>
      <c r="I125" s="342">
        <f>COUNT(D126:D135)*2</f>
        <v>20</v>
      </c>
      <c r="J125" s="342"/>
      <c r="K125" s="342"/>
    </row>
    <row r="126" spans="1:11" ht="72.5">
      <c r="A126" s="315" t="s">
        <v>53</v>
      </c>
      <c r="B126" s="9" t="s">
        <v>278</v>
      </c>
      <c r="C126" s="14" t="s">
        <v>1206</v>
      </c>
      <c r="D126" s="77">
        <v>2</v>
      </c>
      <c r="E126" s="77" t="s">
        <v>823</v>
      </c>
      <c r="F126" s="14" t="s">
        <v>871</v>
      </c>
      <c r="G126" s="351"/>
      <c r="H126" s="342"/>
      <c r="I126" s="342"/>
      <c r="J126" s="342"/>
      <c r="K126" s="342"/>
    </row>
    <row r="127" spans="1:11" ht="43.5">
      <c r="A127" s="315" t="s">
        <v>1207</v>
      </c>
      <c r="B127" s="9" t="s">
        <v>279</v>
      </c>
      <c r="C127" s="27" t="s">
        <v>1208</v>
      </c>
      <c r="D127" s="77">
        <v>2</v>
      </c>
      <c r="E127" s="77" t="s">
        <v>823</v>
      </c>
      <c r="F127" s="14"/>
      <c r="G127" s="351"/>
      <c r="H127" s="342"/>
      <c r="I127" s="342"/>
      <c r="J127" s="342"/>
      <c r="K127" s="342"/>
    </row>
    <row r="128" spans="1:11" ht="101.5">
      <c r="A128" s="315"/>
      <c r="B128" s="12"/>
      <c r="C128" s="27" t="s">
        <v>1209</v>
      </c>
      <c r="D128" s="77">
        <v>2</v>
      </c>
      <c r="E128" s="77"/>
      <c r="F128" s="14"/>
      <c r="G128" s="351"/>
      <c r="H128" s="342"/>
      <c r="I128" s="342"/>
      <c r="J128" s="342"/>
      <c r="K128" s="342"/>
    </row>
    <row r="129" spans="1:11" ht="31">
      <c r="A129" s="315" t="s">
        <v>55</v>
      </c>
      <c r="B129" s="12" t="s">
        <v>280</v>
      </c>
      <c r="C129" s="15" t="s">
        <v>1210</v>
      </c>
      <c r="D129" s="77">
        <v>2</v>
      </c>
      <c r="E129" s="77" t="s">
        <v>823</v>
      </c>
      <c r="F129" s="14"/>
      <c r="G129" s="351"/>
      <c r="H129" s="342"/>
      <c r="I129" s="342"/>
      <c r="J129" s="342"/>
      <c r="K129" s="342"/>
    </row>
    <row r="130" spans="1:11" ht="29">
      <c r="A130" s="315"/>
      <c r="B130" s="12"/>
      <c r="C130" s="15" t="s">
        <v>1211</v>
      </c>
      <c r="D130" s="77">
        <v>2</v>
      </c>
      <c r="E130" s="77" t="s">
        <v>823</v>
      </c>
      <c r="F130" s="14"/>
      <c r="G130" s="351"/>
      <c r="H130" s="342"/>
      <c r="I130" s="342"/>
      <c r="J130" s="342"/>
      <c r="K130" s="342"/>
    </row>
    <row r="131" spans="1:11" ht="43.5">
      <c r="A131" s="315" t="s">
        <v>56</v>
      </c>
      <c r="B131" s="9" t="s">
        <v>281</v>
      </c>
      <c r="C131" s="67" t="s">
        <v>1212</v>
      </c>
      <c r="D131" s="77">
        <v>2</v>
      </c>
      <c r="E131" s="77" t="s">
        <v>828</v>
      </c>
      <c r="F131" s="14"/>
      <c r="G131" s="351"/>
      <c r="H131" s="342"/>
      <c r="I131" s="342"/>
      <c r="J131" s="342"/>
      <c r="K131" s="342"/>
    </row>
    <row r="132" spans="1:11" ht="43.5">
      <c r="A132" s="315"/>
      <c r="B132" s="13"/>
      <c r="C132" s="67" t="s">
        <v>1213</v>
      </c>
      <c r="D132" s="77">
        <v>2</v>
      </c>
      <c r="E132" s="77" t="s">
        <v>823</v>
      </c>
      <c r="F132" s="14"/>
      <c r="G132" s="351"/>
      <c r="H132" s="342"/>
      <c r="I132" s="342"/>
      <c r="J132" s="342"/>
      <c r="K132" s="342"/>
    </row>
    <row r="133" spans="1:11" ht="43.5">
      <c r="A133" s="315" t="s">
        <v>1214</v>
      </c>
      <c r="B133" s="13" t="s">
        <v>282</v>
      </c>
      <c r="C133" s="67" t="s">
        <v>1215</v>
      </c>
      <c r="D133" s="77">
        <v>2</v>
      </c>
      <c r="E133" s="77" t="s">
        <v>823</v>
      </c>
      <c r="F133" s="14"/>
      <c r="G133" s="351"/>
      <c r="H133" s="342"/>
      <c r="I133" s="342"/>
      <c r="J133" s="342"/>
      <c r="K133" s="342"/>
    </row>
    <row r="134" spans="1:11" ht="72.5">
      <c r="A134" s="315"/>
      <c r="B134" s="13"/>
      <c r="C134" s="14" t="s">
        <v>1216</v>
      </c>
      <c r="D134" s="77">
        <v>2</v>
      </c>
      <c r="E134" s="77" t="s">
        <v>827</v>
      </c>
      <c r="F134" s="14"/>
      <c r="G134" s="351"/>
      <c r="H134" s="342"/>
      <c r="I134" s="342"/>
      <c r="J134" s="342"/>
      <c r="K134" s="342"/>
    </row>
    <row r="135" spans="1:11" ht="62">
      <c r="A135" s="315" t="s">
        <v>1217</v>
      </c>
      <c r="B135" s="9" t="s">
        <v>283</v>
      </c>
      <c r="C135" s="14" t="s">
        <v>535</v>
      </c>
      <c r="D135" s="77">
        <v>2</v>
      </c>
      <c r="E135" s="77"/>
      <c r="F135" s="14"/>
      <c r="G135" s="351"/>
      <c r="H135" s="342"/>
      <c r="I135" s="342"/>
      <c r="J135" s="342"/>
      <c r="K135" s="342"/>
    </row>
    <row r="136" spans="1:11" ht="18.5">
      <c r="A136" s="315" t="s">
        <v>59</v>
      </c>
      <c r="B136" s="431" t="s">
        <v>284</v>
      </c>
      <c r="C136" s="443"/>
      <c r="D136" s="443"/>
      <c r="E136" s="443"/>
      <c r="F136" s="443"/>
      <c r="G136" s="444"/>
      <c r="H136" s="342">
        <f>SUM(D137:D154)</f>
        <v>36</v>
      </c>
      <c r="I136" s="342">
        <f>COUNT(D137:D154)*2</f>
        <v>36</v>
      </c>
      <c r="J136" s="342"/>
      <c r="K136" s="342"/>
    </row>
    <row r="137" spans="1:11" ht="31">
      <c r="A137" s="315" t="s">
        <v>60</v>
      </c>
      <c r="B137" s="8" t="s">
        <v>1218</v>
      </c>
      <c r="C137" s="14" t="s">
        <v>1219</v>
      </c>
      <c r="D137" s="77">
        <v>2</v>
      </c>
      <c r="E137" s="77" t="s">
        <v>827</v>
      </c>
      <c r="F137" s="19" t="s">
        <v>1220</v>
      </c>
      <c r="G137" s="351"/>
      <c r="H137" s="342"/>
      <c r="I137" s="342"/>
      <c r="J137" s="342"/>
      <c r="K137" s="342"/>
    </row>
    <row r="138" spans="1:11" ht="46.5">
      <c r="A138" s="315" t="s">
        <v>62</v>
      </c>
      <c r="B138" s="8" t="s">
        <v>287</v>
      </c>
      <c r="C138" s="14" t="s">
        <v>1221</v>
      </c>
      <c r="D138" s="77">
        <v>2</v>
      </c>
      <c r="E138" s="77" t="s">
        <v>834</v>
      </c>
      <c r="F138" s="19" t="s">
        <v>1222</v>
      </c>
      <c r="G138" s="351"/>
      <c r="H138" s="342"/>
      <c r="I138" s="342"/>
      <c r="J138" s="342"/>
      <c r="K138" s="342"/>
    </row>
    <row r="139" spans="1:11" ht="46.5">
      <c r="A139" s="315" t="s">
        <v>1223</v>
      </c>
      <c r="B139" s="8" t="s">
        <v>288</v>
      </c>
      <c r="C139" s="14" t="s">
        <v>1224</v>
      </c>
      <c r="D139" s="77">
        <v>2</v>
      </c>
      <c r="E139" s="77" t="s">
        <v>828</v>
      </c>
      <c r="F139" s="14"/>
      <c r="G139" s="351"/>
      <c r="H139" s="342"/>
      <c r="I139" s="342"/>
      <c r="J139" s="342"/>
      <c r="K139" s="342"/>
    </row>
    <row r="140" spans="1:11" ht="15.5">
      <c r="A140" s="315"/>
      <c r="B140" s="8"/>
      <c r="C140" s="14" t="s">
        <v>1225</v>
      </c>
      <c r="D140" s="77">
        <v>2</v>
      </c>
      <c r="E140" s="77" t="s">
        <v>835</v>
      </c>
      <c r="F140" s="14" t="s">
        <v>1226</v>
      </c>
      <c r="G140" s="351"/>
      <c r="H140" s="342"/>
      <c r="I140" s="342"/>
      <c r="J140" s="342"/>
      <c r="K140" s="342"/>
    </row>
    <row r="141" spans="1:11" ht="15.5">
      <c r="A141" s="315"/>
      <c r="B141" s="8"/>
      <c r="C141" s="14" t="s">
        <v>1227</v>
      </c>
      <c r="D141" s="77">
        <v>2</v>
      </c>
      <c r="E141" s="77" t="s">
        <v>835</v>
      </c>
      <c r="F141" s="14" t="s">
        <v>1228</v>
      </c>
      <c r="G141" s="351"/>
      <c r="H141" s="342"/>
      <c r="I141" s="342"/>
      <c r="J141" s="342"/>
      <c r="K141" s="342"/>
    </row>
    <row r="142" spans="1:11" ht="15.5">
      <c r="A142" s="315"/>
      <c r="B142" s="8"/>
      <c r="C142" s="14" t="s">
        <v>1229</v>
      </c>
      <c r="D142" s="77">
        <v>2</v>
      </c>
      <c r="E142" s="77" t="s">
        <v>835</v>
      </c>
      <c r="F142" s="14"/>
      <c r="G142" s="351"/>
      <c r="H142" s="342"/>
      <c r="I142" s="342"/>
      <c r="J142" s="342"/>
      <c r="K142" s="342"/>
    </row>
    <row r="143" spans="1:11" ht="15.5">
      <c r="A143" s="315"/>
      <c r="B143" s="8"/>
      <c r="C143" s="14" t="s">
        <v>1230</v>
      </c>
      <c r="D143" s="77">
        <v>2</v>
      </c>
      <c r="E143" s="77" t="s">
        <v>835</v>
      </c>
      <c r="F143" s="14"/>
      <c r="G143" s="351"/>
      <c r="H143" s="342"/>
      <c r="I143" s="342"/>
      <c r="J143" s="342"/>
      <c r="K143" s="342"/>
    </row>
    <row r="144" spans="1:11" ht="29">
      <c r="A144" s="315"/>
      <c r="B144" s="8"/>
      <c r="C144" s="14" t="s">
        <v>1231</v>
      </c>
      <c r="D144" s="77">
        <v>2</v>
      </c>
      <c r="E144" s="77" t="s">
        <v>835</v>
      </c>
      <c r="F144" s="14"/>
      <c r="G144" s="351"/>
      <c r="H144" s="342"/>
      <c r="I144" s="342"/>
      <c r="J144" s="342"/>
      <c r="K144" s="342"/>
    </row>
    <row r="145" spans="1:11" ht="15.5">
      <c r="A145" s="315"/>
      <c r="B145" s="8"/>
      <c r="C145" s="14" t="s">
        <v>1232</v>
      </c>
      <c r="D145" s="77">
        <v>2</v>
      </c>
      <c r="E145" s="77" t="s">
        <v>835</v>
      </c>
      <c r="F145" s="14"/>
      <c r="G145" s="351"/>
      <c r="H145" s="342"/>
      <c r="I145" s="342"/>
      <c r="J145" s="342"/>
      <c r="K145" s="342"/>
    </row>
    <row r="146" spans="1:11" ht="31">
      <c r="A146" s="315" t="s">
        <v>64</v>
      </c>
      <c r="B146" s="8" t="s">
        <v>289</v>
      </c>
      <c r="C146" s="14" t="s">
        <v>1233</v>
      </c>
      <c r="D146" s="77">
        <v>2</v>
      </c>
      <c r="E146" s="77" t="s">
        <v>835</v>
      </c>
      <c r="F146" s="14"/>
      <c r="G146" s="351"/>
      <c r="H146" s="342"/>
      <c r="I146" s="342"/>
      <c r="J146" s="342"/>
      <c r="K146" s="342"/>
    </row>
    <row r="147" spans="1:11" ht="29">
      <c r="A147" s="315"/>
      <c r="B147" s="8"/>
      <c r="C147" s="14" t="s">
        <v>1234</v>
      </c>
      <c r="D147" s="77">
        <v>2</v>
      </c>
      <c r="E147" s="77" t="s">
        <v>835</v>
      </c>
      <c r="F147" s="14"/>
      <c r="G147" s="351"/>
      <c r="H147" s="342"/>
      <c r="I147" s="342"/>
      <c r="J147" s="342"/>
      <c r="K147" s="342"/>
    </row>
    <row r="148" spans="1:11" ht="31">
      <c r="A148" s="315" t="s">
        <v>65</v>
      </c>
      <c r="B148" s="8" t="s">
        <v>290</v>
      </c>
      <c r="C148" s="67" t="s">
        <v>1235</v>
      </c>
      <c r="D148" s="77">
        <v>2</v>
      </c>
      <c r="E148" s="77" t="s">
        <v>835</v>
      </c>
      <c r="F148" s="14"/>
      <c r="G148" s="351"/>
      <c r="H148" s="342"/>
      <c r="I148" s="342"/>
      <c r="J148" s="342"/>
      <c r="K148" s="342"/>
    </row>
    <row r="149" spans="1:11" ht="15.5">
      <c r="A149" s="315"/>
      <c r="B149" s="8"/>
      <c r="C149" s="67" t="s">
        <v>1236</v>
      </c>
      <c r="D149" s="77">
        <v>2</v>
      </c>
      <c r="E149" s="77" t="s">
        <v>835</v>
      </c>
      <c r="F149" s="92"/>
      <c r="G149" s="351"/>
      <c r="H149" s="342"/>
      <c r="I149" s="342"/>
      <c r="J149" s="342"/>
      <c r="K149" s="342"/>
    </row>
    <row r="150" spans="1:11" ht="29">
      <c r="A150" s="315"/>
      <c r="B150" s="8"/>
      <c r="C150" s="67" t="s">
        <v>1237</v>
      </c>
      <c r="D150" s="77">
        <v>2</v>
      </c>
      <c r="E150" s="77" t="s">
        <v>835</v>
      </c>
      <c r="F150" s="14"/>
      <c r="G150" s="351"/>
      <c r="H150" s="342"/>
      <c r="I150" s="342"/>
      <c r="J150" s="342"/>
      <c r="K150" s="342"/>
    </row>
    <row r="151" spans="1:11" ht="43.5">
      <c r="A151" s="315" t="s">
        <v>66</v>
      </c>
      <c r="B151" s="8" t="s">
        <v>291</v>
      </c>
      <c r="C151" s="14" t="s">
        <v>1238</v>
      </c>
      <c r="D151" s="77">
        <v>2</v>
      </c>
      <c r="E151" s="77" t="s">
        <v>835</v>
      </c>
      <c r="F151" s="14"/>
      <c r="G151" s="351"/>
      <c r="H151" s="342"/>
      <c r="I151" s="342"/>
      <c r="J151" s="342"/>
      <c r="K151" s="342"/>
    </row>
    <row r="152" spans="1:11" ht="29">
      <c r="A152" s="315"/>
      <c r="B152" s="8"/>
      <c r="C152" s="14" t="s">
        <v>1239</v>
      </c>
      <c r="D152" s="77">
        <v>2</v>
      </c>
      <c r="E152" s="77" t="s">
        <v>835</v>
      </c>
      <c r="F152" s="235"/>
      <c r="G152" s="351"/>
      <c r="H152" s="342"/>
      <c r="I152" s="342"/>
      <c r="J152" s="342"/>
      <c r="K152" s="342"/>
    </row>
    <row r="153" spans="1:11" ht="29">
      <c r="A153" s="315"/>
      <c r="B153" s="5"/>
      <c r="C153" s="14" t="s">
        <v>1240</v>
      </c>
      <c r="D153" s="77">
        <v>2</v>
      </c>
      <c r="E153" s="77" t="s">
        <v>835</v>
      </c>
      <c r="F153" s="19"/>
      <c r="G153" s="351"/>
      <c r="H153" s="342"/>
      <c r="I153" s="342"/>
      <c r="J153" s="342"/>
      <c r="K153" s="342"/>
    </row>
    <row r="154" spans="1:11" ht="29">
      <c r="A154" s="315"/>
      <c r="B154" s="5"/>
      <c r="C154" s="14" t="s">
        <v>1241</v>
      </c>
      <c r="D154" s="77">
        <v>2</v>
      </c>
      <c r="E154" s="77" t="s">
        <v>835</v>
      </c>
      <c r="F154" s="19"/>
      <c r="G154" s="351"/>
      <c r="H154" s="342"/>
      <c r="I154" s="342"/>
      <c r="J154" s="342"/>
      <c r="K154" s="342"/>
    </row>
    <row r="155" spans="1:11" ht="18.5">
      <c r="A155" s="315" t="s">
        <v>1242</v>
      </c>
      <c r="B155" s="431" t="s">
        <v>292</v>
      </c>
      <c r="C155" s="443"/>
      <c r="D155" s="443"/>
      <c r="E155" s="443"/>
      <c r="F155" s="443"/>
      <c r="G155" s="444"/>
      <c r="H155" s="342">
        <f>SUM(D156:D160)</f>
        <v>10</v>
      </c>
      <c r="I155" s="342">
        <f>COUNT(D156:D160)*2</f>
        <v>10</v>
      </c>
      <c r="J155" s="342"/>
      <c r="K155" s="342"/>
    </row>
    <row r="156" spans="1:11" ht="31">
      <c r="A156" s="315" t="s">
        <v>1243</v>
      </c>
      <c r="B156" s="8" t="s">
        <v>293</v>
      </c>
      <c r="C156" s="14" t="s">
        <v>1244</v>
      </c>
      <c r="D156" s="77">
        <v>2</v>
      </c>
      <c r="E156" s="77" t="s">
        <v>836</v>
      </c>
      <c r="F156" s="19" t="s">
        <v>1245</v>
      </c>
      <c r="G156" s="351"/>
      <c r="H156" s="342"/>
      <c r="I156" s="342"/>
      <c r="J156" s="342"/>
      <c r="K156" s="342"/>
    </row>
    <row r="157" spans="1:11" ht="29">
      <c r="A157" s="315"/>
      <c r="B157" s="8"/>
      <c r="C157" s="14" t="s">
        <v>1246</v>
      </c>
      <c r="D157" s="77">
        <v>2</v>
      </c>
      <c r="E157" s="77" t="s">
        <v>836</v>
      </c>
      <c r="F157" s="19"/>
      <c r="G157" s="351"/>
      <c r="H157" s="342"/>
      <c r="I157" s="342"/>
      <c r="J157" s="342"/>
      <c r="K157" s="342"/>
    </row>
    <row r="158" spans="1:11" ht="43.5">
      <c r="A158" s="315" t="s">
        <v>1247</v>
      </c>
      <c r="B158" s="8" t="s">
        <v>294</v>
      </c>
      <c r="C158" s="5" t="s">
        <v>1248</v>
      </c>
      <c r="D158" s="77">
        <v>2</v>
      </c>
      <c r="E158" s="77" t="s">
        <v>836</v>
      </c>
      <c r="F158" s="19" t="s">
        <v>1249</v>
      </c>
      <c r="G158" s="351"/>
      <c r="H158" s="342"/>
      <c r="I158" s="342"/>
      <c r="J158" s="342"/>
      <c r="K158" s="342"/>
    </row>
    <row r="159" spans="1:11" ht="29">
      <c r="A159" s="315"/>
      <c r="B159" s="8"/>
      <c r="C159" s="14" t="s">
        <v>1250</v>
      </c>
      <c r="D159" s="77">
        <v>2</v>
      </c>
      <c r="E159" s="77" t="s">
        <v>836</v>
      </c>
      <c r="F159" s="19"/>
      <c r="G159" s="351"/>
      <c r="H159" s="342"/>
      <c r="I159" s="342"/>
      <c r="J159" s="342"/>
      <c r="K159" s="342"/>
    </row>
    <row r="160" spans="1:11" ht="87">
      <c r="A160" s="315" t="s">
        <v>1251</v>
      </c>
      <c r="B160" s="9" t="s">
        <v>295</v>
      </c>
      <c r="C160" s="14" t="s">
        <v>1252</v>
      </c>
      <c r="D160" s="77">
        <v>2</v>
      </c>
      <c r="E160" s="77" t="s">
        <v>836</v>
      </c>
      <c r="F160" s="14" t="s">
        <v>1253</v>
      </c>
      <c r="G160" s="351"/>
      <c r="H160" s="342"/>
      <c r="I160" s="342"/>
      <c r="J160" s="342"/>
      <c r="K160" s="342"/>
    </row>
    <row r="161" spans="1:11" ht="18.5">
      <c r="A161" s="315" t="s">
        <v>1254</v>
      </c>
      <c r="B161" s="431" t="s">
        <v>296</v>
      </c>
      <c r="C161" s="443"/>
      <c r="D161" s="443"/>
      <c r="E161" s="443"/>
      <c r="F161" s="443"/>
      <c r="G161" s="444"/>
      <c r="H161" s="342">
        <f>SUM(D162:D170)</f>
        <v>18</v>
      </c>
      <c r="I161" s="342">
        <f>COUNT(D162:D170)*2</f>
        <v>18</v>
      </c>
      <c r="J161" s="342"/>
      <c r="K161" s="342"/>
    </row>
    <row r="162" spans="1:11" ht="46.5">
      <c r="A162" s="315" t="s">
        <v>1255</v>
      </c>
      <c r="B162" s="8" t="s">
        <v>297</v>
      </c>
      <c r="C162" s="5" t="s">
        <v>1256</v>
      </c>
      <c r="D162" s="77">
        <v>2</v>
      </c>
      <c r="E162" s="77" t="s">
        <v>823</v>
      </c>
      <c r="F162" s="19" t="s">
        <v>1257</v>
      </c>
      <c r="G162" s="351"/>
      <c r="H162" s="342"/>
      <c r="I162" s="342"/>
      <c r="J162" s="342"/>
      <c r="K162" s="342"/>
    </row>
    <row r="163" spans="1:11" ht="62">
      <c r="A163" s="315" t="s">
        <v>1258</v>
      </c>
      <c r="B163" s="8" t="s">
        <v>298</v>
      </c>
      <c r="C163" s="5" t="s">
        <v>1259</v>
      </c>
      <c r="D163" s="77">
        <v>2</v>
      </c>
      <c r="E163" s="77" t="s">
        <v>823</v>
      </c>
      <c r="F163" s="19" t="s">
        <v>1260</v>
      </c>
      <c r="G163" s="351"/>
      <c r="H163" s="342"/>
      <c r="I163" s="342"/>
      <c r="J163" s="342"/>
      <c r="K163" s="342"/>
    </row>
    <row r="164" spans="1:11" ht="58">
      <c r="A164" s="315"/>
      <c r="B164" s="8"/>
      <c r="C164" s="6" t="s">
        <v>1261</v>
      </c>
      <c r="D164" s="77">
        <v>2</v>
      </c>
      <c r="E164" s="77" t="s">
        <v>823</v>
      </c>
      <c r="F164" s="19" t="s">
        <v>1262</v>
      </c>
      <c r="G164" s="351"/>
      <c r="H164" s="342"/>
      <c r="I164" s="342"/>
      <c r="J164" s="342"/>
      <c r="K164" s="342"/>
    </row>
    <row r="165" spans="1:11" ht="46.5">
      <c r="A165" s="315"/>
      <c r="B165" s="8"/>
      <c r="C165" s="6" t="s">
        <v>1263</v>
      </c>
      <c r="D165" s="77">
        <v>2</v>
      </c>
      <c r="E165" s="77" t="s">
        <v>823</v>
      </c>
      <c r="F165" s="19" t="s">
        <v>1264</v>
      </c>
      <c r="G165" s="351"/>
      <c r="H165" s="342"/>
      <c r="I165" s="342"/>
      <c r="J165" s="342"/>
      <c r="K165" s="342"/>
    </row>
    <row r="166" spans="1:11" ht="43.5">
      <c r="A166" s="315" t="s">
        <v>1265</v>
      </c>
      <c r="B166" s="8" t="s">
        <v>301</v>
      </c>
      <c r="C166" s="6" t="s">
        <v>572</v>
      </c>
      <c r="D166" s="77">
        <v>2</v>
      </c>
      <c r="E166" s="77" t="s">
        <v>824</v>
      </c>
      <c r="F166" s="14" t="s">
        <v>1266</v>
      </c>
      <c r="G166" s="351"/>
      <c r="H166" s="342"/>
      <c r="I166" s="342"/>
      <c r="J166" s="342"/>
      <c r="K166" s="342"/>
    </row>
    <row r="167" spans="1:11" ht="43.5">
      <c r="A167" s="315" t="s">
        <v>77</v>
      </c>
      <c r="B167" s="11" t="s">
        <v>302</v>
      </c>
      <c r="C167" s="6" t="s">
        <v>1267</v>
      </c>
      <c r="D167" s="77">
        <v>2</v>
      </c>
      <c r="E167" s="77" t="s">
        <v>824</v>
      </c>
      <c r="F167" s="14" t="s">
        <v>1268</v>
      </c>
      <c r="G167" s="351"/>
      <c r="H167" s="342"/>
      <c r="I167" s="342"/>
      <c r="J167" s="342"/>
      <c r="K167" s="342"/>
    </row>
    <row r="168" spans="1:11" ht="31">
      <c r="A168" s="315"/>
      <c r="B168" s="11"/>
      <c r="C168" s="6" t="s">
        <v>573</v>
      </c>
      <c r="D168" s="77">
        <v>2</v>
      </c>
      <c r="E168" s="77" t="s">
        <v>824</v>
      </c>
      <c r="F168" s="14" t="s">
        <v>1269</v>
      </c>
      <c r="G168" s="351"/>
      <c r="H168" s="342"/>
      <c r="I168" s="342"/>
      <c r="J168" s="342"/>
      <c r="K168" s="342"/>
    </row>
    <row r="169" spans="1:11" ht="46.5">
      <c r="A169" s="315" t="s">
        <v>1270</v>
      </c>
      <c r="B169" s="8" t="s">
        <v>303</v>
      </c>
      <c r="C169" s="14" t="s">
        <v>1271</v>
      </c>
      <c r="D169" s="77">
        <v>2</v>
      </c>
      <c r="E169" s="77" t="s">
        <v>824</v>
      </c>
      <c r="F169" s="14" t="s">
        <v>1272</v>
      </c>
      <c r="G169" s="351"/>
      <c r="H169" s="342"/>
      <c r="I169" s="342"/>
      <c r="J169" s="342"/>
      <c r="K169" s="342"/>
    </row>
    <row r="170" spans="1:11" ht="58">
      <c r="A170" s="357"/>
      <c r="B170" s="5"/>
      <c r="C170" s="14" t="s">
        <v>1273</v>
      </c>
      <c r="D170" s="77">
        <v>2</v>
      </c>
      <c r="E170" s="77" t="s">
        <v>824</v>
      </c>
      <c r="F170" s="19" t="s">
        <v>1274</v>
      </c>
      <c r="G170" s="351"/>
      <c r="H170" s="342"/>
      <c r="I170" s="342"/>
      <c r="J170" s="342"/>
      <c r="K170" s="342"/>
    </row>
    <row r="171" spans="1:11" ht="18.5">
      <c r="A171" s="469" t="s">
        <v>304</v>
      </c>
      <c r="B171" s="470"/>
      <c r="C171" s="470"/>
      <c r="D171" s="470"/>
      <c r="E171" s="470"/>
      <c r="F171" s="470"/>
      <c r="G171" s="471"/>
      <c r="H171" s="342">
        <f>H172+H175+H187+H206+H209+H211</f>
        <v>76</v>
      </c>
      <c r="I171" s="342">
        <f>I172+I175+I187+I206+I209+I211</f>
        <v>76</v>
      </c>
      <c r="J171" s="342"/>
      <c r="K171" s="342"/>
    </row>
    <row r="172" spans="1:11">
      <c r="A172" s="315" t="s">
        <v>1275</v>
      </c>
      <c r="B172" s="431" t="s">
        <v>305</v>
      </c>
      <c r="C172" s="464"/>
      <c r="D172" s="464"/>
      <c r="E172" s="464"/>
      <c r="F172" s="464"/>
      <c r="G172" s="465"/>
      <c r="H172" s="342">
        <f>SUM(D173:D174)</f>
        <v>4</v>
      </c>
      <c r="I172" s="342">
        <f>COUNT(D173:D174)*2</f>
        <v>4</v>
      </c>
      <c r="J172" s="342"/>
      <c r="K172" s="342"/>
    </row>
    <row r="173" spans="1:11" ht="46.5">
      <c r="A173" s="315" t="s">
        <v>1276</v>
      </c>
      <c r="B173" s="7" t="s">
        <v>306</v>
      </c>
      <c r="C173" s="14" t="s">
        <v>578</v>
      </c>
      <c r="D173" s="77">
        <v>2</v>
      </c>
      <c r="E173" s="77" t="s">
        <v>835</v>
      </c>
      <c r="F173" s="14"/>
      <c r="G173" s="351"/>
      <c r="H173" s="342"/>
      <c r="I173" s="342"/>
      <c r="J173" s="342"/>
      <c r="K173" s="342"/>
    </row>
    <row r="174" spans="1:11" ht="46.5">
      <c r="A174" s="315" t="s">
        <v>1277</v>
      </c>
      <c r="B174" s="5" t="s">
        <v>307</v>
      </c>
      <c r="C174" s="14" t="s">
        <v>581</v>
      </c>
      <c r="D174" s="77">
        <v>2</v>
      </c>
      <c r="E174" s="77" t="s">
        <v>837</v>
      </c>
      <c r="F174" s="19" t="s">
        <v>1278</v>
      </c>
      <c r="G174" s="351"/>
      <c r="H174" s="342"/>
      <c r="I174" s="342"/>
      <c r="J174" s="342"/>
      <c r="K174" s="342"/>
    </row>
    <row r="175" spans="1:11" ht="18.5">
      <c r="A175" s="315" t="s">
        <v>1279</v>
      </c>
      <c r="B175" s="431" t="s">
        <v>309</v>
      </c>
      <c r="C175" s="443"/>
      <c r="D175" s="443"/>
      <c r="E175" s="443"/>
      <c r="F175" s="443"/>
      <c r="G175" s="444"/>
      <c r="H175" s="342">
        <f>SUM(D176:D186)</f>
        <v>22</v>
      </c>
      <c r="I175" s="342">
        <f>COUNT(D176:D186)*2</f>
        <v>22</v>
      </c>
      <c r="J175" s="342"/>
      <c r="K175" s="342"/>
    </row>
    <row r="176" spans="1:11" ht="46.5">
      <c r="A176" s="315" t="s">
        <v>1280</v>
      </c>
      <c r="B176" s="5" t="s">
        <v>1281</v>
      </c>
      <c r="C176" s="14" t="s">
        <v>1282</v>
      </c>
      <c r="D176" s="77">
        <v>2</v>
      </c>
      <c r="E176" s="77" t="s">
        <v>835</v>
      </c>
      <c r="F176" s="19" t="s">
        <v>1283</v>
      </c>
      <c r="G176" s="351"/>
      <c r="H176" s="342"/>
      <c r="I176" s="342"/>
      <c r="J176" s="342"/>
      <c r="K176" s="342"/>
    </row>
    <row r="177" spans="1:11" ht="43.5">
      <c r="A177" s="315" t="s">
        <v>1284</v>
      </c>
      <c r="B177" s="18" t="s">
        <v>310</v>
      </c>
      <c r="C177" s="19" t="s">
        <v>583</v>
      </c>
      <c r="D177" s="77">
        <v>2</v>
      </c>
      <c r="E177" s="19" t="s">
        <v>823</v>
      </c>
      <c r="F177" s="19"/>
      <c r="G177" s="353"/>
      <c r="H177" s="342"/>
      <c r="I177" s="342"/>
      <c r="J177" s="342"/>
      <c r="K177" s="342"/>
    </row>
    <row r="178" spans="1:11" ht="43.5">
      <c r="A178" s="315"/>
      <c r="B178" s="5"/>
      <c r="C178" s="14" t="s">
        <v>1285</v>
      </c>
      <c r="D178" s="77">
        <v>2</v>
      </c>
      <c r="E178" s="77" t="s">
        <v>823</v>
      </c>
      <c r="F178" s="14"/>
      <c r="G178" s="351"/>
      <c r="H178" s="342"/>
      <c r="I178" s="342"/>
      <c r="J178" s="342"/>
      <c r="K178" s="342"/>
    </row>
    <row r="179" spans="1:11" ht="43.5">
      <c r="A179" s="315" t="s">
        <v>1286</v>
      </c>
      <c r="B179" s="5" t="s">
        <v>311</v>
      </c>
      <c r="C179" s="14" t="s">
        <v>1287</v>
      </c>
      <c r="D179" s="77">
        <v>2</v>
      </c>
      <c r="E179" s="77" t="s">
        <v>827</v>
      </c>
      <c r="F179" s="14"/>
      <c r="G179" s="351"/>
      <c r="H179" s="342"/>
      <c r="I179" s="342"/>
      <c r="J179" s="342"/>
      <c r="K179" s="342"/>
    </row>
    <row r="180" spans="1:11" ht="15.5">
      <c r="A180" s="315"/>
      <c r="B180" s="5"/>
      <c r="C180" s="14" t="s">
        <v>1288</v>
      </c>
      <c r="D180" s="77">
        <v>2</v>
      </c>
      <c r="E180" s="77" t="s">
        <v>827</v>
      </c>
      <c r="F180" s="14"/>
      <c r="G180" s="351"/>
      <c r="H180" s="342"/>
      <c r="I180" s="342"/>
      <c r="J180" s="342"/>
      <c r="K180" s="342"/>
    </row>
    <row r="181" spans="1:11" ht="46.5">
      <c r="A181" s="315" t="s">
        <v>1289</v>
      </c>
      <c r="B181" s="7" t="s">
        <v>312</v>
      </c>
      <c r="C181" s="14" t="s">
        <v>1290</v>
      </c>
      <c r="D181" s="77">
        <v>2</v>
      </c>
      <c r="E181" s="354" t="s">
        <v>835</v>
      </c>
      <c r="F181" s="14"/>
      <c r="G181" s="351"/>
      <c r="H181" s="342"/>
      <c r="I181" s="342"/>
      <c r="J181" s="342"/>
      <c r="K181" s="342"/>
    </row>
    <row r="182" spans="1:11" ht="43.5">
      <c r="A182" s="315"/>
      <c r="B182" s="7"/>
      <c r="C182" s="14" t="s">
        <v>1291</v>
      </c>
      <c r="D182" s="77">
        <v>2</v>
      </c>
      <c r="E182" s="77" t="s">
        <v>835</v>
      </c>
      <c r="F182" s="14"/>
      <c r="G182" s="351"/>
      <c r="H182" s="342"/>
      <c r="I182" s="342"/>
      <c r="J182" s="342"/>
      <c r="K182" s="342"/>
    </row>
    <row r="183" spans="1:11" ht="43.5">
      <c r="A183" s="315" t="s">
        <v>1292</v>
      </c>
      <c r="B183" s="14" t="s">
        <v>313</v>
      </c>
      <c r="C183" s="14" t="s">
        <v>1293</v>
      </c>
      <c r="D183" s="77">
        <v>2</v>
      </c>
      <c r="E183" s="77" t="s">
        <v>835</v>
      </c>
      <c r="F183" s="14"/>
      <c r="G183" s="351"/>
      <c r="H183" s="342"/>
      <c r="I183" s="342"/>
      <c r="J183" s="342"/>
      <c r="K183" s="342"/>
    </row>
    <row r="184" spans="1:11">
      <c r="A184" s="315"/>
      <c r="B184" s="14"/>
      <c r="C184" s="14" t="s">
        <v>590</v>
      </c>
      <c r="D184" s="77">
        <v>2</v>
      </c>
      <c r="E184" s="77" t="s">
        <v>835</v>
      </c>
      <c r="F184" s="14"/>
      <c r="G184" s="351"/>
      <c r="H184" s="342"/>
      <c r="I184" s="342"/>
      <c r="J184" s="342"/>
      <c r="K184" s="342"/>
    </row>
    <row r="185" spans="1:11" ht="58">
      <c r="A185" s="315" t="s">
        <v>1294</v>
      </c>
      <c r="B185" s="5" t="s">
        <v>314</v>
      </c>
      <c r="C185" s="14" t="s">
        <v>1295</v>
      </c>
      <c r="D185" s="77">
        <v>2</v>
      </c>
      <c r="E185" s="77" t="s">
        <v>827</v>
      </c>
      <c r="F185" s="14" t="s">
        <v>893</v>
      </c>
      <c r="G185" s="351"/>
      <c r="H185" s="342"/>
      <c r="I185" s="342"/>
      <c r="J185" s="342"/>
      <c r="K185" s="342"/>
    </row>
    <row r="186" spans="1:11" ht="72.5">
      <c r="A186" s="315"/>
      <c r="B186" s="5"/>
      <c r="C186" s="14" t="s">
        <v>1296</v>
      </c>
      <c r="D186" s="77">
        <v>2</v>
      </c>
      <c r="E186" s="77" t="s">
        <v>827</v>
      </c>
      <c r="F186" s="14" t="s">
        <v>1297</v>
      </c>
      <c r="G186" s="351"/>
      <c r="H186" s="342"/>
      <c r="I186" s="342"/>
      <c r="J186" s="342"/>
      <c r="K186" s="342"/>
    </row>
    <row r="187" spans="1:11">
      <c r="A187" s="315" t="s">
        <v>1298</v>
      </c>
      <c r="B187" s="447" t="s">
        <v>316</v>
      </c>
      <c r="C187" s="456"/>
      <c r="D187" s="456"/>
      <c r="E187" s="456"/>
      <c r="F187" s="456"/>
      <c r="G187" s="457"/>
      <c r="H187" s="342">
        <f>SUM(D188:D205)</f>
        <v>36</v>
      </c>
      <c r="I187" s="342">
        <f>COUNT(D188:D205)*2</f>
        <v>36</v>
      </c>
      <c r="J187" s="342"/>
      <c r="K187" s="342"/>
    </row>
    <row r="188" spans="1:11" ht="46.5">
      <c r="A188" s="315" t="s">
        <v>1299</v>
      </c>
      <c r="B188" s="7" t="s">
        <v>1300</v>
      </c>
      <c r="C188" s="67" t="s">
        <v>1301</v>
      </c>
      <c r="D188" s="77">
        <v>2</v>
      </c>
      <c r="E188" s="77" t="s">
        <v>823</v>
      </c>
      <c r="F188" s="14"/>
      <c r="G188" s="351"/>
      <c r="H188" s="342"/>
      <c r="I188" s="342"/>
      <c r="J188" s="342"/>
      <c r="K188" s="342"/>
    </row>
    <row r="189" spans="1:11" ht="29">
      <c r="A189" s="315"/>
      <c r="B189" s="7"/>
      <c r="C189" s="67" t="s">
        <v>1302</v>
      </c>
      <c r="D189" s="77">
        <v>2</v>
      </c>
      <c r="E189" s="77" t="s">
        <v>823</v>
      </c>
      <c r="F189" s="14"/>
      <c r="G189" s="351"/>
      <c r="H189" s="342"/>
      <c r="I189" s="342"/>
      <c r="J189" s="342"/>
      <c r="K189" s="342"/>
    </row>
    <row r="190" spans="1:11" ht="31">
      <c r="A190" s="315" t="s">
        <v>1303</v>
      </c>
      <c r="B190" s="5" t="s">
        <v>317</v>
      </c>
      <c r="C190" s="87" t="s">
        <v>593</v>
      </c>
      <c r="D190" s="77">
        <v>2</v>
      </c>
      <c r="E190" s="77" t="s">
        <v>823</v>
      </c>
      <c r="F190" s="14"/>
      <c r="G190" s="351"/>
      <c r="H190" s="342"/>
      <c r="I190" s="342"/>
      <c r="J190" s="342"/>
      <c r="K190" s="342"/>
    </row>
    <row r="191" spans="1:11" ht="29">
      <c r="A191" s="315"/>
      <c r="B191" s="5"/>
      <c r="C191" s="67" t="s">
        <v>594</v>
      </c>
      <c r="D191" s="80">
        <v>2</v>
      </c>
      <c r="E191" s="77" t="s">
        <v>823</v>
      </c>
      <c r="F191" s="14"/>
      <c r="G191" s="351"/>
      <c r="H191" s="342"/>
      <c r="I191" s="342"/>
      <c r="J191" s="342"/>
      <c r="K191" s="342"/>
    </row>
    <row r="192" spans="1:11" ht="29">
      <c r="A192" s="315"/>
      <c r="B192" s="5"/>
      <c r="C192" s="67" t="s">
        <v>595</v>
      </c>
      <c r="D192" s="80">
        <v>2</v>
      </c>
      <c r="E192" s="77" t="s">
        <v>823</v>
      </c>
      <c r="F192" s="14"/>
      <c r="G192" s="351"/>
      <c r="H192" s="342"/>
      <c r="I192" s="342"/>
      <c r="J192" s="342"/>
      <c r="K192" s="342"/>
    </row>
    <row r="193" spans="1:11" ht="15.5">
      <c r="A193" s="315"/>
      <c r="B193" s="5"/>
      <c r="C193" s="67" t="s">
        <v>596</v>
      </c>
      <c r="D193" s="267">
        <v>2</v>
      </c>
      <c r="E193" s="77" t="s">
        <v>823</v>
      </c>
      <c r="F193" s="14"/>
      <c r="G193" s="351"/>
      <c r="H193" s="342"/>
      <c r="I193" s="342"/>
      <c r="J193" s="342"/>
      <c r="K193" s="342"/>
    </row>
    <row r="194" spans="1:11" ht="43.5">
      <c r="A194" s="315" t="s">
        <v>92</v>
      </c>
      <c r="B194" s="6" t="s">
        <v>318</v>
      </c>
      <c r="C194" s="67" t="s">
        <v>1304</v>
      </c>
      <c r="D194" s="80">
        <v>2</v>
      </c>
      <c r="E194" s="80" t="s">
        <v>823</v>
      </c>
      <c r="F194" s="69" t="s">
        <v>894</v>
      </c>
      <c r="G194" s="358"/>
      <c r="H194" s="342"/>
      <c r="I194" s="342"/>
      <c r="J194" s="342"/>
      <c r="K194" s="342"/>
    </row>
    <row r="195" spans="1:11" ht="29">
      <c r="A195" s="315"/>
      <c r="B195" s="6"/>
      <c r="C195" s="14" t="s">
        <v>598</v>
      </c>
      <c r="D195" s="77">
        <v>2</v>
      </c>
      <c r="E195" s="77" t="s">
        <v>823</v>
      </c>
      <c r="F195" s="14"/>
      <c r="G195" s="358"/>
      <c r="H195" s="342"/>
      <c r="I195" s="342"/>
      <c r="J195" s="342"/>
      <c r="K195" s="342"/>
    </row>
    <row r="196" spans="1:11" ht="29">
      <c r="A196" s="315"/>
      <c r="B196" s="6"/>
      <c r="C196" s="67" t="s">
        <v>1305</v>
      </c>
      <c r="D196" s="77">
        <v>2</v>
      </c>
      <c r="E196" s="77" t="s">
        <v>823</v>
      </c>
      <c r="F196" s="14"/>
      <c r="G196" s="358"/>
      <c r="H196" s="342"/>
      <c r="I196" s="342"/>
      <c r="J196" s="342"/>
      <c r="K196" s="342"/>
    </row>
    <row r="197" spans="1:11" ht="31">
      <c r="A197" s="315" t="s">
        <v>1306</v>
      </c>
      <c r="B197" s="5" t="s">
        <v>319</v>
      </c>
      <c r="C197" s="14" t="s">
        <v>1307</v>
      </c>
      <c r="D197" s="77">
        <v>2</v>
      </c>
      <c r="E197" s="77" t="s">
        <v>823</v>
      </c>
      <c r="F197" s="14"/>
      <c r="G197" s="351"/>
      <c r="H197" s="342"/>
      <c r="I197" s="342"/>
      <c r="J197" s="342"/>
      <c r="K197" s="342"/>
    </row>
    <row r="198" spans="1:11" ht="46.5">
      <c r="A198" s="315" t="s">
        <v>1308</v>
      </c>
      <c r="B198" s="5" t="s">
        <v>320</v>
      </c>
      <c r="C198" s="14" t="s">
        <v>1309</v>
      </c>
      <c r="D198" s="77">
        <v>2</v>
      </c>
      <c r="E198" s="77" t="s">
        <v>823</v>
      </c>
      <c r="F198" s="14"/>
      <c r="G198" s="351"/>
      <c r="H198" s="342"/>
      <c r="I198" s="342"/>
      <c r="J198" s="342"/>
      <c r="K198" s="342"/>
    </row>
    <row r="199" spans="1:11" ht="46.5">
      <c r="A199" s="315" t="s">
        <v>1310</v>
      </c>
      <c r="B199" s="6" t="s">
        <v>321</v>
      </c>
      <c r="C199" s="29" t="s">
        <v>1311</v>
      </c>
      <c r="D199" s="77">
        <v>2</v>
      </c>
      <c r="E199" s="77" t="s">
        <v>823</v>
      </c>
      <c r="F199" s="14" t="s">
        <v>1312</v>
      </c>
      <c r="G199" s="351"/>
      <c r="H199" s="342"/>
      <c r="I199" s="342"/>
      <c r="J199" s="342"/>
      <c r="K199" s="342"/>
    </row>
    <row r="200" spans="1:11" ht="29">
      <c r="A200" s="315"/>
      <c r="B200" s="6"/>
      <c r="C200" s="29" t="s">
        <v>1313</v>
      </c>
      <c r="D200" s="77">
        <v>2</v>
      </c>
      <c r="E200" s="77" t="s">
        <v>823</v>
      </c>
      <c r="F200" s="14" t="s">
        <v>1314</v>
      </c>
      <c r="G200" s="351"/>
      <c r="H200" s="342"/>
      <c r="I200" s="342"/>
      <c r="J200" s="342"/>
      <c r="K200" s="342"/>
    </row>
    <row r="201" spans="1:11" ht="31">
      <c r="A201" s="315" t="s">
        <v>1315</v>
      </c>
      <c r="B201" s="6" t="s">
        <v>322</v>
      </c>
      <c r="C201" s="92" t="s">
        <v>1316</v>
      </c>
      <c r="D201" s="77">
        <v>2</v>
      </c>
      <c r="E201" s="77" t="s">
        <v>828</v>
      </c>
      <c r="F201" s="14"/>
      <c r="G201" s="351"/>
      <c r="H201" s="342"/>
      <c r="I201" s="342"/>
      <c r="J201" s="342"/>
      <c r="K201" s="342"/>
    </row>
    <row r="202" spans="1:11" ht="58">
      <c r="A202" s="315" t="s">
        <v>97</v>
      </c>
      <c r="B202" s="6" t="s">
        <v>323</v>
      </c>
      <c r="C202" s="14" t="s">
        <v>1317</v>
      </c>
      <c r="D202" s="77">
        <v>2</v>
      </c>
      <c r="E202" s="77" t="s">
        <v>839</v>
      </c>
      <c r="F202" s="14" t="s">
        <v>897</v>
      </c>
      <c r="G202" s="351"/>
      <c r="H202" s="342"/>
      <c r="I202" s="342"/>
      <c r="J202" s="342"/>
      <c r="K202" s="342"/>
    </row>
    <row r="203" spans="1:11" ht="58">
      <c r="A203" s="315"/>
      <c r="B203" s="6"/>
      <c r="C203" s="14" t="s">
        <v>1318</v>
      </c>
      <c r="D203" s="77">
        <v>2</v>
      </c>
      <c r="E203" s="77" t="s">
        <v>822</v>
      </c>
      <c r="F203" s="14" t="s">
        <v>897</v>
      </c>
      <c r="G203" s="351"/>
      <c r="H203" s="342"/>
      <c r="I203" s="342"/>
      <c r="J203" s="342"/>
      <c r="K203" s="342"/>
    </row>
    <row r="204" spans="1:11" ht="43.5">
      <c r="A204" s="315" t="s">
        <v>1319</v>
      </c>
      <c r="B204" s="6" t="s">
        <v>324</v>
      </c>
      <c r="C204" s="14" t="s">
        <v>1320</v>
      </c>
      <c r="D204" s="354">
        <v>2</v>
      </c>
      <c r="E204" s="77" t="s">
        <v>828</v>
      </c>
      <c r="F204" s="14"/>
      <c r="G204" s="351"/>
      <c r="H204" s="342"/>
      <c r="I204" s="342"/>
      <c r="J204" s="342"/>
      <c r="K204" s="342"/>
    </row>
    <row r="205" spans="1:11" ht="29">
      <c r="A205" s="315" t="s">
        <v>1321</v>
      </c>
      <c r="B205" s="15" t="s">
        <v>325</v>
      </c>
      <c r="C205" s="14" t="s">
        <v>606</v>
      </c>
      <c r="D205" s="77">
        <v>2</v>
      </c>
      <c r="E205" s="77" t="s">
        <v>831</v>
      </c>
      <c r="F205" s="14"/>
      <c r="G205" s="351"/>
      <c r="H205" s="342"/>
      <c r="I205" s="342"/>
      <c r="J205" s="342"/>
      <c r="K205" s="342"/>
    </row>
    <row r="206" spans="1:11" ht="18.5">
      <c r="A206" s="315" t="s">
        <v>100</v>
      </c>
      <c r="B206" s="431" t="s">
        <v>326</v>
      </c>
      <c r="C206" s="443"/>
      <c r="D206" s="443"/>
      <c r="E206" s="443"/>
      <c r="F206" s="443"/>
      <c r="G206" s="444"/>
      <c r="H206" s="342">
        <f>SUM(D207:D208)</f>
        <v>4</v>
      </c>
      <c r="I206" s="342">
        <f>COUNT(D207:D208)*2</f>
        <v>4</v>
      </c>
      <c r="J206" s="342"/>
      <c r="K206" s="342"/>
    </row>
    <row r="207" spans="1:11" ht="46.5">
      <c r="A207" s="315" t="s">
        <v>1322</v>
      </c>
      <c r="B207" s="5" t="s">
        <v>327</v>
      </c>
      <c r="C207" s="14" t="s">
        <v>607</v>
      </c>
      <c r="D207" s="77">
        <v>2</v>
      </c>
      <c r="E207" s="77" t="s">
        <v>828</v>
      </c>
      <c r="F207" s="19"/>
      <c r="G207" s="351"/>
      <c r="H207" s="342"/>
      <c r="I207" s="342"/>
      <c r="J207" s="342"/>
      <c r="K207" s="342"/>
    </row>
    <row r="208" spans="1:11" ht="46.5">
      <c r="A208" s="315" t="s">
        <v>1323</v>
      </c>
      <c r="B208" s="5" t="s">
        <v>328</v>
      </c>
      <c r="C208" s="14" t="s">
        <v>1324</v>
      </c>
      <c r="D208" s="77">
        <v>2</v>
      </c>
      <c r="E208" s="77" t="s">
        <v>828</v>
      </c>
      <c r="F208" s="19"/>
      <c r="G208" s="351"/>
      <c r="H208" s="342"/>
      <c r="I208" s="342"/>
      <c r="J208" s="342"/>
      <c r="K208" s="342"/>
    </row>
    <row r="209" spans="1:11">
      <c r="A209" s="315" t="s">
        <v>1325</v>
      </c>
      <c r="B209" s="447" t="s">
        <v>330</v>
      </c>
      <c r="C209" s="456"/>
      <c r="D209" s="456"/>
      <c r="E209" s="456"/>
      <c r="F209" s="456"/>
      <c r="G209" s="457"/>
      <c r="H209" s="342">
        <f>SUM(D210)</f>
        <v>2</v>
      </c>
      <c r="I209" s="342">
        <f>COUNT(D210)*2</f>
        <v>2</v>
      </c>
      <c r="J209" s="342"/>
      <c r="K209" s="342"/>
    </row>
    <row r="210" spans="1:11" ht="31">
      <c r="A210" s="315" t="s">
        <v>105</v>
      </c>
      <c r="B210" s="5" t="s">
        <v>331</v>
      </c>
      <c r="C210" s="14" t="s">
        <v>1326</v>
      </c>
      <c r="D210" s="77">
        <v>2</v>
      </c>
      <c r="E210" s="77" t="s">
        <v>823</v>
      </c>
      <c r="F210" s="14"/>
      <c r="G210" s="351"/>
      <c r="H210" s="342"/>
      <c r="I210" s="342"/>
      <c r="J210" s="342"/>
      <c r="K210" s="342"/>
    </row>
    <row r="211" spans="1:11" ht="18.5">
      <c r="A211" s="315" t="s">
        <v>1327</v>
      </c>
      <c r="B211" s="431" t="s">
        <v>336</v>
      </c>
      <c r="C211" s="443"/>
      <c r="D211" s="443"/>
      <c r="E211" s="443"/>
      <c r="F211" s="443"/>
      <c r="G211" s="444"/>
      <c r="H211" s="342">
        <f>SUM(D212:D215)</f>
        <v>8</v>
      </c>
      <c r="I211" s="342">
        <f>COUNT(D212:D215)*2</f>
        <v>8</v>
      </c>
      <c r="J211" s="342"/>
      <c r="K211" s="342"/>
    </row>
    <row r="212" spans="1:11" ht="62">
      <c r="A212" s="315" t="s">
        <v>1328</v>
      </c>
      <c r="B212" s="6" t="s">
        <v>337</v>
      </c>
      <c r="C212" s="6" t="s">
        <v>616</v>
      </c>
      <c r="D212" s="77">
        <v>2</v>
      </c>
      <c r="E212" s="77" t="s">
        <v>831</v>
      </c>
      <c r="F212" s="14"/>
      <c r="G212" s="351"/>
      <c r="H212" s="342"/>
      <c r="I212" s="342"/>
      <c r="J212" s="342"/>
      <c r="K212" s="342"/>
    </row>
    <row r="213" spans="1:11" ht="58">
      <c r="A213" s="315" t="s">
        <v>1329</v>
      </c>
      <c r="B213" s="6" t="s">
        <v>338</v>
      </c>
      <c r="C213" s="14" t="s">
        <v>617</v>
      </c>
      <c r="D213" s="77">
        <v>2</v>
      </c>
      <c r="E213" s="77" t="s">
        <v>829</v>
      </c>
      <c r="F213" s="14" t="s">
        <v>899</v>
      </c>
      <c r="G213" s="351"/>
      <c r="H213" s="342"/>
      <c r="I213" s="342"/>
      <c r="J213" s="342"/>
      <c r="K213" s="342"/>
    </row>
    <row r="214" spans="1:11" ht="29">
      <c r="A214" s="315"/>
      <c r="B214" s="6"/>
      <c r="C214" s="67" t="s">
        <v>1330</v>
      </c>
      <c r="D214" s="77">
        <v>2</v>
      </c>
      <c r="E214" s="77" t="s">
        <v>831</v>
      </c>
      <c r="F214" s="14"/>
      <c r="G214" s="351"/>
      <c r="H214" s="342"/>
      <c r="I214" s="342"/>
      <c r="J214" s="342"/>
      <c r="K214" s="342"/>
    </row>
    <row r="215" spans="1:11" ht="62">
      <c r="A215" s="315" t="s">
        <v>1331</v>
      </c>
      <c r="B215" s="6" t="s">
        <v>339</v>
      </c>
      <c r="C215" s="67" t="s">
        <v>618</v>
      </c>
      <c r="D215" s="77">
        <v>2</v>
      </c>
      <c r="E215" s="77" t="s">
        <v>823</v>
      </c>
      <c r="F215" s="19"/>
      <c r="G215" s="351"/>
      <c r="H215" s="342"/>
      <c r="I215" s="342"/>
      <c r="J215" s="342"/>
      <c r="K215" s="342"/>
    </row>
    <row r="216" spans="1:11" ht="18.5">
      <c r="A216" s="472" t="s">
        <v>340</v>
      </c>
      <c r="B216" s="462"/>
      <c r="C216" s="462"/>
      <c r="D216" s="462"/>
      <c r="E216" s="462"/>
      <c r="F216" s="462"/>
      <c r="G216" s="463"/>
      <c r="H216" s="342">
        <f>H217+H230+H236+H238+H244+H251+H259+H262+H266+H292+H313+H325+H342</f>
        <v>280</v>
      </c>
      <c r="I216" s="342">
        <f>I217+I230+I236+I238+I244+I251+I259+I262+I266+I292+I313+I325+I342</f>
        <v>280</v>
      </c>
      <c r="J216" s="342"/>
      <c r="K216" s="342"/>
    </row>
    <row r="217" spans="1:11" ht="18.5">
      <c r="A217" s="315" t="s">
        <v>1332</v>
      </c>
      <c r="B217" s="431" t="s">
        <v>1333</v>
      </c>
      <c r="C217" s="443"/>
      <c r="D217" s="443"/>
      <c r="E217" s="443"/>
      <c r="F217" s="443"/>
      <c r="G217" s="444"/>
      <c r="H217" s="342">
        <f>SUM(D218:D229)</f>
        <v>24</v>
      </c>
      <c r="I217" s="342">
        <f>COUNT(D218:D229)*2</f>
        <v>24</v>
      </c>
      <c r="J217" s="342"/>
      <c r="K217" s="342"/>
    </row>
    <row r="218" spans="1:11" ht="46.5">
      <c r="A218" s="315" t="s">
        <v>1334</v>
      </c>
      <c r="B218" s="5" t="s">
        <v>342</v>
      </c>
      <c r="C218" s="14" t="s">
        <v>619</v>
      </c>
      <c r="D218" s="354">
        <v>2</v>
      </c>
      <c r="E218" s="77" t="s">
        <v>840</v>
      </c>
      <c r="F218" s="235"/>
      <c r="G218" s="351"/>
      <c r="H218" s="342"/>
      <c r="I218" s="342"/>
      <c r="J218" s="342"/>
      <c r="K218" s="342"/>
    </row>
    <row r="219" spans="1:11" ht="43.5">
      <c r="A219" s="315"/>
      <c r="B219" s="5"/>
      <c r="C219" s="14" t="s">
        <v>1335</v>
      </c>
      <c r="D219" s="77">
        <v>2</v>
      </c>
      <c r="E219" s="77" t="s">
        <v>840</v>
      </c>
      <c r="F219" s="14" t="s">
        <v>1336</v>
      </c>
      <c r="G219" s="351"/>
      <c r="H219" s="342"/>
      <c r="I219" s="342"/>
      <c r="J219" s="342"/>
      <c r="K219" s="342"/>
    </row>
    <row r="220" spans="1:11" ht="43.5">
      <c r="A220" s="315"/>
      <c r="B220" s="5"/>
      <c r="C220" s="14" t="s">
        <v>1337</v>
      </c>
      <c r="D220" s="77">
        <v>2</v>
      </c>
      <c r="E220" s="77" t="s">
        <v>833</v>
      </c>
      <c r="F220" s="14"/>
      <c r="G220" s="351"/>
      <c r="H220" s="342"/>
      <c r="I220" s="342"/>
      <c r="J220" s="342"/>
      <c r="K220" s="342"/>
    </row>
    <row r="221" spans="1:11" ht="43.5">
      <c r="A221" s="315"/>
      <c r="B221" s="5"/>
      <c r="C221" s="14" t="s">
        <v>1338</v>
      </c>
      <c r="D221" s="77">
        <v>2</v>
      </c>
      <c r="E221" s="77" t="s">
        <v>835</v>
      </c>
      <c r="F221" s="14"/>
      <c r="G221" s="351"/>
      <c r="H221" s="342"/>
      <c r="I221" s="342"/>
      <c r="J221" s="342"/>
      <c r="K221" s="342"/>
    </row>
    <row r="222" spans="1:11" ht="72.5">
      <c r="A222" s="315" t="s">
        <v>1339</v>
      </c>
      <c r="B222" s="5" t="s">
        <v>1340</v>
      </c>
      <c r="C222" s="92" t="s">
        <v>1341</v>
      </c>
      <c r="D222" s="77">
        <v>2</v>
      </c>
      <c r="E222" s="77" t="s">
        <v>823</v>
      </c>
      <c r="F222" s="19" t="s">
        <v>1342</v>
      </c>
      <c r="G222" s="351"/>
      <c r="H222" s="342"/>
      <c r="I222" s="342"/>
      <c r="J222" s="342"/>
      <c r="K222" s="342"/>
    </row>
    <row r="223" spans="1:11" ht="29">
      <c r="A223" s="315"/>
      <c r="B223" s="5"/>
      <c r="C223" s="67" t="s">
        <v>1343</v>
      </c>
      <c r="D223" s="77">
        <v>2</v>
      </c>
      <c r="E223" s="77" t="s">
        <v>840</v>
      </c>
      <c r="F223" s="14"/>
      <c r="G223" s="351"/>
      <c r="H223" s="342"/>
      <c r="I223" s="342"/>
      <c r="J223" s="342"/>
      <c r="K223" s="342"/>
    </row>
    <row r="224" spans="1:11" ht="43.5">
      <c r="A224" s="315"/>
      <c r="B224" s="5"/>
      <c r="C224" s="67" t="s">
        <v>1344</v>
      </c>
      <c r="D224" s="77">
        <v>2</v>
      </c>
      <c r="E224" s="77" t="s">
        <v>827</v>
      </c>
      <c r="F224" s="14"/>
      <c r="G224" s="351"/>
      <c r="H224" s="342"/>
      <c r="I224" s="342"/>
      <c r="J224" s="342"/>
      <c r="K224" s="342"/>
    </row>
    <row r="225" spans="1:11" ht="29">
      <c r="A225" s="315"/>
      <c r="B225" s="5"/>
      <c r="C225" s="87" t="s">
        <v>1345</v>
      </c>
      <c r="D225" s="77">
        <v>2</v>
      </c>
      <c r="E225" s="77" t="s">
        <v>827</v>
      </c>
      <c r="F225" s="14"/>
      <c r="G225" s="351"/>
      <c r="H225" s="342"/>
      <c r="I225" s="342"/>
      <c r="J225" s="342"/>
      <c r="K225" s="342"/>
    </row>
    <row r="226" spans="1:11" ht="29">
      <c r="A226" s="315"/>
      <c r="B226" s="5"/>
      <c r="C226" s="67" t="s">
        <v>1346</v>
      </c>
      <c r="D226" s="77">
        <v>2</v>
      </c>
      <c r="E226" s="77" t="s">
        <v>823</v>
      </c>
      <c r="F226" s="14"/>
      <c r="G226" s="351"/>
      <c r="H226" s="342"/>
      <c r="I226" s="342"/>
      <c r="J226" s="342"/>
      <c r="K226" s="342"/>
    </row>
    <row r="227" spans="1:11" ht="29">
      <c r="A227" s="315"/>
      <c r="B227" s="5"/>
      <c r="C227" s="67" t="s">
        <v>1347</v>
      </c>
      <c r="D227" s="77">
        <v>2</v>
      </c>
      <c r="E227" s="77" t="s">
        <v>838</v>
      </c>
      <c r="F227" s="14"/>
      <c r="G227" s="351"/>
      <c r="H227" s="342"/>
      <c r="I227" s="342"/>
      <c r="J227" s="342"/>
      <c r="K227" s="342"/>
    </row>
    <row r="228" spans="1:11" ht="31">
      <c r="A228" s="315" t="s">
        <v>1348</v>
      </c>
      <c r="B228" s="18" t="s">
        <v>343</v>
      </c>
      <c r="C228" s="19" t="s">
        <v>1349</v>
      </c>
      <c r="D228" s="77">
        <v>2</v>
      </c>
      <c r="E228" s="19" t="s">
        <v>835</v>
      </c>
      <c r="F228" s="19"/>
      <c r="G228" s="353"/>
      <c r="H228" s="342"/>
      <c r="I228" s="342"/>
      <c r="J228" s="342"/>
      <c r="K228" s="342"/>
    </row>
    <row r="229" spans="1:11" ht="29">
      <c r="A229" s="315"/>
      <c r="B229" s="5"/>
      <c r="C229" s="14" t="s">
        <v>1350</v>
      </c>
      <c r="D229" s="77">
        <v>2</v>
      </c>
      <c r="E229" s="77" t="s">
        <v>835</v>
      </c>
      <c r="F229" s="14"/>
      <c r="G229" s="351"/>
      <c r="H229" s="342"/>
      <c r="I229" s="342"/>
      <c r="J229" s="342"/>
      <c r="K229" s="342"/>
    </row>
    <row r="230" spans="1:11" ht="18.5">
      <c r="A230" s="315" t="s">
        <v>1351</v>
      </c>
      <c r="B230" s="431" t="s">
        <v>348</v>
      </c>
      <c r="C230" s="443"/>
      <c r="D230" s="443"/>
      <c r="E230" s="443"/>
      <c r="F230" s="443"/>
      <c r="G230" s="444"/>
      <c r="H230" s="342">
        <f>SUM(D231:D235)</f>
        <v>10</v>
      </c>
      <c r="I230" s="342">
        <f>COUNT(D231:D235)*2</f>
        <v>10</v>
      </c>
      <c r="J230" s="342"/>
      <c r="K230" s="342"/>
    </row>
    <row r="231" spans="1:11" ht="62">
      <c r="A231" s="315" t="s">
        <v>1352</v>
      </c>
      <c r="B231" s="5" t="s">
        <v>349</v>
      </c>
      <c r="C231" s="5" t="s">
        <v>1353</v>
      </c>
      <c r="D231" s="77">
        <v>2</v>
      </c>
      <c r="E231" s="77" t="s">
        <v>835</v>
      </c>
      <c r="F231" s="14"/>
      <c r="G231" s="351"/>
      <c r="H231" s="342"/>
      <c r="I231" s="342"/>
      <c r="J231" s="342"/>
      <c r="K231" s="342"/>
    </row>
    <row r="232" spans="1:11" ht="58">
      <c r="A232" s="315" t="s">
        <v>1354</v>
      </c>
      <c r="B232" s="19" t="s">
        <v>350</v>
      </c>
      <c r="C232" s="19" t="s">
        <v>1355</v>
      </c>
      <c r="D232" s="77">
        <v>2</v>
      </c>
      <c r="E232" s="19" t="s">
        <v>841</v>
      </c>
      <c r="F232" s="19" t="s">
        <v>903</v>
      </c>
      <c r="G232" s="353"/>
      <c r="H232" s="342"/>
      <c r="I232" s="342"/>
      <c r="J232" s="342"/>
      <c r="K232" s="342"/>
    </row>
    <row r="233" spans="1:11" ht="46.5">
      <c r="A233" s="315"/>
      <c r="B233" s="5"/>
      <c r="C233" s="5" t="s">
        <v>1356</v>
      </c>
      <c r="D233" s="77">
        <v>2</v>
      </c>
      <c r="E233" s="77" t="s">
        <v>835</v>
      </c>
      <c r="F233" s="14"/>
      <c r="G233" s="351"/>
      <c r="H233" s="342"/>
      <c r="I233" s="342"/>
      <c r="J233" s="342"/>
      <c r="K233" s="342"/>
    </row>
    <row r="234" spans="1:11" ht="46.5">
      <c r="A234" s="315"/>
      <c r="B234" s="5"/>
      <c r="C234" s="5" t="s">
        <v>1357</v>
      </c>
      <c r="D234" s="77">
        <v>2</v>
      </c>
      <c r="E234" s="77" t="s">
        <v>835</v>
      </c>
      <c r="F234" s="14"/>
      <c r="G234" s="351"/>
      <c r="H234" s="342"/>
      <c r="I234" s="342"/>
      <c r="J234" s="342"/>
      <c r="K234" s="342"/>
    </row>
    <row r="235" spans="1:11" ht="31">
      <c r="A235" s="315"/>
      <c r="B235" s="14"/>
      <c r="C235" s="5" t="s">
        <v>1358</v>
      </c>
      <c r="D235" s="77">
        <v>2</v>
      </c>
      <c r="E235" s="77" t="s">
        <v>840</v>
      </c>
      <c r="F235" s="14"/>
      <c r="G235" s="351"/>
      <c r="H235" s="342"/>
      <c r="I235" s="342"/>
      <c r="J235" s="342"/>
      <c r="K235" s="342"/>
    </row>
    <row r="236" spans="1:11">
      <c r="A236" s="315" t="s">
        <v>1359</v>
      </c>
      <c r="B236" s="431" t="s">
        <v>357</v>
      </c>
      <c r="C236" s="456"/>
      <c r="D236" s="456"/>
      <c r="E236" s="456"/>
      <c r="F236" s="456"/>
      <c r="G236" s="457"/>
      <c r="H236" s="342">
        <f>SUM(D237)</f>
        <v>2</v>
      </c>
      <c r="I236" s="342">
        <f>COUNT(D237)*2</f>
        <v>2</v>
      </c>
      <c r="J236" s="342"/>
      <c r="K236" s="342"/>
    </row>
    <row r="237" spans="1:11" ht="58">
      <c r="A237" s="315" t="s">
        <v>1360</v>
      </c>
      <c r="B237" s="14" t="s">
        <v>359</v>
      </c>
      <c r="C237" s="14" t="s">
        <v>1361</v>
      </c>
      <c r="D237" s="77">
        <v>2</v>
      </c>
      <c r="E237" s="77" t="s">
        <v>828</v>
      </c>
      <c r="F237" s="14"/>
      <c r="G237" s="351"/>
      <c r="H237" s="342"/>
      <c r="I237" s="342"/>
      <c r="J237" s="342"/>
      <c r="K237" s="342"/>
    </row>
    <row r="238" spans="1:11" ht="18.5">
      <c r="A238" s="315" t="s">
        <v>1362</v>
      </c>
      <c r="B238" s="431" t="s">
        <v>360</v>
      </c>
      <c r="C238" s="443"/>
      <c r="D238" s="443"/>
      <c r="E238" s="443"/>
      <c r="F238" s="443"/>
      <c r="G238" s="444"/>
      <c r="H238" s="342">
        <f>SUM(D239:D243)</f>
        <v>10</v>
      </c>
      <c r="I238" s="342">
        <f>COUNT(D239:D243)*2</f>
        <v>10</v>
      </c>
      <c r="J238" s="342"/>
      <c r="K238" s="342"/>
    </row>
    <row r="239" spans="1:11" ht="43.5">
      <c r="A239" s="315" t="s">
        <v>1363</v>
      </c>
      <c r="B239" s="19" t="s">
        <v>361</v>
      </c>
      <c r="C239" s="19" t="s">
        <v>1364</v>
      </c>
      <c r="D239" s="77">
        <v>2</v>
      </c>
      <c r="E239" s="77" t="s">
        <v>840</v>
      </c>
      <c r="F239" s="19"/>
      <c r="G239" s="353"/>
      <c r="H239" s="342"/>
      <c r="I239" s="342"/>
      <c r="J239" s="342"/>
      <c r="K239" s="342"/>
    </row>
    <row r="240" spans="1:11" ht="29">
      <c r="A240" s="315"/>
      <c r="B240" s="14"/>
      <c r="C240" s="14" t="s">
        <v>1365</v>
      </c>
      <c r="D240" s="77">
        <v>2</v>
      </c>
      <c r="E240" s="77" t="s">
        <v>840</v>
      </c>
      <c r="F240" s="14"/>
      <c r="G240" s="351"/>
      <c r="H240" s="342"/>
      <c r="I240" s="342"/>
      <c r="J240" s="342"/>
      <c r="K240" s="342"/>
    </row>
    <row r="241" spans="1:11" ht="43.5">
      <c r="A241" s="315" t="s">
        <v>1366</v>
      </c>
      <c r="B241" s="14" t="s">
        <v>362</v>
      </c>
      <c r="C241" s="14" t="s">
        <v>1367</v>
      </c>
      <c r="D241" s="77">
        <v>2</v>
      </c>
      <c r="E241" s="77" t="s">
        <v>840</v>
      </c>
      <c r="F241" s="14"/>
      <c r="G241" s="351"/>
      <c r="H241" s="342"/>
      <c r="I241" s="342"/>
      <c r="J241" s="342"/>
      <c r="K241" s="342"/>
    </row>
    <row r="242" spans="1:11" ht="43.5">
      <c r="A242" s="315"/>
      <c r="B242" s="14"/>
      <c r="C242" s="14" t="s">
        <v>1368</v>
      </c>
      <c r="D242" s="77">
        <v>2</v>
      </c>
      <c r="E242" s="77" t="s">
        <v>835</v>
      </c>
      <c r="F242" s="14"/>
      <c r="G242" s="351"/>
      <c r="H242" s="342"/>
      <c r="I242" s="342"/>
      <c r="J242" s="342"/>
      <c r="K242" s="342"/>
    </row>
    <row r="243" spans="1:11">
      <c r="A243" s="315"/>
      <c r="B243" s="14"/>
      <c r="C243" s="14" t="s">
        <v>1369</v>
      </c>
      <c r="D243" s="77">
        <v>2</v>
      </c>
      <c r="E243" s="77" t="s">
        <v>822</v>
      </c>
      <c r="F243" s="14"/>
      <c r="G243" s="351"/>
      <c r="H243" s="342"/>
      <c r="I243" s="342"/>
      <c r="J243" s="342"/>
      <c r="K243" s="342"/>
    </row>
    <row r="244" spans="1:11" ht="18.5">
      <c r="A244" s="315" t="s">
        <v>1370</v>
      </c>
      <c r="B244" s="431" t="s">
        <v>363</v>
      </c>
      <c r="C244" s="443"/>
      <c r="D244" s="443"/>
      <c r="E244" s="443"/>
      <c r="F244" s="443"/>
      <c r="G244" s="444"/>
      <c r="H244" s="342">
        <f>SUM(D245:D250)</f>
        <v>12</v>
      </c>
      <c r="I244" s="342">
        <f>COUNT(D245:D250)*2</f>
        <v>12</v>
      </c>
      <c r="J244" s="342"/>
      <c r="K244" s="342"/>
    </row>
    <row r="245" spans="1:11" ht="62">
      <c r="A245" s="315" t="s">
        <v>1371</v>
      </c>
      <c r="B245" s="6" t="s">
        <v>365</v>
      </c>
      <c r="C245" s="5" t="s">
        <v>660</v>
      </c>
      <c r="D245" s="77">
        <v>2</v>
      </c>
      <c r="E245" s="77" t="s">
        <v>840</v>
      </c>
      <c r="F245" s="14"/>
      <c r="G245" s="351"/>
      <c r="H245" s="342"/>
      <c r="I245" s="342"/>
      <c r="J245" s="342"/>
      <c r="K245" s="342"/>
    </row>
    <row r="246" spans="1:11" ht="43.5">
      <c r="A246" s="315"/>
      <c r="B246" s="6"/>
      <c r="C246" s="14" t="s">
        <v>1372</v>
      </c>
      <c r="D246" s="77">
        <v>2</v>
      </c>
      <c r="E246" s="77" t="s">
        <v>829</v>
      </c>
      <c r="F246" s="14"/>
      <c r="G246" s="351"/>
      <c r="H246" s="342"/>
      <c r="I246" s="342"/>
      <c r="J246" s="342"/>
      <c r="K246" s="342"/>
    </row>
    <row r="247" spans="1:11" ht="46.5">
      <c r="A247" s="315" t="s">
        <v>1373</v>
      </c>
      <c r="B247" s="88" t="s">
        <v>366</v>
      </c>
      <c r="C247" s="89" t="s">
        <v>662</v>
      </c>
      <c r="D247" s="77">
        <v>2</v>
      </c>
      <c r="E247" s="77" t="s">
        <v>828</v>
      </c>
      <c r="F247" s="19"/>
      <c r="G247" s="353"/>
      <c r="H247" s="342"/>
      <c r="I247" s="342"/>
      <c r="J247" s="342"/>
      <c r="K247" s="342"/>
    </row>
    <row r="248" spans="1:11" ht="43.5">
      <c r="A248" s="315"/>
      <c r="B248" s="6"/>
      <c r="C248" s="14" t="s">
        <v>663</v>
      </c>
      <c r="D248" s="77">
        <v>2</v>
      </c>
      <c r="E248" s="77" t="s">
        <v>823</v>
      </c>
      <c r="F248" s="14" t="s">
        <v>917</v>
      </c>
      <c r="G248" s="351"/>
      <c r="H248" s="342"/>
      <c r="I248" s="342"/>
      <c r="J248" s="342"/>
      <c r="K248" s="342"/>
    </row>
    <row r="249" spans="1:11" ht="43.5">
      <c r="A249" s="315"/>
      <c r="B249" s="6"/>
      <c r="C249" s="14" t="s">
        <v>664</v>
      </c>
      <c r="D249" s="77">
        <v>2</v>
      </c>
      <c r="E249" s="77" t="s">
        <v>823</v>
      </c>
      <c r="F249" s="14" t="s">
        <v>918</v>
      </c>
      <c r="G249" s="351"/>
      <c r="H249" s="342"/>
      <c r="I249" s="342"/>
      <c r="J249" s="342"/>
      <c r="K249" s="342"/>
    </row>
    <row r="250" spans="1:11" ht="43.5">
      <c r="A250" s="315" t="s">
        <v>141</v>
      </c>
      <c r="B250" s="88" t="s">
        <v>368</v>
      </c>
      <c r="C250" s="69" t="s">
        <v>667</v>
      </c>
      <c r="D250" s="77">
        <v>2</v>
      </c>
      <c r="E250" s="77" t="s">
        <v>842</v>
      </c>
      <c r="F250" s="19"/>
      <c r="G250" s="353"/>
      <c r="H250" s="342"/>
      <c r="I250" s="342"/>
      <c r="J250" s="342"/>
      <c r="K250" s="342"/>
    </row>
    <row r="251" spans="1:11" ht="18.5">
      <c r="A251" s="315" t="s">
        <v>1374</v>
      </c>
      <c r="B251" s="431" t="s">
        <v>369</v>
      </c>
      <c r="C251" s="443"/>
      <c r="D251" s="443"/>
      <c r="E251" s="443"/>
      <c r="F251" s="443"/>
      <c r="G251" s="444"/>
      <c r="H251" s="342">
        <f>SUM(D252:D258)</f>
        <v>14</v>
      </c>
      <c r="I251" s="342">
        <f>COUNT(D252:D258)*2</f>
        <v>14</v>
      </c>
      <c r="J251" s="342"/>
      <c r="K251" s="342"/>
    </row>
    <row r="252" spans="1:11" ht="58">
      <c r="A252" s="315" t="s">
        <v>1375</v>
      </c>
      <c r="B252" s="5" t="s">
        <v>370</v>
      </c>
      <c r="C252" s="14" t="s">
        <v>1376</v>
      </c>
      <c r="D252" s="77">
        <v>2</v>
      </c>
      <c r="E252" s="77" t="s">
        <v>840</v>
      </c>
      <c r="F252" s="14"/>
      <c r="G252" s="351"/>
      <c r="H252" s="342"/>
      <c r="I252" s="342"/>
      <c r="J252" s="342"/>
      <c r="K252" s="342"/>
    </row>
    <row r="253" spans="1:11" ht="46.5">
      <c r="A253" s="315" t="s">
        <v>1377</v>
      </c>
      <c r="B253" s="5" t="s">
        <v>371</v>
      </c>
      <c r="C253" s="14" t="s">
        <v>1378</v>
      </c>
      <c r="D253" s="77">
        <v>2</v>
      </c>
      <c r="E253" s="77" t="s">
        <v>840</v>
      </c>
      <c r="F253" s="14"/>
      <c r="G253" s="351"/>
      <c r="H253" s="342"/>
      <c r="I253" s="342"/>
      <c r="J253" s="342"/>
      <c r="K253" s="342"/>
    </row>
    <row r="254" spans="1:11" ht="43.5">
      <c r="A254" s="315" t="s">
        <v>1379</v>
      </c>
      <c r="B254" s="7" t="s">
        <v>373</v>
      </c>
      <c r="C254" s="14" t="s">
        <v>1380</v>
      </c>
      <c r="D254" s="77">
        <v>2</v>
      </c>
      <c r="E254" s="77" t="s">
        <v>840</v>
      </c>
      <c r="F254" s="14"/>
      <c r="G254" s="351"/>
      <c r="H254" s="342"/>
      <c r="I254" s="342"/>
      <c r="J254" s="342"/>
      <c r="K254" s="342"/>
    </row>
    <row r="255" spans="1:11" ht="31">
      <c r="A255" s="315" t="s">
        <v>1381</v>
      </c>
      <c r="B255" s="6" t="s">
        <v>374</v>
      </c>
      <c r="C255" s="14" t="s">
        <v>1382</v>
      </c>
      <c r="D255" s="77">
        <v>2</v>
      </c>
      <c r="E255" s="77" t="s">
        <v>828</v>
      </c>
      <c r="F255" s="14"/>
      <c r="G255" s="351"/>
      <c r="H255" s="342"/>
      <c r="I255" s="342"/>
      <c r="J255" s="342"/>
      <c r="K255" s="342"/>
    </row>
    <row r="256" spans="1:11" ht="31">
      <c r="A256" s="315" t="s">
        <v>1383</v>
      </c>
      <c r="B256" s="6" t="s">
        <v>375</v>
      </c>
      <c r="C256" s="92" t="s">
        <v>1384</v>
      </c>
      <c r="D256" s="77">
        <v>2</v>
      </c>
      <c r="E256" s="77" t="s">
        <v>827</v>
      </c>
      <c r="F256" s="14" t="s">
        <v>1385</v>
      </c>
      <c r="G256" s="351"/>
      <c r="H256" s="342"/>
      <c r="I256" s="342"/>
      <c r="J256" s="342"/>
      <c r="K256" s="342"/>
    </row>
    <row r="257" spans="1:11" ht="29">
      <c r="A257" s="315"/>
      <c r="B257" s="6"/>
      <c r="C257" s="14" t="s">
        <v>674</v>
      </c>
      <c r="D257" s="77">
        <v>2</v>
      </c>
      <c r="E257" s="77" t="s">
        <v>827</v>
      </c>
      <c r="F257" s="14"/>
      <c r="G257" s="351"/>
      <c r="H257" s="342"/>
      <c r="I257" s="342"/>
      <c r="J257" s="342"/>
      <c r="K257" s="342"/>
    </row>
    <row r="258" spans="1:11" ht="46.5">
      <c r="A258" s="315" t="s">
        <v>1386</v>
      </c>
      <c r="B258" s="6" t="s">
        <v>376</v>
      </c>
      <c r="C258" s="14" t="s">
        <v>1387</v>
      </c>
      <c r="D258" s="77">
        <v>2</v>
      </c>
      <c r="E258" s="77" t="s">
        <v>828</v>
      </c>
      <c r="F258" s="14"/>
      <c r="G258" s="351"/>
      <c r="H258" s="342"/>
      <c r="I258" s="342"/>
      <c r="J258" s="342"/>
      <c r="K258" s="342"/>
    </row>
    <row r="259" spans="1:11" ht="18.5">
      <c r="A259" s="315" t="s">
        <v>1388</v>
      </c>
      <c r="B259" s="473" t="s">
        <v>382</v>
      </c>
      <c r="C259" s="473"/>
      <c r="D259" s="473"/>
      <c r="E259" s="473"/>
      <c r="F259" s="473"/>
      <c r="G259" s="473"/>
      <c r="H259" s="367">
        <f>SUM(D260:D261)</f>
        <v>4</v>
      </c>
      <c r="I259" s="367">
        <f>COUNT(D260:D261)*2</f>
        <v>4</v>
      </c>
      <c r="J259" s="367"/>
      <c r="K259" s="367"/>
    </row>
    <row r="260" spans="1:11" ht="31">
      <c r="A260" s="315" t="s">
        <v>1389</v>
      </c>
      <c r="B260" s="6" t="s">
        <v>385</v>
      </c>
      <c r="C260" s="67" t="s">
        <v>696</v>
      </c>
      <c r="D260" s="80">
        <v>2</v>
      </c>
      <c r="E260" s="359" t="s">
        <v>835</v>
      </c>
      <c r="F260" s="67"/>
      <c r="G260" s="67"/>
      <c r="H260" s="367"/>
      <c r="I260" s="367"/>
      <c r="J260" s="367"/>
      <c r="K260" s="367"/>
    </row>
    <row r="261" spans="1:11" ht="29">
      <c r="A261" s="315"/>
      <c r="B261" s="6"/>
      <c r="C261" s="67" t="s">
        <v>1390</v>
      </c>
      <c r="D261" s="80">
        <v>2</v>
      </c>
      <c r="E261" s="80" t="s">
        <v>835</v>
      </c>
      <c r="F261" s="67"/>
      <c r="G261" s="67"/>
      <c r="H261" s="367"/>
      <c r="I261" s="367"/>
      <c r="J261" s="367"/>
      <c r="K261" s="367"/>
    </row>
    <row r="262" spans="1:11" ht="18.5">
      <c r="A262" s="315" t="s">
        <v>1391</v>
      </c>
      <c r="B262" s="431" t="s">
        <v>388</v>
      </c>
      <c r="C262" s="443"/>
      <c r="D262" s="443"/>
      <c r="E262" s="443"/>
      <c r="F262" s="443"/>
      <c r="G262" s="444"/>
      <c r="H262" s="342">
        <f>SUM(D263:D264)</f>
        <v>4</v>
      </c>
      <c r="I262" s="342">
        <f>COUNT(D263:D264)*2</f>
        <v>4</v>
      </c>
      <c r="J262" s="342"/>
      <c r="K262" s="342"/>
    </row>
    <row r="263" spans="1:11" ht="43.5">
      <c r="A263" s="315" t="s">
        <v>1392</v>
      </c>
      <c r="B263" s="5" t="s">
        <v>389</v>
      </c>
      <c r="C263" s="14" t="s">
        <v>1393</v>
      </c>
      <c r="D263" s="77">
        <v>2</v>
      </c>
      <c r="E263" s="77" t="s">
        <v>823</v>
      </c>
      <c r="F263" s="14"/>
      <c r="G263" s="351"/>
      <c r="H263" s="342"/>
      <c r="I263" s="342"/>
      <c r="J263" s="342"/>
      <c r="K263" s="342"/>
    </row>
    <row r="264" spans="1:11" ht="31">
      <c r="A264" s="315" t="s">
        <v>1394</v>
      </c>
      <c r="B264" s="18" t="s">
        <v>390</v>
      </c>
      <c r="C264" s="19" t="s">
        <v>1395</v>
      </c>
      <c r="D264" s="77">
        <v>2</v>
      </c>
      <c r="E264" s="77" t="s">
        <v>835</v>
      </c>
      <c r="F264" s="19"/>
      <c r="G264" s="353"/>
      <c r="H264" s="342"/>
      <c r="I264" s="342"/>
      <c r="J264" s="342"/>
      <c r="K264" s="342"/>
    </row>
    <row r="265" spans="1:11" ht="15.5">
      <c r="A265" s="315"/>
      <c r="B265" s="474" t="s">
        <v>1396</v>
      </c>
      <c r="C265" s="475"/>
      <c r="D265" s="475"/>
      <c r="E265" s="475"/>
      <c r="F265" s="475"/>
      <c r="G265" s="476"/>
      <c r="H265" s="342"/>
      <c r="I265" s="342"/>
      <c r="J265" s="342"/>
      <c r="K265" s="342"/>
    </row>
    <row r="266" spans="1:11" ht="18.5">
      <c r="A266" s="315" t="s">
        <v>1397</v>
      </c>
      <c r="B266" s="431" t="s">
        <v>1398</v>
      </c>
      <c r="C266" s="443"/>
      <c r="D266" s="443"/>
      <c r="E266" s="443"/>
      <c r="F266" s="443"/>
      <c r="G266" s="444"/>
      <c r="H266" s="342">
        <f>SUM(D267:D291)</f>
        <v>50</v>
      </c>
      <c r="I266" s="342">
        <f>COUNT(D267:D291)*2</f>
        <v>50</v>
      </c>
      <c r="J266" s="342"/>
      <c r="K266" s="342"/>
    </row>
    <row r="267" spans="1:11" ht="46.5">
      <c r="A267" s="315" t="s">
        <v>1399</v>
      </c>
      <c r="B267" s="18" t="s">
        <v>1400</v>
      </c>
      <c r="C267" s="18" t="s">
        <v>1401</v>
      </c>
      <c r="D267" s="77">
        <v>2</v>
      </c>
      <c r="E267" s="77" t="s">
        <v>829</v>
      </c>
      <c r="F267" s="19" t="s">
        <v>1402</v>
      </c>
      <c r="G267" s="353"/>
      <c r="H267" s="342"/>
      <c r="I267" s="342"/>
      <c r="J267" s="342"/>
      <c r="K267" s="342"/>
    </row>
    <row r="268" spans="1:11" ht="58">
      <c r="A268" s="315"/>
      <c r="B268" s="5"/>
      <c r="C268" s="14" t="s">
        <v>1403</v>
      </c>
      <c r="D268" s="77">
        <v>2</v>
      </c>
      <c r="E268" s="77" t="s">
        <v>840</v>
      </c>
      <c r="F268" s="19" t="s">
        <v>1404</v>
      </c>
      <c r="G268" s="351"/>
      <c r="H268" s="342"/>
      <c r="I268" s="342"/>
      <c r="J268" s="342"/>
      <c r="K268" s="342"/>
    </row>
    <row r="269" spans="1:11" ht="62">
      <c r="A269" s="315" t="s">
        <v>1405</v>
      </c>
      <c r="B269" s="5" t="s">
        <v>1406</v>
      </c>
      <c r="C269" s="14" t="s">
        <v>1407</v>
      </c>
      <c r="D269" s="77">
        <v>2</v>
      </c>
      <c r="E269" s="77" t="s">
        <v>829</v>
      </c>
      <c r="F269" s="14"/>
      <c r="G269" s="351"/>
      <c r="H269" s="342"/>
      <c r="I269" s="342"/>
      <c r="J269" s="342"/>
      <c r="K269" s="342"/>
    </row>
    <row r="270" spans="1:11" ht="29">
      <c r="A270" s="315"/>
      <c r="B270" s="5"/>
      <c r="C270" s="14" t="s">
        <v>1408</v>
      </c>
      <c r="D270" s="77">
        <v>2</v>
      </c>
      <c r="E270" s="77" t="s">
        <v>1409</v>
      </c>
      <c r="F270" s="14"/>
      <c r="G270" s="351"/>
      <c r="H270" s="342"/>
      <c r="I270" s="342"/>
      <c r="J270" s="342"/>
      <c r="K270" s="342"/>
    </row>
    <row r="271" spans="1:11" ht="43.5">
      <c r="A271" s="315"/>
      <c r="B271" s="5"/>
      <c r="C271" s="14" t="s">
        <v>1410</v>
      </c>
      <c r="D271" s="77">
        <v>2</v>
      </c>
      <c r="E271" s="77" t="s">
        <v>829</v>
      </c>
      <c r="F271" s="14"/>
      <c r="G271" s="351"/>
      <c r="H271" s="342"/>
      <c r="I271" s="342"/>
      <c r="J271" s="342"/>
      <c r="K271" s="342"/>
    </row>
    <row r="272" spans="1:11" ht="43.5">
      <c r="A272" s="315"/>
      <c r="B272" s="5"/>
      <c r="C272" s="14" t="s">
        <v>1411</v>
      </c>
      <c r="D272" s="77">
        <v>2</v>
      </c>
      <c r="E272" s="77" t="s">
        <v>829</v>
      </c>
      <c r="F272" s="14"/>
      <c r="G272" s="351"/>
      <c r="H272" s="342"/>
      <c r="I272" s="342"/>
      <c r="J272" s="342"/>
      <c r="K272" s="342"/>
    </row>
    <row r="273" spans="1:11" ht="15.5">
      <c r="A273" s="315"/>
      <c r="B273" s="5"/>
      <c r="C273" s="14" t="s">
        <v>1412</v>
      </c>
      <c r="D273" s="77">
        <v>2</v>
      </c>
      <c r="E273" s="77" t="s">
        <v>829</v>
      </c>
      <c r="F273" s="14"/>
      <c r="G273" s="351"/>
      <c r="H273" s="342"/>
      <c r="I273" s="342"/>
      <c r="J273" s="342"/>
      <c r="K273" s="342"/>
    </row>
    <row r="274" spans="1:11" ht="15.5">
      <c r="A274" s="315"/>
      <c r="B274" s="5"/>
      <c r="C274" s="14" t="s">
        <v>1413</v>
      </c>
      <c r="D274" s="77">
        <v>2</v>
      </c>
      <c r="E274" s="77" t="s">
        <v>829</v>
      </c>
      <c r="F274" s="14"/>
      <c r="G274" s="351"/>
      <c r="H274" s="342"/>
      <c r="I274" s="342"/>
      <c r="J274" s="342"/>
      <c r="K274" s="342"/>
    </row>
    <row r="275" spans="1:11" ht="15.5">
      <c r="A275" s="315"/>
      <c r="B275" s="5"/>
      <c r="C275" s="14" t="s">
        <v>1414</v>
      </c>
      <c r="D275" s="77">
        <v>2</v>
      </c>
      <c r="E275" s="77" t="s">
        <v>829</v>
      </c>
      <c r="F275" s="14"/>
      <c r="G275" s="351"/>
      <c r="H275" s="342"/>
      <c r="I275" s="342"/>
      <c r="J275" s="342"/>
      <c r="K275" s="342"/>
    </row>
    <row r="276" spans="1:11" ht="15.5">
      <c r="A276" s="315"/>
      <c r="B276" s="5"/>
      <c r="C276" s="14" t="s">
        <v>1415</v>
      </c>
      <c r="D276" s="77">
        <v>2</v>
      </c>
      <c r="E276" s="77" t="s">
        <v>829</v>
      </c>
      <c r="F276" s="14"/>
      <c r="G276" s="351"/>
      <c r="H276" s="342"/>
      <c r="I276" s="342"/>
      <c r="J276" s="342"/>
      <c r="K276" s="342"/>
    </row>
    <row r="277" spans="1:11" ht="29">
      <c r="A277" s="315"/>
      <c r="B277" s="5"/>
      <c r="C277" s="14" t="s">
        <v>1416</v>
      </c>
      <c r="D277" s="77">
        <v>2</v>
      </c>
      <c r="E277" s="77" t="s">
        <v>829</v>
      </c>
      <c r="F277" s="14"/>
      <c r="G277" s="351"/>
      <c r="H277" s="342"/>
      <c r="I277" s="342"/>
      <c r="J277" s="342"/>
      <c r="K277" s="342"/>
    </row>
    <row r="278" spans="1:11" ht="15.5">
      <c r="A278" s="315"/>
      <c r="B278" s="5"/>
      <c r="C278" s="14" t="s">
        <v>1417</v>
      </c>
      <c r="D278" s="77">
        <v>2</v>
      </c>
      <c r="E278" s="77" t="s">
        <v>829</v>
      </c>
      <c r="F278" s="14"/>
      <c r="G278" s="351"/>
      <c r="H278" s="342"/>
      <c r="I278" s="342"/>
      <c r="J278" s="342"/>
      <c r="K278" s="342"/>
    </row>
    <row r="279" spans="1:11" ht="43.5">
      <c r="A279" s="315"/>
      <c r="B279" s="5"/>
      <c r="C279" s="14" t="s">
        <v>1407</v>
      </c>
      <c r="D279" s="77">
        <v>2</v>
      </c>
      <c r="E279" s="77" t="s">
        <v>829</v>
      </c>
      <c r="F279" s="14" t="s">
        <v>1418</v>
      </c>
      <c r="G279" s="351"/>
      <c r="H279" s="342"/>
      <c r="I279" s="342"/>
      <c r="J279" s="342"/>
      <c r="K279" s="342"/>
    </row>
    <row r="280" spans="1:11" ht="72.5">
      <c r="A280" s="315" t="s">
        <v>1419</v>
      </c>
      <c r="B280" s="5" t="s">
        <v>1420</v>
      </c>
      <c r="C280" s="14" t="s">
        <v>1421</v>
      </c>
      <c r="D280" s="77">
        <v>2</v>
      </c>
      <c r="E280" s="77" t="s">
        <v>829</v>
      </c>
      <c r="F280" s="19" t="s">
        <v>1422</v>
      </c>
      <c r="G280" s="351"/>
      <c r="H280" s="342"/>
      <c r="I280" s="342"/>
      <c r="J280" s="342"/>
      <c r="K280" s="342"/>
    </row>
    <row r="281" spans="1:11" ht="77.5">
      <c r="A281" s="315" t="s">
        <v>1423</v>
      </c>
      <c r="B281" s="5" t="s">
        <v>1424</v>
      </c>
      <c r="C281" s="14" t="s">
        <v>1425</v>
      </c>
      <c r="D281" s="77">
        <v>2</v>
      </c>
      <c r="E281" s="77" t="s">
        <v>829</v>
      </c>
      <c r="F281" s="14" t="s">
        <v>1426</v>
      </c>
      <c r="G281" s="351"/>
      <c r="H281" s="342"/>
      <c r="I281" s="342"/>
      <c r="J281" s="342"/>
      <c r="K281" s="342"/>
    </row>
    <row r="282" spans="1:11" ht="46.5">
      <c r="A282" s="315" t="s">
        <v>1427</v>
      </c>
      <c r="B282" s="18" t="s">
        <v>1428</v>
      </c>
      <c r="C282" s="19" t="s">
        <v>1429</v>
      </c>
      <c r="D282" s="77">
        <v>2</v>
      </c>
      <c r="E282" s="77" t="s">
        <v>829</v>
      </c>
      <c r="F282" s="19"/>
      <c r="G282" s="353"/>
      <c r="H282" s="342"/>
      <c r="I282" s="342"/>
      <c r="J282" s="342"/>
      <c r="K282" s="342"/>
    </row>
    <row r="283" spans="1:11" ht="15.5">
      <c r="A283" s="315"/>
      <c r="B283" s="18"/>
      <c r="C283" s="19" t="s">
        <v>1430</v>
      </c>
      <c r="D283" s="77">
        <v>2</v>
      </c>
      <c r="E283" s="77"/>
      <c r="F283" s="19"/>
      <c r="G283" s="353"/>
      <c r="H283" s="342"/>
      <c r="I283" s="342"/>
      <c r="J283" s="342"/>
      <c r="K283" s="342"/>
    </row>
    <row r="284" spans="1:11" ht="43.5">
      <c r="A284" s="315"/>
      <c r="B284" s="5"/>
      <c r="C284" s="14" t="s">
        <v>1431</v>
      </c>
      <c r="D284" s="77">
        <v>2</v>
      </c>
      <c r="E284" s="77" t="s">
        <v>829</v>
      </c>
      <c r="F284" s="14"/>
      <c r="G284" s="351"/>
      <c r="H284" s="342"/>
      <c r="I284" s="342"/>
      <c r="J284" s="342"/>
      <c r="K284" s="342"/>
    </row>
    <row r="285" spans="1:11" ht="43.5">
      <c r="A285" s="315" t="s">
        <v>1432</v>
      </c>
      <c r="B285" s="14" t="s">
        <v>1433</v>
      </c>
      <c r="C285" s="14" t="s">
        <v>1434</v>
      </c>
      <c r="D285" s="77">
        <v>2</v>
      </c>
      <c r="E285" s="77" t="s">
        <v>843</v>
      </c>
      <c r="F285" s="14"/>
      <c r="G285" s="351"/>
      <c r="H285" s="342"/>
      <c r="I285" s="342"/>
      <c r="J285" s="342"/>
      <c r="K285" s="342"/>
    </row>
    <row r="286" spans="1:11">
      <c r="A286" s="315"/>
      <c r="B286" s="14"/>
      <c r="C286" s="14" t="s">
        <v>1435</v>
      </c>
      <c r="D286" s="77">
        <v>2</v>
      </c>
      <c r="E286" s="77" t="s">
        <v>843</v>
      </c>
      <c r="F286" s="14"/>
      <c r="G286" s="351"/>
      <c r="H286" s="342"/>
      <c r="I286" s="342"/>
      <c r="J286" s="342"/>
      <c r="K286" s="342"/>
    </row>
    <row r="287" spans="1:11">
      <c r="A287" s="315"/>
      <c r="B287" s="14"/>
      <c r="C287" s="14" t="s">
        <v>1436</v>
      </c>
      <c r="D287" s="77">
        <v>2</v>
      </c>
      <c r="E287" s="77" t="s">
        <v>843</v>
      </c>
      <c r="F287" s="14"/>
      <c r="G287" s="351"/>
      <c r="H287" s="342"/>
      <c r="I287" s="342"/>
      <c r="J287" s="342"/>
      <c r="K287" s="342"/>
    </row>
    <row r="288" spans="1:11" ht="29">
      <c r="A288" s="315"/>
      <c r="B288" s="14"/>
      <c r="C288" s="14" t="s">
        <v>1437</v>
      </c>
      <c r="D288" s="77">
        <v>2</v>
      </c>
      <c r="E288" s="77" t="s">
        <v>843</v>
      </c>
      <c r="F288" s="14"/>
      <c r="G288" s="351"/>
      <c r="H288" s="342"/>
      <c r="I288" s="342"/>
      <c r="J288" s="342"/>
      <c r="K288" s="342"/>
    </row>
    <row r="289" spans="1:11">
      <c r="A289" s="315"/>
      <c r="B289" s="14"/>
      <c r="C289" s="14" t="s">
        <v>1438</v>
      </c>
      <c r="D289" s="77">
        <v>2</v>
      </c>
      <c r="E289" s="77" t="s">
        <v>843</v>
      </c>
      <c r="F289" s="14"/>
      <c r="G289" s="351"/>
      <c r="H289" s="342"/>
      <c r="I289" s="342"/>
      <c r="J289" s="342"/>
      <c r="K289" s="342"/>
    </row>
    <row r="290" spans="1:11" ht="87">
      <c r="A290" s="315"/>
      <c r="B290" s="14"/>
      <c r="C290" s="15" t="s">
        <v>1439</v>
      </c>
      <c r="D290" s="78">
        <v>2</v>
      </c>
      <c r="E290" s="78" t="s">
        <v>832</v>
      </c>
      <c r="F290" s="15" t="s">
        <v>1440</v>
      </c>
      <c r="G290" s="351"/>
      <c r="H290" s="342"/>
      <c r="I290" s="342"/>
      <c r="J290" s="342"/>
      <c r="K290" s="342"/>
    </row>
    <row r="291" spans="1:11">
      <c r="A291" s="315"/>
      <c r="B291" s="14"/>
      <c r="C291" s="14" t="s">
        <v>1441</v>
      </c>
      <c r="D291" s="77">
        <v>2</v>
      </c>
      <c r="E291" s="77" t="s">
        <v>843</v>
      </c>
      <c r="F291" s="14" t="s">
        <v>1442</v>
      </c>
      <c r="G291" s="351"/>
      <c r="H291" s="342"/>
      <c r="I291" s="342"/>
      <c r="J291" s="342"/>
      <c r="K291" s="342"/>
    </row>
    <row r="292" spans="1:11" ht="18.5">
      <c r="A292" s="315" t="s">
        <v>1443</v>
      </c>
      <c r="B292" s="431" t="s">
        <v>1444</v>
      </c>
      <c r="C292" s="443"/>
      <c r="D292" s="443"/>
      <c r="E292" s="443"/>
      <c r="F292" s="443"/>
      <c r="G292" s="444"/>
      <c r="H292" s="342">
        <f>SUM(D293:D312)</f>
        <v>40</v>
      </c>
      <c r="I292" s="342">
        <f>COUNT(D293:D312)*2</f>
        <v>40</v>
      </c>
      <c r="J292" s="342"/>
      <c r="K292" s="342"/>
    </row>
    <row r="293" spans="1:11" ht="43.5">
      <c r="A293" s="315" t="s">
        <v>1445</v>
      </c>
      <c r="B293" s="88" t="s">
        <v>1446</v>
      </c>
      <c r="C293" s="19" t="s">
        <v>1447</v>
      </c>
      <c r="D293" s="77">
        <v>2</v>
      </c>
      <c r="E293" s="77" t="s">
        <v>829</v>
      </c>
      <c r="F293" s="19" t="s">
        <v>1448</v>
      </c>
      <c r="G293" s="353"/>
      <c r="H293" s="342"/>
      <c r="I293" s="342"/>
      <c r="J293" s="342"/>
      <c r="K293" s="342"/>
    </row>
    <row r="294" spans="1:11" ht="101.5">
      <c r="A294" s="315"/>
      <c r="B294" s="6"/>
      <c r="C294" s="14" t="s">
        <v>1449</v>
      </c>
      <c r="D294" s="77">
        <v>2</v>
      </c>
      <c r="E294" s="77" t="s">
        <v>829</v>
      </c>
      <c r="F294" s="14" t="s">
        <v>1450</v>
      </c>
      <c r="G294" s="351"/>
      <c r="H294" s="342"/>
      <c r="I294" s="342"/>
      <c r="J294" s="342"/>
      <c r="K294" s="342"/>
    </row>
    <row r="295" spans="1:11" ht="58">
      <c r="A295" s="315"/>
      <c r="B295" s="6"/>
      <c r="C295" s="14" t="s">
        <v>1451</v>
      </c>
      <c r="D295" s="77">
        <v>2</v>
      </c>
      <c r="E295" s="77" t="s">
        <v>829</v>
      </c>
      <c r="F295" s="14" t="s">
        <v>1452</v>
      </c>
      <c r="G295" s="351"/>
      <c r="H295" s="342"/>
      <c r="I295" s="342"/>
      <c r="J295" s="342"/>
      <c r="K295" s="342"/>
    </row>
    <row r="296" spans="1:11" ht="43.5">
      <c r="A296" s="315"/>
      <c r="B296" s="6"/>
      <c r="C296" s="14" t="s">
        <v>1453</v>
      </c>
      <c r="D296" s="77">
        <v>2</v>
      </c>
      <c r="E296" s="77" t="s">
        <v>840</v>
      </c>
      <c r="F296" s="14" t="s">
        <v>1454</v>
      </c>
      <c r="G296" s="351"/>
      <c r="H296" s="342"/>
      <c r="I296" s="342"/>
      <c r="J296" s="342"/>
      <c r="K296" s="342"/>
    </row>
    <row r="297" spans="1:11" ht="29">
      <c r="A297" s="315"/>
      <c r="B297" s="6"/>
      <c r="C297" s="14" t="s">
        <v>1455</v>
      </c>
      <c r="D297" s="77">
        <v>2</v>
      </c>
      <c r="E297" s="77" t="s">
        <v>831</v>
      </c>
      <c r="F297" s="14" t="s">
        <v>1456</v>
      </c>
      <c r="G297" s="351"/>
      <c r="H297" s="342"/>
      <c r="I297" s="342"/>
      <c r="J297" s="342"/>
      <c r="K297" s="342"/>
    </row>
    <row r="298" spans="1:11" ht="43.5">
      <c r="A298" s="315"/>
      <c r="B298" s="6"/>
      <c r="C298" s="14" t="s">
        <v>1457</v>
      </c>
      <c r="D298" s="354">
        <v>2</v>
      </c>
      <c r="E298" s="77" t="s">
        <v>831</v>
      </c>
      <c r="F298" s="92" t="s">
        <v>1458</v>
      </c>
      <c r="G298" s="351"/>
      <c r="H298" s="342"/>
      <c r="I298" s="342"/>
      <c r="J298" s="342"/>
      <c r="K298" s="342"/>
    </row>
    <row r="299" spans="1:11" ht="43.5">
      <c r="A299" s="315"/>
      <c r="B299" s="6"/>
      <c r="C299" s="92" t="s">
        <v>1459</v>
      </c>
      <c r="D299" s="77">
        <v>2</v>
      </c>
      <c r="E299" s="77" t="s">
        <v>822</v>
      </c>
      <c r="F299" s="14" t="s">
        <v>1460</v>
      </c>
      <c r="G299" s="351"/>
      <c r="H299" s="342"/>
      <c r="I299" s="342"/>
      <c r="J299" s="342"/>
      <c r="K299" s="342"/>
    </row>
    <row r="300" spans="1:11" ht="43.5">
      <c r="A300" s="315"/>
      <c r="B300" s="6"/>
      <c r="C300" s="14" t="s">
        <v>1461</v>
      </c>
      <c r="D300" s="77">
        <v>2</v>
      </c>
      <c r="E300" s="77" t="s">
        <v>822</v>
      </c>
      <c r="F300" s="14"/>
      <c r="G300" s="351"/>
      <c r="H300" s="342"/>
      <c r="I300" s="342"/>
      <c r="J300" s="342"/>
      <c r="K300" s="342"/>
    </row>
    <row r="301" spans="1:11" ht="43.5">
      <c r="A301" s="315"/>
      <c r="B301" s="6"/>
      <c r="C301" s="14" t="s">
        <v>1462</v>
      </c>
      <c r="D301" s="77">
        <v>2</v>
      </c>
      <c r="E301" s="77" t="s">
        <v>822</v>
      </c>
      <c r="F301" s="14" t="s">
        <v>1463</v>
      </c>
      <c r="G301" s="351"/>
      <c r="H301" s="342"/>
      <c r="I301" s="342"/>
      <c r="J301" s="342"/>
      <c r="K301" s="342"/>
    </row>
    <row r="302" spans="1:11" ht="72.5">
      <c r="A302" s="315"/>
      <c r="B302" s="6"/>
      <c r="C302" s="14" t="s">
        <v>1464</v>
      </c>
      <c r="D302" s="77">
        <v>2</v>
      </c>
      <c r="E302" s="77" t="s">
        <v>835</v>
      </c>
      <c r="F302" s="14"/>
      <c r="G302" s="351"/>
      <c r="H302" s="342"/>
      <c r="I302" s="342"/>
      <c r="J302" s="342"/>
      <c r="K302" s="342"/>
    </row>
    <row r="303" spans="1:11" ht="29">
      <c r="A303" s="315"/>
      <c r="B303" s="6"/>
      <c r="C303" s="14" t="s">
        <v>1465</v>
      </c>
      <c r="D303" s="77">
        <v>2</v>
      </c>
      <c r="E303" s="77" t="s">
        <v>835</v>
      </c>
      <c r="F303" s="14"/>
      <c r="G303" s="351"/>
      <c r="H303" s="342"/>
      <c r="I303" s="342"/>
      <c r="J303" s="342"/>
      <c r="K303" s="342"/>
    </row>
    <row r="304" spans="1:11" ht="29">
      <c r="A304" s="315"/>
      <c r="B304" s="6"/>
      <c r="C304" s="14" t="s">
        <v>1466</v>
      </c>
      <c r="D304" s="77">
        <v>2</v>
      </c>
      <c r="E304" s="77" t="s">
        <v>835</v>
      </c>
      <c r="F304" s="14"/>
      <c r="G304" s="351"/>
      <c r="H304" s="342"/>
      <c r="I304" s="342"/>
      <c r="J304" s="342"/>
      <c r="K304" s="342"/>
    </row>
    <row r="305" spans="1:11" ht="29">
      <c r="A305" s="315"/>
      <c r="B305" s="6"/>
      <c r="C305" s="14" t="s">
        <v>1467</v>
      </c>
      <c r="D305" s="77">
        <v>2</v>
      </c>
      <c r="E305" s="77" t="s">
        <v>835</v>
      </c>
      <c r="F305" s="14"/>
      <c r="G305" s="351"/>
      <c r="H305" s="342"/>
      <c r="I305" s="342"/>
      <c r="J305" s="342"/>
      <c r="K305" s="342"/>
    </row>
    <row r="306" spans="1:11" ht="43.5">
      <c r="A306" s="315"/>
      <c r="B306" s="6"/>
      <c r="C306" s="14" t="s">
        <v>1468</v>
      </c>
      <c r="D306" s="77">
        <v>2</v>
      </c>
      <c r="E306" s="77" t="s">
        <v>831</v>
      </c>
      <c r="F306" s="14"/>
      <c r="G306" s="351"/>
      <c r="H306" s="342"/>
      <c r="I306" s="342"/>
      <c r="J306" s="342"/>
      <c r="K306" s="342"/>
    </row>
    <row r="307" spans="1:11" ht="29">
      <c r="A307" s="315"/>
      <c r="B307" s="6"/>
      <c r="C307" s="14" t="s">
        <v>1469</v>
      </c>
      <c r="D307" s="77">
        <v>2</v>
      </c>
      <c r="E307" s="77" t="s">
        <v>831</v>
      </c>
      <c r="F307" s="14"/>
      <c r="G307" s="351"/>
      <c r="H307" s="342"/>
      <c r="I307" s="342"/>
      <c r="J307" s="342"/>
      <c r="K307" s="342"/>
    </row>
    <row r="308" spans="1:11" ht="58">
      <c r="A308" s="315" t="s">
        <v>1470</v>
      </c>
      <c r="B308" s="14" t="s">
        <v>1471</v>
      </c>
      <c r="C308" s="14" t="s">
        <v>1472</v>
      </c>
      <c r="D308" s="77">
        <v>2</v>
      </c>
      <c r="E308" s="77" t="s">
        <v>835</v>
      </c>
      <c r="F308" s="14"/>
      <c r="G308" s="351"/>
      <c r="H308" s="342"/>
      <c r="I308" s="342"/>
      <c r="J308" s="342"/>
      <c r="K308" s="342"/>
    </row>
    <row r="309" spans="1:11" ht="46.5">
      <c r="A309" s="315" t="s">
        <v>1473</v>
      </c>
      <c r="B309" s="6" t="s">
        <v>1474</v>
      </c>
      <c r="C309" s="14" t="s">
        <v>1472</v>
      </c>
      <c r="D309" s="77">
        <v>2</v>
      </c>
      <c r="E309" s="77" t="s">
        <v>835</v>
      </c>
      <c r="F309" s="14"/>
      <c r="G309" s="351"/>
      <c r="H309" s="342"/>
      <c r="I309" s="342"/>
      <c r="J309" s="342"/>
      <c r="K309" s="342"/>
    </row>
    <row r="310" spans="1:11" ht="62">
      <c r="A310" s="315" t="s">
        <v>1475</v>
      </c>
      <c r="B310" s="88" t="s">
        <v>1476</v>
      </c>
      <c r="C310" s="18" t="s">
        <v>1477</v>
      </c>
      <c r="D310" s="77">
        <v>2</v>
      </c>
      <c r="E310" s="19" t="s">
        <v>835</v>
      </c>
      <c r="F310" s="19"/>
      <c r="G310" s="353"/>
      <c r="H310" s="342"/>
      <c r="I310" s="342"/>
      <c r="J310" s="342"/>
      <c r="K310" s="342"/>
    </row>
    <row r="311" spans="1:11" ht="46.5">
      <c r="A311" s="315" t="s">
        <v>1478</v>
      </c>
      <c r="B311" s="6" t="s">
        <v>1479</v>
      </c>
      <c r="C311" s="14" t="s">
        <v>1472</v>
      </c>
      <c r="D311" s="77">
        <v>2</v>
      </c>
      <c r="E311" s="77" t="s">
        <v>835</v>
      </c>
      <c r="F311" s="14"/>
      <c r="G311" s="351"/>
      <c r="H311" s="342"/>
      <c r="I311" s="342"/>
      <c r="J311" s="342"/>
      <c r="K311" s="342"/>
    </row>
    <row r="312" spans="1:11" ht="15.5">
      <c r="A312" s="315"/>
      <c r="B312" s="6"/>
      <c r="C312" s="14" t="s">
        <v>1480</v>
      </c>
      <c r="D312" s="77">
        <v>2</v>
      </c>
      <c r="E312" s="77" t="s">
        <v>835</v>
      </c>
      <c r="F312" s="14"/>
      <c r="G312" s="351"/>
      <c r="H312" s="342"/>
      <c r="I312" s="342"/>
      <c r="J312" s="342"/>
      <c r="K312" s="342"/>
    </row>
    <row r="313" spans="1:11" ht="18.5">
      <c r="A313" s="315" t="s">
        <v>1481</v>
      </c>
      <c r="B313" s="431" t="s">
        <v>1482</v>
      </c>
      <c r="C313" s="443"/>
      <c r="D313" s="443"/>
      <c r="E313" s="443"/>
      <c r="F313" s="443"/>
      <c r="G313" s="444"/>
      <c r="H313" s="342">
        <f>SUM(D314:D324)</f>
        <v>22</v>
      </c>
      <c r="I313" s="342">
        <f>COUNT(D314:D324)*2</f>
        <v>22</v>
      </c>
      <c r="J313" s="342"/>
      <c r="K313" s="342"/>
    </row>
    <row r="314" spans="1:11" ht="87">
      <c r="A314" s="315" t="s">
        <v>1483</v>
      </c>
      <c r="B314" s="6" t="s">
        <v>1484</v>
      </c>
      <c r="C314" s="14" t="s">
        <v>1485</v>
      </c>
      <c r="D314" s="77">
        <v>2</v>
      </c>
      <c r="E314" s="19" t="s">
        <v>833</v>
      </c>
      <c r="F314" s="19" t="s">
        <v>1486</v>
      </c>
      <c r="G314" s="351"/>
      <c r="H314" s="342"/>
      <c r="I314" s="342"/>
      <c r="J314" s="342"/>
      <c r="K314" s="342"/>
    </row>
    <row r="315" spans="1:11" ht="43.5">
      <c r="A315" s="315"/>
      <c r="B315" s="6"/>
      <c r="C315" s="67" t="s">
        <v>1487</v>
      </c>
      <c r="D315" s="77">
        <v>2</v>
      </c>
      <c r="E315" s="19" t="s">
        <v>833</v>
      </c>
      <c r="F315" s="19"/>
      <c r="G315" s="351"/>
      <c r="H315" s="342"/>
      <c r="I315" s="342"/>
      <c r="J315" s="342"/>
      <c r="K315" s="342"/>
    </row>
    <row r="316" spans="1:11" ht="58">
      <c r="A316" s="315"/>
      <c r="B316" s="6"/>
      <c r="C316" s="14" t="s">
        <v>1488</v>
      </c>
      <c r="D316" s="77">
        <v>2</v>
      </c>
      <c r="E316" s="19" t="s">
        <v>833</v>
      </c>
      <c r="F316" s="19"/>
      <c r="G316" s="351"/>
      <c r="H316" s="342"/>
      <c r="I316" s="342"/>
      <c r="J316" s="342"/>
      <c r="K316" s="342"/>
    </row>
    <row r="317" spans="1:11" ht="43.5">
      <c r="A317" s="315" t="s">
        <v>1489</v>
      </c>
      <c r="B317" s="6" t="s">
        <v>1490</v>
      </c>
      <c r="C317" s="14" t="s">
        <v>1491</v>
      </c>
      <c r="D317" s="77">
        <v>2</v>
      </c>
      <c r="E317" s="19" t="s">
        <v>835</v>
      </c>
      <c r="F317" s="14" t="s">
        <v>1492</v>
      </c>
      <c r="G317" s="351"/>
      <c r="H317" s="342"/>
      <c r="I317" s="342"/>
      <c r="J317" s="342"/>
      <c r="K317" s="342"/>
    </row>
    <row r="318" spans="1:11" ht="72.5">
      <c r="A318" s="315"/>
      <c r="B318" s="6"/>
      <c r="C318" s="14" t="s">
        <v>1493</v>
      </c>
      <c r="D318" s="77">
        <v>2</v>
      </c>
      <c r="E318" s="19" t="s">
        <v>833</v>
      </c>
      <c r="F318" s="14"/>
      <c r="G318" s="351"/>
      <c r="H318" s="342"/>
      <c r="I318" s="342"/>
      <c r="J318" s="342"/>
      <c r="K318" s="342"/>
    </row>
    <row r="319" spans="1:11" ht="43.5">
      <c r="A319" s="315"/>
      <c r="B319" s="6"/>
      <c r="C319" s="14" t="s">
        <v>1494</v>
      </c>
      <c r="D319" s="77">
        <v>2</v>
      </c>
      <c r="E319" s="19" t="s">
        <v>835</v>
      </c>
      <c r="F319" s="14"/>
      <c r="G319" s="351"/>
      <c r="H319" s="342"/>
      <c r="I319" s="342"/>
      <c r="J319" s="342"/>
      <c r="K319" s="342"/>
    </row>
    <row r="320" spans="1:11" ht="43.5">
      <c r="A320" s="315"/>
      <c r="B320" s="6"/>
      <c r="C320" s="14" t="s">
        <v>1495</v>
      </c>
      <c r="D320" s="77">
        <v>2</v>
      </c>
      <c r="E320" s="19" t="s">
        <v>835</v>
      </c>
      <c r="F320" s="14" t="s">
        <v>1496</v>
      </c>
      <c r="G320" s="351"/>
      <c r="H320" s="342"/>
      <c r="I320" s="342"/>
      <c r="J320" s="342"/>
      <c r="K320" s="342"/>
    </row>
    <row r="321" spans="1:11" ht="58">
      <c r="A321" s="315"/>
      <c r="B321" s="6"/>
      <c r="C321" s="67" t="s">
        <v>1497</v>
      </c>
      <c r="D321" s="77">
        <v>2</v>
      </c>
      <c r="E321" s="19" t="s">
        <v>835</v>
      </c>
      <c r="F321" s="354" t="s">
        <v>1498</v>
      </c>
      <c r="G321" s="351"/>
      <c r="H321" s="342"/>
      <c r="I321" s="342"/>
      <c r="J321" s="342"/>
      <c r="K321" s="342"/>
    </row>
    <row r="322" spans="1:11" ht="43.5">
      <c r="A322" s="315"/>
      <c r="B322" s="6"/>
      <c r="C322" s="67" t="s">
        <v>1499</v>
      </c>
      <c r="D322" s="77">
        <v>2</v>
      </c>
      <c r="E322" s="19" t="s">
        <v>842</v>
      </c>
      <c r="F322" s="92" t="s">
        <v>1500</v>
      </c>
      <c r="G322" s="351"/>
      <c r="H322" s="342"/>
      <c r="I322" s="342"/>
      <c r="J322" s="342"/>
      <c r="K322" s="342"/>
    </row>
    <row r="323" spans="1:11" ht="29">
      <c r="A323" s="315"/>
      <c r="B323" s="6"/>
      <c r="C323" s="14" t="s">
        <v>1501</v>
      </c>
      <c r="D323" s="77">
        <v>2</v>
      </c>
      <c r="E323" s="19" t="s">
        <v>835</v>
      </c>
      <c r="F323" s="14" t="s">
        <v>1502</v>
      </c>
      <c r="G323" s="351"/>
      <c r="H323" s="342"/>
      <c r="I323" s="342"/>
      <c r="J323" s="342"/>
      <c r="K323" s="342"/>
    </row>
    <row r="324" spans="1:11" ht="87">
      <c r="A324" s="315"/>
      <c r="B324" s="6"/>
      <c r="C324" s="67" t="s">
        <v>1503</v>
      </c>
      <c r="D324" s="77">
        <v>2</v>
      </c>
      <c r="E324" s="19" t="s">
        <v>835</v>
      </c>
      <c r="F324" s="19" t="s">
        <v>1504</v>
      </c>
      <c r="G324" s="351"/>
      <c r="H324" s="342"/>
      <c r="I324" s="342"/>
      <c r="J324" s="342"/>
      <c r="K324" s="342"/>
    </row>
    <row r="325" spans="1:11">
      <c r="A325" s="315" t="s">
        <v>1505</v>
      </c>
      <c r="B325" s="447" t="s">
        <v>1506</v>
      </c>
      <c r="C325" s="456"/>
      <c r="D325" s="456"/>
      <c r="E325" s="456"/>
      <c r="F325" s="456"/>
      <c r="G325" s="457"/>
      <c r="H325" s="342">
        <f>SUM(D326:D340)</f>
        <v>30</v>
      </c>
      <c r="I325" s="342">
        <f>COUNT(D326:D340)*2</f>
        <v>30</v>
      </c>
      <c r="J325" s="342"/>
      <c r="K325" s="342"/>
    </row>
    <row r="326" spans="1:11" ht="72.5">
      <c r="A326" s="315" t="s">
        <v>1507</v>
      </c>
      <c r="B326" s="6" t="s">
        <v>1508</v>
      </c>
      <c r="C326" s="67" t="s">
        <v>1509</v>
      </c>
      <c r="D326" s="77">
        <v>2</v>
      </c>
      <c r="E326" s="79" t="s">
        <v>835</v>
      </c>
      <c r="F326" s="90" t="s">
        <v>1510</v>
      </c>
      <c r="G326" s="351"/>
      <c r="H326" s="342"/>
      <c r="I326" s="342"/>
      <c r="J326" s="342"/>
      <c r="K326" s="342"/>
    </row>
    <row r="327" spans="1:11" ht="43.5">
      <c r="A327" s="315"/>
      <c r="B327" s="6"/>
      <c r="C327" s="67" t="s">
        <v>1511</v>
      </c>
      <c r="D327" s="77">
        <v>2</v>
      </c>
      <c r="E327" s="79" t="s">
        <v>835</v>
      </c>
      <c r="F327" s="90" t="s">
        <v>1512</v>
      </c>
      <c r="G327" s="351"/>
      <c r="H327" s="342"/>
      <c r="I327" s="342"/>
      <c r="J327" s="342"/>
      <c r="K327" s="342"/>
    </row>
    <row r="328" spans="1:11" ht="43.5">
      <c r="A328" s="315"/>
      <c r="B328" s="6"/>
      <c r="C328" s="67" t="s">
        <v>1513</v>
      </c>
      <c r="D328" s="77">
        <v>2</v>
      </c>
      <c r="E328" s="79" t="s">
        <v>829</v>
      </c>
      <c r="F328" s="90" t="s">
        <v>1514</v>
      </c>
      <c r="G328" s="351"/>
      <c r="H328" s="342"/>
      <c r="I328" s="342"/>
      <c r="J328" s="342"/>
      <c r="K328" s="342"/>
    </row>
    <row r="329" spans="1:11" ht="29">
      <c r="A329" s="315"/>
      <c r="B329" s="6"/>
      <c r="C329" s="67" t="s">
        <v>1515</v>
      </c>
      <c r="D329" s="77">
        <v>2</v>
      </c>
      <c r="E329" s="79" t="s">
        <v>823</v>
      </c>
      <c r="F329" s="90" t="s">
        <v>1516</v>
      </c>
      <c r="G329" s="351"/>
      <c r="H329" s="342"/>
      <c r="I329" s="342"/>
      <c r="J329" s="342"/>
      <c r="K329" s="342"/>
    </row>
    <row r="330" spans="1:11" ht="116">
      <c r="A330" s="315"/>
      <c r="B330" s="6"/>
      <c r="C330" s="67" t="s">
        <v>1517</v>
      </c>
      <c r="D330" s="77">
        <v>2</v>
      </c>
      <c r="E330" s="79" t="s">
        <v>835</v>
      </c>
      <c r="F330" s="90" t="s">
        <v>1518</v>
      </c>
      <c r="G330" s="351"/>
      <c r="H330" s="342"/>
      <c r="I330" s="342"/>
      <c r="J330" s="342"/>
      <c r="K330" s="342"/>
    </row>
    <row r="331" spans="1:11" ht="31">
      <c r="A331" s="315" t="s">
        <v>1519</v>
      </c>
      <c r="B331" s="6" t="s">
        <v>1520</v>
      </c>
      <c r="C331" s="67" t="s">
        <v>1521</v>
      </c>
      <c r="D331" s="77">
        <v>2</v>
      </c>
      <c r="E331" s="79" t="s">
        <v>835</v>
      </c>
      <c r="F331" s="90" t="s">
        <v>1522</v>
      </c>
      <c r="G331" s="351"/>
      <c r="H331" s="342"/>
      <c r="I331" s="342"/>
      <c r="J331" s="342"/>
      <c r="K331" s="342"/>
    </row>
    <row r="332" spans="1:11" ht="43.5">
      <c r="A332" s="315"/>
      <c r="B332" s="6"/>
      <c r="C332" s="67" t="s">
        <v>1523</v>
      </c>
      <c r="D332" s="77">
        <v>2</v>
      </c>
      <c r="E332" s="79" t="s">
        <v>835</v>
      </c>
      <c r="F332" s="90" t="s">
        <v>1524</v>
      </c>
      <c r="G332" s="351"/>
      <c r="H332" s="342"/>
      <c r="I332" s="342"/>
      <c r="J332" s="342"/>
      <c r="K332" s="342"/>
    </row>
    <row r="333" spans="1:11" ht="15.5">
      <c r="A333" s="315"/>
      <c r="B333" s="6"/>
      <c r="C333" s="67" t="s">
        <v>1525</v>
      </c>
      <c r="D333" s="77">
        <v>2</v>
      </c>
      <c r="E333" s="79" t="s">
        <v>835</v>
      </c>
      <c r="F333" s="90"/>
      <c r="G333" s="351"/>
      <c r="H333" s="342"/>
      <c r="I333" s="342"/>
      <c r="J333" s="342"/>
      <c r="K333" s="342"/>
    </row>
    <row r="334" spans="1:11" ht="58">
      <c r="A334" s="315"/>
      <c r="B334" s="6"/>
      <c r="C334" s="67" t="s">
        <v>1526</v>
      </c>
      <c r="D334" s="77">
        <v>2</v>
      </c>
      <c r="E334" s="79" t="s">
        <v>835</v>
      </c>
      <c r="F334" s="90" t="s">
        <v>1527</v>
      </c>
      <c r="G334" s="351"/>
      <c r="H334" s="342"/>
      <c r="I334" s="342"/>
      <c r="J334" s="342"/>
      <c r="K334" s="342"/>
    </row>
    <row r="335" spans="1:11" ht="58">
      <c r="A335" s="315" t="s">
        <v>1528</v>
      </c>
      <c r="B335" s="6" t="s">
        <v>1529</v>
      </c>
      <c r="C335" s="67" t="s">
        <v>1530</v>
      </c>
      <c r="D335" s="77">
        <v>2</v>
      </c>
      <c r="E335" s="79" t="s">
        <v>835</v>
      </c>
      <c r="F335" s="90" t="s">
        <v>1531</v>
      </c>
      <c r="G335" s="351"/>
      <c r="H335" s="342"/>
      <c r="I335" s="342"/>
      <c r="J335" s="342"/>
      <c r="K335" s="342"/>
    </row>
    <row r="336" spans="1:11" ht="29">
      <c r="A336" s="315"/>
      <c r="B336" s="6"/>
      <c r="C336" s="67" t="s">
        <v>1532</v>
      </c>
      <c r="D336" s="77">
        <v>2</v>
      </c>
      <c r="E336" s="79" t="s">
        <v>835</v>
      </c>
      <c r="F336" s="90" t="s">
        <v>1533</v>
      </c>
      <c r="G336" s="351"/>
      <c r="H336" s="342"/>
      <c r="I336" s="342"/>
      <c r="J336" s="342"/>
      <c r="K336" s="342"/>
    </row>
    <row r="337" spans="1:11" ht="43.5">
      <c r="A337" s="315"/>
      <c r="B337" s="6"/>
      <c r="C337" s="67" t="s">
        <v>1534</v>
      </c>
      <c r="D337" s="77">
        <v>2</v>
      </c>
      <c r="E337" s="79" t="s">
        <v>835</v>
      </c>
      <c r="F337" s="90"/>
      <c r="G337" s="351"/>
      <c r="H337" s="342"/>
      <c r="I337" s="342"/>
      <c r="J337" s="342"/>
      <c r="K337" s="342"/>
    </row>
    <row r="338" spans="1:11" ht="29">
      <c r="A338" s="315"/>
      <c r="B338" s="6"/>
      <c r="C338" s="67" t="s">
        <v>1535</v>
      </c>
      <c r="D338" s="77">
        <v>2</v>
      </c>
      <c r="E338" s="79" t="s">
        <v>835</v>
      </c>
      <c r="F338" s="90" t="s">
        <v>1536</v>
      </c>
      <c r="G338" s="351"/>
      <c r="H338" s="342"/>
      <c r="I338" s="342"/>
      <c r="J338" s="342"/>
      <c r="K338" s="342"/>
    </row>
    <row r="339" spans="1:11" ht="31">
      <c r="A339" s="315" t="s">
        <v>1537</v>
      </c>
      <c r="B339" s="6" t="s">
        <v>1538</v>
      </c>
      <c r="C339" s="67" t="s">
        <v>1539</v>
      </c>
      <c r="D339" s="77">
        <v>2</v>
      </c>
      <c r="E339" s="79" t="s">
        <v>835</v>
      </c>
      <c r="F339" s="90"/>
      <c r="G339" s="351"/>
      <c r="H339" s="342"/>
      <c r="I339" s="342"/>
      <c r="J339" s="342"/>
      <c r="K339" s="342"/>
    </row>
    <row r="340" spans="1:11" ht="43.5">
      <c r="A340" s="315"/>
      <c r="B340" s="6"/>
      <c r="C340" s="67" t="s">
        <v>1540</v>
      </c>
      <c r="D340" s="77">
        <v>2</v>
      </c>
      <c r="E340" s="79" t="s">
        <v>835</v>
      </c>
      <c r="F340" s="90" t="s">
        <v>1541</v>
      </c>
      <c r="G340" s="351"/>
      <c r="H340" s="342"/>
      <c r="I340" s="342"/>
      <c r="J340" s="342"/>
      <c r="K340" s="342"/>
    </row>
    <row r="341" spans="1:11" ht="18.5">
      <c r="A341" s="315"/>
      <c r="B341" s="477" t="s">
        <v>1542</v>
      </c>
      <c r="C341" s="478"/>
      <c r="D341" s="478"/>
      <c r="E341" s="478"/>
      <c r="F341" s="478"/>
      <c r="G341" s="479"/>
      <c r="H341" s="342"/>
      <c r="I341" s="342"/>
      <c r="J341" s="342"/>
      <c r="K341" s="342"/>
    </row>
    <row r="342" spans="1:11">
      <c r="A342" s="315" t="s">
        <v>1543</v>
      </c>
      <c r="B342" s="431" t="s">
        <v>1544</v>
      </c>
      <c r="C342" s="464"/>
      <c r="D342" s="464"/>
      <c r="E342" s="464"/>
      <c r="F342" s="464"/>
      <c r="G342" s="465"/>
      <c r="H342" s="342">
        <f>SUM(D343:D371)</f>
        <v>58</v>
      </c>
      <c r="I342" s="342">
        <f>COUNT(D343:D371)*2</f>
        <v>58</v>
      </c>
      <c r="J342" s="342"/>
      <c r="K342" s="342"/>
    </row>
    <row r="343" spans="1:11" ht="46.5">
      <c r="A343" s="315" t="s">
        <v>1545</v>
      </c>
      <c r="B343" s="5" t="s">
        <v>1546</v>
      </c>
      <c r="C343" s="14" t="s">
        <v>1547</v>
      </c>
      <c r="D343" s="77">
        <v>2</v>
      </c>
      <c r="E343" s="77" t="s">
        <v>821</v>
      </c>
      <c r="F343" s="14" t="s">
        <v>1548</v>
      </c>
      <c r="G343" s="351"/>
      <c r="H343" s="342"/>
      <c r="I343" s="342"/>
      <c r="J343" s="342"/>
      <c r="K343" s="342"/>
    </row>
    <row r="344" spans="1:11" ht="43.5">
      <c r="A344" s="315"/>
      <c r="B344" s="5"/>
      <c r="C344" s="14" t="s">
        <v>1549</v>
      </c>
      <c r="D344" s="77">
        <v>2</v>
      </c>
      <c r="E344" s="77" t="s">
        <v>821</v>
      </c>
      <c r="F344" s="14" t="s">
        <v>1550</v>
      </c>
      <c r="G344" s="351"/>
      <c r="H344" s="342"/>
      <c r="I344" s="342"/>
      <c r="J344" s="342"/>
      <c r="K344" s="342"/>
    </row>
    <row r="345" spans="1:11" ht="29">
      <c r="A345" s="315"/>
      <c r="B345" s="5"/>
      <c r="C345" s="14" t="s">
        <v>1551</v>
      </c>
      <c r="D345" s="77">
        <v>2</v>
      </c>
      <c r="E345" s="77" t="s">
        <v>821</v>
      </c>
      <c r="F345" s="14" t="s">
        <v>1550</v>
      </c>
      <c r="G345" s="351"/>
      <c r="H345" s="342"/>
      <c r="I345" s="342"/>
      <c r="J345" s="342"/>
      <c r="K345" s="342"/>
    </row>
    <row r="346" spans="1:11" ht="46.5">
      <c r="A346" s="315" t="s">
        <v>1552</v>
      </c>
      <c r="B346" s="5" t="s">
        <v>1553</v>
      </c>
      <c r="C346" s="67" t="s">
        <v>1554</v>
      </c>
      <c r="D346" s="77">
        <v>2</v>
      </c>
      <c r="E346" s="77" t="s">
        <v>835</v>
      </c>
      <c r="F346" s="19" t="s">
        <v>1555</v>
      </c>
      <c r="G346" s="360"/>
      <c r="H346" s="342"/>
      <c r="I346" s="342"/>
      <c r="J346" s="342"/>
      <c r="K346" s="342"/>
    </row>
    <row r="347" spans="1:11" ht="29">
      <c r="A347" s="315"/>
      <c r="B347" s="5"/>
      <c r="C347" s="67" t="s">
        <v>1556</v>
      </c>
      <c r="D347" s="77">
        <v>2</v>
      </c>
      <c r="E347" s="77" t="s">
        <v>835</v>
      </c>
      <c r="F347" s="19" t="s">
        <v>1555</v>
      </c>
      <c r="G347" s="361"/>
      <c r="H347" s="342"/>
      <c r="I347" s="342"/>
      <c r="J347" s="342"/>
      <c r="K347" s="342"/>
    </row>
    <row r="348" spans="1:11" ht="29">
      <c r="A348" s="315"/>
      <c r="B348" s="5"/>
      <c r="C348" s="67" t="s">
        <v>1557</v>
      </c>
      <c r="D348" s="77">
        <v>2</v>
      </c>
      <c r="E348" s="77" t="s">
        <v>835</v>
      </c>
      <c r="F348" s="19" t="s">
        <v>1555</v>
      </c>
      <c r="G348" s="361"/>
      <c r="H348" s="342"/>
      <c r="I348" s="342"/>
      <c r="J348" s="342"/>
      <c r="K348" s="342"/>
    </row>
    <row r="349" spans="1:11" ht="58">
      <c r="A349" s="315"/>
      <c r="B349" s="5"/>
      <c r="C349" s="14" t="s">
        <v>1558</v>
      </c>
      <c r="D349" s="77">
        <v>2</v>
      </c>
      <c r="E349" s="77" t="s">
        <v>835</v>
      </c>
      <c r="F349" s="19" t="s">
        <v>1559</v>
      </c>
      <c r="G349" s="361"/>
      <c r="H349" s="342"/>
      <c r="I349" s="342"/>
      <c r="J349" s="342"/>
      <c r="K349" s="342"/>
    </row>
    <row r="350" spans="1:11" ht="58">
      <c r="A350" s="315"/>
      <c r="B350" s="5"/>
      <c r="C350" s="14" t="s">
        <v>1560</v>
      </c>
      <c r="D350" s="77">
        <v>2</v>
      </c>
      <c r="E350" s="77" t="s">
        <v>835</v>
      </c>
      <c r="F350" s="19" t="s">
        <v>1561</v>
      </c>
      <c r="G350" s="351"/>
      <c r="H350" s="342"/>
      <c r="I350" s="342"/>
      <c r="J350" s="342"/>
      <c r="K350" s="342"/>
    </row>
    <row r="351" spans="1:11" ht="29">
      <c r="A351" s="315"/>
      <c r="B351" s="5"/>
      <c r="C351" s="14" t="s">
        <v>1562</v>
      </c>
      <c r="D351" s="77">
        <v>2</v>
      </c>
      <c r="E351" s="77" t="s">
        <v>835</v>
      </c>
      <c r="F351" s="19" t="s">
        <v>1563</v>
      </c>
      <c r="G351" s="351"/>
      <c r="H351" s="342"/>
      <c r="I351" s="342"/>
      <c r="J351" s="342"/>
      <c r="K351" s="342"/>
    </row>
    <row r="352" spans="1:11" ht="46.5">
      <c r="A352" s="315" t="s">
        <v>1564</v>
      </c>
      <c r="B352" s="5" t="s">
        <v>1565</v>
      </c>
      <c r="C352" s="14" t="s">
        <v>1566</v>
      </c>
      <c r="D352" s="77">
        <v>2</v>
      </c>
      <c r="E352" s="77" t="s">
        <v>835</v>
      </c>
      <c r="F352" s="14" t="s">
        <v>1567</v>
      </c>
      <c r="G352" s="351"/>
      <c r="H352" s="342"/>
      <c r="I352" s="342"/>
      <c r="J352" s="342"/>
      <c r="K352" s="342"/>
    </row>
    <row r="353" spans="1:11" ht="43.5">
      <c r="A353" s="315"/>
      <c r="B353" s="5"/>
      <c r="C353" s="14" t="s">
        <v>1568</v>
      </c>
      <c r="D353" s="77">
        <v>2</v>
      </c>
      <c r="E353" s="77" t="s">
        <v>835</v>
      </c>
      <c r="F353" s="14" t="s">
        <v>1567</v>
      </c>
      <c r="G353" s="351"/>
      <c r="H353" s="342"/>
      <c r="I353" s="342"/>
      <c r="J353" s="342"/>
      <c r="K353" s="342"/>
    </row>
    <row r="354" spans="1:11" ht="29">
      <c r="A354" s="315"/>
      <c r="B354" s="5"/>
      <c r="C354" s="14" t="s">
        <v>1057</v>
      </c>
      <c r="D354" s="77">
        <v>2</v>
      </c>
      <c r="E354" s="77" t="s">
        <v>835</v>
      </c>
      <c r="F354" s="14" t="s">
        <v>1567</v>
      </c>
      <c r="G354" s="351"/>
      <c r="H354" s="342"/>
      <c r="I354" s="342"/>
      <c r="J354" s="342"/>
      <c r="K354" s="342"/>
    </row>
    <row r="355" spans="1:11" ht="29">
      <c r="A355" s="315"/>
      <c r="B355" s="5"/>
      <c r="C355" s="14" t="s">
        <v>1569</v>
      </c>
      <c r="D355" s="77">
        <v>2</v>
      </c>
      <c r="E355" s="77" t="s">
        <v>835</v>
      </c>
      <c r="F355" s="14" t="s">
        <v>1567</v>
      </c>
      <c r="G355" s="351"/>
      <c r="H355" s="342"/>
      <c r="I355" s="342"/>
      <c r="J355" s="342"/>
      <c r="K355" s="342"/>
    </row>
    <row r="356" spans="1:11" ht="29">
      <c r="A356" s="315"/>
      <c r="B356" s="5"/>
      <c r="C356" s="14" t="s">
        <v>1570</v>
      </c>
      <c r="D356" s="77">
        <v>2</v>
      </c>
      <c r="E356" s="77" t="s">
        <v>835</v>
      </c>
      <c r="F356" s="14" t="s">
        <v>1567</v>
      </c>
      <c r="G356" s="351"/>
      <c r="H356" s="342"/>
      <c r="I356" s="342"/>
      <c r="J356" s="342"/>
      <c r="K356" s="342"/>
    </row>
    <row r="357" spans="1:11" ht="29">
      <c r="A357" s="315"/>
      <c r="B357" s="5"/>
      <c r="C357" s="14" t="s">
        <v>1571</v>
      </c>
      <c r="D357" s="77">
        <v>2</v>
      </c>
      <c r="E357" s="77" t="s">
        <v>835</v>
      </c>
      <c r="F357" s="14" t="s">
        <v>1567</v>
      </c>
      <c r="G357" s="351"/>
      <c r="H357" s="342"/>
      <c r="I357" s="342"/>
      <c r="J357" s="342"/>
      <c r="K357" s="342"/>
    </row>
    <row r="358" spans="1:11" ht="29">
      <c r="A358" s="315"/>
      <c r="B358" s="5"/>
      <c r="C358" s="14" t="s">
        <v>1572</v>
      </c>
      <c r="D358" s="77">
        <v>2</v>
      </c>
      <c r="E358" s="77" t="s">
        <v>835</v>
      </c>
      <c r="F358" s="14" t="s">
        <v>1567</v>
      </c>
      <c r="G358" s="351"/>
      <c r="H358" s="342"/>
      <c r="I358" s="342"/>
      <c r="J358" s="342"/>
      <c r="K358" s="342"/>
    </row>
    <row r="359" spans="1:11" ht="29">
      <c r="A359" s="315"/>
      <c r="B359" s="5"/>
      <c r="C359" s="14" t="s">
        <v>1573</v>
      </c>
      <c r="D359" s="77">
        <v>2</v>
      </c>
      <c r="E359" s="77" t="s">
        <v>835</v>
      </c>
      <c r="F359" s="14" t="s">
        <v>1567</v>
      </c>
      <c r="G359" s="351"/>
      <c r="H359" s="342"/>
      <c r="I359" s="342"/>
      <c r="J359" s="342"/>
      <c r="K359" s="342"/>
    </row>
    <row r="360" spans="1:11" ht="29">
      <c r="A360" s="315"/>
      <c r="B360" s="5"/>
      <c r="C360" s="14" t="s">
        <v>1574</v>
      </c>
      <c r="D360" s="77">
        <v>2</v>
      </c>
      <c r="E360" s="77" t="s">
        <v>835</v>
      </c>
      <c r="F360" s="14" t="s">
        <v>1567</v>
      </c>
      <c r="G360" s="351"/>
      <c r="H360" s="342"/>
      <c r="I360" s="342"/>
      <c r="J360" s="342"/>
      <c r="K360" s="342"/>
    </row>
    <row r="361" spans="1:11" ht="203">
      <c r="A361" s="315" t="s">
        <v>1575</v>
      </c>
      <c r="B361" s="5" t="s">
        <v>1576</v>
      </c>
      <c r="C361" s="14" t="s">
        <v>1577</v>
      </c>
      <c r="D361" s="77">
        <v>2</v>
      </c>
      <c r="E361" s="77" t="s">
        <v>835</v>
      </c>
      <c r="F361" s="14" t="s">
        <v>1578</v>
      </c>
      <c r="G361" s="351"/>
      <c r="H361" s="342"/>
      <c r="I361" s="342"/>
      <c r="J361" s="342"/>
      <c r="K361" s="342"/>
    </row>
    <row r="362" spans="1:11" ht="29">
      <c r="A362" s="315"/>
      <c r="B362" s="5"/>
      <c r="C362" s="67" t="s">
        <v>1579</v>
      </c>
      <c r="D362" s="77">
        <v>2</v>
      </c>
      <c r="E362" s="77" t="s">
        <v>835</v>
      </c>
      <c r="F362" s="14" t="s">
        <v>1580</v>
      </c>
      <c r="G362" s="351"/>
      <c r="H362" s="342"/>
      <c r="I362" s="342"/>
      <c r="J362" s="342"/>
      <c r="K362" s="342"/>
    </row>
    <row r="363" spans="1:11" ht="43.5">
      <c r="A363" s="315"/>
      <c r="B363" s="5"/>
      <c r="C363" s="67" t="s">
        <v>1581</v>
      </c>
      <c r="D363" s="77">
        <v>2</v>
      </c>
      <c r="E363" s="77" t="s">
        <v>835</v>
      </c>
      <c r="F363" s="14" t="s">
        <v>1580</v>
      </c>
      <c r="G363" s="351"/>
      <c r="H363" s="342"/>
      <c r="I363" s="342"/>
      <c r="J363" s="342"/>
      <c r="K363" s="342"/>
    </row>
    <row r="364" spans="1:11" ht="29">
      <c r="A364" s="315"/>
      <c r="B364" s="5"/>
      <c r="C364" s="67" t="s">
        <v>1582</v>
      </c>
      <c r="D364" s="77">
        <v>2</v>
      </c>
      <c r="E364" s="77" t="s">
        <v>835</v>
      </c>
      <c r="F364" s="14" t="s">
        <v>1580</v>
      </c>
      <c r="G364" s="351"/>
      <c r="H364" s="342"/>
      <c r="I364" s="342"/>
      <c r="J364" s="342"/>
      <c r="K364" s="342"/>
    </row>
    <row r="365" spans="1:11" ht="46.5">
      <c r="A365" s="315" t="s">
        <v>1583</v>
      </c>
      <c r="B365" s="5" t="s">
        <v>1584</v>
      </c>
      <c r="C365" s="14" t="s">
        <v>1585</v>
      </c>
      <c r="D365" s="77">
        <v>2</v>
      </c>
      <c r="E365" s="77" t="s">
        <v>835</v>
      </c>
      <c r="F365" s="14"/>
      <c r="G365" s="353"/>
      <c r="H365" s="342"/>
      <c r="I365" s="342"/>
      <c r="J365" s="342"/>
      <c r="K365" s="342"/>
    </row>
    <row r="366" spans="1:11" ht="46.5">
      <c r="A366" s="315" t="s">
        <v>1586</v>
      </c>
      <c r="B366" s="5" t="s">
        <v>1587</v>
      </c>
      <c r="C366" s="14" t="s">
        <v>1588</v>
      </c>
      <c r="D366" s="77">
        <v>2</v>
      </c>
      <c r="E366" s="77" t="s">
        <v>835</v>
      </c>
      <c r="F366" s="14"/>
      <c r="G366" s="353"/>
      <c r="H366" s="342"/>
      <c r="I366" s="342"/>
      <c r="J366" s="342"/>
      <c r="K366" s="342"/>
    </row>
    <row r="367" spans="1:11" ht="77.5">
      <c r="A367" s="315" t="s">
        <v>1589</v>
      </c>
      <c r="B367" s="5" t="s">
        <v>1590</v>
      </c>
      <c r="C367" s="14" t="s">
        <v>1591</v>
      </c>
      <c r="D367" s="77">
        <v>2</v>
      </c>
      <c r="E367" s="77" t="s">
        <v>835</v>
      </c>
      <c r="F367" s="19" t="s">
        <v>1592</v>
      </c>
      <c r="G367" s="351"/>
      <c r="H367" s="342"/>
      <c r="I367" s="342"/>
      <c r="J367" s="342"/>
      <c r="K367" s="342"/>
    </row>
    <row r="368" spans="1:11" ht="58">
      <c r="A368" s="315"/>
      <c r="B368" s="5"/>
      <c r="C368" s="14" t="s">
        <v>1593</v>
      </c>
      <c r="D368" s="77">
        <v>2</v>
      </c>
      <c r="E368" s="77" t="s">
        <v>835</v>
      </c>
      <c r="F368" s="19"/>
      <c r="G368" s="351"/>
      <c r="H368" s="342"/>
      <c r="I368" s="342"/>
      <c r="J368" s="342"/>
      <c r="K368" s="342"/>
    </row>
    <row r="369" spans="1:11" ht="101.5">
      <c r="A369" s="315"/>
      <c r="B369" s="5"/>
      <c r="C369" s="14" t="s">
        <v>1594</v>
      </c>
      <c r="D369" s="77">
        <v>2</v>
      </c>
      <c r="E369" s="77" t="s">
        <v>823</v>
      </c>
      <c r="F369" s="19" t="s">
        <v>1595</v>
      </c>
      <c r="G369" s="351"/>
      <c r="H369" s="342"/>
      <c r="I369" s="342"/>
      <c r="J369" s="342"/>
      <c r="K369" s="342"/>
    </row>
    <row r="370" spans="1:11" ht="46.5">
      <c r="A370" s="315" t="s">
        <v>1596</v>
      </c>
      <c r="B370" s="6" t="s">
        <v>1597</v>
      </c>
      <c r="C370" s="67" t="s">
        <v>1598</v>
      </c>
      <c r="D370" s="77">
        <v>2</v>
      </c>
      <c r="E370" s="77" t="s">
        <v>835</v>
      </c>
      <c r="F370" s="14"/>
      <c r="G370" s="351"/>
      <c r="H370" s="342"/>
      <c r="I370" s="342"/>
      <c r="J370" s="342"/>
      <c r="K370" s="342"/>
    </row>
    <row r="371" spans="1:11" ht="46.5">
      <c r="A371" s="315" t="s">
        <v>1599</v>
      </c>
      <c r="B371" s="5" t="s">
        <v>1600</v>
      </c>
      <c r="C371" s="14" t="s">
        <v>1601</v>
      </c>
      <c r="D371" s="77">
        <v>2</v>
      </c>
      <c r="E371" s="77" t="s">
        <v>835</v>
      </c>
      <c r="F371" s="14" t="s">
        <v>1602</v>
      </c>
      <c r="G371" s="351"/>
      <c r="H371" s="342"/>
      <c r="I371" s="342"/>
      <c r="J371" s="342"/>
      <c r="K371" s="342"/>
    </row>
    <row r="372" spans="1:11" ht="18.5">
      <c r="A372" s="472" t="s">
        <v>397</v>
      </c>
      <c r="B372" s="462"/>
      <c r="C372" s="462"/>
      <c r="D372" s="462"/>
      <c r="E372" s="462"/>
      <c r="F372" s="462"/>
      <c r="G372" s="463"/>
      <c r="H372" s="342">
        <f>H373+H378+H387+H391+H400+H411</f>
        <v>92</v>
      </c>
      <c r="I372" s="342">
        <f>I373+I378+I387+I391+I400+I411</f>
        <v>92</v>
      </c>
      <c r="J372" s="342"/>
      <c r="K372" s="342"/>
    </row>
    <row r="373" spans="1:11" ht="18.5">
      <c r="A373" s="315" t="s">
        <v>1603</v>
      </c>
      <c r="B373" s="431" t="s">
        <v>398</v>
      </c>
      <c r="C373" s="443"/>
      <c r="D373" s="443"/>
      <c r="E373" s="443"/>
      <c r="F373" s="443"/>
      <c r="G373" s="444"/>
      <c r="H373" s="342">
        <f>SUM(D374:D377)</f>
        <v>8</v>
      </c>
      <c r="I373" s="342">
        <f>COUNT(D374:D377)*2</f>
        <v>8</v>
      </c>
      <c r="J373" s="342"/>
      <c r="K373" s="342"/>
    </row>
    <row r="374" spans="1:11" ht="46.5">
      <c r="A374" s="327" t="s">
        <v>1604</v>
      </c>
      <c r="B374" s="5" t="s">
        <v>399</v>
      </c>
      <c r="C374" s="14" t="s">
        <v>722</v>
      </c>
      <c r="D374" s="77">
        <v>2</v>
      </c>
      <c r="E374" s="77" t="s">
        <v>835</v>
      </c>
      <c r="F374" s="19" t="s">
        <v>1605</v>
      </c>
      <c r="G374" s="353"/>
      <c r="H374" s="342"/>
      <c r="I374" s="342"/>
      <c r="J374" s="342"/>
      <c r="K374" s="342"/>
    </row>
    <row r="375" spans="1:11" ht="29">
      <c r="A375" s="327"/>
      <c r="B375" s="5"/>
      <c r="C375" s="14" t="s">
        <v>1606</v>
      </c>
      <c r="D375" s="77">
        <v>2</v>
      </c>
      <c r="E375" s="77" t="s">
        <v>835</v>
      </c>
      <c r="F375" s="19"/>
      <c r="G375" s="353"/>
      <c r="H375" s="342"/>
      <c r="I375" s="342"/>
      <c r="J375" s="342"/>
      <c r="K375" s="342"/>
    </row>
    <row r="376" spans="1:11" ht="46.5">
      <c r="A376" s="327" t="s">
        <v>1607</v>
      </c>
      <c r="B376" s="5" t="s">
        <v>400</v>
      </c>
      <c r="C376" s="92" t="s">
        <v>724</v>
      </c>
      <c r="D376" s="77">
        <v>2</v>
      </c>
      <c r="E376" s="77" t="s">
        <v>835</v>
      </c>
      <c r="F376" s="67" t="s">
        <v>1608</v>
      </c>
      <c r="G376" s="353"/>
      <c r="H376" s="342"/>
      <c r="I376" s="342"/>
      <c r="J376" s="342"/>
      <c r="K376" s="342"/>
    </row>
    <row r="377" spans="1:11" ht="31">
      <c r="A377" s="327" t="s">
        <v>173</v>
      </c>
      <c r="B377" s="17" t="s">
        <v>401</v>
      </c>
      <c r="C377" s="14" t="s">
        <v>725</v>
      </c>
      <c r="D377" s="77">
        <v>2</v>
      </c>
      <c r="E377" s="77" t="s">
        <v>835</v>
      </c>
      <c r="F377" s="19"/>
      <c r="G377" s="353"/>
      <c r="H377" s="342"/>
      <c r="I377" s="342"/>
      <c r="J377" s="342"/>
      <c r="K377" s="342"/>
    </row>
    <row r="378" spans="1:11" ht="18.5">
      <c r="A378" s="315" t="s">
        <v>1609</v>
      </c>
      <c r="B378" s="431" t="s">
        <v>402</v>
      </c>
      <c r="C378" s="443"/>
      <c r="D378" s="443"/>
      <c r="E378" s="443"/>
      <c r="F378" s="443"/>
      <c r="G378" s="444"/>
      <c r="H378" s="342">
        <f>SUM(D379:D386)</f>
        <v>16</v>
      </c>
      <c r="I378" s="342">
        <f>COUNT(D379:D386)*2</f>
        <v>16</v>
      </c>
      <c r="J378" s="342"/>
      <c r="K378" s="342"/>
    </row>
    <row r="379" spans="1:11" ht="31">
      <c r="A379" s="327" t="s">
        <v>1610</v>
      </c>
      <c r="B379" s="5" t="s">
        <v>403</v>
      </c>
      <c r="C379" s="14" t="s">
        <v>726</v>
      </c>
      <c r="D379" s="77">
        <v>2</v>
      </c>
      <c r="E379" s="77" t="s">
        <v>823</v>
      </c>
      <c r="F379" s="19" t="s">
        <v>1611</v>
      </c>
      <c r="G379" s="353"/>
      <c r="H379" s="342"/>
      <c r="I379" s="342"/>
      <c r="J379" s="342"/>
      <c r="K379" s="342"/>
    </row>
    <row r="380" spans="1:11" ht="29">
      <c r="A380" s="327"/>
      <c r="B380" s="5"/>
      <c r="C380" s="14" t="s">
        <v>727</v>
      </c>
      <c r="D380" s="77">
        <v>2</v>
      </c>
      <c r="E380" s="77" t="s">
        <v>828</v>
      </c>
      <c r="F380" s="19" t="s">
        <v>1612</v>
      </c>
      <c r="G380" s="353"/>
      <c r="H380" s="342"/>
      <c r="I380" s="342"/>
      <c r="J380" s="342"/>
      <c r="K380" s="342"/>
    </row>
    <row r="381" spans="1:11" ht="43.5">
      <c r="A381" s="327"/>
      <c r="B381" s="5"/>
      <c r="C381" s="14" t="s">
        <v>728</v>
      </c>
      <c r="D381" s="77">
        <v>2</v>
      </c>
      <c r="E381" s="77" t="s">
        <v>828</v>
      </c>
      <c r="F381" s="19" t="s">
        <v>939</v>
      </c>
      <c r="G381" s="353"/>
      <c r="H381" s="342"/>
      <c r="I381" s="342"/>
      <c r="J381" s="342"/>
      <c r="K381" s="342"/>
    </row>
    <row r="382" spans="1:11" ht="29">
      <c r="A382" s="327"/>
      <c r="B382" s="5"/>
      <c r="C382" s="14" t="s">
        <v>729</v>
      </c>
      <c r="D382" s="77">
        <v>2</v>
      </c>
      <c r="E382" s="77" t="s">
        <v>828</v>
      </c>
      <c r="F382" s="19" t="s">
        <v>1613</v>
      </c>
      <c r="G382" s="353"/>
      <c r="H382" s="342"/>
      <c r="I382" s="342"/>
      <c r="J382" s="342"/>
      <c r="K382" s="342"/>
    </row>
    <row r="383" spans="1:11" ht="43.5">
      <c r="A383" s="327"/>
      <c r="B383" s="5"/>
      <c r="C383" s="14" t="s">
        <v>730</v>
      </c>
      <c r="D383" s="77">
        <v>2</v>
      </c>
      <c r="E383" s="77" t="s">
        <v>823</v>
      </c>
      <c r="F383" s="19" t="s">
        <v>941</v>
      </c>
      <c r="G383" s="353"/>
      <c r="H383" s="342"/>
      <c r="I383" s="342"/>
      <c r="J383" s="342"/>
      <c r="K383" s="342"/>
    </row>
    <row r="384" spans="1:11" ht="31">
      <c r="A384" s="327" t="s">
        <v>1614</v>
      </c>
      <c r="B384" s="5" t="s">
        <v>404</v>
      </c>
      <c r="C384" s="14" t="s">
        <v>731</v>
      </c>
      <c r="D384" s="77">
        <v>2</v>
      </c>
      <c r="E384" s="77" t="s">
        <v>822</v>
      </c>
      <c r="F384" s="19" t="s">
        <v>942</v>
      </c>
      <c r="G384" s="353"/>
      <c r="H384" s="342"/>
      <c r="I384" s="342"/>
      <c r="J384" s="342"/>
      <c r="K384" s="342"/>
    </row>
    <row r="385" spans="1:11" ht="29">
      <c r="A385" s="327"/>
      <c r="B385" s="5"/>
      <c r="C385" s="14" t="s">
        <v>1615</v>
      </c>
      <c r="D385" s="77">
        <v>2</v>
      </c>
      <c r="E385" s="77" t="s">
        <v>831</v>
      </c>
      <c r="F385" s="19"/>
      <c r="G385" s="353"/>
      <c r="H385" s="342"/>
      <c r="I385" s="342"/>
      <c r="J385" s="342"/>
      <c r="K385" s="342"/>
    </row>
    <row r="386" spans="1:11" ht="31">
      <c r="A386" s="327" t="s">
        <v>1616</v>
      </c>
      <c r="B386" s="5" t="s">
        <v>405</v>
      </c>
      <c r="C386" s="14" t="s">
        <v>733</v>
      </c>
      <c r="D386" s="77">
        <v>2</v>
      </c>
      <c r="E386" s="77" t="s">
        <v>823</v>
      </c>
      <c r="F386" s="19"/>
      <c r="G386" s="353"/>
      <c r="H386" s="342"/>
      <c r="I386" s="342"/>
      <c r="J386" s="342"/>
      <c r="K386" s="342"/>
    </row>
    <row r="387" spans="1:11" ht="18.5">
      <c r="A387" s="315" t="s">
        <v>1617</v>
      </c>
      <c r="B387" s="431" t="s">
        <v>406</v>
      </c>
      <c r="C387" s="443"/>
      <c r="D387" s="443"/>
      <c r="E387" s="443"/>
      <c r="F387" s="443"/>
      <c r="G387" s="444"/>
      <c r="H387" s="342">
        <f>SUM(D388:D390)</f>
        <v>6</v>
      </c>
      <c r="I387" s="342">
        <f>COUNT(D388:D390)*2</f>
        <v>6</v>
      </c>
      <c r="J387" s="342"/>
      <c r="K387" s="342"/>
    </row>
    <row r="388" spans="1:11" ht="46.5">
      <c r="A388" s="327" t="s">
        <v>1618</v>
      </c>
      <c r="B388" s="18" t="s">
        <v>407</v>
      </c>
      <c r="C388" s="14" t="s">
        <v>735</v>
      </c>
      <c r="D388" s="77">
        <v>2</v>
      </c>
      <c r="E388" s="77" t="s">
        <v>828</v>
      </c>
      <c r="F388" s="19"/>
      <c r="G388" s="353"/>
      <c r="H388" s="342"/>
      <c r="I388" s="342"/>
      <c r="J388" s="342"/>
      <c r="K388" s="342"/>
    </row>
    <row r="389" spans="1:11" ht="15.5">
      <c r="A389" s="327"/>
      <c r="B389" s="18"/>
      <c r="C389" s="14" t="s">
        <v>736</v>
      </c>
      <c r="D389" s="77">
        <v>2</v>
      </c>
      <c r="E389" s="77" t="s">
        <v>828</v>
      </c>
      <c r="F389" s="19"/>
      <c r="G389" s="353"/>
      <c r="H389" s="342"/>
      <c r="I389" s="342"/>
      <c r="J389" s="342"/>
      <c r="K389" s="342"/>
    </row>
    <row r="390" spans="1:11" ht="31">
      <c r="A390" s="327" t="s">
        <v>1619</v>
      </c>
      <c r="B390" s="5" t="s">
        <v>408</v>
      </c>
      <c r="C390" s="14" t="s">
        <v>738</v>
      </c>
      <c r="D390" s="77">
        <v>2</v>
      </c>
      <c r="E390" s="77" t="s">
        <v>828</v>
      </c>
      <c r="F390" s="19"/>
      <c r="G390" s="353"/>
      <c r="H390" s="342"/>
      <c r="I390" s="342"/>
      <c r="J390" s="342"/>
      <c r="K390" s="342"/>
    </row>
    <row r="391" spans="1:11" ht="18.5">
      <c r="A391" s="315" t="s">
        <v>1620</v>
      </c>
      <c r="B391" s="431" t="s">
        <v>409</v>
      </c>
      <c r="C391" s="443"/>
      <c r="D391" s="443"/>
      <c r="E391" s="443"/>
      <c r="F391" s="443"/>
      <c r="G391" s="444"/>
      <c r="H391" s="342">
        <f>SUM(D392:D399)</f>
        <v>16</v>
      </c>
      <c r="I391" s="342">
        <f>COUNT(D392:D399)*2</f>
        <v>16</v>
      </c>
      <c r="J391" s="342"/>
      <c r="K391" s="342"/>
    </row>
    <row r="392" spans="1:11" ht="101.5">
      <c r="A392" s="327" t="s">
        <v>1621</v>
      </c>
      <c r="B392" s="19" t="s">
        <v>410</v>
      </c>
      <c r="C392" s="14" t="s">
        <v>1622</v>
      </c>
      <c r="D392" s="77">
        <v>2</v>
      </c>
      <c r="E392" s="77" t="s">
        <v>822</v>
      </c>
      <c r="F392" s="19" t="s">
        <v>1623</v>
      </c>
      <c r="G392" s="353"/>
      <c r="H392" s="342"/>
      <c r="I392" s="342"/>
      <c r="J392" s="342"/>
      <c r="K392" s="342"/>
    </row>
    <row r="393" spans="1:11" ht="145">
      <c r="A393" s="327"/>
      <c r="B393" s="19"/>
      <c r="C393" s="14" t="s">
        <v>1624</v>
      </c>
      <c r="D393" s="77">
        <v>2</v>
      </c>
      <c r="E393" s="77" t="s">
        <v>822</v>
      </c>
      <c r="F393" s="19" t="s">
        <v>1625</v>
      </c>
      <c r="G393" s="353"/>
      <c r="H393" s="342"/>
      <c r="I393" s="342"/>
      <c r="J393" s="342"/>
      <c r="K393" s="342"/>
    </row>
    <row r="394" spans="1:11" ht="29">
      <c r="A394" s="327"/>
      <c r="B394" s="19"/>
      <c r="C394" s="14" t="s">
        <v>742</v>
      </c>
      <c r="D394" s="77">
        <v>2</v>
      </c>
      <c r="E394" s="77" t="s">
        <v>822</v>
      </c>
      <c r="F394" s="14" t="s">
        <v>946</v>
      </c>
      <c r="G394" s="353"/>
      <c r="H394" s="342"/>
      <c r="I394" s="342"/>
      <c r="J394" s="342"/>
      <c r="K394" s="342"/>
    </row>
    <row r="395" spans="1:11" ht="43.5">
      <c r="A395" s="327"/>
      <c r="B395" s="19"/>
      <c r="C395" s="14" t="s">
        <v>743</v>
      </c>
      <c r="D395" s="77">
        <v>2</v>
      </c>
      <c r="E395" s="77" t="s">
        <v>822</v>
      </c>
      <c r="F395" s="19" t="s">
        <v>947</v>
      </c>
      <c r="G395" s="353"/>
      <c r="H395" s="342"/>
      <c r="I395" s="342"/>
      <c r="J395" s="342"/>
      <c r="K395" s="342"/>
    </row>
    <row r="396" spans="1:11" ht="43.5">
      <c r="A396" s="327"/>
      <c r="B396" s="19"/>
      <c r="C396" s="91" t="s">
        <v>1626</v>
      </c>
      <c r="D396" s="86">
        <v>2</v>
      </c>
      <c r="E396" s="77" t="s">
        <v>822</v>
      </c>
      <c r="F396" s="19"/>
      <c r="G396" s="353"/>
      <c r="H396" s="342"/>
      <c r="I396" s="342"/>
      <c r="J396" s="342"/>
      <c r="K396" s="342"/>
    </row>
    <row r="397" spans="1:11" ht="58">
      <c r="A397" s="327" t="s">
        <v>1627</v>
      </c>
      <c r="B397" s="19" t="s">
        <v>411</v>
      </c>
      <c r="C397" s="91" t="s">
        <v>746</v>
      </c>
      <c r="D397" s="86">
        <v>2</v>
      </c>
      <c r="E397" s="86" t="s">
        <v>828</v>
      </c>
      <c r="F397" s="14" t="s">
        <v>949</v>
      </c>
      <c r="G397" s="353"/>
      <c r="H397" s="342"/>
      <c r="I397" s="342"/>
      <c r="J397" s="342"/>
      <c r="K397" s="342"/>
    </row>
    <row r="398" spans="1:11" ht="43.5">
      <c r="A398" s="327"/>
      <c r="B398" s="19"/>
      <c r="C398" s="91" t="s">
        <v>747</v>
      </c>
      <c r="D398" s="86">
        <v>2</v>
      </c>
      <c r="E398" s="86" t="s">
        <v>828</v>
      </c>
      <c r="F398" s="14" t="s">
        <v>950</v>
      </c>
      <c r="G398" s="353"/>
      <c r="H398" s="342"/>
      <c r="I398" s="342"/>
      <c r="J398" s="342"/>
      <c r="K398" s="342"/>
    </row>
    <row r="399" spans="1:11" ht="29">
      <c r="A399" s="327"/>
      <c r="B399" s="19"/>
      <c r="C399" s="14" t="s">
        <v>749</v>
      </c>
      <c r="D399" s="77">
        <v>2</v>
      </c>
      <c r="E399" s="86" t="s">
        <v>828</v>
      </c>
      <c r="F399" s="19"/>
      <c r="G399" s="353"/>
      <c r="H399" s="342"/>
      <c r="I399" s="342"/>
      <c r="J399" s="342"/>
      <c r="K399" s="342"/>
    </row>
    <row r="400" spans="1:11" ht="18.5">
      <c r="A400" s="315" t="s">
        <v>1628</v>
      </c>
      <c r="B400" s="431" t="s">
        <v>412</v>
      </c>
      <c r="C400" s="443"/>
      <c r="D400" s="443"/>
      <c r="E400" s="443"/>
      <c r="F400" s="443"/>
      <c r="G400" s="444"/>
      <c r="H400" s="342">
        <f>SUM(D401:D410)</f>
        <v>20</v>
      </c>
      <c r="I400" s="342">
        <f>COUNT(D401:D410)*2</f>
        <v>20</v>
      </c>
      <c r="J400" s="342"/>
      <c r="K400" s="342"/>
    </row>
    <row r="401" spans="1:11" ht="43.5">
      <c r="A401" s="327" t="s">
        <v>1629</v>
      </c>
      <c r="B401" s="14" t="s">
        <v>413</v>
      </c>
      <c r="C401" s="14" t="s">
        <v>750</v>
      </c>
      <c r="D401" s="77">
        <v>2</v>
      </c>
      <c r="E401" s="77" t="s">
        <v>823</v>
      </c>
      <c r="F401" s="14"/>
      <c r="G401" s="353"/>
      <c r="H401" s="342"/>
      <c r="I401" s="342"/>
      <c r="J401" s="342"/>
      <c r="K401" s="342"/>
    </row>
    <row r="402" spans="1:11" ht="43.5">
      <c r="A402" s="327"/>
      <c r="B402" s="14"/>
      <c r="C402" s="14" t="s">
        <v>1630</v>
      </c>
      <c r="D402" s="77">
        <v>2</v>
      </c>
      <c r="E402" s="77" t="s">
        <v>823</v>
      </c>
      <c r="F402" s="14" t="s">
        <v>1631</v>
      </c>
      <c r="G402" s="353"/>
      <c r="H402" s="342"/>
      <c r="I402" s="342"/>
      <c r="J402" s="342"/>
      <c r="K402" s="342"/>
    </row>
    <row r="403" spans="1:11" ht="29">
      <c r="A403" s="327"/>
      <c r="B403" s="14"/>
      <c r="C403" s="14" t="s">
        <v>1632</v>
      </c>
      <c r="D403" s="77">
        <v>2</v>
      </c>
      <c r="E403" s="77" t="s">
        <v>823</v>
      </c>
      <c r="F403" s="14"/>
      <c r="G403" s="353"/>
      <c r="H403" s="342"/>
      <c r="I403" s="342"/>
      <c r="J403" s="342"/>
      <c r="K403" s="342"/>
    </row>
    <row r="404" spans="1:11" ht="43.5">
      <c r="A404" s="327" t="s">
        <v>1633</v>
      </c>
      <c r="B404" s="19" t="s">
        <v>414</v>
      </c>
      <c r="C404" s="14" t="s">
        <v>751</v>
      </c>
      <c r="D404" s="77">
        <v>2</v>
      </c>
      <c r="E404" s="77" t="s">
        <v>828</v>
      </c>
      <c r="F404" s="19" t="s">
        <v>1634</v>
      </c>
      <c r="G404" s="353"/>
      <c r="H404" s="342"/>
      <c r="I404" s="342"/>
      <c r="J404" s="342"/>
      <c r="K404" s="342"/>
    </row>
    <row r="405" spans="1:11" ht="29">
      <c r="A405" s="327"/>
      <c r="B405" s="19"/>
      <c r="C405" s="14" t="s">
        <v>752</v>
      </c>
      <c r="D405" s="77">
        <v>2</v>
      </c>
      <c r="E405" s="77" t="s">
        <v>828</v>
      </c>
      <c r="F405" s="19" t="s">
        <v>953</v>
      </c>
      <c r="G405" s="353"/>
      <c r="H405" s="342"/>
      <c r="I405" s="342"/>
      <c r="J405" s="342"/>
      <c r="K405" s="342"/>
    </row>
    <row r="406" spans="1:11" ht="43.5">
      <c r="A406" s="327" t="s">
        <v>1635</v>
      </c>
      <c r="B406" s="19" t="s">
        <v>415</v>
      </c>
      <c r="C406" s="14" t="s">
        <v>1636</v>
      </c>
      <c r="D406" s="77">
        <v>2</v>
      </c>
      <c r="E406" s="77" t="s">
        <v>835</v>
      </c>
      <c r="F406" s="19" t="s">
        <v>1637</v>
      </c>
      <c r="G406" s="353"/>
      <c r="H406" s="342"/>
      <c r="I406" s="342"/>
      <c r="J406" s="342"/>
      <c r="K406" s="342"/>
    </row>
    <row r="407" spans="1:11" ht="29">
      <c r="A407" s="327"/>
      <c r="B407" s="19"/>
      <c r="C407" s="14" t="s">
        <v>1638</v>
      </c>
      <c r="D407" s="77">
        <v>2</v>
      </c>
      <c r="E407" s="77" t="s">
        <v>835</v>
      </c>
      <c r="F407" s="19"/>
      <c r="G407" s="353"/>
      <c r="H407" s="342"/>
      <c r="I407" s="342"/>
      <c r="J407" s="342"/>
      <c r="K407" s="342"/>
    </row>
    <row r="408" spans="1:11" ht="43.5">
      <c r="A408" s="327"/>
      <c r="B408" s="19"/>
      <c r="C408" s="14" t="s">
        <v>1639</v>
      </c>
      <c r="D408" s="77">
        <v>2</v>
      </c>
      <c r="E408" s="77" t="s">
        <v>835</v>
      </c>
      <c r="F408" s="19"/>
      <c r="G408" s="353"/>
      <c r="H408" s="342"/>
      <c r="I408" s="342"/>
      <c r="J408" s="342"/>
      <c r="K408" s="342"/>
    </row>
    <row r="409" spans="1:11" ht="29">
      <c r="A409" s="327"/>
      <c r="B409" s="19"/>
      <c r="C409" s="14" t="s">
        <v>756</v>
      </c>
      <c r="D409" s="77">
        <v>2</v>
      </c>
      <c r="E409" s="77" t="s">
        <v>828</v>
      </c>
      <c r="F409" s="19" t="s">
        <v>954</v>
      </c>
      <c r="G409" s="353"/>
      <c r="H409" s="342"/>
      <c r="I409" s="342"/>
      <c r="J409" s="342"/>
      <c r="K409" s="342"/>
    </row>
    <row r="410" spans="1:11" ht="58">
      <c r="A410" s="327"/>
      <c r="B410" s="19"/>
      <c r="C410" s="14" t="s">
        <v>757</v>
      </c>
      <c r="D410" s="77">
        <v>2</v>
      </c>
      <c r="E410" s="77" t="s">
        <v>828</v>
      </c>
      <c r="F410" s="19" t="s">
        <v>955</v>
      </c>
      <c r="G410" s="353"/>
      <c r="H410" s="342"/>
      <c r="I410" s="342"/>
      <c r="J410" s="342"/>
      <c r="K410" s="342"/>
    </row>
    <row r="411" spans="1:11" ht="18.5">
      <c r="A411" s="315" t="s">
        <v>1640</v>
      </c>
      <c r="B411" s="431" t="s">
        <v>417</v>
      </c>
      <c r="C411" s="443"/>
      <c r="D411" s="443"/>
      <c r="E411" s="443"/>
      <c r="F411" s="443"/>
      <c r="G411" s="444"/>
      <c r="H411" s="342">
        <f>SUM(D412:D424)</f>
        <v>26</v>
      </c>
      <c r="I411" s="342">
        <f>COUNT(D412:D424)*2</f>
        <v>26</v>
      </c>
      <c r="J411" s="342"/>
      <c r="K411" s="342"/>
    </row>
    <row r="412" spans="1:11" ht="31">
      <c r="A412" s="327" t="s">
        <v>1641</v>
      </c>
      <c r="B412" s="18" t="s">
        <v>418</v>
      </c>
      <c r="C412" s="14" t="s">
        <v>760</v>
      </c>
      <c r="D412" s="77">
        <v>2</v>
      </c>
      <c r="E412" s="77" t="s">
        <v>823</v>
      </c>
      <c r="F412" s="19"/>
      <c r="G412" s="353"/>
      <c r="H412" s="342"/>
      <c r="I412" s="342"/>
      <c r="J412" s="342"/>
      <c r="K412" s="342"/>
    </row>
    <row r="413" spans="1:11" ht="29">
      <c r="A413" s="327"/>
      <c r="B413" s="18"/>
      <c r="C413" s="14" t="s">
        <v>761</v>
      </c>
      <c r="D413" s="77">
        <v>2</v>
      </c>
      <c r="E413" s="77" t="s">
        <v>823</v>
      </c>
      <c r="F413" s="19"/>
      <c r="G413" s="353"/>
      <c r="H413" s="342"/>
      <c r="I413" s="342"/>
      <c r="J413" s="342"/>
      <c r="K413" s="342"/>
    </row>
    <row r="414" spans="1:11" ht="43.5">
      <c r="A414" s="327"/>
      <c r="B414" s="18"/>
      <c r="C414" s="14" t="s">
        <v>762</v>
      </c>
      <c r="D414" s="77">
        <v>2</v>
      </c>
      <c r="E414" s="77" t="s">
        <v>828</v>
      </c>
      <c r="F414" s="19"/>
      <c r="G414" s="353"/>
      <c r="H414" s="342"/>
      <c r="I414" s="342"/>
      <c r="J414" s="342"/>
      <c r="K414" s="342"/>
    </row>
    <row r="415" spans="1:11" ht="43.5">
      <c r="A415" s="327"/>
      <c r="B415" s="18"/>
      <c r="C415" s="14" t="s">
        <v>763</v>
      </c>
      <c r="D415" s="77">
        <v>2</v>
      </c>
      <c r="E415" s="77" t="s">
        <v>823</v>
      </c>
      <c r="F415" s="19"/>
      <c r="G415" s="353"/>
      <c r="H415" s="342"/>
      <c r="I415" s="342"/>
      <c r="J415" s="342"/>
      <c r="K415" s="342"/>
    </row>
    <row r="416" spans="1:11" ht="29">
      <c r="A416" s="327"/>
      <c r="B416" s="18"/>
      <c r="C416" s="14" t="s">
        <v>764</v>
      </c>
      <c r="D416" s="77">
        <v>2</v>
      </c>
      <c r="E416" s="77" t="s">
        <v>823</v>
      </c>
      <c r="F416" s="19"/>
      <c r="G416" s="353"/>
      <c r="H416" s="342"/>
      <c r="I416" s="342"/>
      <c r="J416" s="342"/>
      <c r="K416" s="342"/>
    </row>
    <row r="417" spans="1:11" ht="31">
      <c r="A417" s="327" t="s">
        <v>1642</v>
      </c>
      <c r="B417" s="18" t="s">
        <v>419</v>
      </c>
      <c r="C417" s="14" t="s">
        <v>765</v>
      </c>
      <c r="D417" s="77">
        <v>2</v>
      </c>
      <c r="E417" s="77" t="s">
        <v>823</v>
      </c>
      <c r="F417" s="19" t="s">
        <v>1643</v>
      </c>
      <c r="G417" s="353"/>
      <c r="H417" s="342"/>
      <c r="I417" s="342"/>
      <c r="J417" s="342"/>
      <c r="K417" s="342"/>
    </row>
    <row r="418" spans="1:11" ht="43.5">
      <c r="A418" s="327"/>
      <c r="B418" s="18"/>
      <c r="C418" s="14" t="s">
        <v>766</v>
      </c>
      <c r="D418" s="77">
        <v>2</v>
      </c>
      <c r="E418" s="77" t="s">
        <v>823</v>
      </c>
      <c r="F418" s="19" t="s">
        <v>957</v>
      </c>
      <c r="G418" s="353"/>
      <c r="H418" s="342"/>
      <c r="I418" s="342"/>
      <c r="J418" s="342"/>
      <c r="K418" s="342"/>
    </row>
    <row r="419" spans="1:11" ht="29">
      <c r="A419" s="327"/>
      <c r="B419" s="18"/>
      <c r="C419" s="15" t="s">
        <v>767</v>
      </c>
      <c r="D419" s="77">
        <v>2</v>
      </c>
      <c r="E419" s="77" t="s">
        <v>828</v>
      </c>
      <c r="F419" s="14" t="s">
        <v>958</v>
      </c>
      <c r="G419" s="353"/>
      <c r="H419" s="342"/>
      <c r="I419" s="342"/>
      <c r="J419" s="342"/>
      <c r="K419" s="342"/>
    </row>
    <row r="420" spans="1:11" ht="43.5">
      <c r="A420" s="327"/>
      <c r="B420" s="18"/>
      <c r="C420" s="14" t="s">
        <v>769</v>
      </c>
      <c r="D420" s="77">
        <v>2</v>
      </c>
      <c r="E420" s="77" t="s">
        <v>828</v>
      </c>
      <c r="F420" s="19" t="s">
        <v>959</v>
      </c>
      <c r="G420" s="353"/>
      <c r="H420" s="342"/>
      <c r="I420" s="342"/>
      <c r="J420" s="342"/>
      <c r="K420" s="342"/>
    </row>
    <row r="421" spans="1:11" ht="58">
      <c r="A421" s="327"/>
      <c r="B421" s="18"/>
      <c r="C421" s="14" t="s">
        <v>1644</v>
      </c>
      <c r="D421" s="77">
        <v>2</v>
      </c>
      <c r="E421" s="77" t="s">
        <v>831</v>
      </c>
      <c r="F421" s="19" t="s">
        <v>1645</v>
      </c>
      <c r="G421" s="353"/>
      <c r="H421" s="342"/>
      <c r="I421" s="342"/>
      <c r="J421" s="342"/>
      <c r="K421" s="342"/>
    </row>
    <row r="422" spans="1:11" ht="31">
      <c r="A422" s="327" t="s">
        <v>1646</v>
      </c>
      <c r="B422" s="18" t="s">
        <v>420</v>
      </c>
      <c r="C422" s="92" t="s">
        <v>771</v>
      </c>
      <c r="D422" s="77">
        <v>2</v>
      </c>
      <c r="E422" s="85" t="s">
        <v>822</v>
      </c>
      <c r="F422" s="19"/>
      <c r="G422" s="353"/>
      <c r="H422" s="342"/>
      <c r="I422" s="342"/>
      <c r="J422" s="342"/>
      <c r="K422" s="342"/>
    </row>
    <row r="423" spans="1:11" ht="43.5">
      <c r="A423" s="327"/>
      <c r="B423" s="14"/>
      <c r="C423" s="67" t="s">
        <v>773</v>
      </c>
      <c r="D423" s="77">
        <v>2</v>
      </c>
      <c r="E423" s="77" t="s">
        <v>822</v>
      </c>
      <c r="F423" s="19"/>
      <c r="G423" s="353"/>
      <c r="H423" s="342"/>
      <c r="I423" s="342"/>
      <c r="J423" s="342"/>
      <c r="K423" s="342"/>
    </row>
    <row r="424" spans="1:11" ht="29">
      <c r="A424" s="327"/>
      <c r="B424" s="19"/>
      <c r="C424" s="84" t="s">
        <v>1647</v>
      </c>
      <c r="D424" s="77">
        <v>2</v>
      </c>
      <c r="E424" s="77" t="s">
        <v>835</v>
      </c>
      <c r="F424" s="19"/>
      <c r="G424" s="353"/>
      <c r="H424" s="342"/>
      <c r="I424" s="342"/>
      <c r="J424" s="342"/>
      <c r="K424" s="342"/>
    </row>
    <row r="425" spans="1:11" ht="18.5">
      <c r="A425" s="472" t="s">
        <v>1648</v>
      </c>
      <c r="B425" s="462"/>
      <c r="C425" s="462"/>
      <c r="D425" s="462"/>
      <c r="E425" s="462"/>
      <c r="F425" s="462"/>
      <c r="G425" s="463"/>
      <c r="H425" s="342">
        <f>H426+H428+H430+H435+H451+H458+H462</f>
        <v>72</v>
      </c>
      <c r="I425" s="342">
        <f>I426+I428+I430+I435+I451+I458+I462</f>
        <v>72</v>
      </c>
      <c r="J425" s="342"/>
      <c r="K425" s="342"/>
    </row>
    <row r="426" spans="1:11">
      <c r="A426" s="315" t="s">
        <v>1649</v>
      </c>
      <c r="B426" s="431" t="s">
        <v>1650</v>
      </c>
      <c r="C426" s="464"/>
      <c r="D426" s="464"/>
      <c r="E426" s="464"/>
      <c r="F426" s="464"/>
      <c r="G426" s="465"/>
      <c r="H426" s="342">
        <f>SUM(D427)</f>
        <v>2</v>
      </c>
      <c r="I426" s="342">
        <f>COUNT(D427)*2</f>
        <v>2</v>
      </c>
      <c r="J426" s="342"/>
      <c r="K426" s="342"/>
    </row>
    <row r="427" spans="1:11" ht="62">
      <c r="A427" s="315" t="s">
        <v>1651</v>
      </c>
      <c r="B427" s="5" t="s">
        <v>1652</v>
      </c>
      <c r="C427" s="5" t="s">
        <v>1653</v>
      </c>
      <c r="D427" s="77">
        <v>2</v>
      </c>
      <c r="E427" s="77" t="s">
        <v>835</v>
      </c>
      <c r="F427" s="14" t="s">
        <v>1654</v>
      </c>
      <c r="G427" s="351"/>
      <c r="H427" s="342"/>
      <c r="I427" s="342"/>
      <c r="J427" s="342"/>
      <c r="K427" s="342"/>
    </row>
    <row r="428" spans="1:11" ht="18.5">
      <c r="A428" s="315" t="s">
        <v>1655</v>
      </c>
      <c r="B428" s="431" t="s">
        <v>1656</v>
      </c>
      <c r="C428" s="443"/>
      <c r="D428" s="443"/>
      <c r="E428" s="443"/>
      <c r="F428" s="443"/>
      <c r="G428" s="444"/>
      <c r="H428" s="342">
        <f>SUM(D429)</f>
        <v>2</v>
      </c>
      <c r="I428" s="342">
        <f>COUNT(D429)*2</f>
        <v>2</v>
      </c>
      <c r="J428" s="342"/>
      <c r="K428" s="342"/>
    </row>
    <row r="429" spans="1:11" ht="31">
      <c r="A429" s="315" t="s">
        <v>1657</v>
      </c>
      <c r="B429" s="18" t="s">
        <v>1658</v>
      </c>
      <c r="C429" s="14" t="s">
        <v>1659</v>
      </c>
      <c r="D429" s="354">
        <v>2</v>
      </c>
      <c r="E429" s="77" t="s">
        <v>840</v>
      </c>
      <c r="F429" s="14"/>
      <c r="G429" s="351"/>
      <c r="H429" s="342"/>
      <c r="I429" s="342"/>
      <c r="J429" s="342"/>
      <c r="K429" s="342"/>
    </row>
    <row r="430" spans="1:11" ht="18.5">
      <c r="A430" s="315" t="s">
        <v>1660</v>
      </c>
      <c r="B430" s="431" t="s">
        <v>422</v>
      </c>
      <c r="C430" s="443"/>
      <c r="D430" s="443"/>
      <c r="E430" s="443"/>
      <c r="F430" s="443"/>
      <c r="G430" s="444"/>
      <c r="H430" s="342">
        <f>SUM(D431:D434)</f>
        <v>8</v>
      </c>
      <c r="I430" s="342">
        <f>COUNT(D431:D434)*2</f>
        <v>8</v>
      </c>
      <c r="J430" s="342"/>
      <c r="K430" s="342"/>
    </row>
    <row r="431" spans="1:11" ht="46.5">
      <c r="A431" s="315" t="s">
        <v>1661</v>
      </c>
      <c r="B431" s="18" t="s">
        <v>423</v>
      </c>
      <c r="C431" s="67" t="s">
        <v>1662</v>
      </c>
      <c r="D431" s="77">
        <v>2</v>
      </c>
      <c r="E431" s="77" t="s">
        <v>835</v>
      </c>
      <c r="F431" s="14"/>
      <c r="G431" s="351"/>
      <c r="H431" s="342"/>
      <c r="I431" s="342"/>
      <c r="J431" s="342"/>
      <c r="K431" s="342"/>
    </row>
    <row r="432" spans="1:11" ht="46.5">
      <c r="A432" s="315" t="s">
        <v>1663</v>
      </c>
      <c r="B432" s="18" t="s">
        <v>424</v>
      </c>
      <c r="C432" s="14" t="s">
        <v>1664</v>
      </c>
      <c r="D432" s="77">
        <v>2</v>
      </c>
      <c r="E432" s="77" t="s">
        <v>835</v>
      </c>
      <c r="F432" s="14"/>
      <c r="G432" s="351"/>
      <c r="H432" s="342"/>
      <c r="I432" s="342"/>
      <c r="J432" s="342"/>
      <c r="K432" s="342"/>
    </row>
    <row r="433" spans="1:11" ht="46.5">
      <c r="A433" s="315" t="s">
        <v>1665</v>
      </c>
      <c r="B433" s="6" t="s">
        <v>425</v>
      </c>
      <c r="C433" s="5" t="s">
        <v>778</v>
      </c>
      <c r="D433" s="77">
        <v>2</v>
      </c>
      <c r="E433" s="77" t="s">
        <v>835</v>
      </c>
      <c r="F433" s="14"/>
      <c r="G433" s="351"/>
      <c r="H433" s="342"/>
      <c r="I433" s="342"/>
      <c r="J433" s="342"/>
      <c r="K433" s="342"/>
    </row>
    <row r="434" spans="1:11" ht="46.5">
      <c r="A434" s="315"/>
      <c r="B434" s="235"/>
      <c r="C434" s="5" t="s">
        <v>779</v>
      </c>
      <c r="D434" s="77">
        <v>2</v>
      </c>
      <c r="E434" s="77" t="s">
        <v>831</v>
      </c>
      <c r="F434" s="14"/>
      <c r="G434" s="351"/>
      <c r="H434" s="342"/>
      <c r="I434" s="342"/>
      <c r="J434" s="342"/>
      <c r="K434" s="342"/>
    </row>
    <row r="435" spans="1:11" ht="18.5">
      <c r="A435" s="315" t="s">
        <v>1666</v>
      </c>
      <c r="B435" s="431" t="s">
        <v>426</v>
      </c>
      <c r="C435" s="443"/>
      <c r="D435" s="443"/>
      <c r="E435" s="443"/>
      <c r="F435" s="443"/>
      <c r="G435" s="444"/>
      <c r="H435" s="342">
        <f>SUM(D436:D450)</f>
        <v>30</v>
      </c>
      <c r="I435" s="342">
        <f>COUNT(D436:D450)*2</f>
        <v>30</v>
      </c>
      <c r="J435" s="342"/>
      <c r="K435" s="342"/>
    </row>
    <row r="436" spans="1:11" ht="43.5">
      <c r="A436" s="315" t="s">
        <v>1667</v>
      </c>
      <c r="B436" s="18" t="s">
        <v>427</v>
      </c>
      <c r="C436" s="92" t="s">
        <v>780</v>
      </c>
      <c r="D436" s="77">
        <v>2</v>
      </c>
      <c r="E436" s="77" t="s">
        <v>840</v>
      </c>
      <c r="F436" s="14"/>
      <c r="G436" s="351"/>
      <c r="H436" s="342"/>
      <c r="I436" s="342"/>
      <c r="J436" s="342"/>
      <c r="K436" s="342"/>
    </row>
    <row r="437" spans="1:11" ht="29">
      <c r="A437" s="315"/>
      <c r="B437" s="18"/>
      <c r="C437" s="14" t="s">
        <v>781</v>
      </c>
      <c r="D437" s="77">
        <v>2</v>
      </c>
      <c r="E437" s="77" t="s">
        <v>827</v>
      </c>
      <c r="F437" s="14"/>
      <c r="G437" s="351"/>
      <c r="H437" s="342"/>
      <c r="I437" s="342"/>
      <c r="J437" s="342"/>
      <c r="K437" s="342"/>
    </row>
    <row r="438" spans="1:11" ht="46.5">
      <c r="A438" s="315" t="s">
        <v>1668</v>
      </c>
      <c r="B438" s="18" t="s">
        <v>428</v>
      </c>
      <c r="C438" s="14" t="s">
        <v>1669</v>
      </c>
      <c r="D438" s="77">
        <v>2</v>
      </c>
      <c r="E438" s="77" t="s">
        <v>840</v>
      </c>
      <c r="F438" s="14"/>
      <c r="G438" s="351"/>
      <c r="H438" s="342"/>
      <c r="I438" s="342"/>
      <c r="J438" s="342"/>
      <c r="K438" s="342"/>
    </row>
    <row r="439" spans="1:11" ht="43.5">
      <c r="A439" s="315"/>
      <c r="B439" s="18"/>
      <c r="C439" s="92" t="s">
        <v>1670</v>
      </c>
      <c r="D439" s="77">
        <v>2</v>
      </c>
      <c r="E439" s="77" t="s">
        <v>840</v>
      </c>
      <c r="F439" s="14"/>
      <c r="G439" s="351"/>
      <c r="H439" s="342"/>
      <c r="I439" s="342"/>
      <c r="J439" s="342"/>
      <c r="K439" s="342"/>
    </row>
    <row r="440" spans="1:11" ht="43.5">
      <c r="A440" s="315"/>
      <c r="B440" s="18"/>
      <c r="C440" s="14" t="s">
        <v>1671</v>
      </c>
      <c r="D440" s="77">
        <v>2</v>
      </c>
      <c r="E440" s="77" t="s">
        <v>840</v>
      </c>
      <c r="F440" s="14"/>
      <c r="G440" s="351"/>
      <c r="H440" s="342"/>
      <c r="I440" s="342"/>
      <c r="J440" s="342"/>
      <c r="K440" s="342"/>
    </row>
    <row r="441" spans="1:11" ht="43.5">
      <c r="A441" s="315"/>
      <c r="B441" s="18"/>
      <c r="C441" s="14" t="s">
        <v>1672</v>
      </c>
      <c r="D441" s="77">
        <v>2</v>
      </c>
      <c r="E441" s="77" t="s">
        <v>840</v>
      </c>
      <c r="F441" s="14"/>
      <c r="G441" s="351"/>
      <c r="H441" s="342"/>
      <c r="I441" s="342"/>
      <c r="J441" s="342"/>
      <c r="K441" s="342"/>
    </row>
    <row r="442" spans="1:11" ht="43.5">
      <c r="A442" s="315"/>
      <c r="B442" s="18"/>
      <c r="C442" s="14" t="s">
        <v>1673</v>
      </c>
      <c r="D442" s="77">
        <v>2</v>
      </c>
      <c r="E442" s="77" t="s">
        <v>840</v>
      </c>
      <c r="F442" s="14"/>
      <c r="G442" s="351"/>
      <c r="H442" s="342"/>
      <c r="I442" s="342"/>
      <c r="J442" s="342"/>
      <c r="K442" s="342"/>
    </row>
    <row r="443" spans="1:11" ht="43.5">
      <c r="A443" s="315"/>
      <c r="B443" s="18"/>
      <c r="C443" s="14" t="s">
        <v>1674</v>
      </c>
      <c r="D443" s="77">
        <v>2</v>
      </c>
      <c r="E443" s="77" t="s">
        <v>840</v>
      </c>
      <c r="F443" s="14"/>
      <c r="G443" s="351"/>
      <c r="H443" s="342"/>
      <c r="I443" s="342"/>
      <c r="J443" s="342"/>
      <c r="K443" s="342"/>
    </row>
    <row r="444" spans="1:11" ht="58">
      <c r="A444" s="315"/>
      <c r="B444" s="18"/>
      <c r="C444" s="14" t="s">
        <v>1675</v>
      </c>
      <c r="D444" s="77">
        <v>2</v>
      </c>
      <c r="E444" s="77" t="s">
        <v>840</v>
      </c>
      <c r="F444" s="14"/>
      <c r="G444" s="351"/>
      <c r="H444" s="342"/>
      <c r="I444" s="342"/>
      <c r="J444" s="342"/>
      <c r="K444" s="342"/>
    </row>
    <row r="445" spans="1:11" ht="58">
      <c r="A445" s="315"/>
      <c r="B445" s="18"/>
      <c r="C445" s="14" t="s">
        <v>1676</v>
      </c>
      <c r="D445" s="77">
        <v>2</v>
      </c>
      <c r="E445" s="77" t="s">
        <v>840</v>
      </c>
      <c r="F445" s="14"/>
      <c r="G445" s="351"/>
      <c r="H445" s="342"/>
      <c r="I445" s="342"/>
      <c r="J445" s="342"/>
      <c r="K445" s="342"/>
    </row>
    <row r="446" spans="1:11" ht="43.5">
      <c r="A446" s="315"/>
      <c r="B446" s="18"/>
      <c r="C446" s="14" t="s">
        <v>1677</v>
      </c>
      <c r="D446" s="77">
        <v>2</v>
      </c>
      <c r="E446" s="77" t="s">
        <v>840</v>
      </c>
      <c r="F446" s="14"/>
      <c r="G446" s="351"/>
      <c r="H446" s="342"/>
      <c r="I446" s="342"/>
      <c r="J446" s="342"/>
      <c r="K446" s="342"/>
    </row>
    <row r="447" spans="1:11" ht="43.5">
      <c r="A447" s="315"/>
      <c r="B447" s="18"/>
      <c r="C447" s="14" t="s">
        <v>1678</v>
      </c>
      <c r="D447" s="77">
        <v>2</v>
      </c>
      <c r="E447" s="77" t="s">
        <v>840</v>
      </c>
      <c r="F447" s="14"/>
      <c r="G447" s="351"/>
      <c r="H447" s="342"/>
      <c r="I447" s="342"/>
      <c r="J447" s="342"/>
      <c r="K447" s="342"/>
    </row>
    <row r="448" spans="1:11" ht="58">
      <c r="A448" s="315"/>
      <c r="B448" s="18"/>
      <c r="C448" s="92" t="s">
        <v>1679</v>
      </c>
      <c r="D448" s="77">
        <v>2</v>
      </c>
      <c r="E448" s="77" t="s">
        <v>840</v>
      </c>
      <c r="F448" s="14"/>
      <c r="G448" s="351"/>
      <c r="H448" s="342"/>
      <c r="I448" s="342"/>
      <c r="J448" s="342"/>
      <c r="K448" s="342"/>
    </row>
    <row r="449" spans="1:11" ht="31">
      <c r="A449" s="315" t="s">
        <v>1680</v>
      </c>
      <c r="B449" s="18" t="s">
        <v>429</v>
      </c>
      <c r="C449" s="19" t="s">
        <v>1681</v>
      </c>
      <c r="D449" s="77">
        <v>2</v>
      </c>
      <c r="E449" s="77" t="s">
        <v>835</v>
      </c>
      <c r="F449" s="14"/>
      <c r="G449" s="351"/>
      <c r="H449" s="342"/>
      <c r="I449" s="342"/>
      <c r="J449" s="342"/>
      <c r="K449" s="342"/>
    </row>
    <row r="450" spans="1:11" ht="43.5">
      <c r="A450" s="315" t="s">
        <v>1682</v>
      </c>
      <c r="B450" s="18" t="s">
        <v>430</v>
      </c>
      <c r="C450" s="67" t="s">
        <v>795</v>
      </c>
      <c r="D450" s="77">
        <v>2</v>
      </c>
      <c r="E450" s="77" t="s">
        <v>823</v>
      </c>
      <c r="F450" s="14" t="s">
        <v>1683</v>
      </c>
      <c r="G450" s="351"/>
      <c r="H450" s="342"/>
      <c r="I450" s="342"/>
      <c r="J450" s="342"/>
      <c r="K450" s="342"/>
    </row>
    <row r="451" spans="1:11" ht="18.5">
      <c r="A451" s="315" t="s">
        <v>1684</v>
      </c>
      <c r="B451" s="431" t="s">
        <v>1685</v>
      </c>
      <c r="C451" s="443"/>
      <c r="D451" s="443"/>
      <c r="E451" s="443"/>
      <c r="F451" s="443"/>
      <c r="G451" s="444"/>
      <c r="H451" s="342">
        <f>SUM(D452:D457)</f>
        <v>12</v>
      </c>
      <c r="I451" s="342">
        <f>COUNT(D452:D457)*2</f>
        <v>12</v>
      </c>
      <c r="J451" s="342"/>
      <c r="K451" s="342"/>
    </row>
    <row r="452" spans="1:11" ht="31">
      <c r="A452" s="315" t="s">
        <v>1686</v>
      </c>
      <c r="B452" s="5" t="s">
        <v>1687</v>
      </c>
      <c r="C452" s="14" t="s">
        <v>1688</v>
      </c>
      <c r="D452" s="77">
        <v>2</v>
      </c>
      <c r="E452" s="77" t="s">
        <v>829</v>
      </c>
      <c r="F452" s="14"/>
      <c r="G452" s="351"/>
      <c r="H452" s="342"/>
      <c r="I452" s="342"/>
      <c r="J452" s="342"/>
      <c r="K452" s="342"/>
    </row>
    <row r="453" spans="1:11" ht="31">
      <c r="A453" s="315" t="s">
        <v>1689</v>
      </c>
      <c r="B453" s="5" t="s">
        <v>1690</v>
      </c>
      <c r="C453" s="14" t="s">
        <v>1691</v>
      </c>
      <c r="D453" s="77">
        <v>2</v>
      </c>
      <c r="E453" s="77" t="s">
        <v>829</v>
      </c>
      <c r="F453" s="14"/>
      <c r="G453" s="351"/>
      <c r="H453" s="342"/>
      <c r="I453" s="342"/>
      <c r="J453" s="342"/>
      <c r="K453" s="342"/>
    </row>
    <row r="454" spans="1:11" ht="29">
      <c r="A454" s="315"/>
      <c r="B454" s="5"/>
      <c r="C454" s="92" t="s">
        <v>1692</v>
      </c>
      <c r="D454" s="77">
        <v>2</v>
      </c>
      <c r="E454" s="77" t="s">
        <v>829</v>
      </c>
      <c r="F454" s="14"/>
      <c r="G454" s="351"/>
      <c r="H454" s="342"/>
      <c r="I454" s="342"/>
      <c r="J454" s="342"/>
      <c r="K454" s="342"/>
    </row>
    <row r="455" spans="1:11" ht="46.5">
      <c r="A455" s="315" t="s">
        <v>1693</v>
      </c>
      <c r="B455" s="7" t="s">
        <v>1694</v>
      </c>
      <c r="C455" s="92" t="s">
        <v>1695</v>
      </c>
      <c r="D455" s="77">
        <v>2</v>
      </c>
      <c r="E455" s="77" t="s">
        <v>829</v>
      </c>
      <c r="F455" s="14"/>
      <c r="G455" s="351"/>
      <c r="H455" s="342"/>
      <c r="I455" s="342"/>
      <c r="J455" s="342"/>
      <c r="K455" s="342"/>
    </row>
    <row r="456" spans="1:11" ht="46.5">
      <c r="A456" s="315" t="s">
        <v>1696</v>
      </c>
      <c r="B456" s="5" t="s">
        <v>1697</v>
      </c>
      <c r="C456" s="14" t="s">
        <v>1698</v>
      </c>
      <c r="D456" s="77">
        <v>2</v>
      </c>
      <c r="E456" s="77" t="s">
        <v>829</v>
      </c>
      <c r="F456" s="14"/>
      <c r="G456" s="351"/>
      <c r="H456" s="342"/>
      <c r="I456" s="342"/>
      <c r="J456" s="342"/>
      <c r="K456" s="342"/>
    </row>
    <row r="457" spans="1:11" ht="46.5">
      <c r="A457" s="315" t="s">
        <v>1699</v>
      </c>
      <c r="B457" s="5" t="s">
        <v>1700</v>
      </c>
      <c r="C457" s="14" t="s">
        <v>1701</v>
      </c>
      <c r="D457" s="77">
        <v>2</v>
      </c>
      <c r="E457" s="77" t="s">
        <v>829</v>
      </c>
      <c r="F457" s="14"/>
      <c r="G457" s="351"/>
      <c r="H457" s="342"/>
      <c r="I457" s="342"/>
      <c r="J457" s="342"/>
      <c r="K457" s="342"/>
    </row>
    <row r="458" spans="1:11" ht="18.5">
      <c r="A458" s="315" t="s">
        <v>1702</v>
      </c>
      <c r="B458" s="431" t="s">
        <v>431</v>
      </c>
      <c r="C458" s="443"/>
      <c r="D458" s="443"/>
      <c r="E458" s="443"/>
      <c r="F458" s="443"/>
      <c r="G458" s="444"/>
      <c r="H458" s="342">
        <f>SUM(D459:D461)</f>
        <v>6</v>
      </c>
      <c r="I458" s="342">
        <f>COUNT(D459:D461)*2</f>
        <v>6</v>
      </c>
      <c r="J458" s="342"/>
      <c r="K458" s="342"/>
    </row>
    <row r="459" spans="1:11" ht="62">
      <c r="A459" s="315" t="s">
        <v>1703</v>
      </c>
      <c r="B459" s="5" t="s">
        <v>432</v>
      </c>
      <c r="C459" s="14" t="s">
        <v>1704</v>
      </c>
      <c r="D459" s="77">
        <v>2</v>
      </c>
      <c r="E459" s="77" t="s">
        <v>829</v>
      </c>
      <c r="F459" s="14"/>
      <c r="G459" s="351"/>
      <c r="H459" s="342"/>
      <c r="I459" s="342"/>
      <c r="J459" s="342"/>
      <c r="K459" s="342"/>
    </row>
    <row r="460" spans="1:11" ht="46.5">
      <c r="A460" s="315" t="s">
        <v>1705</v>
      </c>
      <c r="B460" s="6" t="s">
        <v>433</v>
      </c>
      <c r="C460" s="14" t="s">
        <v>1706</v>
      </c>
      <c r="D460" s="77">
        <v>2</v>
      </c>
      <c r="E460" s="77" t="s">
        <v>831</v>
      </c>
      <c r="F460" s="14"/>
      <c r="G460" s="351"/>
      <c r="H460" s="342"/>
      <c r="I460" s="342"/>
      <c r="J460" s="342"/>
      <c r="K460" s="342"/>
    </row>
    <row r="461" spans="1:11" ht="43.5">
      <c r="A461" s="315" t="s">
        <v>205</v>
      </c>
      <c r="B461" s="5" t="s">
        <v>434</v>
      </c>
      <c r="C461" s="14" t="s">
        <v>798</v>
      </c>
      <c r="D461" s="77">
        <v>2</v>
      </c>
      <c r="E461" s="77" t="s">
        <v>835</v>
      </c>
      <c r="F461" s="14"/>
      <c r="G461" s="351"/>
      <c r="H461" s="342"/>
      <c r="I461" s="342"/>
      <c r="J461" s="342"/>
      <c r="K461" s="342"/>
    </row>
    <row r="462" spans="1:11" ht="18.5">
      <c r="A462" s="362" t="s">
        <v>1707</v>
      </c>
      <c r="B462" s="431" t="s">
        <v>1708</v>
      </c>
      <c r="C462" s="443"/>
      <c r="D462" s="443"/>
      <c r="E462" s="443"/>
      <c r="F462" s="443"/>
      <c r="G462" s="444"/>
      <c r="H462" s="342">
        <f>SUM(D463:D468)</f>
        <v>12</v>
      </c>
      <c r="I462" s="342">
        <f>COUNT(D463:D468)*2</f>
        <v>12</v>
      </c>
      <c r="J462" s="342"/>
      <c r="K462" s="342"/>
    </row>
    <row r="463" spans="1:11" ht="31">
      <c r="A463" s="315" t="s">
        <v>1709</v>
      </c>
      <c r="B463" s="88" t="s">
        <v>1710</v>
      </c>
      <c r="C463" s="14" t="s">
        <v>1711</v>
      </c>
      <c r="D463" s="77">
        <v>2</v>
      </c>
      <c r="E463" s="14" t="s">
        <v>835</v>
      </c>
      <c r="F463" s="14"/>
      <c r="G463" s="351"/>
      <c r="H463" s="342"/>
      <c r="I463" s="342"/>
      <c r="J463" s="342"/>
      <c r="K463" s="342"/>
    </row>
    <row r="464" spans="1:11" ht="15.5">
      <c r="A464" s="315"/>
      <c r="B464" s="88"/>
      <c r="C464" s="14" t="s">
        <v>1712</v>
      </c>
      <c r="D464" s="77">
        <v>2</v>
      </c>
      <c r="E464" s="14" t="s">
        <v>822</v>
      </c>
      <c r="F464" s="14"/>
      <c r="G464" s="351"/>
      <c r="H464" s="342"/>
      <c r="I464" s="342"/>
      <c r="J464" s="342"/>
      <c r="K464" s="342"/>
    </row>
    <row r="465" spans="1:11" ht="15.5">
      <c r="A465" s="315"/>
      <c r="B465" s="88"/>
      <c r="C465" s="14" t="s">
        <v>1713</v>
      </c>
      <c r="D465" s="77">
        <v>2</v>
      </c>
      <c r="E465" s="14" t="s">
        <v>822</v>
      </c>
      <c r="F465" s="14"/>
      <c r="G465" s="351"/>
      <c r="H465" s="342"/>
      <c r="I465" s="342"/>
      <c r="J465" s="342"/>
      <c r="K465" s="342"/>
    </row>
    <row r="466" spans="1:11" ht="15.5">
      <c r="A466" s="315"/>
      <c r="B466" s="88"/>
      <c r="C466" s="14" t="s">
        <v>1714</v>
      </c>
      <c r="D466" s="77">
        <v>2</v>
      </c>
      <c r="E466" s="14" t="s">
        <v>835</v>
      </c>
      <c r="F466" s="14"/>
      <c r="G466" s="351"/>
      <c r="H466" s="342"/>
      <c r="I466" s="342"/>
      <c r="J466" s="342"/>
      <c r="K466" s="342"/>
    </row>
    <row r="467" spans="1:11" ht="31">
      <c r="A467" s="315" t="s">
        <v>1715</v>
      </c>
      <c r="B467" s="88" t="s">
        <v>1716</v>
      </c>
      <c r="C467" s="14" t="s">
        <v>1717</v>
      </c>
      <c r="D467" s="77">
        <v>2</v>
      </c>
      <c r="E467" s="84" t="s">
        <v>835</v>
      </c>
      <c r="F467" s="14"/>
      <c r="G467" s="351"/>
      <c r="H467" s="342"/>
      <c r="I467" s="342"/>
      <c r="J467" s="342"/>
      <c r="K467" s="342"/>
    </row>
    <row r="468" spans="1:11" ht="15.5">
      <c r="A468" s="315"/>
      <c r="B468" s="88"/>
      <c r="C468" s="14" t="s">
        <v>1718</v>
      </c>
      <c r="D468" s="77">
        <v>2</v>
      </c>
      <c r="E468" s="84" t="s">
        <v>835</v>
      </c>
      <c r="F468" s="14"/>
      <c r="G468" s="351"/>
      <c r="H468" s="342"/>
      <c r="I468" s="342"/>
      <c r="J468" s="342"/>
      <c r="K468" s="342"/>
    </row>
    <row r="469" spans="1:11" ht="18.5">
      <c r="A469" s="357"/>
      <c r="B469" s="467" t="s">
        <v>435</v>
      </c>
      <c r="C469" s="467"/>
      <c r="D469" s="467"/>
      <c r="E469" s="467"/>
      <c r="F469" s="467"/>
      <c r="G469" s="468"/>
      <c r="H469" s="342">
        <f>H470+H482+H484+H490</f>
        <v>48</v>
      </c>
      <c r="I469" s="342">
        <f>I470+I482+I484+I490</f>
        <v>48</v>
      </c>
      <c r="J469" s="342"/>
      <c r="K469" s="342"/>
    </row>
    <row r="470" spans="1:11" ht="18.5">
      <c r="A470" s="315" t="s">
        <v>1719</v>
      </c>
      <c r="B470" s="431" t="s">
        <v>436</v>
      </c>
      <c r="C470" s="443"/>
      <c r="D470" s="443"/>
      <c r="E470" s="443"/>
      <c r="F470" s="443"/>
      <c r="G470" s="444"/>
      <c r="H470" s="342">
        <f>SUM(D471:D481)</f>
        <v>22</v>
      </c>
      <c r="I470" s="342">
        <f>COUNT(D471:D481)*2</f>
        <v>22</v>
      </c>
      <c r="J470" s="342"/>
      <c r="K470" s="342"/>
    </row>
    <row r="471" spans="1:11" ht="29">
      <c r="A471" s="315" t="s">
        <v>1720</v>
      </c>
      <c r="B471" s="14" t="s">
        <v>437</v>
      </c>
      <c r="C471" s="14" t="s">
        <v>1721</v>
      </c>
      <c r="D471" s="77">
        <v>2</v>
      </c>
      <c r="E471" s="77" t="s">
        <v>840</v>
      </c>
      <c r="F471" s="19"/>
      <c r="G471" s="353"/>
      <c r="H471" s="342"/>
      <c r="I471" s="342"/>
      <c r="J471" s="342"/>
      <c r="K471" s="342"/>
    </row>
    <row r="472" spans="1:11">
      <c r="A472" s="315"/>
      <c r="B472" s="14"/>
      <c r="C472" s="14" t="s">
        <v>1722</v>
      </c>
      <c r="D472" s="77">
        <v>2</v>
      </c>
      <c r="E472" s="77" t="s">
        <v>840</v>
      </c>
      <c r="F472" s="19"/>
      <c r="G472" s="353"/>
      <c r="H472" s="342"/>
      <c r="I472" s="342"/>
      <c r="J472" s="342"/>
      <c r="K472" s="342"/>
    </row>
    <row r="473" spans="1:11">
      <c r="A473" s="315"/>
      <c r="B473" s="14"/>
      <c r="C473" s="14" t="s">
        <v>1723</v>
      </c>
      <c r="D473" s="77">
        <v>2</v>
      </c>
      <c r="E473" s="77" t="s">
        <v>840</v>
      </c>
      <c r="F473" s="19"/>
      <c r="G473" s="353"/>
      <c r="H473" s="342"/>
      <c r="I473" s="342"/>
      <c r="J473" s="342"/>
      <c r="K473" s="342"/>
    </row>
    <row r="474" spans="1:11">
      <c r="A474" s="315"/>
      <c r="B474" s="14"/>
      <c r="C474" s="14" t="s">
        <v>1724</v>
      </c>
      <c r="D474" s="77">
        <v>2</v>
      </c>
      <c r="E474" s="77" t="s">
        <v>840</v>
      </c>
      <c r="F474" s="19"/>
      <c r="G474" s="353"/>
      <c r="H474" s="342"/>
      <c r="I474" s="342"/>
      <c r="J474" s="342"/>
      <c r="K474" s="342"/>
    </row>
    <row r="475" spans="1:11" ht="29">
      <c r="A475" s="315"/>
      <c r="B475" s="14"/>
      <c r="C475" s="14" t="s">
        <v>1725</v>
      </c>
      <c r="D475" s="77">
        <v>2</v>
      </c>
      <c r="E475" s="77" t="s">
        <v>840</v>
      </c>
      <c r="F475" s="19"/>
      <c r="G475" s="353"/>
      <c r="H475" s="342"/>
      <c r="I475" s="342"/>
      <c r="J475" s="342"/>
      <c r="K475" s="342"/>
    </row>
    <row r="476" spans="1:11" ht="29">
      <c r="A476" s="315"/>
      <c r="B476" s="14"/>
      <c r="C476" s="14" t="s">
        <v>1726</v>
      </c>
      <c r="D476" s="77">
        <v>2</v>
      </c>
      <c r="E476" s="77" t="s">
        <v>840</v>
      </c>
      <c r="F476" s="19"/>
      <c r="G476" s="353"/>
      <c r="H476" s="342"/>
      <c r="I476" s="342"/>
      <c r="J476" s="342"/>
      <c r="K476" s="342"/>
    </row>
    <row r="477" spans="1:11">
      <c r="A477" s="315"/>
      <c r="B477" s="14"/>
      <c r="C477" s="14" t="s">
        <v>1727</v>
      </c>
      <c r="D477" s="77">
        <v>2</v>
      </c>
      <c r="E477" s="77" t="s">
        <v>840</v>
      </c>
      <c r="F477" s="19"/>
      <c r="G477" s="353"/>
      <c r="H477" s="342"/>
      <c r="I477" s="342"/>
      <c r="J477" s="342"/>
      <c r="K477" s="342"/>
    </row>
    <row r="478" spans="1:11">
      <c r="A478" s="315"/>
      <c r="B478" s="14"/>
      <c r="C478" s="14" t="s">
        <v>1728</v>
      </c>
      <c r="D478" s="77">
        <v>2</v>
      </c>
      <c r="E478" s="77" t="s">
        <v>840</v>
      </c>
      <c r="F478" s="19"/>
      <c r="G478" s="353"/>
      <c r="H478" s="342"/>
      <c r="I478" s="342"/>
      <c r="J478" s="342"/>
      <c r="K478" s="342"/>
    </row>
    <row r="479" spans="1:11">
      <c r="A479" s="315"/>
      <c r="B479" s="14"/>
      <c r="C479" s="14" t="s">
        <v>1729</v>
      </c>
      <c r="D479" s="77">
        <v>2</v>
      </c>
      <c r="E479" s="77" t="s">
        <v>840</v>
      </c>
      <c r="F479" s="19"/>
      <c r="G479" s="353"/>
      <c r="H479" s="342"/>
      <c r="I479" s="342"/>
      <c r="J479" s="342"/>
      <c r="K479" s="342"/>
    </row>
    <row r="480" spans="1:11" ht="29">
      <c r="A480" s="315"/>
      <c r="B480" s="14"/>
      <c r="C480" s="14" t="s">
        <v>1730</v>
      </c>
      <c r="D480" s="77">
        <v>2</v>
      </c>
      <c r="E480" s="77" t="s">
        <v>840</v>
      </c>
      <c r="F480" s="19"/>
      <c r="G480" s="353"/>
      <c r="H480" s="342"/>
      <c r="I480" s="342"/>
      <c r="J480" s="342"/>
      <c r="K480" s="342"/>
    </row>
    <row r="481" spans="1:11" ht="29">
      <c r="A481" s="315" t="s">
        <v>1731</v>
      </c>
      <c r="B481" s="14" t="s">
        <v>438</v>
      </c>
      <c r="C481" s="14" t="s">
        <v>1732</v>
      </c>
      <c r="D481" s="77">
        <v>2</v>
      </c>
      <c r="E481" s="77" t="s">
        <v>840</v>
      </c>
      <c r="F481" s="19"/>
      <c r="G481" s="353"/>
      <c r="H481" s="342"/>
      <c r="I481" s="342"/>
      <c r="J481" s="342"/>
      <c r="K481" s="342"/>
    </row>
    <row r="482" spans="1:11" ht="18.5">
      <c r="A482" s="315" t="s">
        <v>1733</v>
      </c>
      <c r="B482" s="431" t="s">
        <v>439</v>
      </c>
      <c r="C482" s="443"/>
      <c r="D482" s="443"/>
      <c r="E482" s="443"/>
      <c r="F482" s="443"/>
      <c r="G482" s="444"/>
      <c r="H482" s="342">
        <f>SUM(D483)</f>
        <v>2</v>
      </c>
      <c r="I482" s="342">
        <f>COUNT(D483)*2</f>
        <v>2</v>
      </c>
      <c r="J482" s="342"/>
      <c r="K482" s="342"/>
    </row>
    <row r="483" spans="1:11" ht="29">
      <c r="A483" s="315" t="s">
        <v>1734</v>
      </c>
      <c r="B483" s="14" t="s">
        <v>440</v>
      </c>
      <c r="C483" s="14" t="s">
        <v>1735</v>
      </c>
      <c r="D483" s="77">
        <v>2</v>
      </c>
      <c r="E483" s="77" t="s">
        <v>840</v>
      </c>
      <c r="F483" s="19"/>
      <c r="G483" s="353"/>
      <c r="H483" s="342"/>
      <c r="I483" s="342"/>
      <c r="J483" s="342"/>
      <c r="K483" s="342"/>
    </row>
    <row r="484" spans="1:11" ht="18.5">
      <c r="A484" s="315" t="s">
        <v>1736</v>
      </c>
      <c r="B484" s="431" t="s">
        <v>441</v>
      </c>
      <c r="C484" s="443"/>
      <c r="D484" s="443"/>
      <c r="E484" s="443"/>
      <c r="F484" s="443"/>
      <c r="G484" s="444"/>
      <c r="H484" s="342">
        <f>SUM(D485:D489)</f>
        <v>10</v>
      </c>
      <c r="I484" s="342">
        <f>COUNT(D485:D489)*2</f>
        <v>10</v>
      </c>
      <c r="J484" s="342"/>
      <c r="K484" s="342"/>
    </row>
    <row r="485" spans="1:11" ht="29">
      <c r="A485" s="315" t="s">
        <v>1737</v>
      </c>
      <c r="B485" s="14" t="s">
        <v>442</v>
      </c>
      <c r="C485" s="14" t="s">
        <v>1738</v>
      </c>
      <c r="D485" s="77">
        <v>2</v>
      </c>
      <c r="E485" s="77" t="s">
        <v>840</v>
      </c>
      <c r="F485" s="19" t="s">
        <v>1739</v>
      </c>
      <c r="G485" s="353"/>
      <c r="H485" s="342"/>
      <c r="I485" s="342"/>
      <c r="J485" s="342"/>
      <c r="K485" s="342"/>
    </row>
    <row r="486" spans="1:11" ht="29">
      <c r="A486" s="315"/>
      <c r="B486" s="14"/>
      <c r="C486" s="14" t="s">
        <v>1740</v>
      </c>
      <c r="D486" s="77">
        <v>2</v>
      </c>
      <c r="E486" s="77" t="s">
        <v>840</v>
      </c>
      <c r="F486" s="19"/>
      <c r="G486" s="353"/>
      <c r="H486" s="342"/>
      <c r="I486" s="342"/>
      <c r="J486" s="342"/>
      <c r="K486" s="342"/>
    </row>
    <row r="487" spans="1:11" ht="29">
      <c r="A487" s="315"/>
      <c r="B487" s="14"/>
      <c r="C487" s="14" t="s">
        <v>1741</v>
      </c>
      <c r="D487" s="77">
        <v>2</v>
      </c>
      <c r="E487" s="77" t="s">
        <v>840</v>
      </c>
      <c r="F487" s="19"/>
      <c r="G487" s="353"/>
      <c r="H487" s="342"/>
      <c r="I487" s="342"/>
      <c r="J487" s="342"/>
      <c r="K487" s="342"/>
    </row>
    <row r="488" spans="1:11" ht="43.5">
      <c r="A488" s="315"/>
      <c r="B488" s="14"/>
      <c r="C488" s="14" t="s">
        <v>1742</v>
      </c>
      <c r="D488" s="77">
        <v>2</v>
      </c>
      <c r="E488" s="77" t="s">
        <v>840</v>
      </c>
      <c r="F488" s="19" t="s">
        <v>1743</v>
      </c>
      <c r="G488" s="353"/>
      <c r="H488" s="342"/>
      <c r="I488" s="342"/>
      <c r="J488" s="342"/>
      <c r="K488" s="342"/>
    </row>
    <row r="489" spans="1:11" ht="29">
      <c r="A489" s="315"/>
      <c r="B489" s="14"/>
      <c r="C489" s="14" t="s">
        <v>1744</v>
      </c>
      <c r="D489" s="77">
        <v>2</v>
      </c>
      <c r="E489" s="77" t="s">
        <v>840</v>
      </c>
      <c r="F489" s="19"/>
      <c r="G489" s="353"/>
      <c r="H489" s="342"/>
      <c r="I489" s="342"/>
      <c r="J489" s="342"/>
      <c r="K489" s="342"/>
    </row>
    <row r="490" spans="1:11" ht="18.5">
      <c r="A490" s="315" t="s">
        <v>1745</v>
      </c>
      <c r="B490" s="431" t="s">
        <v>443</v>
      </c>
      <c r="C490" s="443"/>
      <c r="D490" s="443"/>
      <c r="E490" s="443"/>
      <c r="F490" s="443"/>
      <c r="G490" s="444"/>
      <c r="H490" s="342">
        <f>SUM(D491:D497)</f>
        <v>14</v>
      </c>
      <c r="I490" s="342">
        <f>COUNT(D491:D497)*2</f>
        <v>14</v>
      </c>
      <c r="J490" s="342"/>
      <c r="K490" s="342"/>
    </row>
    <row r="491" spans="1:11" ht="29">
      <c r="A491" s="315" t="s">
        <v>1746</v>
      </c>
      <c r="B491" s="19" t="s">
        <v>444</v>
      </c>
      <c r="C491" s="19" t="s">
        <v>1747</v>
      </c>
      <c r="D491" s="77">
        <v>2</v>
      </c>
      <c r="E491" s="77" t="s">
        <v>840</v>
      </c>
      <c r="F491" s="19"/>
      <c r="G491" s="353"/>
      <c r="H491" s="342"/>
      <c r="I491" s="342"/>
      <c r="J491" s="342"/>
      <c r="K491" s="342"/>
    </row>
    <row r="492" spans="1:11" ht="29">
      <c r="A492" s="315"/>
      <c r="B492" s="14"/>
      <c r="C492" s="14" t="s">
        <v>1748</v>
      </c>
      <c r="D492" s="77">
        <v>2</v>
      </c>
      <c r="E492" s="77" t="s">
        <v>840</v>
      </c>
      <c r="F492" s="19"/>
      <c r="G492" s="353"/>
      <c r="H492" s="342"/>
      <c r="I492" s="342"/>
      <c r="J492" s="342"/>
      <c r="K492" s="342"/>
    </row>
    <row r="493" spans="1:11">
      <c r="A493" s="315"/>
      <c r="B493" s="14"/>
      <c r="C493" s="14" t="s">
        <v>1749</v>
      </c>
      <c r="D493" s="77">
        <v>2</v>
      </c>
      <c r="E493" s="77" t="s">
        <v>840</v>
      </c>
      <c r="F493" s="19"/>
      <c r="G493" s="353"/>
      <c r="H493" s="342"/>
      <c r="I493" s="342"/>
      <c r="J493" s="342"/>
      <c r="K493" s="342"/>
    </row>
    <row r="494" spans="1:11">
      <c r="A494" s="315"/>
      <c r="B494" s="14"/>
      <c r="C494" s="14" t="s">
        <v>1750</v>
      </c>
      <c r="D494" s="77">
        <v>2</v>
      </c>
      <c r="E494" s="77" t="s">
        <v>840</v>
      </c>
      <c r="F494" s="19"/>
      <c r="G494" s="353"/>
      <c r="H494" s="342"/>
      <c r="I494" s="342"/>
      <c r="J494" s="342"/>
      <c r="K494" s="342"/>
    </row>
    <row r="495" spans="1:11">
      <c r="A495" s="315"/>
      <c r="B495" s="14"/>
      <c r="C495" s="14" t="s">
        <v>1751</v>
      </c>
      <c r="D495" s="77">
        <v>2</v>
      </c>
      <c r="E495" s="77" t="s">
        <v>840</v>
      </c>
      <c r="F495" s="19"/>
      <c r="G495" s="353"/>
      <c r="H495" s="342"/>
      <c r="I495" s="342"/>
      <c r="J495" s="342"/>
      <c r="K495" s="342"/>
    </row>
    <row r="496" spans="1:11">
      <c r="A496" s="315"/>
      <c r="B496" s="14"/>
      <c r="C496" s="14" t="s">
        <v>1752</v>
      </c>
      <c r="D496" s="77">
        <v>2</v>
      </c>
      <c r="E496" s="77" t="s">
        <v>840</v>
      </c>
      <c r="F496" s="19"/>
      <c r="G496" s="353"/>
      <c r="H496" s="342"/>
      <c r="I496" s="342"/>
      <c r="J496" s="342"/>
      <c r="K496" s="342"/>
    </row>
    <row r="497" spans="1:11">
      <c r="A497" s="314"/>
      <c r="B497" s="91"/>
      <c r="C497" s="14" t="s">
        <v>1753</v>
      </c>
      <c r="D497" s="77">
        <v>2</v>
      </c>
      <c r="E497" s="77" t="s">
        <v>840</v>
      </c>
      <c r="F497" s="19"/>
      <c r="G497" s="353"/>
      <c r="H497" s="342"/>
      <c r="I497" s="342"/>
      <c r="J497" s="342"/>
      <c r="K497" s="342"/>
    </row>
    <row r="498" spans="1:11">
      <c r="A498" s="363"/>
      <c r="B498" s="235"/>
      <c r="C498" s="235"/>
      <c r="D498" s="354"/>
      <c r="E498" s="235"/>
      <c r="F498" s="235"/>
      <c r="G498" s="360"/>
      <c r="H498" s="342"/>
      <c r="I498" s="342"/>
      <c r="J498" s="342"/>
      <c r="K498" s="342"/>
    </row>
    <row r="499" spans="1:11">
      <c r="A499" s="363"/>
      <c r="B499" s="235"/>
      <c r="C499" s="235"/>
      <c r="D499" s="354"/>
      <c r="E499" s="235"/>
      <c r="F499" s="235"/>
      <c r="G499" s="360"/>
      <c r="H499" s="342"/>
      <c r="I499" s="342"/>
      <c r="J499" s="342"/>
      <c r="K499" s="342"/>
    </row>
    <row r="500" spans="1:11" ht="46">
      <c r="A500" s="453" t="s">
        <v>1754</v>
      </c>
      <c r="B500" s="454"/>
      <c r="C500" s="455"/>
      <c r="D500" s="354"/>
      <c r="E500" s="235"/>
      <c r="F500" s="235"/>
      <c r="G500" s="360"/>
      <c r="H500" s="342"/>
      <c r="I500" s="342"/>
      <c r="J500" s="342"/>
      <c r="K500" s="342"/>
    </row>
    <row r="501" spans="1:11" ht="46">
      <c r="A501" s="336"/>
      <c r="B501" s="190" t="s">
        <v>1755</v>
      </c>
      <c r="C501" s="93">
        <f>D527</f>
        <v>100</v>
      </c>
      <c r="D501" s="354"/>
      <c r="E501" s="235"/>
      <c r="F501" s="235"/>
      <c r="G501" s="360"/>
      <c r="H501" s="342"/>
      <c r="I501" s="342"/>
      <c r="J501" s="342"/>
      <c r="K501" s="342"/>
    </row>
    <row r="502" spans="1:11" ht="26">
      <c r="A502" s="337"/>
      <c r="B502" s="450" t="s">
        <v>446</v>
      </c>
      <c r="C502" s="480"/>
      <c r="D502" s="354"/>
      <c r="E502" s="235"/>
      <c r="F502" s="235"/>
      <c r="G502" s="360"/>
      <c r="H502" s="342"/>
      <c r="I502" s="342"/>
      <c r="J502" s="342"/>
      <c r="K502" s="342"/>
    </row>
    <row r="503" spans="1:11" ht="21">
      <c r="A503" s="315" t="s">
        <v>216</v>
      </c>
      <c r="B503" s="191" t="s">
        <v>447</v>
      </c>
      <c r="C503" s="268">
        <f t="shared" ref="C503:C510" si="0">D519</f>
        <v>100</v>
      </c>
      <c r="D503" s="354"/>
      <c r="E503" s="235"/>
      <c r="F503" s="235"/>
      <c r="G503" s="360"/>
      <c r="H503" s="342"/>
      <c r="I503" s="342"/>
      <c r="J503" s="342"/>
      <c r="K503" s="342"/>
    </row>
    <row r="504" spans="1:11" ht="21">
      <c r="A504" s="315" t="s">
        <v>217</v>
      </c>
      <c r="B504" s="191" t="s">
        <v>448</v>
      </c>
      <c r="C504" s="268">
        <f t="shared" si="0"/>
        <v>100</v>
      </c>
      <c r="D504" s="354"/>
      <c r="E504" s="235"/>
      <c r="F504" s="235"/>
      <c r="G504" s="360"/>
      <c r="H504" s="342"/>
      <c r="I504" s="342"/>
      <c r="J504" s="342"/>
      <c r="K504" s="342"/>
    </row>
    <row r="505" spans="1:11" ht="21">
      <c r="A505" s="315" t="s">
        <v>218</v>
      </c>
      <c r="B505" s="191" t="s">
        <v>449</v>
      </c>
      <c r="C505" s="268">
        <f t="shared" si="0"/>
        <v>100</v>
      </c>
      <c r="D505" s="354"/>
      <c r="E505" s="235"/>
      <c r="F505" s="235"/>
      <c r="G505" s="360"/>
      <c r="H505" s="342"/>
      <c r="I505" s="342"/>
      <c r="J505" s="342"/>
      <c r="K505" s="342"/>
    </row>
    <row r="506" spans="1:11" ht="21">
      <c r="A506" s="315" t="s">
        <v>219</v>
      </c>
      <c r="B506" s="191" t="s">
        <v>450</v>
      </c>
      <c r="C506" s="268">
        <f t="shared" si="0"/>
        <v>100</v>
      </c>
      <c r="D506" s="354"/>
      <c r="E506" s="235"/>
      <c r="F506" s="235"/>
      <c r="G506" s="360"/>
      <c r="H506" s="342"/>
      <c r="I506" s="342"/>
      <c r="J506" s="342"/>
      <c r="K506" s="342"/>
    </row>
    <row r="507" spans="1:11" ht="21">
      <c r="A507" s="315" t="s">
        <v>220</v>
      </c>
      <c r="B507" s="191" t="s">
        <v>451</v>
      </c>
      <c r="C507" s="268">
        <f t="shared" si="0"/>
        <v>100</v>
      </c>
      <c r="D507" s="354"/>
      <c r="E507" s="235"/>
      <c r="F507" s="235"/>
      <c r="G507" s="360"/>
      <c r="H507" s="342"/>
      <c r="I507" s="342"/>
      <c r="J507" s="342"/>
      <c r="K507" s="342"/>
    </row>
    <row r="508" spans="1:11" ht="21">
      <c r="A508" s="315" t="s">
        <v>221</v>
      </c>
      <c r="B508" s="191" t="s">
        <v>452</v>
      </c>
      <c r="C508" s="268">
        <f t="shared" si="0"/>
        <v>100</v>
      </c>
      <c r="D508" s="354"/>
      <c r="E508" s="235"/>
      <c r="F508" s="235"/>
      <c r="G508" s="360"/>
      <c r="H508" s="342"/>
      <c r="I508" s="342"/>
      <c r="J508" s="342"/>
      <c r="K508" s="342"/>
    </row>
    <row r="509" spans="1:11" ht="21">
      <c r="A509" s="315" t="s">
        <v>222</v>
      </c>
      <c r="B509" s="191" t="s">
        <v>453</v>
      </c>
      <c r="C509" s="268">
        <f t="shared" si="0"/>
        <v>100</v>
      </c>
      <c r="D509" s="354"/>
      <c r="E509" s="235"/>
      <c r="F509" s="235"/>
      <c r="G509" s="360"/>
      <c r="H509" s="342"/>
      <c r="I509" s="342"/>
      <c r="J509" s="342"/>
      <c r="K509" s="342"/>
    </row>
    <row r="510" spans="1:11" ht="21">
      <c r="A510" s="315" t="s">
        <v>223</v>
      </c>
      <c r="B510" s="191" t="s">
        <v>454</v>
      </c>
      <c r="C510" s="268">
        <f t="shared" si="0"/>
        <v>100</v>
      </c>
      <c r="D510" s="354"/>
      <c r="E510" s="235"/>
      <c r="F510" s="235"/>
      <c r="G510" s="360"/>
      <c r="H510" s="342"/>
      <c r="I510" s="342"/>
      <c r="J510" s="342"/>
      <c r="K510" s="342"/>
    </row>
    <row r="511" spans="1:11" ht="15" thickBot="1">
      <c r="A511" s="338"/>
      <c r="B511" s="364"/>
      <c r="C511" s="364"/>
      <c r="D511" s="365"/>
      <c r="E511" s="366"/>
      <c r="F511" s="366"/>
      <c r="G511" s="104"/>
      <c r="H511" s="342"/>
      <c r="I511" s="342"/>
      <c r="J511" s="342"/>
      <c r="K511" s="342"/>
    </row>
    <row r="512" spans="1:11">
      <c r="A512" s="343"/>
      <c r="B512" s="343"/>
      <c r="C512" s="343"/>
      <c r="D512" s="344"/>
      <c r="E512" s="345"/>
      <c r="F512" s="345"/>
      <c r="G512" s="94"/>
      <c r="H512" s="342"/>
      <c r="I512" s="342"/>
      <c r="J512" s="342"/>
      <c r="K512" s="342"/>
    </row>
    <row r="513" spans="1:11">
      <c r="A513" s="343"/>
      <c r="B513" s="343"/>
      <c r="C513" s="343"/>
      <c r="D513" s="344"/>
      <c r="E513" s="345"/>
      <c r="F513" s="345"/>
      <c r="G513" s="94"/>
      <c r="H513" s="342"/>
      <c r="I513" s="342"/>
      <c r="J513" s="342"/>
      <c r="K513" s="342"/>
    </row>
    <row r="514" spans="1:11">
      <c r="A514" s="343"/>
      <c r="B514" s="343"/>
      <c r="C514" s="343"/>
      <c r="D514" s="344"/>
      <c r="E514" s="345"/>
      <c r="F514" s="345"/>
      <c r="G514" s="94"/>
      <c r="H514" s="342"/>
      <c r="I514" s="342"/>
      <c r="J514" s="342"/>
      <c r="K514" s="342"/>
    </row>
    <row r="515" spans="1:11">
      <c r="A515" s="343"/>
      <c r="B515" s="343"/>
      <c r="C515" s="343"/>
      <c r="D515" s="344"/>
      <c r="E515" s="345"/>
      <c r="F515" s="345"/>
      <c r="G515" s="94"/>
      <c r="H515" s="342"/>
      <c r="I515" s="342"/>
      <c r="J515" s="342"/>
      <c r="K515" s="342"/>
    </row>
    <row r="516" spans="1:11">
      <c r="A516" s="343"/>
      <c r="B516" s="343"/>
      <c r="C516" s="343"/>
      <c r="D516" s="344"/>
      <c r="E516" s="345"/>
      <c r="F516" s="345"/>
      <c r="G516" s="94"/>
      <c r="H516" s="342"/>
      <c r="I516" s="342"/>
      <c r="J516" s="342"/>
      <c r="K516" s="342"/>
    </row>
    <row r="517" spans="1:11">
      <c r="A517" s="343"/>
      <c r="B517" s="343"/>
      <c r="C517" s="343"/>
      <c r="D517" s="344"/>
      <c r="E517" s="345"/>
      <c r="F517" s="345"/>
      <c r="G517" s="94"/>
      <c r="H517" s="342"/>
      <c r="I517" s="342"/>
      <c r="J517" s="342"/>
      <c r="K517" s="342"/>
    </row>
    <row r="518" spans="1:11">
      <c r="A518" s="343"/>
      <c r="B518" s="343" t="s">
        <v>455</v>
      </c>
      <c r="C518" s="343" t="s">
        <v>817</v>
      </c>
      <c r="D518" s="344" t="s">
        <v>1756</v>
      </c>
      <c r="E518" s="345">
        <f>G2</f>
        <v>2</v>
      </c>
      <c r="F518" s="345"/>
      <c r="G518" s="94"/>
      <c r="H518" s="342"/>
      <c r="I518" s="342"/>
      <c r="J518" s="342"/>
      <c r="K518" s="342"/>
    </row>
    <row r="519" spans="1:11">
      <c r="A519" s="343" t="s">
        <v>216</v>
      </c>
      <c r="B519" s="343">
        <f>IF(E518=0,0,H4)</f>
        <v>92</v>
      </c>
      <c r="C519" s="343">
        <f>IF(E518=0,0,I4)</f>
        <v>92</v>
      </c>
      <c r="D519" s="344">
        <f>IF(E518=0,0,B519*100/C519)</f>
        <v>100</v>
      </c>
      <c r="E519" s="345"/>
      <c r="F519" s="345"/>
      <c r="G519" s="94"/>
      <c r="H519" s="342"/>
      <c r="I519" s="342"/>
      <c r="J519" s="342"/>
      <c r="K519" s="342"/>
    </row>
    <row r="520" spans="1:11">
      <c r="A520" s="343" t="s">
        <v>217</v>
      </c>
      <c r="B520" s="343">
        <f>IF(E518=0,0,H56)</f>
        <v>78</v>
      </c>
      <c r="C520" s="343">
        <f>IF(E518=0,0,I56)</f>
        <v>78</v>
      </c>
      <c r="D520" s="344">
        <f>IF(E518=0,0,B520*100/C520)</f>
        <v>100</v>
      </c>
      <c r="E520" s="345"/>
      <c r="F520" s="345"/>
      <c r="G520" s="94"/>
      <c r="H520" s="342"/>
      <c r="I520" s="342"/>
      <c r="J520" s="342"/>
      <c r="K520" s="342"/>
    </row>
    <row r="521" spans="1:11">
      <c r="A521" s="343" t="s">
        <v>218</v>
      </c>
      <c r="B521" s="343">
        <f>IF(E518=0,0,H101)</f>
        <v>128</v>
      </c>
      <c r="C521" s="343">
        <f>IF(E518=0,0,I101)</f>
        <v>128</v>
      </c>
      <c r="D521" s="344">
        <f>IF(E518=0,0,B521*100/C521)</f>
        <v>100</v>
      </c>
      <c r="E521" s="345"/>
      <c r="F521" s="345"/>
      <c r="G521" s="94"/>
      <c r="H521" s="342"/>
      <c r="I521" s="342"/>
      <c r="J521" s="342"/>
      <c r="K521" s="342"/>
    </row>
    <row r="522" spans="1:11">
      <c r="A522" s="343" t="s">
        <v>219</v>
      </c>
      <c r="B522" s="343">
        <f>IF(E518=0,0,H171)</f>
        <v>76</v>
      </c>
      <c r="C522" s="343">
        <f>IF(E518=0,0,I171)</f>
        <v>76</v>
      </c>
      <c r="D522" s="344">
        <f>IF(E518=0,0,B522*100/C522)</f>
        <v>100</v>
      </c>
      <c r="E522" s="345"/>
      <c r="F522" s="345"/>
      <c r="G522" s="94"/>
      <c r="H522" s="342"/>
      <c r="I522" s="342"/>
      <c r="J522" s="342"/>
      <c r="K522" s="342"/>
    </row>
    <row r="523" spans="1:11">
      <c r="A523" s="343" t="s">
        <v>220</v>
      </c>
      <c r="B523" s="346">
        <f>IF(E518=0,0,H216)</f>
        <v>280</v>
      </c>
      <c r="C523" s="346">
        <f>IF(E518=0,0,I216)</f>
        <v>280</v>
      </c>
      <c r="D523" s="344">
        <f>IF(E518=0,0,B523*100/C523)</f>
        <v>100</v>
      </c>
      <c r="E523" s="345"/>
      <c r="F523" s="345"/>
      <c r="G523" s="94"/>
      <c r="H523" s="342"/>
      <c r="I523" s="342"/>
      <c r="J523" s="342"/>
      <c r="K523" s="342"/>
    </row>
    <row r="524" spans="1:11">
      <c r="A524" s="343" t="s">
        <v>221</v>
      </c>
      <c r="B524" s="346">
        <f>IF(E518=0,0,H372)</f>
        <v>92</v>
      </c>
      <c r="C524" s="346">
        <f>IF(E518=0,0,I372)</f>
        <v>92</v>
      </c>
      <c r="D524" s="344">
        <f>IF(E518=0,0,B524*100/C524)</f>
        <v>100</v>
      </c>
      <c r="E524" s="345"/>
      <c r="F524" s="345"/>
      <c r="G524" s="94"/>
      <c r="H524" s="342"/>
      <c r="I524" s="342"/>
      <c r="J524" s="342"/>
      <c r="K524" s="342"/>
    </row>
    <row r="525" spans="1:11">
      <c r="A525" s="343" t="s">
        <v>222</v>
      </c>
      <c r="B525" s="346">
        <f>IF(E518=0,0,H425)</f>
        <v>72</v>
      </c>
      <c r="C525" s="346">
        <f>IF(E518=0,0,I425)</f>
        <v>72</v>
      </c>
      <c r="D525" s="344">
        <f>IF(E518=0,0,B525*100/C525)</f>
        <v>100</v>
      </c>
      <c r="E525" s="345"/>
      <c r="F525" s="345"/>
      <c r="G525" s="94"/>
      <c r="H525" s="342"/>
      <c r="I525" s="342"/>
      <c r="J525" s="342"/>
      <c r="K525" s="342"/>
    </row>
    <row r="526" spans="1:11">
      <c r="A526" s="343" t="s">
        <v>223</v>
      </c>
      <c r="B526" s="346">
        <f>IF(E518=0,0,H469)</f>
        <v>48</v>
      </c>
      <c r="C526" s="346">
        <f>IF(E518=0,0,I469)</f>
        <v>48</v>
      </c>
      <c r="D526" s="344">
        <f>IF(E518=0,0,B526*100/C526)</f>
        <v>100</v>
      </c>
      <c r="E526" s="345"/>
      <c r="F526" s="345"/>
      <c r="G526" s="94"/>
      <c r="H526" s="342"/>
      <c r="I526" s="342"/>
      <c r="J526" s="342"/>
      <c r="K526" s="342"/>
    </row>
    <row r="527" spans="1:11">
      <c r="A527" s="343" t="s">
        <v>224</v>
      </c>
      <c r="B527" s="343">
        <f>IF(G2=0,0,SUM(B519:B526))</f>
        <v>866</v>
      </c>
      <c r="C527" s="343">
        <f>IF(G2=0,0,SUM(C519:C526))</f>
        <v>866</v>
      </c>
      <c r="D527" s="344">
        <f>IF(E518=0,0,B527*100/C527)</f>
        <v>100</v>
      </c>
      <c r="E527" s="345"/>
      <c r="F527" s="345"/>
      <c r="G527" s="94"/>
      <c r="H527" s="342"/>
      <c r="I527" s="342"/>
      <c r="J527" s="342"/>
      <c r="K527" s="342"/>
    </row>
    <row r="528" spans="1:11">
      <c r="A528" s="345"/>
      <c r="B528" s="345"/>
      <c r="C528" s="345"/>
      <c r="D528" s="344"/>
      <c r="E528" s="345"/>
      <c r="F528" s="345"/>
      <c r="G528" s="94"/>
      <c r="H528" s="342"/>
      <c r="I528" s="342"/>
      <c r="J528" s="342"/>
      <c r="K528" s="342"/>
    </row>
    <row r="529" spans="1:11">
      <c r="A529" s="94"/>
      <c r="B529" s="94"/>
      <c r="C529" s="94"/>
      <c r="D529" s="82"/>
      <c r="E529" s="94"/>
      <c r="F529" s="94"/>
      <c r="G529" s="94"/>
      <c r="H529" s="342"/>
      <c r="I529" s="342"/>
      <c r="J529" s="342"/>
      <c r="K529" s="342"/>
    </row>
    <row r="530" spans="1:11">
      <c r="A530" s="94"/>
      <c r="B530" s="94"/>
      <c r="C530" s="94"/>
      <c r="D530" s="82"/>
      <c r="E530" s="94"/>
      <c r="F530" s="94"/>
      <c r="G530" s="94"/>
      <c r="H530" s="342"/>
      <c r="I530" s="342"/>
      <c r="J530" s="342"/>
      <c r="K530" s="342"/>
    </row>
    <row r="531" spans="1:11">
      <c r="A531" s="94"/>
      <c r="B531" s="94"/>
      <c r="C531" s="94"/>
      <c r="D531" s="82"/>
      <c r="E531" s="94"/>
      <c r="F531" s="94"/>
      <c r="G531" s="94"/>
      <c r="H531" s="342"/>
      <c r="I531" s="342"/>
      <c r="J531" s="342"/>
      <c r="K531" s="342"/>
    </row>
    <row r="532" spans="1:11">
      <c r="A532" s="94"/>
      <c r="B532" s="94"/>
      <c r="C532" s="94"/>
      <c r="D532" s="82"/>
      <c r="E532" s="94"/>
      <c r="F532" s="94"/>
      <c r="G532" s="94"/>
      <c r="H532" s="342"/>
      <c r="I532" s="342"/>
      <c r="J532" s="342"/>
      <c r="K532" s="342"/>
    </row>
    <row r="533" spans="1:11">
      <c r="A533" s="94"/>
      <c r="B533" s="94"/>
      <c r="C533" s="94"/>
      <c r="D533" s="82"/>
      <c r="E533" s="94"/>
      <c r="F533" s="94"/>
      <c r="G533" s="94"/>
      <c r="H533" s="342"/>
      <c r="I533" s="342"/>
      <c r="J533" s="342"/>
      <c r="K533" s="342"/>
    </row>
    <row r="534" spans="1:11">
      <c r="A534" s="94"/>
      <c r="B534" s="94"/>
      <c r="C534" s="94"/>
      <c r="D534" s="82"/>
      <c r="E534" s="94"/>
      <c r="F534" s="94"/>
      <c r="G534" s="94"/>
      <c r="H534" s="342"/>
      <c r="I534" s="342"/>
      <c r="J534" s="342"/>
      <c r="K534" s="342"/>
    </row>
    <row r="535" spans="1:11">
      <c r="A535" s="94"/>
      <c r="B535" s="94"/>
      <c r="C535" s="94"/>
      <c r="D535" s="82"/>
      <c r="E535" s="94"/>
      <c r="F535" s="94"/>
      <c r="G535" s="94"/>
      <c r="H535" s="342"/>
      <c r="I535" s="342"/>
      <c r="J535" s="342"/>
      <c r="K535" s="342"/>
    </row>
  </sheetData>
  <protectedRanges>
    <protectedRange sqref="G1:G535" name="Range2_1"/>
    <protectedRange sqref="D1:D535" name="Range1_1"/>
  </protectedRanges>
  <mergeCells count="65">
    <mergeCell ref="B482:G482"/>
    <mergeCell ref="B484:G484"/>
    <mergeCell ref="B490:G490"/>
    <mergeCell ref="A500:C500"/>
    <mergeCell ref="B502:C502"/>
    <mergeCell ref="B470:G470"/>
    <mergeCell ref="B400:G400"/>
    <mergeCell ref="B411:G411"/>
    <mergeCell ref="A425:G425"/>
    <mergeCell ref="B426:G426"/>
    <mergeCell ref="B428:G428"/>
    <mergeCell ref="B430:G430"/>
    <mergeCell ref="B435:G435"/>
    <mergeCell ref="B451:G451"/>
    <mergeCell ref="B458:G458"/>
    <mergeCell ref="B462:G462"/>
    <mergeCell ref="B469:G469"/>
    <mergeCell ref="B391:G391"/>
    <mergeCell ref="B265:G265"/>
    <mergeCell ref="B266:G266"/>
    <mergeCell ref="B292:G292"/>
    <mergeCell ref="B313:G313"/>
    <mergeCell ref="B325:G325"/>
    <mergeCell ref="B341:G341"/>
    <mergeCell ref="B342:G342"/>
    <mergeCell ref="A372:G372"/>
    <mergeCell ref="B373:G373"/>
    <mergeCell ref="B378:G378"/>
    <mergeCell ref="B387:G387"/>
    <mergeCell ref="B262:G262"/>
    <mergeCell ref="B206:G206"/>
    <mergeCell ref="B209:G209"/>
    <mergeCell ref="B211:G211"/>
    <mergeCell ref="A216:G216"/>
    <mergeCell ref="B217:G217"/>
    <mergeCell ref="B230:G230"/>
    <mergeCell ref="B236:G236"/>
    <mergeCell ref="B238:G238"/>
    <mergeCell ref="B244:G244"/>
    <mergeCell ref="B251:G251"/>
    <mergeCell ref="B259:G259"/>
    <mergeCell ref="B187:G187"/>
    <mergeCell ref="B87:G87"/>
    <mergeCell ref="B95:G95"/>
    <mergeCell ref="B101:G101"/>
    <mergeCell ref="B102:G102"/>
    <mergeCell ref="B125:G125"/>
    <mergeCell ref="B136:G136"/>
    <mergeCell ref="B155:G155"/>
    <mergeCell ref="B161:G161"/>
    <mergeCell ref="A171:G171"/>
    <mergeCell ref="B172:G172"/>
    <mergeCell ref="B175:G175"/>
    <mergeCell ref="B80:G80"/>
    <mergeCell ref="A1:G1"/>
    <mergeCell ref="A2:F2"/>
    <mergeCell ref="B4:G4"/>
    <mergeCell ref="B5:G5"/>
    <mergeCell ref="B19:G19"/>
    <mergeCell ref="B35:G35"/>
    <mergeCell ref="B37:G37"/>
    <mergeCell ref="B54:G54"/>
    <mergeCell ref="B56:G56"/>
    <mergeCell ref="B57:G57"/>
    <mergeCell ref="B71:G71"/>
  </mergeCells>
  <dataValidations count="1">
    <dataValidation type="list" allowBlank="1" showInputMessage="1" showErrorMessage="1" sqref="D1:D535">
      <formula1>$L$1:$N$1</formula1>
    </dataValidation>
  </dataValidations>
  <pageMargins left="0.7" right="0.7" top="0.75" bottom="0.75" header="0.3" footer="0.3"/>
  <pageSetup paperSize="9" scale="38" fitToHeight="0" orientation="portrait" verticalDpi="0" r:id="rId1"/>
</worksheet>
</file>

<file path=xl/worksheets/sheet4.xml><?xml version="1.0" encoding="utf-8"?>
<worksheet xmlns="http://schemas.openxmlformats.org/spreadsheetml/2006/main" xmlns:r="http://schemas.openxmlformats.org/officeDocument/2006/relationships">
  <sheetPr>
    <pageSetUpPr fitToPage="1"/>
  </sheetPr>
  <dimension ref="A1:N484"/>
  <sheetViews>
    <sheetView topLeftCell="A199" workbookViewId="0">
      <selection activeCell="D110" sqref="D110"/>
    </sheetView>
  </sheetViews>
  <sheetFormatPr defaultColWidth="9.1796875" defaultRowHeight="14.5"/>
  <cols>
    <col min="1" max="1" width="15.453125" style="124" customWidth="1"/>
    <col min="2" max="2" width="30.54296875" style="124" customWidth="1"/>
    <col min="3" max="3" width="28.7265625" style="124" customWidth="1"/>
    <col min="4" max="4" width="13.81640625" style="124" customWidth="1"/>
    <col min="5" max="5" width="15.453125" style="124" customWidth="1"/>
    <col min="6" max="6" width="24.453125" style="124" customWidth="1"/>
    <col min="7" max="7" width="15.81640625" style="124" customWidth="1"/>
    <col min="8" max="14" width="9.1796875" style="300"/>
    <col min="15" max="16384" width="9.1796875" style="124"/>
  </cols>
  <sheetData>
    <row r="1" spans="1:13" ht="33.5">
      <c r="A1" s="485" t="s">
        <v>0</v>
      </c>
      <c r="B1" s="445"/>
      <c r="C1" s="445"/>
      <c r="D1" s="445"/>
      <c r="E1" s="445"/>
      <c r="F1" s="445"/>
      <c r="G1" s="451"/>
      <c r="K1" s="300">
        <v>0</v>
      </c>
      <c r="L1" s="300">
        <v>1</v>
      </c>
      <c r="M1" s="300">
        <v>2</v>
      </c>
    </row>
    <row r="2" spans="1:13" ht="26">
      <c r="A2" s="486" t="s">
        <v>1757</v>
      </c>
      <c r="B2" s="438"/>
      <c r="C2" s="438"/>
      <c r="D2" s="438"/>
      <c r="E2" s="438"/>
      <c r="F2" s="439"/>
      <c r="G2" s="203">
        <v>3</v>
      </c>
    </row>
    <row r="3" spans="1:13" ht="31">
      <c r="A3" s="264" t="s">
        <v>1758</v>
      </c>
      <c r="B3" s="95" t="s">
        <v>225</v>
      </c>
      <c r="C3" s="96" t="s">
        <v>971</v>
      </c>
      <c r="D3" s="97" t="s">
        <v>818</v>
      </c>
      <c r="E3" s="97" t="s">
        <v>819</v>
      </c>
      <c r="F3" s="97" t="s">
        <v>845</v>
      </c>
      <c r="G3" s="98" t="s">
        <v>968</v>
      </c>
    </row>
    <row r="4" spans="1:13" ht="21">
      <c r="A4" s="1"/>
      <c r="B4" s="440" t="s">
        <v>226</v>
      </c>
      <c r="C4" s="445"/>
      <c r="D4" s="445"/>
      <c r="E4" s="445"/>
      <c r="F4" s="445"/>
      <c r="G4" s="451"/>
      <c r="H4" s="300">
        <f>H5+H8+H20</f>
        <v>15</v>
      </c>
      <c r="I4" s="300">
        <f>I5+I8+I20</f>
        <v>30</v>
      </c>
    </row>
    <row r="5" spans="1:13">
      <c r="A5" s="187" t="s">
        <v>973</v>
      </c>
      <c r="B5" s="447" t="s">
        <v>1759</v>
      </c>
      <c r="C5" s="445"/>
      <c r="D5" s="445"/>
      <c r="E5" s="445"/>
      <c r="F5" s="445"/>
      <c r="G5" s="451"/>
      <c r="H5" s="300">
        <f>SUM(D6:D7)</f>
        <v>2</v>
      </c>
      <c r="I5" s="300">
        <f>COUNT(D6:D7)*2</f>
        <v>4</v>
      </c>
    </row>
    <row r="6" spans="1:13" ht="31">
      <c r="A6" s="3" t="s">
        <v>980</v>
      </c>
      <c r="B6" s="5" t="s">
        <v>1760</v>
      </c>
      <c r="C6" s="14" t="s">
        <v>1761</v>
      </c>
      <c r="D6" s="51">
        <v>1</v>
      </c>
      <c r="E6" s="16" t="s">
        <v>822</v>
      </c>
      <c r="F6" s="14" t="s">
        <v>1762</v>
      </c>
      <c r="G6" s="16"/>
    </row>
    <row r="7" spans="1:13" ht="31">
      <c r="A7" s="3" t="s">
        <v>1007</v>
      </c>
      <c r="B7" s="5" t="s">
        <v>233</v>
      </c>
      <c r="C7" s="19" t="s">
        <v>1763</v>
      </c>
      <c r="D7" s="51">
        <v>1</v>
      </c>
      <c r="E7" s="16" t="s">
        <v>835</v>
      </c>
      <c r="F7" s="16"/>
      <c r="G7" s="16"/>
    </row>
    <row r="8" spans="1:13">
      <c r="A8" s="3" t="s">
        <v>1009</v>
      </c>
      <c r="B8" s="447" t="s">
        <v>1764</v>
      </c>
      <c r="C8" s="445"/>
      <c r="D8" s="445"/>
      <c r="E8" s="445"/>
      <c r="F8" s="445"/>
      <c r="G8" s="451"/>
      <c r="H8" s="300">
        <f>SUM(D9:D19)</f>
        <v>11</v>
      </c>
      <c r="I8" s="300">
        <f>COUNT(D9:D19)*2</f>
        <v>22</v>
      </c>
    </row>
    <row r="9" spans="1:13" ht="31">
      <c r="A9" s="3" t="s">
        <v>1011</v>
      </c>
      <c r="B9" s="6" t="s">
        <v>1012</v>
      </c>
      <c r="C9" s="19" t="s">
        <v>1019</v>
      </c>
      <c r="D9" s="51">
        <v>1</v>
      </c>
      <c r="E9" s="16" t="s">
        <v>822</v>
      </c>
      <c r="F9" s="16" t="s">
        <v>1765</v>
      </c>
      <c r="G9" s="16"/>
    </row>
    <row r="10" spans="1:13" ht="31">
      <c r="A10" s="3" t="s">
        <v>1024</v>
      </c>
      <c r="B10" s="6" t="s">
        <v>1025</v>
      </c>
      <c r="C10" s="19" t="s">
        <v>1766</v>
      </c>
      <c r="D10" s="51">
        <v>1</v>
      </c>
      <c r="E10" s="16" t="s">
        <v>822</v>
      </c>
      <c r="F10" s="19" t="s">
        <v>1767</v>
      </c>
      <c r="G10" s="16"/>
    </row>
    <row r="11" spans="1:13" ht="29">
      <c r="A11" s="3"/>
      <c r="B11" s="6"/>
      <c r="C11" s="71" t="s">
        <v>1768</v>
      </c>
      <c r="D11" s="51">
        <v>1</v>
      </c>
      <c r="E11" s="16" t="s">
        <v>822</v>
      </c>
      <c r="F11" s="19" t="s">
        <v>1769</v>
      </c>
      <c r="G11" s="16"/>
    </row>
    <row r="12" spans="1:13" ht="15.5">
      <c r="A12" s="3"/>
      <c r="B12" s="6"/>
      <c r="C12" s="71" t="s">
        <v>1770</v>
      </c>
      <c r="D12" s="51">
        <v>1</v>
      </c>
      <c r="E12" s="16"/>
      <c r="F12" s="19"/>
      <c r="G12" s="16"/>
    </row>
    <row r="13" spans="1:13" ht="29">
      <c r="A13" s="3"/>
      <c r="B13" s="6"/>
      <c r="C13" s="19" t="s">
        <v>1771</v>
      </c>
      <c r="D13" s="51">
        <v>1</v>
      </c>
      <c r="E13" s="16" t="s">
        <v>822</v>
      </c>
      <c r="F13" s="19" t="s">
        <v>1772</v>
      </c>
      <c r="G13" s="16"/>
    </row>
    <row r="14" spans="1:13" ht="29">
      <c r="A14" s="3"/>
      <c r="B14" s="6"/>
      <c r="C14" s="19" t="s">
        <v>1773</v>
      </c>
      <c r="D14" s="51">
        <v>1</v>
      </c>
      <c r="E14" s="16" t="s">
        <v>822</v>
      </c>
      <c r="F14" s="19"/>
      <c r="G14" s="16"/>
    </row>
    <row r="15" spans="1:13" ht="29">
      <c r="A15" s="3"/>
      <c r="B15" s="6"/>
      <c r="C15" s="19" t="s">
        <v>1774</v>
      </c>
      <c r="D15" s="51">
        <v>1</v>
      </c>
      <c r="E15" s="16" t="s">
        <v>822</v>
      </c>
      <c r="F15" s="19"/>
      <c r="G15" s="16"/>
    </row>
    <row r="16" spans="1:13" ht="29">
      <c r="A16" s="3"/>
      <c r="B16" s="6"/>
      <c r="C16" s="19" t="s">
        <v>1775</v>
      </c>
      <c r="D16" s="51">
        <v>1</v>
      </c>
      <c r="E16" s="16" t="s">
        <v>822</v>
      </c>
      <c r="F16" s="19"/>
      <c r="G16" s="16"/>
    </row>
    <row r="17" spans="1:9" ht="29">
      <c r="A17" s="3"/>
      <c r="B17" s="6"/>
      <c r="C17" s="19" t="s">
        <v>1776</v>
      </c>
      <c r="D17" s="51">
        <v>1</v>
      </c>
      <c r="E17" s="16" t="s">
        <v>822</v>
      </c>
      <c r="F17" s="19"/>
      <c r="G17" s="16"/>
    </row>
    <row r="18" spans="1:9" ht="31">
      <c r="A18" s="3" t="s">
        <v>1032</v>
      </c>
      <c r="B18" s="6" t="s">
        <v>1033</v>
      </c>
      <c r="C18" s="19" t="s">
        <v>1777</v>
      </c>
      <c r="D18" s="51">
        <v>1</v>
      </c>
      <c r="E18" s="73" t="s">
        <v>822</v>
      </c>
      <c r="F18" s="111"/>
      <c r="G18" s="73"/>
    </row>
    <row r="19" spans="1:9" ht="29">
      <c r="A19" s="3"/>
      <c r="B19" s="6"/>
      <c r="C19" s="99" t="s">
        <v>1778</v>
      </c>
      <c r="D19" s="51">
        <v>1</v>
      </c>
      <c r="E19" s="73" t="s">
        <v>822</v>
      </c>
      <c r="F19" s="16"/>
      <c r="G19" s="16"/>
    </row>
    <row r="20" spans="1:9">
      <c r="A20" s="3" t="s">
        <v>1042</v>
      </c>
      <c r="B20" s="447" t="s">
        <v>1779</v>
      </c>
      <c r="C20" s="445"/>
      <c r="D20" s="445"/>
      <c r="E20" s="445"/>
      <c r="F20" s="445"/>
      <c r="G20" s="451"/>
      <c r="H20" s="300">
        <f>SUM(D21:D22)</f>
        <v>2</v>
      </c>
      <c r="I20" s="300">
        <f>COUNT(D21:D22)*2</f>
        <v>4</v>
      </c>
    </row>
    <row r="21" spans="1:9" ht="31">
      <c r="A21" s="3" t="s">
        <v>1780</v>
      </c>
      <c r="B21" s="6" t="s">
        <v>236</v>
      </c>
      <c r="C21" s="19" t="s">
        <v>1781</v>
      </c>
      <c r="D21" s="77">
        <v>1</v>
      </c>
      <c r="E21" s="71" t="s">
        <v>822</v>
      </c>
      <c r="F21" s="71"/>
      <c r="G21" s="16"/>
    </row>
    <row r="22" spans="1:9" ht="43.5">
      <c r="A22" s="3" t="s">
        <v>1782</v>
      </c>
      <c r="B22" s="6" t="s">
        <v>1783</v>
      </c>
      <c r="C22" s="19" t="s">
        <v>1784</v>
      </c>
      <c r="D22" s="77">
        <v>1</v>
      </c>
      <c r="E22" s="71" t="s">
        <v>822</v>
      </c>
      <c r="F22" s="43" t="s">
        <v>1785</v>
      </c>
      <c r="G22" s="16"/>
    </row>
    <row r="23" spans="1:9" ht="21">
      <c r="A23" s="1"/>
      <c r="B23" s="440" t="s">
        <v>244</v>
      </c>
      <c r="C23" s="445"/>
      <c r="D23" s="445"/>
      <c r="E23" s="445"/>
      <c r="F23" s="451"/>
      <c r="G23" s="265"/>
      <c r="H23" s="300">
        <f>H24+H35+H41+H47+H50</f>
        <v>26</v>
      </c>
      <c r="I23" s="300">
        <f>I24+I35+I41+I47+I50</f>
        <v>52</v>
      </c>
    </row>
    <row r="24" spans="1:9">
      <c r="A24" s="185" t="s">
        <v>1090</v>
      </c>
      <c r="B24" s="447" t="s">
        <v>1786</v>
      </c>
      <c r="C24" s="445"/>
      <c r="D24" s="445"/>
      <c r="E24" s="445"/>
      <c r="F24" s="445"/>
      <c r="G24" s="451"/>
      <c r="H24" s="300">
        <f>SUM(D25:D34)</f>
        <v>10</v>
      </c>
      <c r="I24" s="300">
        <f>COUNT(D25:D34)*2</f>
        <v>20</v>
      </c>
    </row>
    <row r="25" spans="1:9" ht="43.5">
      <c r="A25" s="3" t="s">
        <v>1091</v>
      </c>
      <c r="B25" s="100" t="s">
        <v>246</v>
      </c>
      <c r="C25" s="25" t="s">
        <v>1092</v>
      </c>
      <c r="D25" s="51">
        <v>1</v>
      </c>
      <c r="E25" s="16" t="s">
        <v>823</v>
      </c>
      <c r="F25" s="19" t="s">
        <v>1093</v>
      </c>
      <c r="G25" s="16"/>
    </row>
    <row r="26" spans="1:9" ht="29">
      <c r="A26" s="3"/>
      <c r="B26" s="100"/>
      <c r="C26" s="14" t="s">
        <v>1787</v>
      </c>
      <c r="D26" s="51">
        <v>1</v>
      </c>
      <c r="E26" s="16" t="s">
        <v>823</v>
      </c>
      <c r="F26" s="27" t="s">
        <v>1788</v>
      </c>
      <c r="G26" s="16"/>
    </row>
    <row r="27" spans="1:9" ht="31">
      <c r="A27" s="3"/>
      <c r="B27" s="100"/>
      <c r="C27" s="8" t="s">
        <v>1789</v>
      </c>
      <c r="D27" s="51">
        <v>1</v>
      </c>
      <c r="E27" s="16" t="s">
        <v>823</v>
      </c>
      <c r="F27" s="14"/>
      <c r="G27" s="16"/>
    </row>
    <row r="28" spans="1:9" ht="46.5">
      <c r="A28" s="3" t="s">
        <v>1095</v>
      </c>
      <c r="B28" s="100" t="s">
        <v>1790</v>
      </c>
      <c r="C28" s="14" t="s">
        <v>1791</v>
      </c>
      <c r="D28" s="51">
        <v>1</v>
      </c>
      <c r="E28" s="16" t="s">
        <v>823</v>
      </c>
      <c r="F28" s="16"/>
      <c r="G28" s="16"/>
    </row>
    <row r="29" spans="1:9" ht="29">
      <c r="A29" s="3"/>
      <c r="B29" s="100"/>
      <c r="C29" s="14" t="s">
        <v>1792</v>
      </c>
      <c r="D29" s="51">
        <v>1</v>
      </c>
      <c r="E29" s="16" t="s">
        <v>823</v>
      </c>
      <c r="F29" s="16"/>
      <c r="G29" s="16"/>
    </row>
    <row r="30" spans="1:9" ht="29">
      <c r="A30" s="3"/>
      <c r="B30" s="22"/>
      <c r="C30" s="14" t="s">
        <v>1793</v>
      </c>
      <c r="D30" s="51">
        <v>1</v>
      </c>
      <c r="E30" s="16" t="s">
        <v>823</v>
      </c>
      <c r="F30" s="16"/>
      <c r="G30" s="16"/>
    </row>
    <row r="31" spans="1:9" ht="29">
      <c r="A31" s="3"/>
      <c r="B31" s="100"/>
      <c r="C31" s="43" t="s">
        <v>1794</v>
      </c>
      <c r="D31" s="51">
        <v>1</v>
      </c>
      <c r="E31" s="16" t="s">
        <v>823</v>
      </c>
      <c r="F31" s="16"/>
      <c r="G31" s="16"/>
    </row>
    <row r="32" spans="1:9" ht="43.5">
      <c r="A32" s="3"/>
      <c r="B32" s="100"/>
      <c r="C32" s="101" t="s">
        <v>1795</v>
      </c>
      <c r="D32" s="51">
        <v>1</v>
      </c>
      <c r="E32" s="16" t="s">
        <v>823</v>
      </c>
      <c r="F32" s="16"/>
      <c r="G32" s="16"/>
    </row>
    <row r="33" spans="1:9" ht="72.5">
      <c r="A33" s="3" t="s">
        <v>1107</v>
      </c>
      <c r="B33" s="100" t="s">
        <v>1108</v>
      </c>
      <c r="C33" s="14" t="s">
        <v>1109</v>
      </c>
      <c r="D33" s="51">
        <v>1</v>
      </c>
      <c r="E33" s="16" t="s">
        <v>823</v>
      </c>
      <c r="F33" s="14" t="s">
        <v>1796</v>
      </c>
      <c r="G33" s="16"/>
    </row>
    <row r="34" spans="1:9" ht="31">
      <c r="A34" s="3" t="s">
        <v>1110</v>
      </c>
      <c r="B34" s="100" t="s">
        <v>1797</v>
      </c>
      <c r="C34" s="27" t="s">
        <v>479</v>
      </c>
      <c r="D34" s="51">
        <v>1</v>
      </c>
      <c r="E34" s="16" t="s">
        <v>823</v>
      </c>
      <c r="F34" s="16"/>
      <c r="G34" s="16"/>
    </row>
    <row r="35" spans="1:9">
      <c r="A35" s="3" t="s">
        <v>1115</v>
      </c>
      <c r="B35" s="447" t="s">
        <v>1798</v>
      </c>
      <c r="C35" s="445"/>
      <c r="D35" s="445"/>
      <c r="E35" s="445"/>
      <c r="F35" s="445"/>
      <c r="G35" s="451"/>
      <c r="H35" s="300">
        <f>SUM(D36:D40)</f>
        <v>5</v>
      </c>
      <c r="I35" s="300">
        <f>COUNT(D36:D40)*2</f>
        <v>10</v>
      </c>
    </row>
    <row r="36" spans="1:9" ht="43.5">
      <c r="A36" s="3" t="s">
        <v>1117</v>
      </c>
      <c r="B36" s="102" t="s">
        <v>251</v>
      </c>
      <c r="C36" s="14" t="s">
        <v>1799</v>
      </c>
      <c r="D36" s="51">
        <v>1</v>
      </c>
      <c r="E36" s="16" t="s">
        <v>823</v>
      </c>
      <c r="F36" s="16"/>
      <c r="G36" s="16"/>
    </row>
    <row r="37" spans="1:9" ht="43.5">
      <c r="A37" s="3"/>
      <c r="B37" s="102"/>
      <c r="C37" s="27" t="s">
        <v>1800</v>
      </c>
      <c r="D37" s="51">
        <v>1</v>
      </c>
      <c r="E37" s="16" t="s">
        <v>838</v>
      </c>
      <c r="F37" s="16"/>
      <c r="G37" s="16"/>
    </row>
    <row r="38" spans="1:9" ht="62">
      <c r="A38" s="3" t="s">
        <v>1122</v>
      </c>
      <c r="B38" s="193" t="s">
        <v>1123</v>
      </c>
      <c r="C38" s="29" t="s">
        <v>1801</v>
      </c>
      <c r="D38" s="51">
        <v>1</v>
      </c>
      <c r="E38" s="16" t="s">
        <v>823</v>
      </c>
      <c r="F38" s="16"/>
      <c r="G38" s="16"/>
    </row>
    <row r="39" spans="1:9" ht="15.5">
      <c r="A39" s="3"/>
      <c r="B39" s="102"/>
      <c r="C39" s="29" t="s">
        <v>1802</v>
      </c>
      <c r="D39" s="51">
        <v>1</v>
      </c>
      <c r="E39" s="16" t="s">
        <v>823</v>
      </c>
      <c r="F39" s="16"/>
      <c r="G39" s="16"/>
    </row>
    <row r="40" spans="1:9" ht="58">
      <c r="A40" s="3"/>
      <c r="B40" s="102"/>
      <c r="C40" s="27" t="s">
        <v>1803</v>
      </c>
      <c r="D40" s="51">
        <v>1</v>
      </c>
      <c r="E40" s="16" t="s">
        <v>823</v>
      </c>
      <c r="F40" s="14"/>
      <c r="G40" s="16"/>
    </row>
    <row r="41" spans="1:9">
      <c r="A41" s="3" t="s">
        <v>1127</v>
      </c>
      <c r="B41" s="447" t="s">
        <v>253</v>
      </c>
      <c r="C41" s="445"/>
      <c r="D41" s="445"/>
      <c r="E41" s="445"/>
      <c r="F41" s="445"/>
      <c r="G41" s="451"/>
      <c r="H41" s="300">
        <f>SUM(D42:D46)</f>
        <v>5</v>
      </c>
      <c r="I41" s="300">
        <f>COUNT(D42:D46)*2</f>
        <v>10</v>
      </c>
    </row>
    <row r="42" spans="1:9" ht="31">
      <c r="A42" s="3" t="s">
        <v>1128</v>
      </c>
      <c r="B42" s="102" t="s">
        <v>254</v>
      </c>
      <c r="C42" s="27" t="s">
        <v>1804</v>
      </c>
      <c r="D42" s="51">
        <v>1</v>
      </c>
      <c r="E42" s="16" t="s">
        <v>823</v>
      </c>
      <c r="F42" s="16"/>
      <c r="G42" s="16"/>
    </row>
    <row r="43" spans="1:9" ht="29">
      <c r="A43" s="3"/>
      <c r="B43" s="102"/>
      <c r="C43" s="14" t="s">
        <v>1805</v>
      </c>
      <c r="D43" s="51">
        <v>1</v>
      </c>
      <c r="E43" s="16" t="s">
        <v>823</v>
      </c>
      <c r="F43" s="16"/>
      <c r="G43" s="16"/>
    </row>
    <row r="44" spans="1:9" ht="46.5">
      <c r="A44" s="3" t="s">
        <v>1132</v>
      </c>
      <c r="B44" s="102" t="s">
        <v>255</v>
      </c>
      <c r="C44" s="14" t="s">
        <v>1806</v>
      </c>
      <c r="D44" s="51">
        <v>1</v>
      </c>
      <c r="E44" s="16" t="s">
        <v>820</v>
      </c>
      <c r="F44" s="16"/>
      <c r="G44" s="16"/>
    </row>
    <row r="45" spans="1:9" ht="62">
      <c r="A45" s="3" t="s">
        <v>1134</v>
      </c>
      <c r="B45" s="102" t="s">
        <v>256</v>
      </c>
      <c r="C45" s="14" t="s">
        <v>493</v>
      </c>
      <c r="D45" s="51">
        <v>1</v>
      </c>
      <c r="E45" s="16" t="s">
        <v>1807</v>
      </c>
      <c r="F45" s="16"/>
      <c r="G45" s="16"/>
    </row>
    <row r="46" spans="1:9" ht="77.5">
      <c r="A46" s="3" t="s">
        <v>1137</v>
      </c>
      <c r="B46" s="102" t="s">
        <v>257</v>
      </c>
      <c r="C46" s="14" t="s">
        <v>1808</v>
      </c>
      <c r="D46" s="51">
        <v>1</v>
      </c>
      <c r="E46" s="16" t="s">
        <v>820</v>
      </c>
      <c r="F46" s="16"/>
      <c r="G46" s="16"/>
    </row>
    <row r="47" spans="1:9">
      <c r="A47" s="3" t="s">
        <v>1140</v>
      </c>
      <c r="B47" s="447" t="s">
        <v>258</v>
      </c>
      <c r="C47" s="445"/>
      <c r="D47" s="445"/>
      <c r="E47" s="445"/>
      <c r="F47" s="445"/>
      <c r="G47" s="451"/>
      <c r="H47" s="300">
        <f>SUM(D48:D49)</f>
        <v>2</v>
      </c>
      <c r="I47" s="300">
        <f>COUNT(D48:D49)*2</f>
        <v>4</v>
      </c>
    </row>
    <row r="48" spans="1:9" ht="62">
      <c r="A48" s="3" t="s">
        <v>1142</v>
      </c>
      <c r="B48" s="102" t="s">
        <v>259</v>
      </c>
      <c r="C48" s="14" t="s">
        <v>1809</v>
      </c>
      <c r="D48" s="51">
        <v>1</v>
      </c>
      <c r="E48" s="16" t="s">
        <v>821</v>
      </c>
      <c r="F48" s="16"/>
      <c r="G48" s="16"/>
    </row>
    <row r="49" spans="1:9" ht="58">
      <c r="A49" s="3" t="s">
        <v>1149</v>
      </c>
      <c r="B49" s="102" t="s">
        <v>262</v>
      </c>
      <c r="C49" s="14" t="s">
        <v>1810</v>
      </c>
      <c r="D49" s="51">
        <v>1</v>
      </c>
      <c r="E49" s="16" t="s">
        <v>832</v>
      </c>
      <c r="F49" s="16"/>
      <c r="G49" s="16"/>
    </row>
    <row r="50" spans="1:9">
      <c r="A50" s="3" t="s">
        <v>1155</v>
      </c>
      <c r="B50" s="447" t="s">
        <v>264</v>
      </c>
      <c r="C50" s="445"/>
      <c r="D50" s="445"/>
      <c r="E50" s="445"/>
      <c r="F50" s="445"/>
      <c r="G50" s="451"/>
      <c r="H50" s="300">
        <f>SUM(D51:D54)</f>
        <v>4</v>
      </c>
      <c r="I50" s="300">
        <f>COUNT(D51:D54)*2</f>
        <v>8</v>
      </c>
    </row>
    <row r="51" spans="1:9" ht="62">
      <c r="A51" s="3" t="s">
        <v>41</v>
      </c>
      <c r="B51" s="102" t="s">
        <v>265</v>
      </c>
      <c r="C51" s="69" t="s">
        <v>1811</v>
      </c>
      <c r="D51" s="51">
        <v>1</v>
      </c>
      <c r="E51" s="16" t="s">
        <v>833</v>
      </c>
      <c r="F51" s="16"/>
      <c r="G51" s="16"/>
    </row>
    <row r="52" spans="1:9" ht="58">
      <c r="A52" s="3" t="s">
        <v>1159</v>
      </c>
      <c r="B52" s="100" t="s">
        <v>266</v>
      </c>
      <c r="C52" s="14" t="s">
        <v>501</v>
      </c>
      <c r="D52" s="52">
        <v>1</v>
      </c>
      <c r="E52" s="103" t="s">
        <v>833</v>
      </c>
      <c r="F52" s="16"/>
      <c r="G52" s="16"/>
    </row>
    <row r="53" spans="1:9" ht="46.5">
      <c r="A53" s="3" t="s">
        <v>1162</v>
      </c>
      <c r="B53" s="100" t="s">
        <v>267</v>
      </c>
      <c r="C53" s="14" t="s">
        <v>502</v>
      </c>
      <c r="D53" s="52">
        <v>1</v>
      </c>
      <c r="E53" s="103" t="s">
        <v>833</v>
      </c>
      <c r="F53" s="16"/>
      <c r="G53" s="16"/>
    </row>
    <row r="54" spans="1:9" ht="62">
      <c r="A54" s="3" t="s">
        <v>1168</v>
      </c>
      <c r="B54" s="102" t="s">
        <v>1169</v>
      </c>
      <c r="C54" s="19" t="s">
        <v>1812</v>
      </c>
      <c r="D54" s="51">
        <v>1</v>
      </c>
      <c r="E54" s="16" t="s">
        <v>1167</v>
      </c>
      <c r="F54" s="16"/>
      <c r="G54" s="16"/>
    </row>
    <row r="55" spans="1:9" ht="21">
      <c r="A55" s="1"/>
      <c r="B55" s="440" t="s">
        <v>268</v>
      </c>
      <c r="C55" s="445"/>
      <c r="D55" s="445"/>
      <c r="E55" s="445"/>
      <c r="F55" s="445"/>
      <c r="G55" s="451"/>
      <c r="H55" s="300">
        <f>H56+H79+H90+H106+H121</f>
        <v>78</v>
      </c>
      <c r="I55" s="300">
        <f>I56+I79+I90+I106+I121</f>
        <v>156</v>
      </c>
    </row>
    <row r="56" spans="1:9">
      <c r="A56" s="3" t="s">
        <v>1171</v>
      </c>
      <c r="B56" s="447" t="s">
        <v>269</v>
      </c>
      <c r="C56" s="445"/>
      <c r="D56" s="445"/>
      <c r="E56" s="445"/>
      <c r="F56" s="445"/>
      <c r="G56" s="451"/>
      <c r="H56" s="300">
        <f>SUM(D57:D78)</f>
        <v>22</v>
      </c>
      <c r="I56" s="300">
        <f>COUNT(D57:D78)*2</f>
        <v>44</v>
      </c>
    </row>
    <row r="57" spans="1:9" ht="72.5">
      <c r="A57" s="3" t="s">
        <v>1172</v>
      </c>
      <c r="B57" s="5" t="s">
        <v>1813</v>
      </c>
      <c r="C57" s="19" t="s">
        <v>1814</v>
      </c>
      <c r="D57" s="51">
        <v>1</v>
      </c>
      <c r="E57" s="71" t="s">
        <v>823</v>
      </c>
      <c r="F57" s="101" t="s">
        <v>1815</v>
      </c>
      <c r="G57" s="16"/>
    </row>
    <row r="58" spans="1:9" ht="29">
      <c r="A58" s="3"/>
      <c r="B58" s="5"/>
      <c r="C58" s="19" t="s">
        <v>1816</v>
      </c>
      <c r="D58" s="51">
        <v>1</v>
      </c>
      <c r="E58" s="71" t="s">
        <v>823</v>
      </c>
      <c r="F58" s="101"/>
      <c r="G58" s="16"/>
    </row>
    <row r="59" spans="1:9" ht="31">
      <c r="A59" s="3" t="s">
        <v>1177</v>
      </c>
      <c r="B59" s="7" t="s">
        <v>1817</v>
      </c>
      <c r="C59" s="94" t="s">
        <v>1818</v>
      </c>
      <c r="D59" s="51">
        <v>1</v>
      </c>
      <c r="E59" s="71" t="s">
        <v>823</v>
      </c>
      <c r="F59" s="16"/>
      <c r="G59" s="16"/>
    </row>
    <row r="60" spans="1:9" ht="15.5">
      <c r="A60" s="3"/>
      <c r="B60" s="7"/>
      <c r="C60" s="19" t="s">
        <v>1819</v>
      </c>
      <c r="D60" s="51">
        <v>1</v>
      </c>
      <c r="E60" s="71" t="s">
        <v>823</v>
      </c>
      <c r="F60" s="16"/>
      <c r="G60" s="16"/>
    </row>
    <row r="61" spans="1:9" ht="15.5">
      <c r="A61" s="3"/>
      <c r="B61" s="7"/>
      <c r="C61" s="19" t="s">
        <v>1820</v>
      </c>
      <c r="D61" s="51">
        <v>1</v>
      </c>
      <c r="E61" s="71" t="s">
        <v>823</v>
      </c>
      <c r="F61" s="16"/>
      <c r="G61" s="16"/>
    </row>
    <row r="62" spans="1:9" ht="46.5">
      <c r="A62" s="3" t="s">
        <v>1187</v>
      </c>
      <c r="B62" s="5" t="s">
        <v>1821</v>
      </c>
      <c r="C62" s="19" t="s">
        <v>1822</v>
      </c>
      <c r="D62" s="51">
        <v>1</v>
      </c>
      <c r="E62" s="16" t="s">
        <v>823</v>
      </c>
      <c r="F62" s="16"/>
      <c r="G62" s="16"/>
    </row>
    <row r="63" spans="1:9" ht="15.5">
      <c r="A63" s="3"/>
      <c r="B63" s="5"/>
      <c r="C63" s="94" t="s">
        <v>1823</v>
      </c>
      <c r="D63" s="51">
        <v>1</v>
      </c>
      <c r="E63" s="16" t="s">
        <v>823</v>
      </c>
      <c r="F63" s="16"/>
      <c r="G63" s="16"/>
    </row>
    <row r="64" spans="1:9" ht="15.5">
      <c r="A64" s="3"/>
      <c r="B64" s="5"/>
      <c r="C64" s="19" t="s">
        <v>1824</v>
      </c>
      <c r="D64" s="51">
        <v>1</v>
      </c>
      <c r="E64" s="16" t="s">
        <v>823</v>
      </c>
      <c r="F64" s="16"/>
      <c r="G64" s="16"/>
    </row>
    <row r="65" spans="1:9" ht="15.5">
      <c r="A65" s="3"/>
      <c r="B65" s="5"/>
      <c r="C65" s="19" t="s">
        <v>1825</v>
      </c>
      <c r="D65" s="51">
        <v>1</v>
      </c>
      <c r="E65" s="16" t="s">
        <v>823</v>
      </c>
      <c r="F65" s="16"/>
      <c r="G65" s="16"/>
    </row>
    <row r="66" spans="1:9" ht="29">
      <c r="A66" s="3"/>
      <c r="B66" s="5"/>
      <c r="C66" s="19" t="s">
        <v>1826</v>
      </c>
      <c r="D66" s="51">
        <v>1</v>
      </c>
      <c r="E66" s="16" t="s">
        <v>823</v>
      </c>
      <c r="F66" s="16"/>
      <c r="G66" s="16"/>
    </row>
    <row r="67" spans="1:9" ht="29">
      <c r="A67" s="3"/>
      <c r="B67" s="5"/>
      <c r="C67" s="19" t="s">
        <v>1827</v>
      </c>
      <c r="D67" s="51">
        <v>1</v>
      </c>
      <c r="E67" s="16" t="s">
        <v>823</v>
      </c>
      <c r="F67" s="16"/>
      <c r="G67" s="16"/>
    </row>
    <row r="68" spans="1:9" ht="29.5" thickBot="1">
      <c r="A68" s="3"/>
      <c r="B68" s="5"/>
      <c r="C68" s="104" t="s">
        <v>1828</v>
      </c>
      <c r="D68" s="51">
        <v>1</v>
      </c>
      <c r="E68" s="16" t="s">
        <v>823</v>
      </c>
      <c r="F68" s="16"/>
      <c r="G68" s="16"/>
    </row>
    <row r="69" spans="1:9" ht="16" thickBot="1">
      <c r="A69" s="3"/>
      <c r="B69" s="5"/>
      <c r="C69" s="104" t="s">
        <v>1829</v>
      </c>
      <c r="D69" s="51">
        <v>1</v>
      </c>
      <c r="E69" s="16" t="s">
        <v>823</v>
      </c>
      <c r="F69" s="16" t="s">
        <v>1830</v>
      </c>
      <c r="G69" s="16"/>
    </row>
    <row r="70" spans="1:9" ht="29">
      <c r="A70" s="3"/>
      <c r="B70" s="5"/>
      <c r="C70" s="19" t="s">
        <v>1831</v>
      </c>
      <c r="D70" s="51">
        <v>1</v>
      </c>
      <c r="E70" s="16" t="s">
        <v>823</v>
      </c>
      <c r="F70" s="16"/>
      <c r="G70" s="16"/>
    </row>
    <row r="71" spans="1:9" ht="15.5">
      <c r="A71" s="3"/>
      <c r="B71" s="5"/>
      <c r="C71" s="69" t="s">
        <v>1832</v>
      </c>
      <c r="D71" s="51">
        <v>1</v>
      </c>
      <c r="E71" s="16" t="s">
        <v>823</v>
      </c>
      <c r="F71" s="16"/>
      <c r="G71" s="16"/>
    </row>
    <row r="72" spans="1:9" ht="15.5">
      <c r="A72" s="3"/>
      <c r="B72" s="5"/>
      <c r="C72" s="69" t="s">
        <v>1833</v>
      </c>
      <c r="D72" s="51">
        <v>1</v>
      </c>
      <c r="E72" s="16" t="s">
        <v>823</v>
      </c>
      <c r="F72" s="16"/>
      <c r="G72" s="16"/>
    </row>
    <row r="73" spans="1:9" ht="62">
      <c r="A73" s="3" t="s">
        <v>1193</v>
      </c>
      <c r="B73" s="5" t="s">
        <v>273</v>
      </c>
      <c r="C73" s="69" t="s">
        <v>1834</v>
      </c>
      <c r="D73" s="51">
        <v>1</v>
      </c>
      <c r="E73" s="16" t="s">
        <v>823</v>
      </c>
      <c r="F73" s="16"/>
      <c r="G73" s="16"/>
    </row>
    <row r="74" spans="1:9" ht="46.5">
      <c r="A74" s="3" t="s">
        <v>1195</v>
      </c>
      <c r="B74" s="5" t="s">
        <v>274</v>
      </c>
      <c r="C74" s="19" t="s">
        <v>1196</v>
      </c>
      <c r="D74" s="51">
        <v>1</v>
      </c>
      <c r="E74" s="16" t="s">
        <v>823</v>
      </c>
      <c r="F74" s="16"/>
      <c r="G74" s="16"/>
    </row>
    <row r="75" spans="1:9" ht="31">
      <c r="A75" s="3" t="s">
        <v>1197</v>
      </c>
      <c r="B75" s="5" t="s">
        <v>275</v>
      </c>
      <c r="C75" s="14" t="s">
        <v>1835</v>
      </c>
      <c r="D75" s="51">
        <v>1</v>
      </c>
      <c r="E75" s="16" t="s">
        <v>823</v>
      </c>
      <c r="F75" s="14" t="s">
        <v>1836</v>
      </c>
      <c r="G75" s="16"/>
    </row>
    <row r="76" spans="1:9" ht="77.5">
      <c r="A76" s="3" t="s">
        <v>1200</v>
      </c>
      <c r="B76" s="6" t="s">
        <v>276</v>
      </c>
      <c r="C76" s="19" t="s">
        <v>1837</v>
      </c>
      <c r="D76" s="51">
        <v>1</v>
      </c>
      <c r="E76" s="16" t="s">
        <v>823</v>
      </c>
      <c r="F76" s="16"/>
      <c r="G76" s="16"/>
    </row>
    <row r="77" spans="1:9" ht="29">
      <c r="A77" s="3"/>
      <c r="B77" s="11"/>
      <c r="C77" s="19" t="s">
        <v>1838</v>
      </c>
      <c r="D77" s="51">
        <v>1</v>
      </c>
      <c r="E77" s="16" t="s">
        <v>823</v>
      </c>
      <c r="F77" s="16"/>
      <c r="G77" s="16"/>
    </row>
    <row r="78" spans="1:9" ht="15.5">
      <c r="A78" s="3"/>
      <c r="B78" s="6"/>
      <c r="C78" s="19" t="s">
        <v>1839</v>
      </c>
      <c r="D78" s="51">
        <v>1</v>
      </c>
      <c r="E78" s="16" t="s">
        <v>823</v>
      </c>
      <c r="F78" s="16"/>
      <c r="G78" s="16"/>
    </row>
    <row r="79" spans="1:9">
      <c r="A79" s="3" t="s">
        <v>1205</v>
      </c>
      <c r="B79" s="447" t="s">
        <v>277</v>
      </c>
      <c r="C79" s="445"/>
      <c r="D79" s="445"/>
      <c r="E79" s="445"/>
      <c r="F79" s="445"/>
      <c r="G79" s="451"/>
      <c r="H79" s="300">
        <f>SUM(D80:D89)</f>
        <v>10</v>
      </c>
      <c r="I79" s="300">
        <f>COUNT(D80:D89)*2</f>
        <v>20</v>
      </c>
    </row>
    <row r="80" spans="1:9" ht="87">
      <c r="A80" s="3" t="s">
        <v>53</v>
      </c>
      <c r="B80" s="7" t="s">
        <v>278</v>
      </c>
      <c r="C80" s="14" t="s">
        <v>528</v>
      </c>
      <c r="D80" s="51">
        <v>1</v>
      </c>
      <c r="E80" s="16" t="s">
        <v>823</v>
      </c>
      <c r="F80" s="14" t="s">
        <v>871</v>
      </c>
      <c r="G80" s="16"/>
    </row>
    <row r="81" spans="1:9" ht="43.5">
      <c r="A81" s="3" t="s">
        <v>1207</v>
      </c>
      <c r="B81" s="7" t="s">
        <v>279</v>
      </c>
      <c r="C81" s="25" t="s">
        <v>1840</v>
      </c>
      <c r="D81" s="51">
        <v>1</v>
      </c>
      <c r="E81" s="71" t="s">
        <v>823</v>
      </c>
      <c r="F81" s="19" t="s">
        <v>1841</v>
      </c>
      <c r="G81" s="16"/>
    </row>
    <row r="82" spans="1:9" ht="29">
      <c r="A82" s="3"/>
      <c r="B82" s="105"/>
      <c r="C82" s="19" t="s">
        <v>1842</v>
      </c>
      <c r="D82" s="51">
        <v>1</v>
      </c>
      <c r="E82" s="71" t="s">
        <v>823</v>
      </c>
      <c r="F82" s="19"/>
      <c r="G82" s="16"/>
    </row>
    <row r="83" spans="1:9" ht="46.5">
      <c r="A83" s="3" t="s">
        <v>55</v>
      </c>
      <c r="B83" s="105" t="s">
        <v>280</v>
      </c>
      <c r="C83" s="15" t="s">
        <v>1843</v>
      </c>
      <c r="D83" s="51">
        <v>1</v>
      </c>
      <c r="E83" s="71" t="s">
        <v>823</v>
      </c>
      <c r="F83" s="19"/>
      <c r="G83" s="16"/>
    </row>
    <row r="84" spans="1:9" ht="29">
      <c r="A84" s="3"/>
      <c r="B84" s="12"/>
      <c r="C84" s="101" t="s">
        <v>531</v>
      </c>
      <c r="D84" s="51">
        <v>1</v>
      </c>
      <c r="E84" s="71" t="s">
        <v>823</v>
      </c>
      <c r="F84" s="19"/>
      <c r="G84" s="16"/>
    </row>
    <row r="85" spans="1:9" ht="43.5">
      <c r="A85" s="3" t="s">
        <v>1844</v>
      </c>
      <c r="B85" s="7" t="s">
        <v>281</v>
      </c>
      <c r="C85" s="69" t="s">
        <v>1845</v>
      </c>
      <c r="D85" s="51">
        <v>1</v>
      </c>
      <c r="E85" s="16" t="s">
        <v>828</v>
      </c>
      <c r="F85" s="16"/>
      <c r="G85" s="16"/>
    </row>
    <row r="86" spans="1:9" ht="43.5">
      <c r="A86" s="3"/>
      <c r="B86" s="106"/>
      <c r="C86" s="69" t="s">
        <v>1846</v>
      </c>
      <c r="D86" s="51">
        <v>1</v>
      </c>
      <c r="E86" s="16" t="s">
        <v>823</v>
      </c>
      <c r="F86" s="16"/>
      <c r="G86" s="16"/>
    </row>
    <row r="87" spans="1:9" ht="43.5">
      <c r="A87" s="3" t="s">
        <v>1214</v>
      </c>
      <c r="B87" s="106" t="s">
        <v>282</v>
      </c>
      <c r="C87" s="69" t="s">
        <v>1847</v>
      </c>
      <c r="D87" s="51">
        <v>1</v>
      </c>
      <c r="E87" s="16" t="s">
        <v>823</v>
      </c>
      <c r="F87" s="16"/>
      <c r="G87" s="16"/>
    </row>
    <row r="88" spans="1:9" ht="72.5">
      <c r="A88" s="3"/>
      <c r="B88" s="106"/>
      <c r="C88" s="19" t="s">
        <v>534</v>
      </c>
      <c r="D88" s="51">
        <v>1</v>
      </c>
      <c r="E88" s="16" t="s">
        <v>827</v>
      </c>
      <c r="F88" s="16"/>
      <c r="G88" s="16"/>
    </row>
    <row r="89" spans="1:9" ht="77.5">
      <c r="A89" s="3" t="s">
        <v>1217</v>
      </c>
      <c r="B89" s="7" t="s">
        <v>283</v>
      </c>
      <c r="C89" s="14" t="s">
        <v>535</v>
      </c>
      <c r="D89" s="51">
        <v>1</v>
      </c>
      <c r="E89" s="16" t="s">
        <v>821</v>
      </c>
      <c r="F89" s="16"/>
      <c r="G89" s="16"/>
    </row>
    <row r="90" spans="1:9">
      <c r="A90" s="3" t="s">
        <v>59</v>
      </c>
      <c r="B90" s="447" t="s">
        <v>284</v>
      </c>
      <c r="C90" s="445"/>
      <c r="D90" s="445"/>
      <c r="E90" s="445"/>
      <c r="F90" s="445"/>
      <c r="G90" s="451"/>
      <c r="H90" s="300">
        <f>SUM(D91:D105)</f>
        <v>15</v>
      </c>
      <c r="I90" s="300">
        <f>COUNT(D91:D105)*2</f>
        <v>30</v>
      </c>
    </row>
    <row r="91" spans="1:9" ht="46.5">
      <c r="A91" s="3" t="s">
        <v>60</v>
      </c>
      <c r="B91" s="5" t="s">
        <v>1218</v>
      </c>
      <c r="C91" s="19" t="s">
        <v>1848</v>
      </c>
      <c r="D91" s="51">
        <v>1</v>
      </c>
      <c r="E91" s="71" t="s">
        <v>827</v>
      </c>
      <c r="F91" s="14" t="s">
        <v>1849</v>
      </c>
      <c r="G91" s="16"/>
    </row>
    <row r="92" spans="1:9" ht="46.5">
      <c r="A92" s="3" t="s">
        <v>61</v>
      </c>
      <c r="B92" s="5" t="s">
        <v>286</v>
      </c>
      <c r="C92" s="19" t="s">
        <v>1850</v>
      </c>
      <c r="D92" s="51">
        <v>1</v>
      </c>
      <c r="E92" s="71"/>
      <c r="F92" s="16"/>
      <c r="G92" s="16"/>
    </row>
    <row r="93" spans="1:9" ht="46.5">
      <c r="A93" s="3" t="s">
        <v>1851</v>
      </c>
      <c r="B93" s="5" t="s">
        <v>287</v>
      </c>
      <c r="C93" s="19" t="s">
        <v>1852</v>
      </c>
      <c r="D93" s="51">
        <v>1</v>
      </c>
      <c r="E93" s="16" t="s">
        <v>834</v>
      </c>
      <c r="F93" s="19" t="s">
        <v>1853</v>
      </c>
      <c r="G93" s="16"/>
    </row>
    <row r="94" spans="1:9" ht="31">
      <c r="A94" s="3" t="s">
        <v>64</v>
      </c>
      <c r="B94" s="5" t="s">
        <v>289</v>
      </c>
      <c r="C94" s="101" t="s">
        <v>1854</v>
      </c>
      <c r="D94" s="51">
        <v>1</v>
      </c>
      <c r="E94" s="16" t="s">
        <v>821</v>
      </c>
      <c r="F94" s="19" t="s">
        <v>1855</v>
      </c>
      <c r="G94" s="16"/>
    </row>
    <row r="95" spans="1:9" ht="29">
      <c r="A95" s="3"/>
      <c r="B95" s="5"/>
      <c r="C95" s="19" t="s">
        <v>1856</v>
      </c>
      <c r="D95" s="51">
        <v>1</v>
      </c>
      <c r="E95" s="16" t="s">
        <v>835</v>
      </c>
      <c r="F95" s="19"/>
      <c r="G95" s="16"/>
    </row>
    <row r="96" spans="1:9" ht="31">
      <c r="A96" s="3" t="s">
        <v>65</v>
      </c>
      <c r="B96" s="5" t="s">
        <v>290</v>
      </c>
      <c r="C96" s="19" t="s">
        <v>1857</v>
      </c>
      <c r="D96" s="51">
        <v>1</v>
      </c>
      <c r="E96" s="16" t="s">
        <v>835</v>
      </c>
      <c r="F96" s="16"/>
      <c r="G96" s="16"/>
    </row>
    <row r="97" spans="1:9" ht="15.5">
      <c r="A97" s="3"/>
      <c r="B97" s="5"/>
      <c r="C97" s="19" t="s">
        <v>1858</v>
      </c>
      <c r="D97" s="51">
        <v>1</v>
      </c>
      <c r="E97" s="16" t="s">
        <v>835</v>
      </c>
      <c r="F97" s="16"/>
      <c r="G97" s="16"/>
    </row>
    <row r="98" spans="1:9" ht="15.5">
      <c r="A98" s="3"/>
      <c r="B98" s="5"/>
      <c r="C98" s="94" t="s">
        <v>1859</v>
      </c>
      <c r="D98" s="51">
        <v>1</v>
      </c>
      <c r="E98" s="16" t="s">
        <v>835</v>
      </c>
      <c r="F98" s="22"/>
      <c r="G98" s="16"/>
    </row>
    <row r="99" spans="1:9" ht="15.5">
      <c r="A99" s="3"/>
      <c r="B99" s="5"/>
      <c r="C99" s="19" t="s">
        <v>1860</v>
      </c>
      <c r="D99" s="51">
        <v>1</v>
      </c>
      <c r="E99" s="16" t="s">
        <v>835</v>
      </c>
      <c r="F99" s="16"/>
      <c r="G99" s="16"/>
    </row>
    <row r="100" spans="1:9" ht="15.5">
      <c r="A100" s="3"/>
      <c r="B100" s="5"/>
      <c r="C100" s="19" t="s">
        <v>1861</v>
      </c>
      <c r="D100" s="51">
        <v>1</v>
      </c>
      <c r="E100" s="16" t="s">
        <v>835</v>
      </c>
      <c r="F100" s="16"/>
      <c r="G100" s="16"/>
    </row>
    <row r="101" spans="1:9" ht="87">
      <c r="A101" s="3" t="s">
        <v>66</v>
      </c>
      <c r="B101" s="5" t="s">
        <v>291</v>
      </c>
      <c r="C101" s="19" t="s">
        <v>1862</v>
      </c>
      <c r="D101" s="51">
        <v>1</v>
      </c>
      <c r="E101" s="16" t="s">
        <v>835</v>
      </c>
      <c r="F101" s="14" t="s">
        <v>1863</v>
      </c>
      <c r="G101" s="16"/>
    </row>
    <row r="102" spans="1:9" ht="72.5">
      <c r="A102" s="3"/>
      <c r="B102" s="5"/>
      <c r="C102" s="19" t="s">
        <v>1864</v>
      </c>
      <c r="D102" s="51">
        <v>1</v>
      </c>
      <c r="E102" s="16" t="s">
        <v>835</v>
      </c>
      <c r="F102" s="19" t="s">
        <v>1865</v>
      </c>
      <c r="G102" s="16"/>
    </row>
    <row r="103" spans="1:9" ht="58">
      <c r="A103" s="3"/>
      <c r="B103" s="5"/>
      <c r="C103" s="19" t="s">
        <v>1866</v>
      </c>
      <c r="D103" s="51">
        <v>1</v>
      </c>
      <c r="E103" s="16" t="s">
        <v>835</v>
      </c>
      <c r="F103" s="19" t="s">
        <v>1867</v>
      </c>
      <c r="G103" s="16"/>
    </row>
    <row r="104" spans="1:9" ht="29">
      <c r="A104" s="3"/>
      <c r="B104" s="5"/>
      <c r="C104" s="19" t="s">
        <v>1868</v>
      </c>
      <c r="D104" s="51">
        <v>1</v>
      </c>
      <c r="E104" s="16" t="s">
        <v>835</v>
      </c>
      <c r="F104" s="111"/>
      <c r="G104" s="16"/>
    </row>
    <row r="105" spans="1:9" ht="58">
      <c r="A105" s="3"/>
      <c r="B105" s="5"/>
      <c r="C105" s="19" t="s">
        <v>1869</v>
      </c>
      <c r="D105" s="51">
        <v>1</v>
      </c>
      <c r="E105" s="16" t="s">
        <v>835</v>
      </c>
      <c r="F105" s="19" t="s">
        <v>1870</v>
      </c>
      <c r="G105" s="16"/>
    </row>
    <row r="106" spans="1:9">
      <c r="A106" s="3" t="s">
        <v>1242</v>
      </c>
      <c r="B106" s="447" t="s">
        <v>1871</v>
      </c>
      <c r="C106" s="445"/>
      <c r="D106" s="445"/>
      <c r="E106" s="445"/>
      <c r="F106" s="445"/>
      <c r="G106" s="451"/>
      <c r="H106" s="300">
        <f>SUM(D107:D120)</f>
        <v>14</v>
      </c>
      <c r="I106" s="300">
        <f>COUNT(D107:D120)*2</f>
        <v>28</v>
      </c>
    </row>
    <row r="107" spans="1:9" ht="46.5">
      <c r="A107" s="3" t="s">
        <v>1243</v>
      </c>
      <c r="B107" s="5" t="s">
        <v>293</v>
      </c>
      <c r="C107" s="19" t="s">
        <v>1872</v>
      </c>
      <c r="D107" s="51">
        <v>1</v>
      </c>
      <c r="E107" s="16" t="s">
        <v>836</v>
      </c>
      <c r="F107" s="19" t="s">
        <v>1873</v>
      </c>
      <c r="G107" s="16"/>
    </row>
    <row r="108" spans="1:9" ht="43.5">
      <c r="A108" s="3"/>
      <c r="B108" s="5"/>
      <c r="C108" s="19" t="s">
        <v>1874</v>
      </c>
      <c r="D108" s="51">
        <v>1</v>
      </c>
      <c r="E108" s="16" t="s">
        <v>836</v>
      </c>
      <c r="F108" s="19" t="s">
        <v>1875</v>
      </c>
      <c r="G108" s="16"/>
    </row>
    <row r="109" spans="1:9" ht="15.5">
      <c r="A109" s="3"/>
      <c r="B109" s="5"/>
      <c r="C109" s="19" t="s">
        <v>1876</v>
      </c>
      <c r="D109" s="51">
        <v>1</v>
      </c>
      <c r="E109" s="16" t="s">
        <v>836</v>
      </c>
      <c r="F109" s="19" t="s">
        <v>1877</v>
      </c>
      <c r="G109" s="16"/>
    </row>
    <row r="110" spans="1:9" ht="29">
      <c r="A110" s="3"/>
      <c r="B110" s="5"/>
      <c r="C110" s="19" t="s">
        <v>1878</v>
      </c>
      <c r="D110" s="51">
        <v>1</v>
      </c>
      <c r="E110" s="16" t="s">
        <v>836</v>
      </c>
      <c r="F110" s="19" t="s">
        <v>1879</v>
      </c>
      <c r="G110" s="16"/>
    </row>
    <row r="111" spans="1:9" ht="29">
      <c r="A111" s="3"/>
      <c r="B111" s="5"/>
      <c r="C111" s="19" t="s">
        <v>1880</v>
      </c>
      <c r="D111" s="51">
        <v>1</v>
      </c>
      <c r="E111" s="16" t="s">
        <v>836</v>
      </c>
      <c r="F111" s="19" t="s">
        <v>1881</v>
      </c>
      <c r="G111" s="16"/>
    </row>
    <row r="112" spans="1:9" ht="15.5">
      <c r="A112" s="3"/>
      <c r="B112" s="5"/>
      <c r="C112" s="19" t="s">
        <v>1882</v>
      </c>
      <c r="D112" s="51">
        <v>1</v>
      </c>
      <c r="E112" s="16" t="s">
        <v>836</v>
      </c>
      <c r="F112" s="19" t="s">
        <v>1883</v>
      </c>
      <c r="G112" s="16"/>
    </row>
    <row r="113" spans="1:9" ht="29">
      <c r="A113" s="3"/>
      <c r="B113" s="5"/>
      <c r="C113" s="19" t="s">
        <v>1884</v>
      </c>
      <c r="D113" s="51">
        <v>1</v>
      </c>
      <c r="E113" s="16" t="s">
        <v>836</v>
      </c>
      <c r="F113" s="19" t="s">
        <v>1885</v>
      </c>
      <c r="G113" s="16"/>
    </row>
    <row r="114" spans="1:9" ht="174">
      <c r="A114" s="3"/>
      <c r="B114" s="5"/>
      <c r="C114" s="19" t="s">
        <v>1886</v>
      </c>
      <c r="D114" s="51">
        <v>1</v>
      </c>
      <c r="E114" s="16" t="s">
        <v>836</v>
      </c>
      <c r="F114" s="101" t="s">
        <v>1887</v>
      </c>
      <c r="G114" s="16"/>
    </row>
    <row r="115" spans="1:9" ht="29">
      <c r="A115" s="3"/>
      <c r="B115" s="5"/>
      <c r="C115" s="19" t="s">
        <v>1888</v>
      </c>
      <c r="D115" s="51">
        <v>1</v>
      </c>
      <c r="E115" s="16" t="s">
        <v>836</v>
      </c>
      <c r="F115" s="71" t="s">
        <v>1889</v>
      </c>
      <c r="G115" s="16"/>
    </row>
    <row r="116" spans="1:9" ht="72.5">
      <c r="A116" s="3" t="s">
        <v>1247</v>
      </c>
      <c r="B116" s="5" t="s">
        <v>294</v>
      </c>
      <c r="C116" s="19" t="s">
        <v>1890</v>
      </c>
      <c r="D116" s="51">
        <v>1</v>
      </c>
      <c r="E116" s="16" t="s">
        <v>836</v>
      </c>
      <c r="F116" s="19" t="s">
        <v>1891</v>
      </c>
      <c r="G116" s="16"/>
    </row>
    <row r="117" spans="1:9" ht="29">
      <c r="A117" s="3"/>
      <c r="B117" s="5"/>
      <c r="C117" s="19" t="s">
        <v>1892</v>
      </c>
      <c r="D117" s="51">
        <v>1</v>
      </c>
      <c r="E117" s="16" t="s">
        <v>836</v>
      </c>
      <c r="F117" s="19" t="s">
        <v>1893</v>
      </c>
      <c r="G117" s="16"/>
    </row>
    <row r="118" spans="1:9" ht="29">
      <c r="A118" s="3"/>
      <c r="B118" s="5"/>
      <c r="C118" s="19" t="s">
        <v>733</v>
      </c>
      <c r="D118" s="51">
        <v>1</v>
      </c>
      <c r="E118" s="16" t="s">
        <v>836</v>
      </c>
      <c r="F118" s="71" t="s">
        <v>1894</v>
      </c>
      <c r="G118" s="16"/>
    </row>
    <row r="119" spans="1:9" ht="43.5">
      <c r="A119" s="3"/>
      <c r="B119" s="5"/>
      <c r="C119" s="19" t="s">
        <v>1895</v>
      </c>
      <c r="D119" s="51">
        <v>1</v>
      </c>
      <c r="E119" s="16" t="s">
        <v>836</v>
      </c>
      <c r="F119" s="14" t="s">
        <v>1896</v>
      </c>
      <c r="G119" s="16"/>
    </row>
    <row r="120" spans="1:9" ht="62">
      <c r="A120" s="3" t="s">
        <v>1251</v>
      </c>
      <c r="B120" s="7" t="s">
        <v>295</v>
      </c>
      <c r="C120" s="101" t="s">
        <v>1897</v>
      </c>
      <c r="D120" s="51">
        <v>1</v>
      </c>
      <c r="E120" s="16" t="s">
        <v>836</v>
      </c>
      <c r="F120" s="16"/>
      <c r="G120" s="16"/>
    </row>
    <row r="121" spans="1:9">
      <c r="A121" s="3" t="s">
        <v>1254</v>
      </c>
      <c r="B121" s="447" t="s">
        <v>296</v>
      </c>
      <c r="C121" s="445"/>
      <c r="D121" s="445"/>
      <c r="E121" s="445"/>
      <c r="F121" s="445"/>
      <c r="G121" s="451"/>
      <c r="H121" s="300">
        <f>SUM(D122:D138)</f>
        <v>17</v>
      </c>
      <c r="I121" s="300">
        <f>COUNT(D122:D138)*2</f>
        <v>34</v>
      </c>
    </row>
    <row r="122" spans="1:9" ht="58">
      <c r="A122" s="3" t="s">
        <v>1255</v>
      </c>
      <c r="B122" s="5" t="s">
        <v>297</v>
      </c>
      <c r="C122" s="5" t="s">
        <v>566</v>
      </c>
      <c r="D122" s="51">
        <v>1</v>
      </c>
      <c r="E122" s="71" t="s">
        <v>823</v>
      </c>
      <c r="F122" s="19" t="s">
        <v>1898</v>
      </c>
      <c r="G122" s="16"/>
    </row>
    <row r="123" spans="1:9" ht="62">
      <c r="A123" s="3" t="s">
        <v>1258</v>
      </c>
      <c r="B123" s="5" t="s">
        <v>298</v>
      </c>
      <c r="C123" s="19" t="s">
        <v>1899</v>
      </c>
      <c r="D123" s="51">
        <v>1</v>
      </c>
      <c r="E123" s="71" t="s">
        <v>823</v>
      </c>
      <c r="F123" s="101" t="s">
        <v>1900</v>
      </c>
      <c r="G123" s="16"/>
    </row>
    <row r="124" spans="1:9" ht="43.5">
      <c r="A124" s="3"/>
      <c r="B124" s="5"/>
      <c r="C124" s="19" t="s">
        <v>1901</v>
      </c>
      <c r="D124" s="51">
        <v>1</v>
      </c>
      <c r="E124" s="71" t="s">
        <v>823</v>
      </c>
      <c r="F124" s="94" t="s">
        <v>1902</v>
      </c>
      <c r="G124" s="16"/>
    </row>
    <row r="125" spans="1:9" ht="72.5">
      <c r="A125" s="3"/>
      <c r="B125" s="5"/>
      <c r="C125" s="19" t="s">
        <v>1903</v>
      </c>
      <c r="D125" s="51">
        <v>1</v>
      </c>
      <c r="E125" s="71" t="s">
        <v>823</v>
      </c>
      <c r="F125" s="101" t="s">
        <v>1904</v>
      </c>
      <c r="G125" s="16"/>
    </row>
    <row r="126" spans="1:9" ht="101.5">
      <c r="A126" s="3"/>
      <c r="B126" s="5"/>
      <c r="C126" s="19" t="s">
        <v>1905</v>
      </c>
      <c r="D126" s="51">
        <v>1</v>
      </c>
      <c r="E126" s="71" t="s">
        <v>823</v>
      </c>
      <c r="F126" s="101" t="s">
        <v>1906</v>
      </c>
      <c r="G126" s="16"/>
    </row>
    <row r="127" spans="1:9" ht="101.5">
      <c r="A127" s="3"/>
      <c r="B127" s="5"/>
      <c r="C127" s="19" t="s">
        <v>1907</v>
      </c>
      <c r="D127" s="51">
        <v>1</v>
      </c>
      <c r="E127" s="71" t="s">
        <v>823</v>
      </c>
      <c r="F127" s="101" t="s">
        <v>1908</v>
      </c>
      <c r="G127" s="16"/>
    </row>
    <row r="128" spans="1:9" ht="58">
      <c r="A128" s="3"/>
      <c r="B128" s="5"/>
      <c r="C128" s="107" t="s">
        <v>1909</v>
      </c>
      <c r="D128" s="51">
        <v>1</v>
      </c>
      <c r="E128" s="71" t="s">
        <v>823</v>
      </c>
      <c r="F128" s="101" t="s">
        <v>1910</v>
      </c>
      <c r="G128" s="16"/>
    </row>
    <row r="129" spans="1:9" ht="62">
      <c r="A129" s="3" t="s">
        <v>1911</v>
      </c>
      <c r="B129" s="5" t="s">
        <v>299</v>
      </c>
      <c r="C129" s="62" t="s">
        <v>1912</v>
      </c>
      <c r="D129" s="51">
        <v>1</v>
      </c>
      <c r="E129" s="71" t="s">
        <v>823</v>
      </c>
      <c r="F129" s="19" t="s">
        <v>1913</v>
      </c>
      <c r="G129" s="16"/>
    </row>
    <row r="130" spans="1:9" ht="87">
      <c r="A130" s="3" t="s">
        <v>1914</v>
      </c>
      <c r="B130" s="6" t="s">
        <v>300</v>
      </c>
      <c r="C130" s="19" t="s">
        <v>1915</v>
      </c>
      <c r="D130" s="51">
        <v>1</v>
      </c>
      <c r="E130" s="71" t="s">
        <v>823</v>
      </c>
      <c r="F130" s="19" t="s">
        <v>1916</v>
      </c>
      <c r="G130" s="16"/>
    </row>
    <row r="131" spans="1:9" ht="43.5">
      <c r="A131" s="3"/>
      <c r="B131" s="6"/>
      <c r="C131" s="19" t="s">
        <v>1917</v>
      </c>
      <c r="D131" s="51">
        <v>1</v>
      </c>
      <c r="E131" s="71" t="s">
        <v>823</v>
      </c>
      <c r="F131" s="19" t="s">
        <v>1918</v>
      </c>
      <c r="G131" s="16"/>
    </row>
    <row r="132" spans="1:9" ht="58">
      <c r="A132" s="3" t="s">
        <v>1265</v>
      </c>
      <c r="B132" s="5" t="s">
        <v>301</v>
      </c>
      <c r="C132" s="6" t="s">
        <v>572</v>
      </c>
      <c r="D132" s="51">
        <v>1</v>
      </c>
      <c r="E132" s="71" t="s">
        <v>823</v>
      </c>
      <c r="F132" s="14" t="s">
        <v>886</v>
      </c>
      <c r="G132" s="16"/>
    </row>
    <row r="133" spans="1:9" ht="72.5">
      <c r="A133" s="3" t="s">
        <v>77</v>
      </c>
      <c r="B133" s="6" t="s">
        <v>302</v>
      </c>
      <c r="C133" s="6" t="s">
        <v>1267</v>
      </c>
      <c r="D133" s="51">
        <v>1</v>
      </c>
      <c r="E133" s="71" t="s">
        <v>823</v>
      </c>
      <c r="F133" s="14" t="s">
        <v>1919</v>
      </c>
      <c r="G133" s="16"/>
    </row>
    <row r="134" spans="1:9" ht="31">
      <c r="A134" s="3"/>
      <c r="B134" s="6"/>
      <c r="C134" s="6" t="s">
        <v>573</v>
      </c>
      <c r="D134" s="51">
        <v>1</v>
      </c>
      <c r="E134" s="71" t="s">
        <v>823</v>
      </c>
      <c r="F134" s="14" t="s">
        <v>1920</v>
      </c>
      <c r="G134" s="16"/>
    </row>
    <row r="135" spans="1:9" ht="46.5">
      <c r="A135" s="3" t="s">
        <v>1270</v>
      </c>
      <c r="B135" s="5" t="s">
        <v>303</v>
      </c>
      <c r="C135" s="19" t="s">
        <v>1921</v>
      </c>
      <c r="D135" s="51">
        <v>1</v>
      </c>
      <c r="E135" s="71" t="s">
        <v>823</v>
      </c>
      <c r="F135" s="69" t="s">
        <v>1922</v>
      </c>
      <c r="G135" s="16"/>
    </row>
    <row r="136" spans="1:9" ht="72.5">
      <c r="A136" s="3"/>
      <c r="B136" s="16"/>
      <c r="C136" s="19" t="s">
        <v>1923</v>
      </c>
      <c r="D136" s="51">
        <v>1</v>
      </c>
      <c r="E136" s="71" t="s">
        <v>823</v>
      </c>
      <c r="F136" s="19" t="s">
        <v>1924</v>
      </c>
      <c r="G136" s="16"/>
    </row>
    <row r="137" spans="1:9" ht="72.5">
      <c r="A137" s="3"/>
      <c r="B137" s="16"/>
      <c r="C137" s="71" t="s">
        <v>1925</v>
      </c>
      <c r="D137" s="51">
        <v>1</v>
      </c>
      <c r="E137" s="71" t="s">
        <v>823</v>
      </c>
      <c r="F137" s="19" t="s">
        <v>1926</v>
      </c>
      <c r="G137" s="16"/>
    </row>
    <row r="138" spans="1:9" ht="29">
      <c r="A138" s="225"/>
      <c r="B138" s="74"/>
      <c r="C138" s="108" t="s">
        <v>1927</v>
      </c>
      <c r="D138" s="51">
        <v>1</v>
      </c>
      <c r="E138" s="71" t="s">
        <v>823</v>
      </c>
      <c r="F138" s="108" t="s">
        <v>1928</v>
      </c>
      <c r="G138" s="74"/>
    </row>
    <row r="139" spans="1:9" ht="21">
      <c r="A139" s="1"/>
      <c r="B139" s="440" t="s">
        <v>304</v>
      </c>
      <c r="C139" s="445"/>
      <c r="D139" s="445"/>
      <c r="E139" s="445"/>
      <c r="F139" s="445"/>
      <c r="G139" s="451"/>
      <c r="H139" s="300">
        <f>H140+H145+H157+H176+H183+H189</f>
        <v>48</v>
      </c>
      <c r="I139" s="300">
        <f>I140+I145+I157+I176+I183+I189</f>
        <v>96</v>
      </c>
    </row>
    <row r="140" spans="1:9">
      <c r="A140" s="187" t="s">
        <v>1275</v>
      </c>
      <c r="B140" s="447" t="s">
        <v>305</v>
      </c>
      <c r="C140" s="445"/>
      <c r="D140" s="445"/>
      <c r="E140" s="445"/>
      <c r="F140" s="445"/>
      <c r="G140" s="451"/>
      <c r="H140" s="300">
        <f>SUM(D141:D144)</f>
        <v>4</v>
      </c>
      <c r="I140" s="300">
        <f>COUNT(D141:D144)*2</f>
        <v>8</v>
      </c>
    </row>
    <row r="141" spans="1:9" ht="46.5">
      <c r="A141" s="3" t="s">
        <v>1276</v>
      </c>
      <c r="B141" s="7" t="s">
        <v>306</v>
      </c>
      <c r="C141" s="14" t="s">
        <v>578</v>
      </c>
      <c r="D141" s="51">
        <v>1</v>
      </c>
      <c r="E141" s="16" t="s">
        <v>835</v>
      </c>
      <c r="F141" s="16"/>
      <c r="G141" s="16"/>
    </row>
    <row r="142" spans="1:9" ht="43.5">
      <c r="A142" s="3"/>
      <c r="B142" s="7"/>
      <c r="C142" s="14" t="s">
        <v>579</v>
      </c>
      <c r="D142" s="51">
        <v>1</v>
      </c>
      <c r="E142" s="16" t="s">
        <v>835</v>
      </c>
      <c r="F142" s="16"/>
      <c r="G142" s="16"/>
    </row>
    <row r="143" spans="1:9" ht="62">
      <c r="A143" s="3" t="s">
        <v>1277</v>
      </c>
      <c r="B143" s="5" t="s">
        <v>307</v>
      </c>
      <c r="C143" s="14" t="s">
        <v>581</v>
      </c>
      <c r="D143" s="51">
        <v>1</v>
      </c>
      <c r="E143" s="16" t="s">
        <v>837</v>
      </c>
      <c r="F143" s="19" t="s">
        <v>1929</v>
      </c>
      <c r="G143" s="16"/>
    </row>
    <row r="144" spans="1:9" ht="58">
      <c r="A144" s="3" t="s">
        <v>1930</v>
      </c>
      <c r="B144" s="5" t="s">
        <v>308</v>
      </c>
      <c r="C144" s="19" t="s">
        <v>582</v>
      </c>
      <c r="D144" s="51">
        <v>1</v>
      </c>
      <c r="E144" s="16" t="s">
        <v>828</v>
      </c>
      <c r="F144" s="16"/>
      <c r="G144" s="16"/>
    </row>
    <row r="145" spans="1:9">
      <c r="A145" s="3" t="s">
        <v>1279</v>
      </c>
      <c r="B145" s="447" t="s">
        <v>309</v>
      </c>
      <c r="C145" s="445"/>
      <c r="D145" s="445"/>
      <c r="E145" s="445"/>
      <c r="F145" s="445"/>
      <c r="G145" s="451"/>
      <c r="H145" s="300">
        <f>SUM(D146:D156)</f>
        <v>11</v>
      </c>
      <c r="I145" s="300">
        <f>COUNT(D146:D156)*2</f>
        <v>22</v>
      </c>
    </row>
    <row r="146" spans="1:9" ht="72.5">
      <c r="A146" s="3" t="s">
        <v>1280</v>
      </c>
      <c r="B146" s="5" t="s">
        <v>1931</v>
      </c>
      <c r="C146" s="19" t="s">
        <v>1932</v>
      </c>
      <c r="D146" s="51">
        <v>1</v>
      </c>
      <c r="E146" s="16" t="s">
        <v>835</v>
      </c>
      <c r="F146" s="19" t="s">
        <v>1933</v>
      </c>
      <c r="G146" s="16"/>
    </row>
    <row r="147" spans="1:9" ht="46.5">
      <c r="A147" s="3" t="s">
        <v>1284</v>
      </c>
      <c r="B147" s="5" t="s">
        <v>310</v>
      </c>
      <c r="C147" s="19" t="s">
        <v>583</v>
      </c>
      <c r="D147" s="51">
        <v>1</v>
      </c>
      <c r="E147" s="16" t="s">
        <v>823</v>
      </c>
      <c r="F147" s="16"/>
      <c r="G147" s="16"/>
    </row>
    <row r="148" spans="1:9" ht="29">
      <c r="A148" s="3"/>
      <c r="B148" s="5"/>
      <c r="C148" s="19" t="s">
        <v>584</v>
      </c>
      <c r="D148" s="51">
        <v>1</v>
      </c>
      <c r="E148" s="16" t="s">
        <v>823</v>
      </c>
      <c r="F148" s="16"/>
      <c r="G148" s="16"/>
    </row>
    <row r="149" spans="1:9" ht="46.5">
      <c r="A149" s="3" t="s">
        <v>1286</v>
      </c>
      <c r="B149" s="5" t="s">
        <v>311</v>
      </c>
      <c r="C149" s="14" t="s">
        <v>1934</v>
      </c>
      <c r="D149" s="51">
        <v>1</v>
      </c>
      <c r="E149" s="16" t="s">
        <v>827</v>
      </c>
      <c r="F149" s="16"/>
      <c r="G149" s="16"/>
    </row>
    <row r="150" spans="1:9" ht="15.5">
      <c r="A150" s="3"/>
      <c r="B150" s="5"/>
      <c r="C150" s="71" t="s">
        <v>1935</v>
      </c>
      <c r="D150" s="51">
        <v>1</v>
      </c>
      <c r="E150" s="71" t="s">
        <v>827</v>
      </c>
      <c r="F150" s="16"/>
      <c r="G150" s="16"/>
    </row>
    <row r="151" spans="1:9" ht="43.5">
      <c r="A151" s="3"/>
      <c r="B151" s="5"/>
      <c r="C151" s="107" t="s">
        <v>1936</v>
      </c>
      <c r="D151" s="51">
        <v>1</v>
      </c>
      <c r="E151" s="71" t="s">
        <v>840</v>
      </c>
      <c r="F151" s="16"/>
      <c r="G151" s="16"/>
    </row>
    <row r="152" spans="1:9" ht="46.5">
      <c r="A152" s="3" t="s">
        <v>1289</v>
      </c>
      <c r="B152" s="7" t="s">
        <v>1937</v>
      </c>
      <c r="C152" s="14" t="s">
        <v>1290</v>
      </c>
      <c r="D152" s="51">
        <v>1</v>
      </c>
      <c r="E152" s="22" t="s">
        <v>835</v>
      </c>
      <c r="F152" s="16"/>
      <c r="G152" s="16"/>
    </row>
    <row r="153" spans="1:9" ht="43.5">
      <c r="A153" s="3"/>
      <c r="B153" s="7"/>
      <c r="C153" s="14" t="s">
        <v>1291</v>
      </c>
      <c r="D153" s="51">
        <v>1</v>
      </c>
      <c r="E153" s="16" t="s">
        <v>829</v>
      </c>
      <c r="F153" s="16"/>
      <c r="G153" s="16"/>
    </row>
    <row r="154" spans="1:9" ht="43.5">
      <c r="A154" s="3" t="s">
        <v>1292</v>
      </c>
      <c r="B154" s="14" t="s">
        <v>313</v>
      </c>
      <c r="C154" s="14" t="s">
        <v>1938</v>
      </c>
      <c r="D154" s="51">
        <v>1</v>
      </c>
      <c r="E154" s="16" t="s">
        <v>835</v>
      </c>
      <c r="F154" s="16"/>
      <c r="G154" s="16"/>
    </row>
    <row r="155" spans="1:9">
      <c r="A155" s="3"/>
      <c r="B155" s="14"/>
      <c r="C155" s="14" t="s">
        <v>590</v>
      </c>
      <c r="D155" s="51">
        <v>1</v>
      </c>
      <c r="E155" s="16" t="s">
        <v>838</v>
      </c>
      <c r="F155" s="16"/>
      <c r="G155" s="16"/>
    </row>
    <row r="156" spans="1:9" ht="62">
      <c r="A156" s="3" t="s">
        <v>1294</v>
      </c>
      <c r="B156" s="5" t="s">
        <v>314</v>
      </c>
      <c r="C156" s="19" t="s">
        <v>591</v>
      </c>
      <c r="D156" s="51">
        <v>1</v>
      </c>
      <c r="E156" s="16" t="s">
        <v>827</v>
      </c>
      <c r="F156" s="14" t="s">
        <v>893</v>
      </c>
      <c r="G156" s="16"/>
    </row>
    <row r="157" spans="1:9">
      <c r="A157" s="3" t="s">
        <v>1298</v>
      </c>
      <c r="B157" s="447" t="s">
        <v>316</v>
      </c>
      <c r="C157" s="445"/>
      <c r="D157" s="445"/>
      <c r="E157" s="445"/>
      <c r="F157" s="445"/>
      <c r="G157" s="451"/>
      <c r="H157" s="300">
        <f>SUM(D158:D175)</f>
        <v>18</v>
      </c>
      <c r="I157" s="300">
        <f>COUNT(D158:D175)*2</f>
        <v>36</v>
      </c>
    </row>
    <row r="158" spans="1:9" ht="31">
      <c r="A158" s="3" t="s">
        <v>1303</v>
      </c>
      <c r="B158" s="5" t="s">
        <v>317</v>
      </c>
      <c r="C158" s="87" t="s">
        <v>593</v>
      </c>
      <c r="D158" s="51">
        <v>1</v>
      </c>
      <c r="E158" s="16" t="s">
        <v>823</v>
      </c>
      <c r="F158" s="16"/>
      <c r="G158" s="16"/>
    </row>
    <row r="159" spans="1:9" ht="29">
      <c r="A159" s="3"/>
      <c r="B159" s="5"/>
      <c r="C159" s="69" t="s">
        <v>594</v>
      </c>
      <c r="D159" s="51">
        <v>1</v>
      </c>
      <c r="E159" s="16" t="s">
        <v>823</v>
      </c>
      <c r="F159" s="16"/>
      <c r="G159" s="16"/>
    </row>
    <row r="160" spans="1:9" ht="29">
      <c r="A160" s="3"/>
      <c r="B160" s="5"/>
      <c r="C160" s="69" t="s">
        <v>595</v>
      </c>
      <c r="D160" s="51">
        <v>1</v>
      </c>
      <c r="E160" s="16" t="s">
        <v>823</v>
      </c>
      <c r="F160" s="16"/>
      <c r="G160" s="16"/>
    </row>
    <row r="161" spans="1:9" ht="15.5">
      <c r="A161" s="3"/>
      <c r="B161" s="5"/>
      <c r="C161" s="69" t="s">
        <v>596</v>
      </c>
      <c r="D161" s="51">
        <v>1</v>
      </c>
      <c r="E161" s="16" t="s">
        <v>823</v>
      </c>
      <c r="F161" s="16"/>
      <c r="G161" s="16"/>
    </row>
    <row r="162" spans="1:9" ht="43.5">
      <c r="A162" s="3" t="s">
        <v>92</v>
      </c>
      <c r="B162" s="7" t="s">
        <v>318</v>
      </c>
      <c r="C162" s="69" t="s">
        <v>1939</v>
      </c>
      <c r="D162" s="51">
        <v>1</v>
      </c>
      <c r="E162" s="109" t="s">
        <v>823</v>
      </c>
      <c r="F162" s="69" t="s">
        <v>894</v>
      </c>
      <c r="G162" s="16"/>
    </row>
    <row r="163" spans="1:9" ht="29">
      <c r="A163" s="3"/>
      <c r="B163" s="7"/>
      <c r="C163" s="14" t="s">
        <v>598</v>
      </c>
      <c r="D163" s="51">
        <v>1</v>
      </c>
      <c r="E163" s="16" t="s">
        <v>823</v>
      </c>
      <c r="F163" s="14"/>
      <c r="G163" s="16"/>
    </row>
    <row r="164" spans="1:9" ht="29">
      <c r="A164" s="3"/>
      <c r="B164" s="7"/>
      <c r="C164" s="67" t="s">
        <v>1305</v>
      </c>
      <c r="D164" s="51">
        <v>1</v>
      </c>
      <c r="E164" s="16" t="s">
        <v>823</v>
      </c>
      <c r="F164" s="14"/>
      <c r="G164" s="16"/>
    </row>
    <row r="165" spans="1:9" ht="31">
      <c r="A165" s="3" t="s">
        <v>1306</v>
      </c>
      <c r="B165" s="5" t="s">
        <v>319</v>
      </c>
      <c r="C165" s="19" t="s">
        <v>1940</v>
      </c>
      <c r="D165" s="51">
        <v>1</v>
      </c>
      <c r="E165" s="16" t="s">
        <v>823</v>
      </c>
      <c r="F165" s="16"/>
      <c r="G165" s="16"/>
    </row>
    <row r="166" spans="1:9" ht="46.5">
      <c r="A166" s="3" t="s">
        <v>1308</v>
      </c>
      <c r="B166" s="5" t="s">
        <v>320</v>
      </c>
      <c r="C166" s="19" t="s">
        <v>1309</v>
      </c>
      <c r="D166" s="51">
        <v>1</v>
      </c>
      <c r="E166" s="16" t="s">
        <v>823</v>
      </c>
      <c r="F166" s="16"/>
      <c r="G166" s="16"/>
    </row>
    <row r="167" spans="1:9" ht="46.5">
      <c r="A167" s="3" t="s">
        <v>1310</v>
      </c>
      <c r="B167" s="6" t="s">
        <v>321</v>
      </c>
      <c r="C167" s="26" t="s">
        <v>1941</v>
      </c>
      <c r="D167" s="51">
        <v>1</v>
      </c>
      <c r="E167" s="16" t="s">
        <v>823</v>
      </c>
      <c r="F167" s="16" t="s">
        <v>1942</v>
      </c>
      <c r="G167" s="16"/>
    </row>
    <row r="168" spans="1:9" ht="29">
      <c r="A168" s="3"/>
      <c r="B168" s="6"/>
      <c r="C168" s="26" t="s">
        <v>1943</v>
      </c>
      <c r="D168" s="51">
        <v>1</v>
      </c>
      <c r="E168" s="16" t="s">
        <v>823</v>
      </c>
      <c r="F168" s="16" t="s">
        <v>1944</v>
      </c>
      <c r="G168" s="16"/>
    </row>
    <row r="169" spans="1:9" ht="46.5">
      <c r="A169" s="3" t="s">
        <v>1315</v>
      </c>
      <c r="B169" s="6" t="s">
        <v>322</v>
      </c>
      <c r="C169" s="19" t="s">
        <v>1945</v>
      </c>
      <c r="D169" s="51">
        <v>1</v>
      </c>
      <c r="E169" s="16" t="s">
        <v>823</v>
      </c>
      <c r="F169" s="16"/>
      <c r="G169" s="16"/>
    </row>
    <row r="170" spans="1:9" ht="29">
      <c r="A170" s="3"/>
      <c r="B170" s="6"/>
      <c r="C170" s="19" t="s">
        <v>1946</v>
      </c>
      <c r="D170" s="51">
        <v>1</v>
      </c>
      <c r="E170" s="16" t="s">
        <v>828</v>
      </c>
      <c r="F170" s="16"/>
      <c r="G170" s="16"/>
    </row>
    <row r="171" spans="1:9" ht="29">
      <c r="A171" s="3"/>
      <c r="B171" s="6"/>
      <c r="C171" s="14" t="s">
        <v>1947</v>
      </c>
      <c r="D171" s="51">
        <v>1</v>
      </c>
      <c r="E171" s="16" t="s">
        <v>828</v>
      </c>
      <c r="F171" s="16"/>
      <c r="G171" s="16"/>
    </row>
    <row r="172" spans="1:9" ht="101.5">
      <c r="A172" s="3" t="s">
        <v>97</v>
      </c>
      <c r="B172" s="6" t="s">
        <v>323</v>
      </c>
      <c r="C172" s="14" t="s">
        <v>1948</v>
      </c>
      <c r="D172" s="51">
        <v>1</v>
      </c>
      <c r="E172" s="16" t="s">
        <v>839</v>
      </c>
      <c r="F172" s="14" t="s">
        <v>1949</v>
      </c>
      <c r="G172" s="16"/>
    </row>
    <row r="173" spans="1:9" ht="31">
      <c r="A173" s="3" t="s">
        <v>1319</v>
      </c>
      <c r="B173" s="6" t="s">
        <v>324</v>
      </c>
      <c r="C173" s="19" t="s">
        <v>1950</v>
      </c>
      <c r="D173" s="51">
        <v>1</v>
      </c>
      <c r="E173" s="16" t="s">
        <v>823</v>
      </c>
      <c r="F173" s="16"/>
      <c r="G173" s="16"/>
    </row>
    <row r="174" spans="1:9" ht="43.5">
      <c r="A174" s="3"/>
      <c r="B174" s="6"/>
      <c r="C174" s="101" t="s">
        <v>1951</v>
      </c>
      <c r="D174" s="51">
        <v>1</v>
      </c>
      <c r="E174" s="16" t="s">
        <v>827</v>
      </c>
      <c r="F174" s="16"/>
      <c r="G174" s="16"/>
    </row>
    <row r="175" spans="1:9" ht="43.5">
      <c r="A175" s="3" t="s">
        <v>1952</v>
      </c>
      <c r="B175" s="15" t="s">
        <v>325</v>
      </c>
      <c r="C175" s="14" t="s">
        <v>1953</v>
      </c>
      <c r="D175" s="51">
        <v>1</v>
      </c>
      <c r="E175" s="16" t="s">
        <v>831</v>
      </c>
      <c r="F175" s="16"/>
      <c r="G175" s="16"/>
    </row>
    <row r="176" spans="1:9">
      <c r="A176" s="3" t="s">
        <v>100</v>
      </c>
      <c r="B176" s="447" t="s">
        <v>326</v>
      </c>
      <c r="C176" s="445"/>
      <c r="D176" s="445"/>
      <c r="E176" s="445"/>
      <c r="F176" s="445"/>
      <c r="G176" s="451"/>
      <c r="H176" s="300">
        <f>SUM(D177:D182)</f>
        <v>6</v>
      </c>
      <c r="I176" s="300">
        <f>COUNT(D177:D182)*2</f>
        <v>12</v>
      </c>
    </row>
    <row r="177" spans="1:9" ht="62">
      <c r="A177" s="3" t="s">
        <v>1322</v>
      </c>
      <c r="B177" s="5" t="s">
        <v>327</v>
      </c>
      <c r="C177" s="14" t="s">
        <v>607</v>
      </c>
      <c r="D177" s="51">
        <v>1</v>
      </c>
      <c r="E177" s="16" t="s">
        <v>828</v>
      </c>
      <c r="F177" s="19"/>
      <c r="G177" s="16"/>
    </row>
    <row r="178" spans="1:9" ht="15.5">
      <c r="A178" s="3"/>
      <c r="B178" s="5"/>
      <c r="C178" s="14" t="s">
        <v>1954</v>
      </c>
      <c r="D178" s="51">
        <v>1</v>
      </c>
      <c r="E178" s="16" t="s">
        <v>828</v>
      </c>
      <c r="F178" s="19"/>
      <c r="G178" s="16"/>
    </row>
    <row r="179" spans="1:9" ht="46.5">
      <c r="A179" s="3" t="s">
        <v>1323</v>
      </c>
      <c r="B179" s="5" t="s">
        <v>328</v>
      </c>
      <c r="C179" s="19" t="s">
        <v>1955</v>
      </c>
      <c r="D179" s="51">
        <v>1</v>
      </c>
      <c r="E179" s="16" t="s">
        <v>828</v>
      </c>
      <c r="F179" s="71"/>
      <c r="G179" s="16"/>
    </row>
    <row r="180" spans="1:9" ht="15.5">
      <c r="A180" s="3"/>
      <c r="B180" s="5"/>
      <c r="C180" s="14" t="s">
        <v>1956</v>
      </c>
      <c r="D180" s="51">
        <v>1</v>
      </c>
      <c r="E180" s="16" t="s">
        <v>828</v>
      </c>
      <c r="F180" s="71"/>
      <c r="G180" s="16"/>
    </row>
    <row r="181" spans="1:9" ht="15.5">
      <c r="A181" s="3"/>
      <c r="B181" s="5"/>
      <c r="C181" s="14" t="s">
        <v>610</v>
      </c>
      <c r="D181" s="51">
        <v>1</v>
      </c>
      <c r="E181" s="16" t="s">
        <v>828</v>
      </c>
      <c r="F181" s="71"/>
      <c r="G181" s="16"/>
    </row>
    <row r="182" spans="1:9" ht="43.5">
      <c r="A182" s="3" t="s">
        <v>103</v>
      </c>
      <c r="B182" s="15" t="s">
        <v>329</v>
      </c>
      <c r="C182" s="15" t="s">
        <v>611</v>
      </c>
      <c r="D182" s="52">
        <v>1</v>
      </c>
      <c r="E182" s="103" t="s">
        <v>823</v>
      </c>
      <c r="F182" s="16"/>
      <c r="G182" s="16"/>
    </row>
    <row r="183" spans="1:9">
      <c r="A183" s="3" t="s">
        <v>1325</v>
      </c>
      <c r="B183" s="447" t="s">
        <v>330</v>
      </c>
      <c r="C183" s="445"/>
      <c r="D183" s="445"/>
      <c r="E183" s="445"/>
      <c r="F183" s="445"/>
      <c r="G183" s="451"/>
      <c r="H183" s="300">
        <f>SUM(D184:D188)</f>
        <v>5</v>
      </c>
      <c r="I183" s="300">
        <f>COUNT(D184:D188)*2</f>
        <v>10</v>
      </c>
    </row>
    <row r="184" spans="1:9" ht="31">
      <c r="A184" s="3" t="s">
        <v>105</v>
      </c>
      <c r="B184" s="5" t="s">
        <v>331</v>
      </c>
      <c r="C184" s="19" t="s">
        <v>1957</v>
      </c>
      <c r="D184" s="51">
        <v>1</v>
      </c>
      <c r="E184" s="16" t="s">
        <v>827</v>
      </c>
      <c r="F184" s="16"/>
      <c r="G184" s="16"/>
    </row>
    <row r="185" spans="1:9" ht="29">
      <c r="A185" s="3"/>
      <c r="B185" s="5"/>
      <c r="C185" s="19" t="s">
        <v>1958</v>
      </c>
      <c r="D185" s="51">
        <v>1</v>
      </c>
      <c r="E185" s="16" t="s">
        <v>827</v>
      </c>
      <c r="F185" s="16"/>
      <c r="G185" s="16"/>
    </row>
    <row r="186" spans="1:9" ht="29">
      <c r="A186" s="3"/>
      <c r="B186" s="5"/>
      <c r="C186" s="19" t="s">
        <v>1959</v>
      </c>
      <c r="D186" s="51">
        <v>1</v>
      </c>
      <c r="E186" s="16" t="s">
        <v>827</v>
      </c>
      <c r="F186" s="16"/>
      <c r="G186" s="16"/>
    </row>
    <row r="187" spans="1:9" ht="46.5">
      <c r="A187" s="3" t="s">
        <v>1960</v>
      </c>
      <c r="B187" s="5" t="s">
        <v>1961</v>
      </c>
      <c r="C187" s="19" t="s">
        <v>1962</v>
      </c>
      <c r="D187" s="51">
        <v>1</v>
      </c>
      <c r="E187" s="16" t="s">
        <v>827</v>
      </c>
      <c r="F187" s="16"/>
      <c r="G187" s="16"/>
    </row>
    <row r="188" spans="1:9" ht="58">
      <c r="A188" s="3" t="s">
        <v>1963</v>
      </c>
      <c r="B188" s="14" t="s">
        <v>1964</v>
      </c>
      <c r="C188" s="19" t="s">
        <v>1965</v>
      </c>
      <c r="D188" s="51">
        <v>1</v>
      </c>
      <c r="E188" s="16" t="s">
        <v>835</v>
      </c>
      <c r="F188" s="16"/>
      <c r="G188" s="16"/>
    </row>
    <row r="189" spans="1:9">
      <c r="A189" s="3" t="s">
        <v>1327</v>
      </c>
      <c r="B189" s="447" t="s">
        <v>1966</v>
      </c>
      <c r="C189" s="445"/>
      <c r="D189" s="445"/>
      <c r="E189" s="445"/>
      <c r="F189" s="445"/>
      <c r="G189" s="451"/>
      <c r="H189" s="300">
        <f>SUM(D190:D193)</f>
        <v>4</v>
      </c>
      <c r="I189" s="300">
        <f>COUNT(D190:D193)*2</f>
        <v>8</v>
      </c>
    </row>
    <row r="190" spans="1:9" ht="62">
      <c r="A190" s="3" t="s">
        <v>1328</v>
      </c>
      <c r="B190" s="6" t="s">
        <v>337</v>
      </c>
      <c r="C190" s="6" t="s">
        <v>616</v>
      </c>
      <c r="D190" s="51">
        <v>1</v>
      </c>
      <c r="E190" s="16" t="s">
        <v>831</v>
      </c>
      <c r="F190" s="71"/>
      <c r="G190" s="16"/>
    </row>
    <row r="191" spans="1:9" ht="62">
      <c r="A191" s="3" t="s">
        <v>1329</v>
      </c>
      <c r="B191" s="6" t="s">
        <v>338</v>
      </c>
      <c r="C191" s="14" t="s">
        <v>617</v>
      </c>
      <c r="D191" s="51">
        <v>1</v>
      </c>
      <c r="E191" s="16" t="s">
        <v>829</v>
      </c>
      <c r="F191" s="14" t="s">
        <v>899</v>
      </c>
      <c r="G191" s="16"/>
    </row>
    <row r="192" spans="1:9" ht="29">
      <c r="A192" s="3"/>
      <c r="B192" s="6"/>
      <c r="C192" s="67" t="s">
        <v>1330</v>
      </c>
      <c r="D192" s="51">
        <v>1</v>
      </c>
      <c r="E192" s="16" t="s">
        <v>831</v>
      </c>
      <c r="F192" s="16"/>
      <c r="G192" s="16"/>
    </row>
    <row r="193" spans="1:9" ht="62">
      <c r="A193" s="3" t="s">
        <v>1331</v>
      </c>
      <c r="B193" s="6" t="s">
        <v>1967</v>
      </c>
      <c r="C193" s="15" t="s">
        <v>618</v>
      </c>
      <c r="D193" s="51">
        <v>1</v>
      </c>
      <c r="E193" s="16" t="s">
        <v>823</v>
      </c>
      <c r="F193" s="19"/>
      <c r="G193" s="16"/>
    </row>
    <row r="194" spans="1:9" ht="21">
      <c r="A194" s="1"/>
      <c r="B194" s="440" t="s">
        <v>340</v>
      </c>
      <c r="C194" s="445"/>
      <c r="D194" s="445"/>
      <c r="E194" s="445"/>
      <c r="F194" s="445"/>
      <c r="G194" s="451"/>
      <c r="H194" s="300">
        <f>H195+H202+H209+H218+H226+H229+H234+H245+H253+H256+H259+H266+H269+H292+H299</f>
        <v>103</v>
      </c>
      <c r="I194" s="300">
        <f>I195+I202+I209+I218+I226+I229+I234+I245+I253+I256+I259+I266+I269+I292+I299</f>
        <v>206</v>
      </c>
    </row>
    <row r="195" spans="1:9">
      <c r="A195" s="187" t="s">
        <v>1332</v>
      </c>
      <c r="B195" s="447" t="s">
        <v>1333</v>
      </c>
      <c r="C195" s="445"/>
      <c r="D195" s="445"/>
      <c r="E195" s="445"/>
      <c r="F195" s="445"/>
      <c r="G195" s="451"/>
      <c r="H195" s="300">
        <f>SUM(D196:D201)</f>
        <v>6</v>
      </c>
      <c r="I195" s="300">
        <f>COUNT(D196:D201)*2</f>
        <v>12</v>
      </c>
    </row>
    <row r="196" spans="1:9" ht="46.5">
      <c r="A196" s="3" t="s">
        <v>1334</v>
      </c>
      <c r="B196" s="5" t="s">
        <v>342</v>
      </c>
      <c r="C196" s="14" t="s">
        <v>1968</v>
      </c>
      <c r="D196" s="51">
        <v>1</v>
      </c>
      <c r="E196" s="16" t="s">
        <v>840</v>
      </c>
      <c r="F196" s="22"/>
      <c r="G196" s="16"/>
    </row>
    <row r="197" spans="1:9" ht="58">
      <c r="A197" s="3"/>
      <c r="B197" s="5"/>
      <c r="C197" s="14" t="s">
        <v>620</v>
      </c>
      <c r="D197" s="51">
        <v>1</v>
      </c>
      <c r="E197" s="16" t="s">
        <v>840</v>
      </c>
      <c r="F197" s="14" t="s">
        <v>900</v>
      </c>
      <c r="G197" s="16"/>
    </row>
    <row r="198" spans="1:9" ht="43.5">
      <c r="A198" s="3" t="s">
        <v>1348</v>
      </c>
      <c r="B198" s="5" t="s">
        <v>343</v>
      </c>
      <c r="C198" s="19" t="s">
        <v>1969</v>
      </c>
      <c r="D198" s="51">
        <v>1</v>
      </c>
      <c r="E198" s="16" t="s">
        <v>1970</v>
      </c>
      <c r="F198" s="16"/>
      <c r="G198" s="16"/>
    </row>
    <row r="199" spans="1:9" ht="29">
      <c r="A199" s="3"/>
      <c r="B199" s="5"/>
      <c r="C199" s="14" t="s">
        <v>1971</v>
      </c>
      <c r="D199" s="51">
        <v>1</v>
      </c>
      <c r="E199" s="16" t="s">
        <v>1970</v>
      </c>
      <c r="F199" s="16"/>
      <c r="G199" s="16"/>
    </row>
    <row r="200" spans="1:9" ht="29">
      <c r="A200" s="3"/>
      <c r="B200" s="5"/>
      <c r="C200" s="14" t="s">
        <v>626</v>
      </c>
      <c r="D200" s="51">
        <v>1</v>
      </c>
      <c r="E200" s="16" t="s">
        <v>840</v>
      </c>
      <c r="F200" s="16"/>
      <c r="G200" s="16"/>
    </row>
    <row r="201" spans="1:9" ht="62">
      <c r="A201" s="3" t="s">
        <v>1972</v>
      </c>
      <c r="B201" s="5" t="s">
        <v>344</v>
      </c>
      <c r="C201" s="19" t="s">
        <v>1973</v>
      </c>
      <c r="D201" s="51">
        <v>1</v>
      </c>
      <c r="E201" s="16" t="s">
        <v>828</v>
      </c>
      <c r="F201" s="16"/>
      <c r="G201" s="16"/>
    </row>
    <row r="202" spans="1:9">
      <c r="A202" s="3" t="s">
        <v>1974</v>
      </c>
      <c r="B202" s="447" t="s">
        <v>345</v>
      </c>
      <c r="C202" s="445"/>
      <c r="D202" s="445"/>
      <c r="E202" s="445"/>
      <c r="F202" s="445"/>
      <c r="G202" s="451"/>
      <c r="H202" s="300">
        <f>SUM(D203:D208)</f>
        <v>6</v>
      </c>
      <c r="I202" s="300">
        <f>COUNT(D203:D208)*2</f>
        <v>12</v>
      </c>
    </row>
    <row r="203" spans="1:9" ht="101.5">
      <c r="A203" s="3" t="s">
        <v>1975</v>
      </c>
      <c r="B203" s="5" t="s">
        <v>346</v>
      </c>
      <c r="C203" s="101" t="s">
        <v>1976</v>
      </c>
      <c r="D203" s="110">
        <v>1</v>
      </c>
      <c r="E203" s="101" t="s">
        <v>1977</v>
      </c>
      <c r="F203" s="101" t="s">
        <v>1978</v>
      </c>
      <c r="G203" s="16"/>
    </row>
    <row r="204" spans="1:9" ht="116">
      <c r="A204" s="3"/>
      <c r="B204" s="5"/>
      <c r="C204" s="101" t="s">
        <v>1979</v>
      </c>
      <c r="D204" s="110">
        <v>1</v>
      </c>
      <c r="E204" s="101" t="s">
        <v>829</v>
      </c>
      <c r="F204" s="101" t="s">
        <v>1980</v>
      </c>
      <c r="G204" s="16"/>
    </row>
    <row r="205" spans="1:9" ht="72.5">
      <c r="A205" s="3"/>
      <c r="B205" s="5"/>
      <c r="C205" s="101" t="s">
        <v>1981</v>
      </c>
      <c r="D205" s="110">
        <v>1</v>
      </c>
      <c r="E205" s="101" t="s">
        <v>840</v>
      </c>
      <c r="F205" s="101" t="s">
        <v>1982</v>
      </c>
      <c r="G205" s="16"/>
    </row>
    <row r="206" spans="1:9" ht="72.5">
      <c r="A206" s="3"/>
      <c r="B206" s="5"/>
      <c r="C206" s="101" t="s">
        <v>1983</v>
      </c>
      <c r="D206" s="110">
        <v>1</v>
      </c>
      <c r="E206" s="101" t="s">
        <v>829</v>
      </c>
      <c r="F206" s="101" t="s">
        <v>1984</v>
      </c>
      <c r="G206" s="16"/>
    </row>
    <row r="207" spans="1:9" ht="46.5">
      <c r="A207" s="3" t="s">
        <v>1985</v>
      </c>
      <c r="B207" s="5" t="s">
        <v>347</v>
      </c>
      <c r="C207" s="19" t="s">
        <v>1986</v>
      </c>
      <c r="D207" s="110">
        <v>1</v>
      </c>
      <c r="E207" s="111" t="s">
        <v>841</v>
      </c>
      <c r="F207" s="19" t="s">
        <v>1987</v>
      </c>
      <c r="G207" s="16"/>
    </row>
    <row r="208" spans="1:9" ht="29">
      <c r="A208" s="3"/>
      <c r="B208" s="5"/>
      <c r="C208" s="19" t="s">
        <v>1988</v>
      </c>
      <c r="D208" s="110">
        <v>1</v>
      </c>
      <c r="E208" s="71" t="s">
        <v>841</v>
      </c>
      <c r="F208" s="19" t="s">
        <v>1989</v>
      </c>
      <c r="G208" s="16"/>
    </row>
    <row r="209" spans="1:9">
      <c r="A209" s="3" t="s">
        <v>1351</v>
      </c>
      <c r="B209" s="447" t="s">
        <v>1990</v>
      </c>
      <c r="C209" s="445"/>
      <c r="D209" s="445"/>
      <c r="E209" s="445"/>
      <c r="F209" s="445"/>
      <c r="G209" s="451"/>
      <c r="H209" s="300">
        <f>SUM(D210:D217)</f>
        <v>8</v>
      </c>
      <c r="I209" s="300">
        <f>COUNT(D210:D217)*2</f>
        <v>16</v>
      </c>
    </row>
    <row r="210" spans="1:9" ht="62">
      <c r="A210" s="3" t="s">
        <v>1352</v>
      </c>
      <c r="B210" s="5" t="s">
        <v>1991</v>
      </c>
      <c r="C210" s="19" t="s">
        <v>1992</v>
      </c>
      <c r="D210" s="51">
        <v>1</v>
      </c>
      <c r="E210" s="16" t="s">
        <v>835</v>
      </c>
      <c r="F210" s="16"/>
      <c r="G210" s="16"/>
    </row>
    <row r="211" spans="1:9" ht="62">
      <c r="A211" s="1"/>
      <c r="B211" s="5"/>
      <c r="C211" s="5" t="s">
        <v>1993</v>
      </c>
      <c r="D211" s="51">
        <v>1</v>
      </c>
      <c r="E211" s="19" t="s">
        <v>835</v>
      </c>
      <c r="F211" s="16"/>
      <c r="G211" s="16"/>
    </row>
    <row r="212" spans="1:9" ht="72.5">
      <c r="A212" s="3" t="s">
        <v>1354</v>
      </c>
      <c r="B212" s="14" t="s">
        <v>1994</v>
      </c>
      <c r="C212" s="19" t="s">
        <v>1995</v>
      </c>
      <c r="D212" s="51">
        <v>1</v>
      </c>
      <c r="E212" s="19" t="s">
        <v>829</v>
      </c>
      <c r="F212" s="19" t="s">
        <v>1996</v>
      </c>
      <c r="G212" s="16"/>
    </row>
    <row r="213" spans="1:9" ht="29">
      <c r="A213" s="1"/>
      <c r="B213" s="5"/>
      <c r="C213" s="19" t="s">
        <v>1997</v>
      </c>
      <c r="D213" s="51">
        <v>1</v>
      </c>
      <c r="E213" s="19" t="s">
        <v>829</v>
      </c>
      <c r="F213" s="16"/>
      <c r="G213" s="16"/>
    </row>
    <row r="214" spans="1:9" ht="15.5">
      <c r="A214" s="1"/>
      <c r="B214" s="5"/>
      <c r="C214" s="19" t="s">
        <v>639</v>
      </c>
      <c r="D214" s="51">
        <v>1</v>
      </c>
      <c r="E214" s="19" t="s">
        <v>829</v>
      </c>
      <c r="F214" s="16"/>
      <c r="G214" s="16"/>
    </row>
    <row r="215" spans="1:9" ht="29">
      <c r="A215" s="1"/>
      <c r="B215" s="16"/>
      <c r="C215" s="19" t="s">
        <v>640</v>
      </c>
      <c r="D215" s="51">
        <v>1</v>
      </c>
      <c r="E215" s="19" t="s">
        <v>835</v>
      </c>
      <c r="F215" s="16"/>
      <c r="G215" s="16"/>
    </row>
    <row r="216" spans="1:9" ht="31">
      <c r="A216" s="1"/>
      <c r="B216" s="16"/>
      <c r="C216" s="5" t="s">
        <v>1998</v>
      </c>
      <c r="D216" s="51">
        <v>1</v>
      </c>
      <c r="E216" s="19" t="s">
        <v>835</v>
      </c>
      <c r="F216" s="14"/>
      <c r="G216" s="16"/>
    </row>
    <row r="217" spans="1:9" ht="31">
      <c r="A217" s="1"/>
      <c r="B217" s="16"/>
      <c r="C217" s="5" t="s">
        <v>1358</v>
      </c>
      <c r="D217" s="51">
        <v>1</v>
      </c>
      <c r="E217" s="5" t="s">
        <v>835</v>
      </c>
      <c r="F217" s="14" t="s">
        <v>904</v>
      </c>
      <c r="G217" s="16"/>
    </row>
    <row r="218" spans="1:9">
      <c r="A218" s="3" t="s">
        <v>1999</v>
      </c>
      <c r="B218" s="447" t="s">
        <v>351</v>
      </c>
      <c r="C218" s="445"/>
      <c r="D218" s="445"/>
      <c r="E218" s="445"/>
      <c r="F218" s="445"/>
      <c r="G218" s="451"/>
      <c r="H218" s="300">
        <f>SUM(D219:D225)</f>
        <v>7</v>
      </c>
      <c r="I218" s="300">
        <f>COUNT(D219:D225)*2</f>
        <v>14</v>
      </c>
    </row>
    <row r="219" spans="1:9" ht="58">
      <c r="A219" s="3" t="s">
        <v>2000</v>
      </c>
      <c r="B219" s="5" t="s">
        <v>352</v>
      </c>
      <c r="C219" s="14" t="s">
        <v>643</v>
      </c>
      <c r="D219" s="51">
        <v>1</v>
      </c>
      <c r="E219" s="16" t="s">
        <v>828</v>
      </c>
      <c r="F219" s="19" t="s">
        <v>2001</v>
      </c>
      <c r="G219" s="16"/>
    </row>
    <row r="220" spans="1:9" ht="58">
      <c r="A220" s="3" t="s">
        <v>2002</v>
      </c>
      <c r="B220" s="14" t="s">
        <v>353</v>
      </c>
      <c r="C220" s="5" t="s">
        <v>2003</v>
      </c>
      <c r="D220" s="51">
        <v>1</v>
      </c>
      <c r="E220" s="16" t="s">
        <v>835</v>
      </c>
      <c r="F220" s="14" t="s">
        <v>907</v>
      </c>
      <c r="G220" s="16"/>
    </row>
    <row r="221" spans="1:9" ht="46.5">
      <c r="A221" s="3" t="s">
        <v>2004</v>
      </c>
      <c r="B221" s="5" t="s">
        <v>354</v>
      </c>
      <c r="C221" s="14" t="s">
        <v>2005</v>
      </c>
      <c r="D221" s="51">
        <v>1</v>
      </c>
      <c r="E221" s="16" t="s">
        <v>829</v>
      </c>
      <c r="F221" s="16"/>
      <c r="G221" s="16"/>
    </row>
    <row r="222" spans="1:9" ht="29">
      <c r="A222" s="3"/>
      <c r="B222" s="5"/>
      <c r="C222" s="14" t="s">
        <v>647</v>
      </c>
      <c r="D222" s="51">
        <v>1</v>
      </c>
      <c r="E222" s="16" t="s">
        <v>840</v>
      </c>
      <c r="F222" s="16"/>
      <c r="G222" s="16"/>
    </row>
    <row r="223" spans="1:9" ht="15.5">
      <c r="A223" s="3"/>
      <c r="B223" s="5"/>
      <c r="C223" s="14" t="s">
        <v>2006</v>
      </c>
      <c r="D223" s="51">
        <v>1</v>
      </c>
      <c r="E223" s="16" t="s">
        <v>835</v>
      </c>
      <c r="F223" s="16"/>
      <c r="G223" s="16"/>
    </row>
    <row r="224" spans="1:9" ht="43.5">
      <c r="A224" s="3" t="s">
        <v>2007</v>
      </c>
      <c r="B224" s="5" t="s">
        <v>356</v>
      </c>
      <c r="C224" s="37" t="s">
        <v>2008</v>
      </c>
      <c r="D224" s="51">
        <v>1</v>
      </c>
      <c r="E224" s="16" t="s">
        <v>829</v>
      </c>
      <c r="F224" s="14" t="s">
        <v>2009</v>
      </c>
      <c r="G224" s="16"/>
    </row>
    <row r="225" spans="1:9" ht="72.5">
      <c r="A225" s="3"/>
      <c r="B225" s="8"/>
      <c r="C225" s="7" t="s">
        <v>2010</v>
      </c>
      <c r="D225" s="51">
        <v>1</v>
      </c>
      <c r="E225" s="103" t="s">
        <v>829</v>
      </c>
      <c r="F225" s="15" t="s">
        <v>2011</v>
      </c>
      <c r="G225" s="56"/>
    </row>
    <row r="226" spans="1:9">
      <c r="A226" s="3" t="s">
        <v>1359</v>
      </c>
      <c r="B226" s="447" t="s">
        <v>2012</v>
      </c>
      <c r="C226" s="445"/>
      <c r="D226" s="445"/>
      <c r="E226" s="445"/>
      <c r="F226" s="445"/>
      <c r="G226" s="451"/>
      <c r="H226" s="300">
        <f>SUM(D227:D228)</f>
        <v>2</v>
      </c>
      <c r="I226" s="300">
        <f>COUNT(D227:D228)*2</f>
        <v>4</v>
      </c>
    </row>
    <row r="227" spans="1:9" ht="58">
      <c r="A227" s="3" t="s">
        <v>2013</v>
      </c>
      <c r="B227" s="14" t="s">
        <v>358</v>
      </c>
      <c r="C227" s="38" t="s">
        <v>651</v>
      </c>
      <c r="D227" s="51">
        <v>1</v>
      </c>
      <c r="E227" s="16" t="s">
        <v>828</v>
      </c>
      <c r="F227" s="14" t="s">
        <v>2014</v>
      </c>
      <c r="G227" s="16"/>
    </row>
    <row r="228" spans="1:9" ht="58">
      <c r="A228" s="3" t="s">
        <v>1360</v>
      </c>
      <c r="B228" s="14" t="s">
        <v>359</v>
      </c>
      <c r="C228" s="19" t="s">
        <v>2015</v>
      </c>
      <c r="D228" s="51">
        <v>1</v>
      </c>
      <c r="E228" s="16" t="s">
        <v>828</v>
      </c>
      <c r="F228" s="19" t="s">
        <v>2016</v>
      </c>
      <c r="G228" s="16"/>
    </row>
    <row r="229" spans="1:9">
      <c r="A229" s="3" t="s">
        <v>1362</v>
      </c>
      <c r="B229" s="447" t="s">
        <v>2017</v>
      </c>
      <c r="C229" s="445"/>
      <c r="D229" s="445"/>
      <c r="E229" s="445"/>
      <c r="F229" s="445"/>
      <c r="G229" s="451"/>
      <c r="H229" s="300">
        <f>SUM(D230:D233)</f>
        <v>4</v>
      </c>
      <c r="I229" s="300">
        <f>COUNT(D230:D233)*2</f>
        <v>8</v>
      </c>
    </row>
    <row r="230" spans="1:9" ht="43.5">
      <c r="A230" s="3" t="s">
        <v>1363</v>
      </c>
      <c r="B230" s="14" t="s">
        <v>2018</v>
      </c>
      <c r="C230" s="67" t="s">
        <v>2019</v>
      </c>
      <c r="D230" s="51">
        <v>1</v>
      </c>
      <c r="E230" s="16" t="s">
        <v>840</v>
      </c>
      <c r="F230" s="16"/>
      <c r="G230" s="16"/>
    </row>
    <row r="231" spans="1:9" ht="43.5">
      <c r="A231" s="225" t="s">
        <v>1366</v>
      </c>
      <c r="B231" s="84" t="s">
        <v>362</v>
      </c>
      <c r="C231" s="14" t="s">
        <v>654</v>
      </c>
      <c r="D231" s="51">
        <v>1</v>
      </c>
      <c r="E231" s="16" t="s">
        <v>840</v>
      </c>
      <c r="F231" s="22"/>
      <c r="G231" s="74"/>
    </row>
    <row r="232" spans="1:9" ht="58">
      <c r="A232" s="3"/>
      <c r="B232" s="14"/>
      <c r="C232" s="14" t="s">
        <v>2020</v>
      </c>
      <c r="D232" s="51">
        <v>1</v>
      </c>
      <c r="E232" s="16" t="s">
        <v>835</v>
      </c>
      <c r="F232" s="19"/>
      <c r="G232" s="16"/>
    </row>
    <row r="233" spans="1:9" ht="29">
      <c r="A233" s="3"/>
      <c r="B233" s="14"/>
      <c r="C233" s="14" t="s">
        <v>2021</v>
      </c>
      <c r="D233" s="51">
        <v>1</v>
      </c>
      <c r="E233" s="16" t="s">
        <v>840</v>
      </c>
      <c r="F233" s="20" t="s">
        <v>2022</v>
      </c>
      <c r="G233" s="16"/>
    </row>
    <row r="234" spans="1:9">
      <c r="A234" s="3" t="s">
        <v>1370</v>
      </c>
      <c r="B234" s="447" t="s">
        <v>2023</v>
      </c>
      <c r="C234" s="445"/>
      <c r="D234" s="445"/>
      <c r="E234" s="445"/>
      <c r="F234" s="445"/>
      <c r="G234" s="451"/>
      <c r="H234" s="300">
        <f>SUM(D235:D244)</f>
        <v>10</v>
      </c>
      <c r="I234" s="300">
        <f>COUNT(D235:D244)*2</f>
        <v>20</v>
      </c>
    </row>
    <row r="235" spans="1:9" ht="46.5">
      <c r="A235" s="3" t="s">
        <v>2024</v>
      </c>
      <c r="B235" s="7" t="s">
        <v>2025</v>
      </c>
      <c r="C235" s="67" t="s">
        <v>2026</v>
      </c>
      <c r="D235" s="51">
        <v>1</v>
      </c>
      <c r="E235" s="56" t="s">
        <v>822</v>
      </c>
      <c r="F235" s="14" t="s">
        <v>2027</v>
      </c>
      <c r="G235" s="16"/>
    </row>
    <row r="236" spans="1:9" ht="58">
      <c r="A236" s="3"/>
      <c r="B236" s="7"/>
      <c r="C236" s="67" t="s">
        <v>658</v>
      </c>
      <c r="D236" s="51">
        <v>1</v>
      </c>
      <c r="E236" s="56" t="s">
        <v>835</v>
      </c>
      <c r="F236" s="14" t="s">
        <v>914</v>
      </c>
      <c r="G236" s="16"/>
    </row>
    <row r="237" spans="1:9" ht="72.5">
      <c r="A237" s="3"/>
      <c r="B237" s="7"/>
      <c r="C237" s="67" t="s">
        <v>659</v>
      </c>
      <c r="D237" s="51">
        <v>1</v>
      </c>
      <c r="E237" s="16" t="s">
        <v>835</v>
      </c>
      <c r="F237" s="14" t="s">
        <v>915</v>
      </c>
      <c r="G237" s="16"/>
    </row>
    <row r="238" spans="1:9" ht="46.5">
      <c r="A238" s="3" t="s">
        <v>1371</v>
      </c>
      <c r="B238" s="5" t="s">
        <v>365</v>
      </c>
      <c r="C238" s="5" t="s">
        <v>660</v>
      </c>
      <c r="D238" s="51">
        <v>1</v>
      </c>
      <c r="E238" s="16" t="s">
        <v>840</v>
      </c>
      <c r="F238" s="16"/>
      <c r="G238" s="16"/>
    </row>
    <row r="239" spans="1:9" ht="43.5">
      <c r="A239" s="3"/>
      <c r="B239" s="5"/>
      <c r="C239" s="14" t="s">
        <v>661</v>
      </c>
      <c r="D239" s="51">
        <v>1</v>
      </c>
      <c r="E239" s="16" t="s">
        <v>829</v>
      </c>
      <c r="F239" s="16"/>
      <c r="G239" s="16"/>
    </row>
    <row r="240" spans="1:9" ht="46.5">
      <c r="A240" s="3" t="s">
        <v>1373</v>
      </c>
      <c r="B240" s="5" t="s">
        <v>366</v>
      </c>
      <c r="C240" s="89" t="s">
        <v>662</v>
      </c>
      <c r="D240" s="51">
        <v>1</v>
      </c>
      <c r="E240" s="56" t="s">
        <v>828</v>
      </c>
      <c r="F240" s="14"/>
      <c r="G240" s="16"/>
    </row>
    <row r="241" spans="1:9" ht="58">
      <c r="A241" s="3"/>
      <c r="B241" s="5"/>
      <c r="C241" s="14" t="s">
        <v>663</v>
      </c>
      <c r="D241" s="51">
        <v>1</v>
      </c>
      <c r="E241" s="56" t="s">
        <v>823</v>
      </c>
      <c r="F241" s="14" t="s">
        <v>917</v>
      </c>
      <c r="G241" s="16"/>
    </row>
    <row r="242" spans="1:9" ht="43.5">
      <c r="A242" s="3"/>
      <c r="B242" s="5"/>
      <c r="C242" s="14" t="s">
        <v>664</v>
      </c>
      <c r="D242" s="51">
        <v>1</v>
      </c>
      <c r="E242" s="56" t="s">
        <v>823</v>
      </c>
      <c r="F242" s="14" t="s">
        <v>918</v>
      </c>
      <c r="G242" s="16"/>
    </row>
    <row r="243" spans="1:9" ht="29">
      <c r="A243" s="3"/>
      <c r="B243" s="5"/>
      <c r="C243" s="14" t="s">
        <v>665</v>
      </c>
      <c r="D243" s="51">
        <v>1</v>
      </c>
      <c r="E243" s="56" t="s">
        <v>829</v>
      </c>
      <c r="F243" s="14"/>
      <c r="G243" s="16"/>
    </row>
    <row r="244" spans="1:9" ht="62">
      <c r="A244" s="3" t="s">
        <v>2028</v>
      </c>
      <c r="B244" s="5" t="s">
        <v>367</v>
      </c>
      <c r="C244" s="18" t="s">
        <v>2029</v>
      </c>
      <c r="D244" s="51">
        <v>1</v>
      </c>
      <c r="E244" s="16" t="s">
        <v>822</v>
      </c>
      <c r="F244" s="16"/>
      <c r="G244" s="16"/>
    </row>
    <row r="245" spans="1:9">
      <c r="A245" s="3" t="s">
        <v>1374</v>
      </c>
      <c r="B245" s="447" t="s">
        <v>2030</v>
      </c>
      <c r="C245" s="445"/>
      <c r="D245" s="445"/>
      <c r="E245" s="445"/>
      <c r="F245" s="445"/>
      <c r="G245" s="451"/>
      <c r="H245" s="300">
        <f>SUM(D246:D252)</f>
        <v>7</v>
      </c>
      <c r="I245" s="300">
        <f>COUNT(D246:D252)*2</f>
        <v>14</v>
      </c>
    </row>
    <row r="246" spans="1:9" ht="46.5">
      <c r="A246" s="3" t="s">
        <v>1375</v>
      </c>
      <c r="B246" s="5" t="s">
        <v>370</v>
      </c>
      <c r="C246" s="19" t="s">
        <v>2031</v>
      </c>
      <c r="D246" s="51">
        <v>1</v>
      </c>
      <c r="E246" s="16" t="s">
        <v>840</v>
      </c>
      <c r="F246" s="19" t="s">
        <v>2032</v>
      </c>
      <c r="G246" s="16"/>
    </row>
    <row r="247" spans="1:9" ht="58">
      <c r="A247" s="3" t="s">
        <v>1377</v>
      </c>
      <c r="B247" s="5" t="s">
        <v>371</v>
      </c>
      <c r="C247" s="19" t="s">
        <v>920</v>
      </c>
      <c r="D247" s="51">
        <v>1</v>
      </c>
      <c r="E247" s="16" t="s">
        <v>840</v>
      </c>
      <c r="F247" s="94" t="s">
        <v>2033</v>
      </c>
      <c r="G247" s="16"/>
    </row>
    <row r="248" spans="1:9" ht="116">
      <c r="A248" s="3" t="s">
        <v>1379</v>
      </c>
      <c r="B248" s="7" t="s">
        <v>373</v>
      </c>
      <c r="C248" s="19" t="s">
        <v>2034</v>
      </c>
      <c r="D248" s="51">
        <v>1</v>
      </c>
      <c r="E248" s="16" t="s">
        <v>840</v>
      </c>
      <c r="F248" s="19" t="s">
        <v>2035</v>
      </c>
      <c r="G248" s="16"/>
    </row>
    <row r="249" spans="1:9" ht="87">
      <c r="A249" s="3"/>
      <c r="B249" s="7"/>
      <c r="C249" s="19" t="s">
        <v>2036</v>
      </c>
      <c r="D249" s="51">
        <v>1</v>
      </c>
      <c r="E249" s="16" t="s">
        <v>840</v>
      </c>
      <c r="F249" s="19" t="s">
        <v>2037</v>
      </c>
      <c r="G249" s="16"/>
    </row>
    <row r="250" spans="1:9" ht="31">
      <c r="A250" s="3" t="s">
        <v>1381</v>
      </c>
      <c r="B250" s="6" t="s">
        <v>374</v>
      </c>
      <c r="C250" s="19" t="s">
        <v>2038</v>
      </c>
      <c r="D250" s="51">
        <v>1</v>
      </c>
      <c r="E250" s="16" t="s">
        <v>825</v>
      </c>
      <c r="F250" s="19" t="s">
        <v>2039</v>
      </c>
      <c r="G250" s="16"/>
    </row>
    <row r="251" spans="1:9" ht="101.5">
      <c r="A251" s="3" t="s">
        <v>1383</v>
      </c>
      <c r="B251" s="6" t="s">
        <v>375</v>
      </c>
      <c r="C251" s="19" t="s">
        <v>2040</v>
      </c>
      <c r="D251" s="51">
        <v>1</v>
      </c>
      <c r="E251" s="16" t="s">
        <v>840</v>
      </c>
      <c r="F251" s="14" t="s">
        <v>2041</v>
      </c>
      <c r="G251" s="16"/>
    </row>
    <row r="252" spans="1:9" ht="29">
      <c r="A252" s="3"/>
      <c r="B252" s="6"/>
      <c r="C252" s="14" t="s">
        <v>674</v>
      </c>
      <c r="D252" s="51">
        <v>1</v>
      </c>
      <c r="E252" s="16" t="s">
        <v>840</v>
      </c>
      <c r="F252" s="16"/>
      <c r="G252" s="16"/>
    </row>
    <row r="253" spans="1:9">
      <c r="A253" s="3" t="s">
        <v>1388</v>
      </c>
      <c r="B253" s="447" t="s">
        <v>382</v>
      </c>
      <c r="C253" s="445"/>
      <c r="D253" s="445"/>
      <c r="E253" s="445"/>
      <c r="F253" s="445"/>
      <c r="G253" s="451"/>
      <c r="H253" s="300">
        <f>SUM(D254:D255)</f>
        <v>2</v>
      </c>
      <c r="I253" s="300">
        <f>COUNT(D254:D255)*2</f>
        <v>4</v>
      </c>
    </row>
    <row r="254" spans="1:9" ht="31">
      <c r="A254" s="3" t="s">
        <v>1389</v>
      </c>
      <c r="B254" s="5" t="s">
        <v>385</v>
      </c>
      <c r="C254" s="14" t="s">
        <v>696</v>
      </c>
      <c r="D254" s="51">
        <v>1</v>
      </c>
      <c r="E254" s="22" t="s">
        <v>835</v>
      </c>
      <c r="F254" s="16"/>
      <c r="G254" s="16"/>
    </row>
    <row r="255" spans="1:9" ht="29">
      <c r="A255" s="3"/>
      <c r="B255" s="5"/>
      <c r="C255" s="14" t="s">
        <v>2042</v>
      </c>
      <c r="D255" s="51">
        <v>1</v>
      </c>
      <c r="E255" s="16" t="s">
        <v>835</v>
      </c>
      <c r="F255" s="16"/>
      <c r="G255" s="16"/>
    </row>
    <row r="256" spans="1:9">
      <c r="A256" s="3" t="s">
        <v>1391</v>
      </c>
      <c r="B256" s="447" t="s">
        <v>388</v>
      </c>
      <c r="C256" s="445"/>
      <c r="D256" s="445"/>
      <c r="E256" s="445"/>
      <c r="F256" s="445"/>
      <c r="G256" s="451"/>
      <c r="H256" s="300">
        <f>SUM(D257:D258)</f>
        <v>2</v>
      </c>
      <c r="I256" s="300">
        <f>COUNT(D257:D258)*2</f>
        <v>4</v>
      </c>
    </row>
    <row r="257" spans="1:9" ht="46.5">
      <c r="A257" s="3" t="s">
        <v>1392</v>
      </c>
      <c r="B257" s="5" t="s">
        <v>389</v>
      </c>
      <c r="C257" s="14" t="s">
        <v>709</v>
      </c>
      <c r="D257" s="51">
        <v>1</v>
      </c>
      <c r="E257" s="16" t="s">
        <v>823</v>
      </c>
      <c r="F257" s="16"/>
      <c r="G257" s="16"/>
    </row>
    <row r="258" spans="1:9" ht="46.5">
      <c r="A258" s="3" t="s">
        <v>1394</v>
      </c>
      <c r="B258" s="5" t="s">
        <v>390</v>
      </c>
      <c r="C258" s="19" t="s">
        <v>2043</v>
      </c>
      <c r="D258" s="51">
        <v>1</v>
      </c>
      <c r="E258" s="16" t="s">
        <v>835</v>
      </c>
      <c r="F258" s="16"/>
      <c r="G258" s="16"/>
    </row>
    <row r="259" spans="1:9">
      <c r="A259" s="3" t="s">
        <v>2044</v>
      </c>
      <c r="B259" s="447" t="s">
        <v>2045</v>
      </c>
      <c r="C259" s="445"/>
      <c r="D259" s="445"/>
      <c r="E259" s="445"/>
      <c r="F259" s="445"/>
      <c r="G259" s="451"/>
      <c r="H259" s="300">
        <f>SUM(D260:D265)</f>
        <v>6</v>
      </c>
      <c r="I259" s="300">
        <f>COUNT(D260:D265)*2</f>
        <v>12</v>
      </c>
    </row>
    <row r="260" spans="1:9" ht="31">
      <c r="A260" s="3" t="s">
        <v>2046</v>
      </c>
      <c r="B260" s="6" t="s">
        <v>2047</v>
      </c>
      <c r="C260" s="19" t="s">
        <v>2048</v>
      </c>
      <c r="D260" s="51">
        <v>1</v>
      </c>
      <c r="E260" s="16" t="s">
        <v>840</v>
      </c>
      <c r="F260" s="16"/>
      <c r="G260" s="16"/>
    </row>
    <row r="261" spans="1:9" ht="29">
      <c r="A261" s="3"/>
      <c r="B261" s="6"/>
      <c r="C261" s="19" t="s">
        <v>2049</v>
      </c>
      <c r="D261" s="51">
        <v>1</v>
      </c>
      <c r="E261" s="16" t="s">
        <v>822</v>
      </c>
      <c r="F261" s="16"/>
      <c r="G261" s="16"/>
    </row>
    <row r="262" spans="1:9" ht="29">
      <c r="A262" s="3"/>
      <c r="B262" s="6"/>
      <c r="C262" s="19" t="s">
        <v>2050</v>
      </c>
      <c r="D262" s="51">
        <v>1</v>
      </c>
      <c r="E262" s="16" t="s">
        <v>840</v>
      </c>
      <c r="F262" s="16"/>
      <c r="G262" s="16"/>
    </row>
    <row r="263" spans="1:9" ht="29">
      <c r="A263" s="3"/>
      <c r="B263" s="6"/>
      <c r="C263" s="19" t="s">
        <v>2051</v>
      </c>
      <c r="D263" s="51">
        <v>1</v>
      </c>
      <c r="E263" s="16" t="s">
        <v>835</v>
      </c>
      <c r="F263" s="16"/>
      <c r="G263" s="16"/>
    </row>
    <row r="264" spans="1:9" ht="29">
      <c r="A264" s="3"/>
      <c r="B264" s="6"/>
      <c r="C264" s="94" t="s">
        <v>2052</v>
      </c>
      <c r="D264" s="51">
        <v>1</v>
      </c>
      <c r="E264" s="16" t="s">
        <v>840</v>
      </c>
      <c r="F264" s="16"/>
      <c r="G264" s="16"/>
    </row>
    <row r="265" spans="1:9" ht="58">
      <c r="A265" s="3" t="s">
        <v>2053</v>
      </c>
      <c r="B265" s="6" t="s">
        <v>2054</v>
      </c>
      <c r="C265" s="101" t="s">
        <v>2055</v>
      </c>
      <c r="D265" s="51">
        <v>1</v>
      </c>
      <c r="E265" s="16" t="s">
        <v>840</v>
      </c>
      <c r="F265" s="16"/>
      <c r="G265" s="16"/>
    </row>
    <row r="266" spans="1:9">
      <c r="A266" s="3" t="s">
        <v>1397</v>
      </c>
      <c r="B266" s="447" t="s">
        <v>2056</v>
      </c>
      <c r="C266" s="445"/>
      <c r="D266" s="445"/>
      <c r="E266" s="445"/>
      <c r="F266" s="445"/>
      <c r="G266" s="451"/>
      <c r="H266" s="300">
        <f>SUM(D267:D268)</f>
        <v>2</v>
      </c>
      <c r="I266" s="300">
        <f>COUNT(D267:D268)*2</f>
        <v>4</v>
      </c>
    </row>
    <row r="267" spans="1:9" ht="46.5">
      <c r="A267" s="3" t="s">
        <v>1399</v>
      </c>
      <c r="B267" s="5" t="s">
        <v>1400</v>
      </c>
      <c r="C267" s="5" t="s">
        <v>1401</v>
      </c>
      <c r="D267" s="51">
        <v>1</v>
      </c>
      <c r="E267" s="16" t="s">
        <v>829</v>
      </c>
      <c r="F267" s="16"/>
      <c r="G267" s="16"/>
    </row>
    <row r="268" spans="1:9" ht="62">
      <c r="A268" s="3" t="s">
        <v>1419</v>
      </c>
      <c r="B268" s="5" t="s">
        <v>2057</v>
      </c>
      <c r="C268" s="15" t="s">
        <v>2058</v>
      </c>
      <c r="D268" s="51">
        <v>1</v>
      </c>
      <c r="E268" s="16" t="s">
        <v>829</v>
      </c>
      <c r="F268" s="16"/>
      <c r="G268" s="16"/>
    </row>
    <row r="269" spans="1:9">
      <c r="A269" s="3" t="s">
        <v>2059</v>
      </c>
      <c r="B269" s="447" t="s">
        <v>2060</v>
      </c>
      <c r="C269" s="445"/>
      <c r="D269" s="445"/>
      <c r="E269" s="445"/>
      <c r="F269" s="445"/>
      <c r="G269" s="451"/>
      <c r="H269" s="300">
        <f>SUM(D270:D291)</f>
        <v>22</v>
      </c>
      <c r="I269" s="300">
        <f>COUNT(D270:D291)*2</f>
        <v>44</v>
      </c>
    </row>
    <row r="270" spans="1:9" ht="108.5">
      <c r="A270" s="3" t="s">
        <v>2061</v>
      </c>
      <c r="B270" s="5" t="s">
        <v>2062</v>
      </c>
      <c r="C270" s="15" t="s">
        <v>2063</v>
      </c>
      <c r="D270" s="52">
        <v>1</v>
      </c>
      <c r="E270" s="101" t="s">
        <v>822</v>
      </c>
      <c r="F270" s="101" t="s">
        <v>2064</v>
      </c>
      <c r="G270" s="16"/>
    </row>
    <row r="271" spans="1:9" ht="87">
      <c r="A271" s="3"/>
      <c r="B271" s="5"/>
      <c r="C271" s="101" t="s">
        <v>2065</v>
      </c>
      <c r="D271" s="52">
        <v>1</v>
      </c>
      <c r="E271" s="101" t="s">
        <v>822</v>
      </c>
      <c r="F271" s="101" t="s">
        <v>2066</v>
      </c>
      <c r="G271" s="16"/>
    </row>
    <row r="272" spans="1:9" ht="43.5">
      <c r="A272" s="3"/>
      <c r="B272" s="5"/>
      <c r="C272" s="101" t="s">
        <v>2067</v>
      </c>
      <c r="D272" s="52">
        <v>1</v>
      </c>
      <c r="E272" s="101" t="s">
        <v>822</v>
      </c>
      <c r="F272" s="101" t="s">
        <v>2068</v>
      </c>
      <c r="G272" s="16"/>
    </row>
    <row r="273" spans="1:7" ht="43.5">
      <c r="A273" s="3"/>
      <c r="B273" s="5"/>
      <c r="C273" s="101" t="s">
        <v>2069</v>
      </c>
      <c r="D273" s="52">
        <v>1</v>
      </c>
      <c r="E273" s="112" t="s">
        <v>835</v>
      </c>
      <c r="F273" s="101" t="s">
        <v>2070</v>
      </c>
      <c r="G273" s="16"/>
    </row>
    <row r="274" spans="1:7" ht="15.5">
      <c r="A274" s="3"/>
      <c r="B274" s="5"/>
      <c r="C274" s="101" t="s">
        <v>2071</v>
      </c>
      <c r="D274" s="52">
        <v>1</v>
      </c>
      <c r="E274" s="112" t="s">
        <v>835</v>
      </c>
      <c r="F274" s="101" t="s">
        <v>2072</v>
      </c>
      <c r="G274" s="16"/>
    </row>
    <row r="275" spans="1:7" ht="58">
      <c r="A275" s="3"/>
      <c r="B275" s="5"/>
      <c r="C275" s="101" t="s">
        <v>2073</v>
      </c>
      <c r="D275" s="52">
        <v>1</v>
      </c>
      <c r="E275" s="112" t="s">
        <v>835</v>
      </c>
      <c r="F275" s="113" t="s">
        <v>2074</v>
      </c>
      <c r="G275" s="16"/>
    </row>
    <row r="276" spans="1:7" ht="62">
      <c r="A276" s="3" t="s">
        <v>2075</v>
      </c>
      <c r="B276" s="5" t="s">
        <v>2076</v>
      </c>
      <c r="C276" s="15" t="s">
        <v>2077</v>
      </c>
      <c r="D276" s="52">
        <v>1</v>
      </c>
      <c r="E276" s="101" t="s">
        <v>831</v>
      </c>
      <c r="F276" s="15" t="s">
        <v>2078</v>
      </c>
      <c r="G276" s="16"/>
    </row>
    <row r="277" spans="1:7" ht="409.5">
      <c r="A277" s="3" t="s">
        <v>2079</v>
      </c>
      <c r="B277" s="5" t="s">
        <v>2080</v>
      </c>
      <c r="C277" s="113" t="s">
        <v>2081</v>
      </c>
      <c r="D277" s="52">
        <v>1</v>
      </c>
      <c r="E277" s="101" t="s">
        <v>835</v>
      </c>
      <c r="F277" s="15" t="s">
        <v>2082</v>
      </c>
      <c r="G277" s="16"/>
    </row>
    <row r="278" spans="1:7" ht="174">
      <c r="A278" s="3"/>
      <c r="B278" s="5"/>
      <c r="C278" s="113" t="s">
        <v>1771</v>
      </c>
      <c r="D278" s="52">
        <v>1</v>
      </c>
      <c r="E278" s="101" t="s">
        <v>835</v>
      </c>
      <c r="F278" s="15" t="s">
        <v>2083</v>
      </c>
      <c r="G278" s="16"/>
    </row>
    <row r="279" spans="1:7" ht="116">
      <c r="A279" s="3"/>
      <c r="B279" s="5"/>
      <c r="C279" s="113" t="s">
        <v>1773</v>
      </c>
      <c r="D279" s="52">
        <v>1</v>
      </c>
      <c r="E279" s="101" t="s">
        <v>835</v>
      </c>
      <c r="F279" s="15" t="s">
        <v>2084</v>
      </c>
      <c r="G279" s="16"/>
    </row>
    <row r="280" spans="1:7" ht="159.5">
      <c r="A280" s="3"/>
      <c r="B280" s="5"/>
      <c r="C280" s="113" t="s">
        <v>2085</v>
      </c>
      <c r="D280" s="52">
        <v>1</v>
      </c>
      <c r="E280" s="101" t="s">
        <v>835</v>
      </c>
      <c r="F280" s="15" t="s">
        <v>2086</v>
      </c>
      <c r="G280" s="16"/>
    </row>
    <row r="281" spans="1:7" ht="203">
      <c r="A281" s="3"/>
      <c r="B281" s="5"/>
      <c r="C281" s="113" t="s">
        <v>2087</v>
      </c>
      <c r="D281" s="52">
        <v>1</v>
      </c>
      <c r="E281" s="101" t="s">
        <v>835</v>
      </c>
      <c r="F281" s="15" t="s">
        <v>2088</v>
      </c>
      <c r="G281" s="16"/>
    </row>
    <row r="282" spans="1:7" ht="275.5">
      <c r="A282" s="3"/>
      <c r="B282" s="5"/>
      <c r="C282" s="113" t="s">
        <v>2089</v>
      </c>
      <c r="D282" s="52">
        <v>1</v>
      </c>
      <c r="E282" s="101" t="s">
        <v>835</v>
      </c>
      <c r="F282" s="15" t="s">
        <v>2090</v>
      </c>
      <c r="G282" s="16"/>
    </row>
    <row r="283" spans="1:7" ht="29">
      <c r="A283" s="3"/>
      <c r="B283" s="5"/>
      <c r="C283" s="113" t="s">
        <v>2091</v>
      </c>
      <c r="D283" s="52">
        <v>1</v>
      </c>
      <c r="E283" s="101" t="s">
        <v>835</v>
      </c>
      <c r="F283" s="103"/>
      <c r="G283" s="16"/>
    </row>
    <row r="284" spans="1:7" ht="62">
      <c r="A284" s="3" t="s">
        <v>2092</v>
      </c>
      <c r="B284" s="5" t="s">
        <v>2093</v>
      </c>
      <c r="C284" s="81" t="s">
        <v>2094</v>
      </c>
      <c r="D284" s="52">
        <v>1</v>
      </c>
      <c r="E284" s="103" t="s">
        <v>835</v>
      </c>
      <c r="F284" s="103" t="s">
        <v>2095</v>
      </c>
      <c r="G284" s="16"/>
    </row>
    <row r="285" spans="1:7" ht="72.5">
      <c r="A285" s="3"/>
      <c r="B285" s="5"/>
      <c r="C285" s="81" t="s">
        <v>2096</v>
      </c>
      <c r="D285" s="52">
        <v>1</v>
      </c>
      <c r="E285" s="103" t="s">
        <v>822</v>
      </c>
      <c r="F285" s="15" t="s">
        <v>2097</v>
      </c>
      <c r="G285" s="16"/>
    </row>
    <row r="286" spans="1:7" ht="43.5">
      <c r="A286" s="3"/>
      <c r="B286" s="5"/>
      <c r="C286" s="81" t="s">
        <v>2098</v>
      </c>
      <c r="D286" s="52">
        <v>1</v>
      </c>
      <c r="E286" s="103" t="s">
        <v>835</v>
      </c>
      <c r="F286" s="15" t="s">
        <v>2099</v>
      </c>
      <c r="G286" s="16"/>
    </row>
    <row r="287" spans="1:7" ht="29">
      <c r="A287" s="3"/>
      <c r="B287" s="5"/>
      <c r="C287" s="81" t="s">
        <v>2100</v>
      </c>
      <c r="D287" s="52">
        <v>1</v>
      </c>
      <c r="E287" s="103" t="s">
        <v>835</v>
      </c>
      <c r="F287" s="15" t="s">
        <v>2101</v>
      </c>
      <c r="G287" s="16"/>
    </row>
    <row r="288" spans="1:7" ht="87">
      <c r="A288" s="3"/>
      <c r="B288" s="5"/>
      <c r="C288" s="81" t="s">
        <v>2102</v>
      </c>
      <c r="D288" s="52">
        <v>1</v>
      </c>
      <c r="E288" s="103" t="s">
        <v>835</v>
      </c>
      <c r="F288" s="15" t="s">
        <v>2103</v>
      </c>
      <c r="G288" s="16"/>
    </row>
    <row r="289" spans="1:9" ht="43.5">
      <c r="A289" s="3"/>
      <c r="B289" s="5"/>
      <c r="C289" s="81" t="s">
        <v>2104</v>
      </c>
      <c r="D289" s="52">
        <v>1</v>
      </c>
      <c r="E289" s="103" t="s">
        <v>835</v>
      </c>
      <c r="F289" s="15" t="s">
        <v>2105</v>
      </c>
      <c r="G289" s="16"/>
    </row>
    <row r="290" spans="1:9" ht="29">
      <c r="A290" s="3"/>
      <c r="B290" s="5"/>
      <c r="C290" s="81" t="s">
        <v>2106</v>
      </c>
      <c r="D290" s="52">
        <v>1</v>
      </c>
      <c r="E290" s="103" t="s">
        <v>835</v>
      </c>
      <c r="F290" s="15" t="s">
        <v>2107</v>
      </c>
      <c r="G290" s="16"/>
    </row>
    <row r="291" spans="1:9" ht="43.5">
      <c r="A291" s="3"/>
      <c r="B291" s="5"/>
      <c r="C291" s="81" t="s">
        <v>2108</v>
      </c>
      <c r="D291" s="52">
        <v>1</v>
      </c>
      <c r="E291" s="103" t="s">
        <v>835</v>
      </c>
      <c r="F291" s="15" t="s">
        <v>2109</v>
      </c>
      <c r="G291" s="16"/>
    </row>
    <row r="292" spans="1:9">
      <c r="A292" s="3" t="s">
        <v>2110</v>
      </c>
      <c r="B292" s="447" t="s">
        <v>2111</v>
      </c>
      <c r="C292" s="445"/>
      <c r="D292" s="445"/>
      <c r="E292" s="445"/>
      <c r="F292" s="445"/>
      <c r="G292" s="451"/>
      <c r="H292" s="300">
        <f>SUM(D293:D298)</f>
        <v>6</v>
      </c>
      <c r="I292" s="300">
        <f>COUNT(D293:D298)*2</f>
        <v>12</v>
      </c>
    </row>
    <row r="293" spans="1:9" ht="31">
      <c r="A293" s="3" t="s">
        <v>2112</v>
      </c>
      <c r="B293" s="5" t="s">
        <v>2113</v>
      </c>
      <c r="C293" s="19" t="s">
        <v>2114</v>
      </c>
      <c r="D293" s="51">
        <v>1</v>
      </c>
      <c r="E293" s="71" t="s">
        <v>835</v>
      </c>
      <c r="F293" s="71"/>
      <c r="G293" s="16"/>
    </row>
    <row r="294" spans="1:9" ht="29">
      <c r="A294" s="3"/>
      <c r="B294" s="5"/>
      <c r="C294" s="94" t="s">
        <v>2115</v>
      </c>
      <c r="D294" s="51">
        <v>1</v>
      </c>
      <c r="E294" s="71" t="s">
        <v>832</v>
      </c>
      <c r="F294" s="71"/>
      <c r="G294" s="16"/>
    </row>
    <row r="295" spans="1:9" ht="72.5">
      <c r="A295" s="3"/>
      <c r="B295" s="5"/>
      <c r="C295" s="19" t="s">
        <v>2116</v>
      </c>
      <c r="D295" s="51">
        <v>1</v>
      </c>
      <c r="E295" s="71" t="s">
        <v>829</v>
      </c>
      <c r="F295" s="19" t="s">
        <v>2117</v>
      </c>
      <c r="G295" s="16"/>
    </row>
    <row r="296" spans="1:9" ht="29">
      <c r="A296" s="3"/>
      <c r="B296" s="5"/>
      <c r="C296" s="19" t="s">
        <v>2118</v>
      </c>
      <c r="D296" s="51">
        <v>1</v>
      </c>
      <c r="E296" s="19" t="s">
        <v>832</v>
      </c>
      <c r="F296" s="19"/>
      <c r="G296" s="16"/>
    </row>
    <row r="297" spans="1:9" ht="46.5">
      <c r="A297" s="3" t="s">
        <v>2119</v>
      </c>
      <c r="B297" s="5" t="s">
        <v>2120</v>
      </c>
      <c r="C297" s="19" t="s">
        <v>2121</v>
      </c>
      <c r="D297" s="51">
        <v>1</v>
      </c>
      <c r="E297" s="111" t="s">
        <v>833</v>
      </c>
      <c r="F297" s="19" t="s">
        <v>2122</v>
      </c>
      <c r="G297" s="16"/>
    </row>
    <row r="298" spans="1:9" ht="62">
      <c r="A298" s="3" t="s">
        <v>2123</v>
      </c>
      <c r="B298" s="5" t="s">
        <v>2124</v>
      </c>
      <c r="C298" s="19" t="s">
        <v>2125</v>
      </c>
      <c r="D298" s="51">
        <v>1</v>
      </c>
      <c r="E298" s="71" t="s">
        <v>835</v>
      </c>
      <c r="F298" s="71"/>
      <c r="G298" s="16"/>
    </row>
    <row r="299" spans="1:9">
      <c r="A299" s="3" t="s">
        <v>1481</v>
      </c>
      <c r="B299" s="447" t="s">
        <v>1482</v>
      </c>
      <c r="C299" s="445"/>
      <c r="D299" s="445"/>
      <c r="E299" s="445"/>
      <c r="F299" s="445"/>
      <c r="G299" s="451"/>
      <c r="H299" s="300">
        <f>SUM(D300:D312)</f>
        <v>13</v>
      </c>
      <c r="I299" s="300">
        <f>COUNT(D300:D312)*2</f>
        <v>26</v>
      </c>
    </row>
    <row r="300" spans="1:9" ht="58">
      <c r="A300" s="3" t="s">
        <v>1489</v>
      </c>
      <c r="B300" s="6" t="s">
        <v>1490</v>
      </c>
      <c r="C300" s="67" t="s">
        <v>1497</v>
      </c>
      <c r="D300" s="51">
        <v>1</v>
      </c>
      <c r="E300" s="19" t="s">
        <v>835</v>
      </c>
      <c r="F300" s="266" t="s">
        <v>2126</v>
      </c>
      <c r="G300" s="16"/>
    </row>
    <row r="301" spans="1:9" ht="72.5">
      <c r="A301" s="3"/>
      <c r="B301" s="6"/>
      <c r="C301" s="67" t="s">
        <v>1503</v>
      </c>
      <c r="D301" s="51">
        <v>1</v>
      </c>
      <c r="E301" s="19" t="s">
        <v>835</v>
      </c>
      <c r="F301" s="19" t="s">
        <v>2127</v>
      </c>
      <c r="G301" s="16"/>
    </row>
    <row r="302" spans="1:9" ht="46.5">
      <c r="A302" s="3" t="s">
        <v>2128</v>
      </c>
      <c r="B302" s="6" t="s">
        <v>2129</v>
      </c>
      <c r="C302" s="14" t="s">
        <v>2130</v>
      </c>
      <c r="D302" s="51">
        <v>1</v>
      </c>
      <c r="E302" s="19" t="s">
        <v>835</v>
      </c>
      <c r="F302" s="14" t="s">
        <v>2131</v>
      </c>
      <c r="G302" s="16"/>
    </row>
    <row r="303" spans="1:9" ht="58">
      <c r="A303" s="3"/>
      <c r="B303" s="6"/>
      <c r="C303" s="14" t="s">
        <v>2132</v>
      </c>
      <c r="D303" s="51">
        <v>1</v>
      </c>
      <c r="E303" s="19" t="s">
        <v>840</v>
      </c>
      <c r="F303" s="14" t="s">
        <v>2133</v>
      </c>
      <c r="G303" s="16"/>
    </row>
    <row r="304" spans="1:9" ht="43.5">
      <c r="A304" s="3"/>
      <c r="B304" s="6"/>
      <c r="C304" s="14" t="s">
        <v>2134</v>
      </c>
      <c r="D304" s="51">
        <v>1</v>
      </c>
      <c r="E304" s="19" t="s">
        <v>2135</v>
      </c>
      <c r="F304" s="14"/>
      <c r="G304" s="16"/>
    </row>
    <row r="305" spans="1:9" ht="72.5">
      <c r="A305" s="3"/>
      <c r="B305" s="6"/>
      <c r="C305" s="14" t="s">
        <v>2136</v>
      </c>
      <c r="D305" s="51">
        <v>1</v>
      </c>
      <c r="E305" s="19" t="s">
        <v>2135</v>
      </c>
      <c r="F305" s="14" t="s">
        <v>2137</v>
      </c>
      <c r="G305" s="16"/>
    </row>
    <row r="306" spans="1:9" ht="46.5">
      <c r="A306" s="3" t="s">
        <v>2138</v>
      </c>
      <c r="B306" s="6" t="s">
        <v>2139</v>
      </c>
      <c r="C306" s="14" t="s">
        <v>2140</v>
      </c>
      <c r="D306" s="51">
        <v>1</v>
      </c>
      <c r="E306" s="19" t="s">
        <v>2135</v>
      </c>
      <c r="F306" s="19"/>
      <c r="G306" s="16"/>
    </row>
    <row r="307" spans="1:9" ht="29">
      <c r="A307" s="3"/>
      <c r="B307" s="6"/>
      <c r="C307" s="14" t="s">
        <v>2141</v>
      </c>
      <c r="D307" s="51">
        <v>1</v>
      </c>
      <c r="E307" s="19" t="s">
        <v>2135</v>
      </c>
      <c r="F307" s="19" t="s">
        <v>2142</v>
      </c>
      <c r="G307" s="16"/>
    </row>
    <row r="308" spans="1:9" ht="15.5">
      <c r="A308" s="3"/>
      <c r="B308" s="6"/>
      <c r="C308" s="14" t="s">
        <v>2143</v>
      </c>
      <c r="D308" s="51">
        <v>1</v>
      </c>
      <c r="E308" s="19" t="s">
        <v>2135</v>
      </c>
      <c r="F308" s="19"/>
      <c r="G308" s="16"/>
    </row>
    <row r="309" spans="1:9" ht="46.5">
      <c r="A309" s="3" t="s">
        <v>2144</v>
      </c>
      <c r="B309" s="6" t="s">
        <v>2145</v>
      </c>
      <c r="C309" s="14" t="s">
        <v>2146</v>
      </c>
      <c r="D309" s="51">
        <v>1</v>
      </c>
      <c r="E309" s="16" t="s">
        <v>835</v>
      </c>
      <c r="F309" s="16"/>
      <c r="G309" s="16"/>
    </row>
    <row r="310" spans="1:9" ht="43.5">
      <c r="A310" s="3"/>
      <c r="B310" s="6"/>
      <c r="C310" s="14" t="s">
        <v>2147</v>
      </c>
      <c r="D310" s="51">
        <v>1</v>
      </c>
      <c r="E310" s="16" t="s">
        <v>835</v>
      </c>
      <c r="F310" s="16"/>
      <c r="G310" s="16"/>
    </row>
    <row r="311" spans="1:9" ht="46.5">
      <c r="A311" s="3" t="s">
        <v>2148</v>
      </c>
      <c r="B311" s="6" t="s">
        <v>2149</v>
      </c>
      <c r="C311" s="14" t="s">
        <v>2150</v>
      </c>
      <c r="D311" s="51">
        <v>1</v>
      </c>
      <c r="E311" s="16" t="s">
        <v>835</v>
      </c>
      <c r="F311" s="19" t="s">
        <v>2151</v>
      </c>
      <c r="G311" s="16"/>
    </row>
    <row r="312" spans="1:9" ht="43.5">
      <c r="A312" s="3"/>
      <c r="B312" s="6"/>
      <c r="C312" s="14" t="s">
        <v>2152</v>
      </c>
      <c r="D312" s="51">
        <v>1</v>
      </c>
      <c r="E312" s="16" t="s">
        <v>835</v>
      </c>
      <c r="F312" s="19" t="s">
        <v>2153</v>
      </c>
      <c r="G312" s="16"/>
    </row>
    <row r="313" spans="1:9" ht="21">
      <c r="A313" s="1"/>
      <c r="B313" s="440" t="s">
        <v>397</v>
      </c>
      <c r="C313" s="445"/>
      <c r="D313" s="445"/>
      <c r="E313" s="445"/>
      <c r="F313" s="445"/>
      <c r="G313" s="451"/>
      <c r="H313" s="300">
        <f>H314+H319+H333+H343+H358+H371</f>
        <v>67</v>
      </c>
      <c r="I313" s="300">
        <f>I314+I319+I333+I343+I358+I371</f>
        <v>134</v>
      </c>
    </row>
    <row r="314" spans="1:9">
      <c r="A314" s="3" t="s">
        <v>1603</v>
      </c>
      <c r="B314" s="447" t="s">
        <v>2154</v>
      </c>
      <c r="C314" s="445"/>
      <c r="D314" s="445"/>
      <c r="E314" s="445"/>
      <c r="F314" s="445"/>
      <c r="G314" s="451"/>
      <c r="H314" s="300">
        <f>SUM(D315:D318)</f>
        <v>4</v>
      </c>
      <c r="I314" s="300">
        <f>COUNT(D315:D318)*2</f>
        <v>8</v>
      </c>
    </row>
    <row r="315" spans="1:9" ht="62">
      <c r="A315" s="188" t="s">
        <v>2155</v>
      </c>
      <c r="B315" s="5" t="s">
        <v>2156</v>
      </c>
      <c r="C315" s="19" t="s">
        <v>2157</v>
      </c>
      <c r="D315" s="51">
        <v>1</v>
      </c>
      <c r="E315" s="71" t="s">
        <v>835</v>
      </c>
      <c r="F315" s="19" t="s">
        <v>2158</v>
      </c>
      <c r="G315" s="114"/>
    </row>
    <row r="316" spans="1:9" ht="46.5">
      <c r="A316" s="188" t="s">
        <v>1604</v>
      </c>
      <c r="B316" s="5" t="s">
        <v>2159</v>
      </c>
      <c r="C316" s="14" t="s">
        <v>722</v>
      </c>
      <c r="D316" s="51">
        <v>1</v>
      </c>
      <c r="E316" s="71" t="s">
        <v>835</v>
      </c>
      <c r="F316" s="19" t="s">
        <v>1605</v>
      </c>
      <c r="G316" s="114"/>
    </row>
    <row r="317" spans="1:9" ht="29">
      <c r="A317" s="188"/>
      <c r="B317" s="5"/>
      <c r="C317" s="14" t="s">
        <v>723</v>
      </c>
      <c r="D317" s="51">
        <v>1</v>
      </c>
      <c r="E317" s="71" t="s">
        <v>835</v>
      </c>
      <c r="F317" s="71"/>
      <c r="G317" s="114"/>
    </row>
    <row r="318" spans="1:9" ht="62">
      <c r="A318" s="188" t="s">
        <v>1607</v>
      </c>
      <c r="B318" s="5" t="s">
        <v>2160</v>
      </c>
      <c r="C318" s="94" t="s">
        <v>724</v>
      </c>
      <c r="D318" s="51">
        <v>1</v>
      </c>
      <c r="E318" s="71" t="s">
        <v>835</v>
      </c>
      <c r="F318" s="67" t="s">
        <v>937</v>
      </c>
      <c r="G318" s="114"/>
    </row>
    <row r="319" spans="1:9">
      <c r="A319" s="188" t="s">
        <v>1609</v>
      </c>
      <c r="B319" s="447" t="s">
        <v>2161</v>
      </c>
      <c r="C319" s="445"/>
      <c r="D319" s="445"/>
      <c r="E319" s="445"/>
      <c r="F319" s="445"/>
      <c r="G319" s="451"/>
      <c r="H319" s="300">
        <f>SUM(D320:D332)</f>
        <v>13</v>
      </c>
      <c r="I319" s="300">
        <f>COUNT(D320:D332)*2</f>
        <v>26</v>
      </c>
    </row>
    <row r="320" spans="1:9" ht="43.5">
      <c r="A320" s="188" t="s">
        <v>1610</v>
      </c>
      <c r="B320" s="5" t="s">
        <v>403</v>
      </c>
      <c r="C320" s="14" t="s">
        <v>726</v>
      </c>
      <c r="D320" s="51">
        <v>1</v>
      </c>
      <c r="E320" s="71" t="s">
        <v>823</v>
      </c>
      <c r="F320" s="19" t="s">
        <v>2162</v>
      </c>
      <c r="G320" s="114"/>
    </row>
    <row r="321" spans="1:9" ht="29">
      <c r="A321" s="188"/>
      <c r="B321" s="5"/>
      <c r="C321" s="14" t="s">
        <v>727</v>
      </c>
      <c r="D321" s="51">
        <v>1</v>
      </c>
      <c r="E321" s="71" t="s">
        <v>828</v>
      </c>
      <c r="F321" s="19" t="s">
        <v>938</v>
      </c>
      <c r="G321" s="114"/>
    </row>
    <row r="322" spans="1:9" ht="58">
      <c r="A322" s="188"/>
      <c r="B322" s="5"/>
      <c r="C322" s="14" t="s">
        <v>2163</v>
      </c>
      <c r="D322" s="51">
        <v>1</v>
      </c>
      <c r="E322" s="71" t="s">
        <v>828</v>
      </c>
      <c r="F322" s="19" t="s">
        <v>939</v>
      </c>
      <c r="G322" s="114"/>
    </row>
    <row r="323" spans="1:9" ht="58">
      <c r="A323" s="188"/>
      <c r="B323" s="5"/>
      <c r="C323" s="14" t="s">
        <v>729</v>
      </c>
      <c r="D323" s="51">
        <v>1</v>
      </c>
      <c r="E323" s="71" t="s">
        <v>828</v>
      </c>
      <c r="F323" s="19" t="s">
        <v>940</v>
      </c>
      <c r="G323" s="114"/>
    </row>
    <row r="324" spans="1:9" ht="58">
      <c r="A324" s="188"/>
      <c r="B324" s="5"/>
      <c r="C324" s="14" t="s">
        <v>730</v>
      </c>
      <c r="D324" s="51">
        <v>1</v>
      </c>
      <c r="E324" s="71" t="s">
        <v>823</v>
      </c>
      <c r="F324" s="19" t="s">
        <v>941</v>
      </c>
      <c r="G324" s="114"/>
    </row>
    <row r="325" spans="1:9" ht="29">
      <c r="A325" s="188"/>
      <c r="B325" s="5"/>
      <c r="C325" s="19" t="s">
        <v>2164</v>
      </c>
      <c r="D325" s="51">
        <v>1</v>
      </c>
      <c r="E325" s="71" t="s">
        <v>823</v>
      </c>
      <c r="F325" s="19"/>
      <c r="G325" s="114"/>
    </row>
    <row r="326" spans="1:9" ht="43.5">
      <c r="A326" s="188"/>
      <c r="B326" s="5"/>
      <c r="C326" s="19" t="s">
        <v>2165</v>
      </c>
      <c r="D326" s="51">
        <v>1</v>
      </c>
      <c r="E326" s="71" t="s">
        <v>823</v>
      </c>
      <c r="F326" s="19"/>
      <c r="G326" s="114"/>
    </row>
    <row r="327" spans="1:9" ht="62">
      <c r="A327" s="188" t="s">
        <v>1614</v>
      </c>
      <c r="B327" s="5" t="s">
        <v>2166</v>
      </c>
      <c r="C327" s="14" t="s">
        <v>731</v>
      </c>
      <c r="D327" s="51">
        <v>1</v>
      </c>
      <c r="E327" s="71" t="s">
        <v>822</v>
      </c>
      <c r="F327" s="19" t="s">
        <v>2167</v>
      </c>
      <c r="G327" s="114"/>
    </row>
    <row r="328" spans="1:9" ht="29">
      <c r="A328" s="188"/>
      <c r="B328" s="5"/>
      <c r="C328" s="14" t="s">
        <v>732</v>
      </c>
      <c r="D328" s="51">
        <v>1</v>
      </c>
      <c r="E328" s="71" t="s">
        <v>831</v>
      </c>
      <c r="F328" s="71"/>
      <c r="G328" s="114"/>
    </row>
    <row r="329" spans="1:9" ht="46.5">
      <c r="A329" s="188" t="s">
        <v>1616</v>
      </c>
      <c r="B329" s="5" t="s">
        <v>2168</v>
      </c>
      <c r="C329" s="14" t="s">
        <v>733</v>
      </c>
      <c r="D329" s="51">
        <v>1</v>
      </c>
      <c r="E329" s="71" t="s">
        <v>823</v>
      </c>
      <c r="F329" s="71"/>
      <c r="G329" s="114"/>
    </row>
    <row r="330" spans="1:9" ht="58">
      <c r="A330" s="188"/>
      <c r="B330" s="5"/>
      <c r="C330" s="14" t="s">
        <v>2169</v>
      </c>
      <c r="D330" s="51">
        <v>1</v>
      </c>
      <c r="E330" s="16" t="s">
        <v>828</v>
      </c>
      <c r="F330" s="19" t="s">
        <v>2170</v>
      </c>
      <c r="G330" s="114"/>
    </row>
    <row r="331" spans="1:9" ht="43.5">
      <c r="A331" s="188"/>
      <c r="B331" s="5"/>
      <c r="C331" s="14" t="s">
        <v>2171</v>
      </c>
      <c r="D331" s="51">
        <v>1</v>
      </c>
      <c r="E331" s="16" t="s">
        <v>2172</v>
      </c>
      <c r="F331" s="19"/>
      <c r="G331" s="57"/>
    </row>
    <row r="332" spans="1:9" ht="29">
      <c r="A332" s="188"/>
      <c r="B332" s="5"/>
      <c r="C332" s="14" t="s">
        <v>2173</v>
      </c>
      <c r="D332" s="51">
        <v>1</v>
      </c>
      <c r="E332" s="16" t="s">
        <v>831</v>
      </c>
      <c r="F332" s="19"/>
      <c r="G332" s="57"/>
    </row>
    <row r="333" spans="1:9">
      <c r="A333" s="188" t="s">
        <v>1617</v>
      </c>
      <c r="B333" s="447" t="s">
        <v>2174</v>
      </c>
      <c r="C333" s="445"/>
      <c r="D333" s="445"/>
      <c r="E333" s="445"/>
      <c r="F333" s="445"/>
      <c r="G333" s="451"/>
      <c r="H333" s="300">
        <f>SUM(D334:D342)</f>
        <v>9</v>
      </c>
      <c r="I333" s="300">
        <f>COUNT(D334:D342)*2</f>
        <v>18</v>
      </c>
    </row>
    <row r="334" spans="1:9" ht="46.5">
      <c r="A334" s="188" t="s">
        <v>1618</v>
      </c>
      <c r="B334" s="5" t="s">
        <v>2175</v>
      </c>
      <c r="C334" s="19" t="s">
        <v>736</v>
      </c>
      <c r="D334" s="51">
        <v>1</v>
      </c>
      <c r="E334" s="71" t="s">
        <v>828</v>
      </c>
      <c r="F334" s="71"/>
      <c r="G334" s="114"/>
    </row>
    <row r="335" spans="1:9" ht="15.5">
      <c r="A335" s="188"/>
      <c r="B335" s="5"/>
      <c r="C335" s="19" t="s">
        <v>2176</v>
      </c>
      <c r="D335" s="51">
        <v>1</v>
      </c>
      <c r="E335" s="71" t="s">
        <v>828</v>
      </c>
      <c r="F335" s="71"/>
      <c r="G335" s="114"/>
    </row>
    <row r="336" spans="1:9" ht="29">
      <c r="A336" s="188"/>
      <c r="B336" s="5"/>
      <c r="C336" s="115" t="s">
        <v>2177</v>
      </c>
      <c r="D336" s="51">
        <v>1</v>
      </c>
      <c r="E336" s="71" t="s">
        <v>828</v>
      </c>
      <c r="F336" s="71"/>
      <c r="G336" s="114"/>
    </row>
    <row r="337" spans="1:9" ht="15.5">
      <c r="A337" s="188"/>
      <c r="B337" s="5"/>
      <c r="C337" s="19" t="s">
        <v>2178</v>
      </c>
      <c r="D337" s="51">
        <v>1</v>
      </c>
      <c r="E337" s="71" t="s">
        <v>828</v>
      </c>
      <c r="F337" s="71"/>
      <c r="G337" s="114"/>
    </row>
    <row r="338" spans="1:9" ht="15.5">
      <c r="A338" s="188"/>
      <c r="B338" s="5"/>
      <c r="C338" s="19" t="s">
        <v>2179</v>
      </c>
      <c r="D338" s="51">
        <v>1</v>
      </c>
      <c r="E338" s="71" t="s">
        <v>828</v>
      </c>
      <c r="F338" s="71"/>
      <c r="G338" s="114"/>
    </row>
    <row r="339" spans="1:9" ht="29">
      <c r="A339" s="188"/>
      <c r="B339" s="5"/>
      <c r="C339" s="19" t="s">
        <v>2180</v>
      </c>
      <c r="D339" s="51">
        <v>1</v>
      </c>
      <c r="E339" s="71" t="s">
        <v>828</v>
      </c>
      <c r="F339" s="71"/>
      <c r="G339" s="114"/>
    </row>
    <row r="340" spans="1:9" ht="29">
      <c r="A340" s="188"/>
      <c r="B340" s="5"/>
      <c r="C340" s="19" t="s">
        <v>2181</v>
      </c>
      <c r="D340" s="51">
        <v>1</v>
      </c>
      <c r="E340" s="71" t="s">
        <v>828</v>
      </c>
      <c r="F340" s="71"/>
      <c r="G340" s="114"/>
    </row>
    <row r="341" spans="1:9" ht="46.5">
      <c r="A341" s="188" t="s">
        <v>1619</v>
      </c>
      <c r="B341" s="5" t="s">
        <v>2182</v>
      </c>
      <c r="C341" s="19" t="s">
        <v>738</v>
      </c>
      <c r="D341" s="51">
        <v>1</v>
      </c>
      <c r="E341" s="71" t="s">
        <v>828</v>
      </c>
      <c r="F341" s="71"/>
      <c r="G341" s="114"/>
    </row>
    <row r="342" spans="1:9" ht="29">
      <c r="A342" s="188"/>
      <c r="B342" s="5"/>
      <c r="C342" s="19" t="s">
        <v>739</v>
      </c>
      <c r="D342" s="51">
        <v>1</v>
      </c>
      <c r="E342" s="71" t="s">
        <v>831</v>
      </c>
      <c r="F342" s="71"/>
      <c r="G342" s="114"/>
    </row>
    <row r="343" spans="1:9">
      <c r="A343" s="188" t="s">
        <v>1620</v>
      </c>
      <c r="B343" s="447" t="s">
        <v>2183</v>
      </c>
      <c r="C343" s="445"/>
      <c r="D343" s="445"/>
      <c r="E343" s="445"/>
      <c r="F343" s="445"/>
      <c r="G343" s="451"/>
      <c r="H343" s="300">
        <f>SUM(D344:D357)</f>
        <v>14</v>
      </c>
      <c r="I343" s="300">
        <f>COUNT(D344:D357)*2</f>
        <v>28</v>
      </c>
    </row>
    <row r="344" spans="1:9" ht="72.5">
      <c r="A344" s="188" t="s">
        <v>1621</v>
      </c>
      <c r="B344" s="19" t="s">
        <v>410</v>
      </c>
      <c r="C344" s="19" t="s">
        <v>740</v>
      </c>
      <c r="D344" s="152">
        <v>1</v>
      </c>
      <c r="E344" s="71" t="s">
        <v>822</v>
      </c>
      <c r="F344" s="19" t="s">
        <v>944</v>
      </c>
      <c r="G344" s="114"/>
    </row>
    <row r="345" spans="1:9" ht="87">
      <c r="A345" s="188"/>
      <c r="B345" s="14"/>
      <c r="C345" s="14" t="s">
        <v>741</v>
      </c>
      <c r="D345" s="51">
        <v>1</v>
      </c>
      <c r="E345" s="71" t="s">
        <v>822</v>
      </c>
      <c r="F345" s="14" t="s">
        <v>945</v>
      </c>
      <c r="G345" s="114"/>
    </row>
    <row r="346" spans="1:9" ht="43.5">
      <c r="A346" s="188"/>
      <c r="B346" s="14"/>
      <c r="C346" s="19" t="s">
        <v>744</v>
      </c>
      <c r="D346" s="51">
        <v>1</v>
      </c>
      <c r="E346" s="71" t="s">
        <v>822</v>
      </c>
      <c r="F346" s="19" t="s">
        <v>948</v>
      </c>
      <c r="G346" s="114"/>
    </row>
    <row r="347" spans="1:9" ht="29">
      <c r="A347" s="188"/>
      <c r="B347" s="14"/>
      <c r="C347" s="14" t="s">
        <v>742</v>
      </c>
      <c r="D347" s="51">
        <v>1</v>
      </c>
      <c r="E347" s="71" t="s">
        <v>822</v>
      </c>
      <c r="F347" s="16" t="s">
        <v>946</v>
      </c>
      <c r="G347" s="114"/>
    </row>
    <row r="348" spans="1:9" ht="58">
      <c r="A348" s="188"/>
      <c r="B348" s="14"/>
      <c r="C348" s="14" t="s">
        <v>743</v>
      </c>
      <c r="D348" s="51">
        <v>1</v>
      </c>
      <c r="E348" s="71" t="s">
        <v>822</v>
      </c>
      <c r="F348" s="19" t="s">
        <v>947</v>
      </c>
      <c r="G348" s="114"/>
    </row>
    <row r="349" spans="1:9" ht="29">
      <c r="A349" s="188"/>
      <c r="B349" s="14"/>
      <c r="C349" s="99" t="s">
        <v>745</v>
      </c>
      <c r="D349" s="51">
        <v>1</v>
      </c>
      <c r="E349" s="71" t="s">
        <v>822</v>
      </c>
      <c r="F349" s="19"/>
      <c r="G349" s="114"/>
    </row>
    <row r="350" spans="1:9" ht="58">
      <c r="A350" s="188" t="s">
        <v>1627</v>
      </c>
      <c r="B350" s="14" t="s">
        <v>2184</v>
      </c>
      <c r="C350" s="91" t="s">
        <v>746</v>
      </c>
      <c r="D350" s="51">
        <v>1</v>
      </c>
      <c r="E350" s="66" t="s">
        <v>828</v>
      </c>
      <c r="F350" s="14" t="s">
        <v>949</v>
      </c>
      <c r="G350" s="114"/>
    </row>
    <row r="351" spans="1:9" ht="43.5">
      <c r="A351" s="188"/>
      <c r="B351" s="14"/>
      <c r="C351" s="91" t="s">
        <v>747</v>
      </c>
      <c r="D351" s="51">
        <v>1</v>
      </c>
      <c r="E351" s="66" t="s">
        <v>828</v>
      </c>
      <c r="F351" s="14" t="s">
        <v>950</v>
      </c>
      <c r="G351" s="114"/>
    </row>
    <row r="352" spans="1:9" ht="43.5">
      <c r="A352" s="188"/>
      <c r="B352" s="14"/>
      <c r="C352" s="14" t="s">
        <v>2185</v>
      </c>
      <c r="D352" s="51">
        <v>1</v>
      </c>
      <c r="E352" s="66" t="s">
        <v>828</v>
      </c>
      <c r="F352" s="14" t="s">
        <v>2186</v>
      </c>
      <c r="G352" s="114"/>
    </row>
    <row r="353" spans="1:9" ht="58">
      <c r="A353" s="188"/>
      <c r="B353" s="14"/>
      <c r="C353" s="116" t="s">
        <v>748</v>
      </c>
      <c r="D353" s="51">
        <v>1</v>
      </c>
      <c r="E353" s="66" t="s">
        <v>828</v>
      </c>
      <c r="F353" s="43" t="s">
        <v>951</v>
      </c>
      <c r="G353" s="114"/>
    </row>
    <row r="354" spans="1:9" ht="29">
      <c r="A354" s="188"/>
      <c r="B354" s="14"/>
      <c r="C354" s="19" t="s">
        <v>2187</v>
      </c>
      <c r="D354" s="51">
        <v>1</v>
      </c>
      <c r="E354" s="66" t="s">
        <v>828</v>
      </c>
      <c r="F354" s="71"/>
      <c r="G354" s="114"/>
    </row>
    <row r="355" spans="1:9" ht="29">
      <c r="A355" s="188"/>
      <c r="B355" s="14"/>
      <c r="C355" s="19" t="s">
        <v>749</v>
      </c>
      <c r="D355" s="51">
        <v>1</v>
      </c>
      <c r="E355" s="66" t="s">
        <v>828</v>
      </c>
      <c r="F355" s="71"/>
      <c r="G355" s="114"/>
    </row>
    <row r="356" spans="1:9" ht="29">
      <c r="A356" s="188"/>
      <c r="B356" s="14"/>
      <c r="C356" s="19" t="s">
        <v>2188</v>
      </c>
      <c r="D356" s="51">
        <v>1</v>
      </c>
      <c r="E356" s="66" t="s">
        <v>828</v>
      </c>
      <c r="F356" s="19"/>
      <c r="G356" s="114"/>
    </row>
    <row r="357" spans="1:9" ht="43.5">
      <c r="A357" s="188"/>
      <c r="B357" s="14"/>
      <c r="C357" s="19" t="s">
        <v>2189</v>
      </c>
      <c r="D357" s="51">
        <v>1</v>
      </c>
      <c r="E357" s="66" t="s">
        <v>828</v>
      </c>
      <c r="F357" s="19" t="s">
        <v>2190</v>
      </c>
      <c r="G357" s="114"/>
    </row>
    <row r="358" spans="1:9">
      <c r="A358" s="189" t="s">
        <v>1628</v>
      </c>
      <c r="B358" s="447" t="s">
        <v>412</v>
      </c>
      <c r="C358" s="445"/>
      <c r="D358" s="445"/>
      <c r="E358" s="445"/>
      <c r="F358" s="445"/>
      <c r="G358" s="451"/>
      <c r="H358" s="300">
        <f>SUM(D359:D370)</f>
        <v>12</v>
      </c>
      <c r="I358" s="300">
        <f>COUNT(D359:D370)*2</f>
        <v>24</v>
      </c>
    </row>
    <row r="359" spans="1:9" ht="43.5">
      <c r="A359" s="188" t="s">
        <v>1629</v>
      </c>
      <c r="B359" s="14" t="s">
        <v>413</v>
      </c>
      <c r="C359" s="19" t="s">
        <v>2191</v>
      </c>
      <c r="D359" s="51">
        <v>1</v>
      </c>
      <c r="E359" s="71" t="s">
        <v>823</v>
      </c>
      <c r="F359" s="71"/>
      <c r="G359" s="114"/>
    </row>
    <row r="360" spans="1:9" ht="58">
      <c r="A360" s="188" t="s">
        <v>1633</v>
      </c>
      <c r="B360" s="14" t="s">
        <v>2192</v>
      </c>
      <c r="C360" s="14" t="s">
        <v>751</v>
      </c>
      <c r="D360" s="51">
        <v>1</v>
      </c>
      <c r="E360" s="71" t="s">
        <v>828</v>
      </c>
      <c r="F360" s="19" t="s">
        <v>952</v>
      </c>
      <c r="G360" s="114"/>
    </row>
    <row r="361" spans="1:9" ht="43.5">
      <c r="A361" s="188"/>
      <c r="B361" s="14"/>
      <c r="C361" s="14" t="s">
        <v>752</v>
      </c>
      <c r="D361" s="51">
        <v>1</v>
      </c>
      <c r="E361" s="71" t="s">
        <v>828</v>
      </c>
      <c r="F361" s="19" t="s">
        <v>953</v>
      </c>
      <c r="G361" s="114"/>
    </row>
    <row r="362" spans="1:9" ht="58">
      <c r="A362" s="188" t="s">
        <v>1635</v>
      </c>
      <c r="B362" s="14" t="s">
        <v>2193</v>
      </c>
      <c r="C362" s="14" t="s">
        <v>2194</v>
      </c>
      <c r="D362" s="51">
        <v>1</v>
      </c>
      <c r="E362" s="71" t="s">
        <v>835</v>
      </c>
      <c r="F362" s="71"/>
      <c r="G362" s="114"/>
    </row>
    <row r="363" spans="1:9" ht="29">
      <c r="A363" s="188"/>
      <c r="B363" s="14"/>
      <c r="C363" s="14" t="s">
        <v>1638</v>
      </c>
      <c r="D363" s="51">
        <v>1</v>
      </c>
      <c r="E363" s="71" t="s">
        <v>835</v>
      </c>
      <c r="F363" s="71"/>
      <c r="G363" s="114"/>
    </row>
    <row r="364" spans="1:9" ht="43.5">
      <c r="A364" s="188"/>
      <c r="B364" s="14"/>
      <c r="C364" s="14" t="s">
        <v>1639</v>
      </c>
      <c r="D364" s="51">
        <v>1</v>
      </c>
      <c r="E364" s="71" t="s">
        <v>835</v>
      </c>
      <c r="F364" s="71"/>
      <c r="G364" s="114"/>
    </row>
    <row r="365" spans="1:9" ht="29">
      <c r="A365" s="188"/>
      <c r="B365" s="14"/>
      <c r="C365" s="14" t="s">
        <v>756</v>
      </c>
      <c r="D365" s="51">
        <v>1</v>
      </c>
      <c r="E365" s="71" t="s">
        <v>828</v>
      </c>
      <c r="F365" s="19" t="s">
        <v>954</v>
      </c>
      <c r="G365" s="114"/>
    </row>
    <row r="366" spans="1:9" ht="58">
      <c r="A366" s="188"/>
      <c r="B366" s="14"/>
      <c r="C366" s="14" t="s">
        <v>757</v>
      </c>
      <c r="D366" s="51">
        <v>1</v>
      </c>
      <c r="E366" s="71" t="s">
        <v>828</v>
      </c>
      <c r="F366" s="19" t="s">
        <v>955</v>
      </c>
      <c r="G366" s="114"/>
    </row>
    <row r="367" spans="1:9" ht="29">
      <c r="A367" s="188"/>
      <c r="B367" s="14"/>
      <c r="C367" s="14" t="s">
        <v>2195</v>
      </c>
      <c r="D367" s="51">
        <v>1</v>
      </c>
      <c r="E367" s="71" t="s">
        <v>828</v>
      </c>
      <c r="F367" s="19"/>
      <c r="G367" s="114"/>
    </row>
    <row r="368" spans="1:9" ht="29">
      <c r="A368" s="188"/>
      <c r="B368" s="14"/>
      <c r="C368" s="14" t="s">
        <v>2196</v>
      </c>
      <c r="D368" s="51">
        <v>1</v>
      </c>
      <c r="E368" s="71" t="s">
        <v>835</v>
      </c>
      <c r="F368" s="19"/>
      <c r="G368" s="114"/>
    </row>
    <row r="369" spans="1:9" ht="29">
      <c r="A369" s="188"/>
      <c r="B369" s="14"/>
      <c r="C369" s="14" t="s">
        <v>2197</v>
      </c>
      <c r="D369" s="51">
        <v>1</v>
      </c>
      <c r="E369" s="71" t="s">
        <v>823</v>
      </c>
      <c r="F369" s="19"/>
      <c r="G369" s="114"/>
    </row>
    <row r="370" spans="1:9" ht="43.5">
      <c r="A370" s="188" t="s">
        <v>2198</v>
      </c>
      <c r="B370" s="14" t="s">
        <v>2199</v>
      </c>
      <c r="C370" s="19" t="s">
        <v>2200</v>
      </c>
      <c r="D370" s="51">
        <v>1</v>
      </c>
      <c r="E370" s="71" t="s">
        <v>828</v>
      </c>
      <c r="F370" s="71"/>
      <c r="G370" s="114"/>
    </row>
    <row r="371" spans="1:9">
      <c r="A371" s="3" t="s">
        <v>1640</v>
      </c>
      <c r="B371" s="447" t="s">
        <v>2201</v>
      </c>
      <c r="C371" s="445"/>
      <c r="D371" s="445"/>
      <c r="E371" s="445"/>
      <c r="F371" s="445"/>
      <c r="G371" s="451"/>
      <c r="H371" s="300">
        <f>SUM(D372:D386)</f>
        <v>15</v>
      </c>
      <c r="I371" s="300">
        <f>COUNT(D372:D386)*2</f>
        <v>30</v>
      </c>
    </row>
    <row r="372" spans="1:9" ht="77.5">
      <c r="A372" s="188" t="s">
        <v>1641</v>
      </c>
      <c r="B372" s="5" t="s">
        <v>2202</v>
      </c>
      <c r="C372" s="19" t="s">
        <v>760</v>
      </c>
      <c r="D372" s="51">
        <v>1</v>
      </c>
      <c r="E372" s="71" t="s">
        <v>823</v>
      </c>
      <c r="F372" s="71"/>
      <c r="G372" s="114"/>
    </row>
    <row r="373" spans="1:9" ht="29">
      <c r="A373" s="188"/>
      <c r="B373" s="5"/>
      <c r="C373" s="19" t="s">
        <v>761</v>
      </c>
      <c r="D373" s="51">
        <v>1</v>
      </c>
      <c r="E373" s="71" t="s">
        <v>823</v>
      </c>
      <c r="F373" s="71"/>
      <c r="G373" s="114"/>
    </row>
    <row r="374" spans="1:9" ht="29">
      <c r="A374" s="188"/>
      <c r="B374" s="5"/>
      <c r="C374" s="19" t="s">
        <v>762</v>
      </c>
      <c r="D374" s="51">
        <v>1</v>
      </c>
      <c r="E374" s="71" t="s">
        <v>828</v>
      </c>
      <c r="F374" s="71"/>
      <c r="G374" s="114"/>
    </row>
    <row r="375" spans="1:9" ht="43.5">
      <c r="A375" s="188"/>
      <c r="B375" s="5"/>
      <c r="C375" s="19" t="s">
        <v>763</v>
      </c>
      <c r="D375" s="51">
        <v>1</v>
      </c>
      <c r="E375" s="71" t="s">
        <v>823</v>
      </c>
      <c r="F375" s="71"/>
      <c r="G375" s="114"/>
    </row>
    <row r="376" spans="1:9" ht="29">
      <c r="A376" s="188"/>
      <c r="B376" s="5"/>
      <c r="C376" s="15" t="s">
        <v>764</v>
      </c>
      <c r="D376" s="51">
        <v>1</v>
      </c>
      <c r="E376" s="71" t="s">
        <v>823</v>
      </c>
      <c r="F376" s="71"/>
      <c r="G376" s="114"/>
    </row>
    <row r="377" spans="1:9" ht="31">
      <c r="A377" s="188" t="s">
        <v>1642</v>
      </c>
      <c r="B377" s="18" t="s">
        <v>419</v>
      </c>
      <c r="C377" s="14" t="s">
        <v>765</v>
      </c>
      <c r="D377" s="51">
        <v>1</v>
      </c>
      <c r="E377" s="71" t="s">
        <v>823</v>
      </c>
      <c r="F377" s="19" t="s">
        <v>956</v>
      </c>
      <c r="G377" s="114"/>
    </row>
    <row r="378" spans="1:9" ht="58">
      <c r="A378" s="188"/>
      <c r="B378" s="18"/>
      <c r="C378" s="14" t="s">
        <v>766</v>
      </c>
      <c r="D378" s="51">
        <v>1</v>
      </c>
      <c r="E378" s="71" t="s">
        <v>823</v>
      </c>
      <c r="F378" s="19" t="s">
        <v>957</v>
      </c>
      <c r="G378" s="114"/>
    </row>
    <row r="379" spans="1:9" ht="29">
      <c r="A379" s="188"/>
      <c r="B379" s="18"/>
      <c r="C379" s="14" t="s">
        <v>767</v>
      </c>
      <c r="D379" s="51">
        <v>1</v>
      </c>
      <c r="E379" s="71" t="s">
        <v>828</v>
      </c>
      <c r="F379" s="14" t="s">
        <v>958</v>
      </c>
      <c r="G379" s="114"/>
    </row>
    <row r="380" spans="1:9" ht="29">
      <c r="A380" s="188"/>
      <c r="B380" s="18"/>
      <c r="C380" s="101" t="s">
        <v>768</v>
      </c>
      <c r="D380" s="51">
        <v>1</v>
      </c>
      <c r="E380" s="71" t="s">
        <v>831</v>
      </c>
      <c r="F380" s="14" t="s">
        <v>2203</v>
      </c>
      <c r="G380" s="114"/>
    </row>
    <row r="381" spans="1:9" ht="43.5">
      <c r="A381" s="188"/>
      <c r="B381" s="18"/>
      <c r="C381" s="14" t="s">
        <v>769</v>
      </c>
      <c r="D381" s="51">
        <v>1</v>
      </c>
      <c r="E381" s="71" t="s">
        <v>828</v>
      </c>
      <c r="F381" s="19" t="s">
        <v>959</v>
      </c>
      <c r="G381" s="114"/>
    </row>
    <row r="382" spans="1:9" ht="58">
      <c r="A382" s="188"/>
      <c r="B382" s="18"/>
      <c r="C382" s="14" t="s">
        <v>770</v>
      </c>
      <c r="D382" s="51">
        <v>1</v>
      </c>
      <c r="E382" s="71" t="s">
        <v>835</v>
      </c>
      <c r="F382" s="19" t="s">
        <v>960</v>
      </c>
      <c r="G382" s="114"/>
    </row>
    <row r="383" spans="1:9" ht="46.5">
      <c r="A383" s="188" t="s">
        <v>1646</v>
      </c>
      <c r="B383" s="5" t="s">
        <v>2204</v>
      </c>
      <c r="C383" s="43" t="s">
        <v>2205</v>
      </c>
      <c r="D383" s="51">
        <v>1</v>
      </c>
      <c r="E383" s="72" t="s">
        <v>831</v>
      </c>
      <c r="F383" s="71"/>
      <c r="G383" s="114"/>
    </row>
    <row r="384" spans="1:9" ht="29">
      <c r="A384" s="250"/>
      <c r="B384" s="5"/>
      <c r="C384" s="14" t="s">
        <v>772</v>
      </c>
      <c r="D384" s="51">
        <v>1</v>
      </c>
      <c r="E384" s="72" t="s">
        <v>822</v>
      </c>
      <c r="F384" s="72"/>
      <c r="G384" s="117"/>
    </row>
    <row r="385" spans="1:9" ht="43.5">
      <c r="A385" s="250"/>
      <c r="B385" s="16"/>
      <c r="C385" s="67" t="s">
        <v>2206</v>
      </c>
      <c r="D385" s="51">
        <v>1</v>
      </c>
      <c r="E385" s="71" t="s">
        <v>822</v>
      </c>
      <c r="F385" s="72"/>
      <c r="G385" s="117"/>
    </row>
    <row r="386" spans="1:9" ht="29">
      <c r="A386" s="250"/>
      <c r="B386" s="16"/>
      <c r="C386" s="84" t="s">
        <v>774</v>
      </c>
      <c r="D386" s="51">
        <v>1</v>
      </c>
      <c r="E386" s="71" t="s">
        <v>835</v>
      </c>
      <c r="F386" s="72"/>
      <c r="G386" s="117"/>
    </row>
    <row r="387" spans="1:9" ht="21">
      <c r="A387" s="1"/>
      <c r="B387" s="440" t="s">
        <v>1648</v>
      </c>
      <c r="C387" s="445"/>
      <c r="D387" s="445"/>
      <c r="E387" s="445"/>
      <c r="F387" s="445"/>
      <c r="G387" s="451"/>
      <c r="H387" s="300">
        <f>H388+H390+H394+H415+H420+H424</f>
        <v>37</v>
      </c>
      <c r="I387" s="300">
        <f>I388+I390+I394+I415+I420+I424</f>
        <v>74</v>
      </c>
    </row>
    <row r="388" spans="1:9">
      <c r="A388" s="187" t="s">
        <v>1649</v>
      </c>
      <c r="B388" s="447" t="s">
        <v>1650</v>
      </c>
      <c r="C388" s="445"/>
      <c r="D388" s="445"/>
      <c r="E388" s="445"/>
      <c r="F388" s="445"/>
      <c r="G388" s="451"/>
      <c r="H388" s="300">
        <f>SUM(D389)</f>
        <v>1</v>
      </c>
      <c r="I388" s="300">
        <f>COUNT(D389)*2</f>
        <v>2</v>
      </c>
    </row>
    <row r="389" spans="1:9" ht="62">
      <c r="A389" s="3" t="s">
        <v>1651</v>
      </c>
      <c r="B389" s="5" t="s">
        <v>1652</v>
      </c>
      <c r="C389" s="18" t="s">
        <v>1653</v>
      </c>
      <c r="D389" s="51">
        <v>1</v>
      </c>
      <c r="E389" s="16" t="s">
        <v>835</v>
      </c>
      <c r="F389" s="14" t="s">
        <v>2207</v>
      </c>
      <c r="G389" s="16"/>
    </row>
    <row r="390" spans="1:9">
      <c r="A390" s="3" t="s">
        <v>1660</v>
      </c>
      <c r="B390" s="447" t="s">
        <v>2208</v>
      </c>
      <c r="C390" s="445"/>
      <c r="D390" s="445"/>
      <c r="E390" s="445"/>
      <c r="F390" s="445"/>
      <c r="G390" s="451"/>
      <c r="H390" s="300">
        <f>SUM(D391:D393)</f>
        <v>3</v>
      </c>
      <c r="I390" s="300">
        <f>COUNT(D391:D393)*2</f>
        <v>6</v>
      </c>
    </row>
    <row r="391" spans="1:9" ht="72.5">
      <c r="A391" s="3" t="s">
        <v>1661</v>
      </c>
      <c r="B391" s="5" t="s">
        <v>2209</v>
      </c>
      <c r="C391" s="69" t="s">
        <v>775</v>
      </c>
      <c r="D391" s="51">
        <v>1</v>
      </c>
      <c r="E391" s="16" t="s">
        <v>835</v>
      </c>
      <c r="F391" s="16"/>
      <c r="G391" s="16"/>
    </row>
    <row r="392" spans="1:9" ht="62">
      <c r="A392" s="3" t="s">
        <v>1665</v>
      </c>
      <c r="B392" s="7" t="s">
        <v>2210</v>
      </c>
      <c r="C392" s="18" t="s">
        <v>2211</v>
      </c>
      <c r="D392" s="51">
        <v>1</v>
      </c>
      <c r="E392" s="16" t="s">
        <v>835</v>
      </c>
      <c r="F392" s="16"/>
      <c r="G392" s="16"/>
    </row>
    <row r="393" spans="1:9" ht="46.5">
      <c r="A393" s="3"/>
      <c r="B393" s="22"/>
      <c r="C393" s="18" t="s">
        <v>779</v>
      </c>
      <c r="D393" s="51">
        <v>1</v>
      </c>
      <c r="E393" s="16" t="s">
        <v>831</v>
      </c>
      <c r="F393" s="16"/>
      <c r="G393" s="16"/>
    </row>
    <row r="394" spans="1:9">
      <c r="A394" s="3" t="s">
        <v>1666</v>
      </c>
      <c r="B394" s="447" t="s">
        <v>2212</v>
      </c>
      <c r="C394" s="445"/>
      <c r="D394" s="445"/>
      <c r="E394" s="445"/>
      <c r="F394" s="445"/>
      <c r="G394" s="451"/>
      <c r="H394" s="300">
        <f>SUM(D395:D414)</f>
        <v>20</v>
      </c>
      <c r="I394" s="300">
        <f>COUNT(D395:D414)*2</f>
        <v>40</v>
      </c>
    </row>
    <row r="395" spans="1:9" ht="46.5">
      <c r="A395" s="3" t="s">
        <v>1667</v>
      </c>
      <c r="B395" s="5" t="s">
        <v>427</v>
      </c>
      <c r="C395" s="43" t="s">
        <v>780</v>
      </c>
      <c r="D395" s="51">
        <v>1</v>
      </c>
      <c r="E395" s="16" t="s">
        <v>840</v>
      </c>
      <c r="F395" s="16"/>
      <c r="G395" s="16"/>
    </row>
    <row r="396" spans="1:9" ht="29">
      <c r="A396" s="3"/>
      <c r="B396" s="18"/>
      <c r="C396" s="14" t="s">
        <v>2213</v>
      </c>
      <c r="D396" s="51">
        <v>1</v>
      </c>
      <c r="E396" s="16" t="s">
        <v>827</v>
      </c>
      <c r="F396" s="16"/>
      <c r="G396" s="16"/>
    </row>
    <row r="397" spans="1:9" ht="58">
      <c r="A397" s="3" t="s">
        <v>1668</v>
      </c>
      <c r="B397" s="5" t="s">
        <v>428</v>
      </c>
      <c r="C397" s="43" t="s">
        <v>2214</v>
      </c>
      <c r="D397" s="51">
        <v>1</v>
      </c>
      <c r="E397" s="16" t="s">
        <v>840</v>
      </c>
      <c r="F397" s="19"/>
      <c r="G397" s="16"/>
    </row>
    <row r="398" spans="1:9" ht="43.5">
      <c r="A398" s="3"/>
      <c r="B398" s="5"/>
      <c r="C398" s="19" t="s">
        <v>2215</v>
      </c>
      <c r="D398" s="51">
        <v>1</v>
      </c>
      <c r="E398" s="16" t="s">
        <v>840</v>
      </c>
      <c r="F398" s="19"/>
      <c r="G398" s="16"/>
    </row>
    <row r="399" spans="1:9" ht="58">
      <c r="A399" s="3"/>
      <c r="B399" s="5"/>
      <c r="C399" s="19" t="s">
        <v>2216</v>
      </c>
      <c r="D399" s="51">
        <v>1</v>
      </c>
      <c r="E399" s="16" t="s">
        <v>840</v>
      </c>
      <c r="F399" s="19"/>
      <c r="G399" s="16"/>
    </row>
    <row r="400" spans="1:9" ht="43.5">
      <c r="A400" s="3"/>
      <c r="B400" s="5"/>
      <c r="C400" s="19" t="s">
        <v>2217</v>
      </c>
      <c r="D400" s="51">
        <v>1</v>
      </c>
      <c r="E400" s="16" t="s">
        <v>840</v>
      </c>
      <c r="F400" s="19"/>
      <c r="G400" s="16"/>
    </row>
    <row r="401" spans="1:9" ht="58">
      <c r="A401" s="3"/>
      <c r="B401" s="5"/>
      <c r="C401" s="14" t="s">
        <v>2218</v>
      </c>
      <c r="D401" s="51">
        <v>1</v>
      </c>
      <c r="E401" s="16" t="s">
        <v>840</v>
      </c>
      <c r="F401" s="19"/>
      <c r="G401" s="16"/>
    </row>
    <row r="402" spans="1:9" ht="58">
      <c r="A402" s="3"/>
      <c r="B402" s="5"/>
      <c r="C402" s="19" t="s">
        <v>2219</v>
      </c>
      <c r="D402" s="51">
        <v>1</v>
      </c>
      <c r="E402" s="16" t="s">
        <v>840</v>
      </c>
      <c r="F402" s="19" t="s">
        <v>2220</v>
      </c>
      <c r="G402" s="16"/>
    </row>
    <row r="403" spans="1:9" ht="43.5">
      <c r="A403" s="3"/>
      <c r="B403" s="5"/>
      <c r="C403" s="19" t="s">
        <v>2221</v>
      </c>
      <c r="D403" s="51">
        <v>1</v>
      </c>
      <c r="E403" s="16" t="s">
        <v>840</v>
      </c>
      <c r="F403" s="19"/>
      <c r="G403" s="16"/>
    </row>
    <row r="404" spans="1:9" ht="43.5">
      <c r="A404" s="3"/>
      <c r="B404" s="5"/>
      <c r="C404" s="43" t="s">
        <v>2222</v>
      </c>
      <c r="D404" s="51">
        <v>1</v>
      </c>
      <c r="E404" s="16" t="s">
        <v>840</v>
      </c>
      <c r="F404" s="19"/>
      <c r="G404" s="16"/>
    </row>
    <row r="405" spans="1:9" ht="43.5">
      <c r="A405" s="3"/>
      <c r="B405" s="5"/>
      <c r="C405" s="19" t="s">
        <v>2223</v>
      </c>
      <c r="D405" s="51">
        <v>1</v>
      </c>
      <c r="E405" s="16" t="s">
        <v>840</v>
      </c>
      <c r="F405" s="19"/>
      <c r="G405" s="16"/>
    </row>
    <row r="406" spans="1:9" ht="58">
      <c r="A406" s="3"/>
      <c r="B406" s="5"/>
      <c r="C406" s="43" t="s">
        <v>2224</v>
      </c>
      <c r="D406" s="51">
        <v>1</v>
      </c>
      <c r="E406" s="16" t="s">
        <v>840</v>
      </c>
      <c r="F406" s="19"/>
      <c r="G406" s="16"/>
    </row>
    <row r="407" spans="1:9" ht="72.5">
      <c r="A407" s="3"/>
      <c r="B407" s="5"/>
      <c r="C407" s="19" t="s">
        <v>2225</v>
      </c>
      <c r="D407" s="51">
        <v>1</v>
      </c>
      <c r="E407" s="16" t="s">
        <v>840</v>
      </c>
      <c r="F407" s="19" t="s">
        <v>2226</v>
      </c>
      <c r="G407" s="16"/>
    </row>
    <row r="408" spans="1:9" ht="43.5">
      <c r="A408" s="3"/>
      <c r="B408" s="5"/>
      <c r="C408" s="19" t="s">
        <v>2227</v>
      </c>
      <c r="D408" s="51">
        <v>1</v>
      </c>
      <c r="E408" s="16" t="s">
        <v>840</v>
      </c>
      <c r="F408" s="19"/>
      <c r="G408" s="16"/>
    </row>
    <row r="409" spans="1:9" ht="58">
      <c r="A409" s="3"/>
      <c r="B409" s="5"/>
      <c r="C409" s="19" t="s">
        <v>2228</v>
      </c>
      <c r="D409" s="51">
        <v>1</v>
      </c>
      <c r="E409" s="16" t="s">
        <v>840</v>
      </c>
      <c r="F409" s="19"/>
      <c r="G409" s="16"/>
    </row>
    <row r="410" spans="1:9" ht="58">
      <c r="A410" s="3"/>
      <c r="B410" s="5"/>
      <c r="C410" s="19" t="s">
        <v>2229</v>
      </c>
      <c r="D410" s="51">
        <v>1</v>
      </c>
      <c r="E410" s="16" t="s">
        <v>840</v>
      </c>
      <c r="F410" s="19"/>
      <c r="G410" s="16"/>
    </row>
    <row r="411" spans="1:9" ht="58">
      <c r="A411" s="3"/>
      <c r="B411" s="5"/>
      <c r="C411" s="19" t="s">
        <v>2230</v>
      </c>
      <c r="D411" s="51">
        <v>1</v>
      </c>
      <c r="E411" s="16" t="s">
        <v>840</v>
      </c>
      <c r="F411" s="22"/>
      <c r="G411" s="16"/>
    </row>
    <row r="412" spans="1:9" ht="58">
      <c r="A412" s="3"/>
      <c r="B412" s="5"/>
      <c r="C412" s="19" t="s">
        <v>2231</v>
      </c>
      <c r="D412" s="51">
        <v>1</v>
      </c>
      <c r="E412" s="16" t="s">
        <v>840</v>
      </c>
      <c r="F412" s="19"/>
      <c r="G412" s="16"/>
    </row>
    <row r="413" spans="1:9" ht="31">
      <c r="A413" s="3" t="s">
        <v>1680</v>
      </c>
      <c r="B413" s="5" t="s">
        <v>2232</v>
      </c>
      <c r="C413" s="19" t="s">
        <v>1681</v>
      </c>
      <c r="D413" s="51">
        <v>1</v>
      </c>
      <c r="E413" s="16" t="s">
        <v>835</v>
      </c>
      <c r="F413" s="71"/>
      <c r="G413" s="16"/>
    </row>
    <row r="414" spans="1:9" ht="43.5">
      <c r="A414" s="3" t="s">
        <v>1682</v>
      </c>
      <c r="B414" s="5" t="s">
        <v>430</v>
      </c>
      <c r="C414" s="101" t="s">
        <v>795</v>
      </c>
      <c r="D414" s="51">
        <v>1</v>
      </c>
      <c r="E414" s="16" t="s">
        <v>823</v>
      </c>
      <c r="F414" s="19" t="s">
        <v>2233</v>
      </c>
      <c r="G414" s="16"/>
    </row>
    <row r="415" spans="1:9">
      <c r="A415" s="3" t="s">
        <v>1684</v>
      </c>
      <c r="B415" s="447" t="s">
        <v>1685</v>
      </c>
      <c r="C415" s="445"/>
      <c r="D415" s="445"/>
      <c r="E415" s="445"/>
      <c r="F415" s="445"/>
      <c r="G415" s="451"/>
      <c r="H415" s="300">
        <f>SUM(D416:D419)</f>
        <v>4</v>
      </c>
      <c r="I415" s="300">
        <f>COUNT(D416:D419)*2</f>
        <v>8</v>
      </c>
    </row>
    <row r="416" spans="1:9" ht="31">
      <c r="A416" s="3" t="s">
        <v>1686</v>
      </c>
      <c r="B416" s="5" t="s">
        <v>1687</v>
      </c>
      <c r="C416" s="19" t="s">
        <v>1688</v>
      </c>
      <c r="D416" s="51">
        <v>1</v>
      </c>
      <c r="E416" s="16" t="s">
        <v>829</v>
      </c>
      <c r="F416" s="16"/>
      <c r="G416" s="16"/>
    </row>
    <row r="417" spans="1:9" ht="46.5">
      <c r="A417" s="3" t="s">
        <v>1693</v>
      </c>
      <c r="B417" s="7" t="s">
        <v>1694</v>
      </c>
      <c r="C417" s="43" t="s">
        <v>1695</v>
      </c>
      <c r="D417" s="51">
        <v>1</v>
      </c>
      <c r="E417" s="16" t="s">
        <v>829</v>
      </c>
      <c r="F417" s="16"/>
      <c r="G417" s="16"/>
    </row>
    <row r="418" spans="1:9" ht="46.5">
      <c r="A418" s="3" t="s">
        <v>1696</v>
      </c>
      <c r="B418" s="5" t="s">
        <v>1697</v>
      </c>
      <c r="C418" s="118" t="s">
        <v>2234</v>
      </c>
      <c r="D418" s="51">
        <v>1</v>
      </c>
      <c r="E418" s="16" t="s">
        <v>829</v>
      </c>
      <c r="F418" s="16"/>
      <c r="G418" s="16"/>
    </row>
    <row r="419" spans="1:9" ht="62">
      <c r="A419" s="3" t="s">
        <v>1699</v>
      </c>
      <c r="B419" s="5" t="s">
        <v>1700</v>
      </c>
      <c r="C419" s="19" t="s">
        <v>1701</v>
      </c>
      <c r="D419" s="51">
        <v>1</v>
      </c>
      <c r="E419" s="16" t="s">
        <v>829</v>
      </c>
      <c r="F419" s="16"/>
      <c r="G419" s="16"/>
    </row>
    <row r="420" spans="1:9">
      <c r="A420" s="3" t="s">
        <v>1702</v>
      </c>
      <c r="B420" s="447" t="s">
        <v>431</v>
      </c>
      <c r="C420" s="445"/>
      <c r="D420" s="445"/>
      <c r="E420" s="445"/>
      <c r="F420" s="445"/>
      <c r="G420" s="451"/>
      <c r="H420" s="300">
        <f>SUM(D421:D423)</f>
        <v>3</v>
      </c>
      <c r="I420" s="300">
        <f>COUNT(D421:D423)*2</f>
        <v>6</v>
      </c>
    </row>
    <row r="421" spans="1:9" ht="62">
      <c r="A421" s="3" t="s">
        <v>1703</v>
      </c>
      <c r="B421" s="5" t="s">
        <v>432</v>
      </c>
      <c r="C421" s="43" t="s">
        <v>2235</v>
      </c>
      <c r="D421" s="51">
        <v>1</v>
      </c>
      <c r="E421" s="16" t="s">
        <v>829</v>
      </c>
      <c r="F421" s="16"/>
      <c r="G421" s="16"/>
    </row>
    <row r="422" spans="1:9" ht="46.5">
      <c r="A422" s="3" t="s">
        <v>1705</v>
      </c>
      <c r="B422" s="6" t="s">
        <v>433</v>
      </c>
      <c r="C422" s="14" t="s">
        <v>797</v>
      </c>
      <c r="D422" s="51">
        <v>1</v>
      </c>
      <c r="E422" s="16" t="s">
        <v>831</v>
      </c>
      <c r="F422" s="16"/>
      <c r="G422" s="16"/>
    </row>
    <row r="423" spans="1:9" ht="46.5">
      <c r="A423" s="3" t="s">
        <v>205</v>
      </c>
      <c r="B423" s="18" t="s">
        <v>434</v>
      </c>
      <c r="C423" s="14" t="s">
        <v>798</v>
      </c>
      <c r="D423" s="51">
        <v>1</v>
      </c>
      <c r="E423" s="16" t="s">
        <v>835</v>
      </c>
      <c r="F423" s="16"/>
      <c r="G423" s="16"/>
    </row>
    <row r="424" spans="1:9" ht="18.5">
      <c r="A424" s="202" t="s">
        <v>1707</v>
      </c>
      <c r="B424" s="431" t="s">
        <v>1708</v>
      </c>
      <c r="C424" s="443"/>
      <c r="D424" s="443"/>
      <c r="E424" s="443"/>
      <c r="F424" s="443"/>
      <c r="G424" s="483"/>
      <c r="H424" s="300">
        <f>SUM(D425:D430)</f>
        <v>6</v>
      </c>
      <c r="I424" s="300">
        <f>COUNT(D425:D430)*2</f>
        <v>12</v>
      </c>
    </row>
    <row r="425" spans="1:9" ht="31">
      <c r="A425" s="3" t="s">
        <v>1709</v>
      </c>
      <c r="B425" s="88" t="s">
        <v>1710</v>
      </c>
      <c r="C425" s="16" t="s">
        <v>1711</v>
      </c>
      <c r="D425" s="51">
        <v>1</v>
      </c>
      <c r="E425" s="16" t="s">
        <v>835</v>
      </c>
      <c r="F425" s="16"/>
      <c r="G425" s="16"/>
    </row>
    <row r="426" spans="1:9" ht="15.5">
      <c r="A426" s="3"/>
      <c r="B426" s="88"/>
      <c r="C426" s="16" t="s">
        <v>1712</v>
      </c>
      <c r="D426" s="51">
        <v>1</v>
      </c>
      <c r="E426" s="16" t="s">
        <v>822</v>
      </c>
      <c r="F426" s="16"/>
      <c r="G426" s="16"/>
    </row>
    <row r="427" spans="1:9" ht="15.5">
      <c r="A427" s="3"/>
      <c r="B427" s="88"/>
      <c r="C427" s="16" t="s">
        <v>1713</v>
      </c>
      <c r="D427" s="51">
        <v>1</v>
      </c>
      <c r="E427" s="16" t="s">
        <v>822</v>
      </c>
      <c r="F427" s="16"/>
      <c r="G427" s="16"/>
    </row>
    <row r="428" spans="1:9" ht="15.5">
      <c r="A428" s="3"/>
      <c r="B428" s="88"/>
      <c r="C428" s="16" t="s">
        <v>1714</v>
      </c>
      <c r="D428" s="51">
        <v>1</v>
      </c>
      <c r="E428" s="16" t="s">
        <v>835</v>
      </c>
      <c r="F428" s="16"/>
      <c r="G428" s="16"/>
    </row>
    <row r="429" spans="1:9" ht="31">
      <c r="A429" s="3" t="s">
        <v>1715</v>
      </c>
      <c r="B429" s="88" t="s">
        <v>1716</v>
      </c>
      <c r="C429" s="16" t="s">
        <v>1717</v>
      </c>
      <c r="D429" s="51">
        <v>1</v>
      </c>
      <c r="E429" s="74" t="s">
        <v>835</v>
      </c>
      <c r="F429" s="16"/>
      <c r="G429" s="16"/>
    </row>
    <row r="430" spans="1:9" ht="15.5">
      <c r="A430" s="3"/>
      <c r="B430" s="88"/>
      <c r="C430" s="16" t="s">
        <v>1718</v>
      </c>
      <c r="D430" s="51">
        <v>1</v>
      </c>
      <c r="E430" s="74" t="s">
        <v>835</v>
      </c>
      <c r="F430" s="16"/>
      <c r="G430" s="16"/>
    </row>
    <row r="431" spans="1:9" ht="21">
      <c r="A431" s="1"/>
      <c r="B431" s="440" t="s">
        <v>2236</v>
      </c>
      <c r="C431" s="445"/>
      <c r="D431" s="445"/>
      <c r="E431" s="445"/>
      <c r="F431" s="445"/>
      <c r="G431" s="451"/>
      <c r="H431" s="300">
        <f>H432+H439+H444+H451</f>
        <v>17</v>
      </c>
      <c r="I431" s="300">
        <f>I432+I439+I444+I451</f>
        <v>34</v>
      </c>
    </row>
    <row r="432" spans="1:9">
      <c r="A432" s="187" t="s">
        <v>1719</v>
      </c>
      <c r="B432" s="447" t="s">
        <v>436</v>
      </c>
      <c r="C432" s="445"/>
      <c r="D432" s="445"/>
      <c r="E432" s="445"/>
      <c r="F432" s="445"/>
      <c r="G432" s="451"/>
      <c r="H432" s="300">
        <f>SUM(D433:D438)</f>
        <v>6</v>
      </c>
      <c r="I432" s="300">
        <f>COUNT(D433:D438)*2</f>
        <v>12</v>
      </c>
    </row>
    <row r="433" spans="1:9" ht="29">
      <c r="A433" s="3" t="s">
        <v>1720</v>
      </c>
      <c r="B433" s="14" t="s">
        <v>437</v>
      </c>
      <c r="C433" s="14" t="s">
        <v>2237</v>
      </c>
      <c r="D433" s="51">
        <v>1</v>
      </c>
      <c r="E433" s="71" t="s">
        <v>840</v>
      </c>
      <c r="F433" s="71"/>
      <c r="G433" s="114"/>
    </row>
    <row r="434" spans="1:9" ht="29">
      <c r="A434" s="3"/>
      <c r="B434" s="14"/>
      <c r="C434" s="14" t="s">
        <v>2238</v>
      </c>
      <c r="D434" s="51">
        <v>1</v>
      </c>
      <c r="E434" s="71" t="s">
        <v>840</v>
      </c>
      <c r="F434" s="71"/>
      <c r="G434" s="114"/>
    </row>
    <row r="435" spans="1:9" ht="29">
      <c r="A435" s="3"/>
      <c r="B435" s="14"/>
      <c r="C435" s="14" t="s">
        <v>2239</v>
      </c>
      <c r="D435" s="51">
        <v>1</v>
      </c>
      <c r="E435" s="71" t="s">
        <v>840</v>
      </c>
      <c r="F435" s="71"/>
      <c r="G435" s="114"/>
    </row>
    <row r="436" spans="1:9" ht="29">
      <c r="A436" s="3"/>
      <c r="B436" s="14"/>
      <c r="C436" s="14" t="s">
        <v>2240</v>
      </c>
      <c r="D436" s="51">
        <v>1</v>
      </c>
      <c r="E436" s="71" t="s">
        <v>840</v>
      </c>
      <c r="F436" s="71"/>
      <c r="G436" s="114"/>
    </row>
    <row r="437" spans="1:9" ht="29">
      <c r="A437" s="3"/>
      <c r="B437" s="14"/>
      <c r="C437" s="19" t="s">
        <v>2241</v>
      </c>
      <c r="D437" s="51">
        <v>1</v>
      </c>
      <c r="E437" s="71" t="s">
        <v>840</v>
      </c>
      <c r="F437" s="71"/>
      <c r="G437" s="114"/>
    </row>
    <row r="438" spans="1:9" ht="29">
      <c r="A438" s="3" t="s">
        <v>1731</v>
      </c>
      <c r="B438" s="14" t="s">
        <v>438</v>
      </c>
      <c r="C438" s="19" t="s">
        <v>2242</v>
      </c>
      <c r="D438" s="51">
        <v>1</v>
      </c>
      <c r="E438" s="71" t="s">
        <v>840</v>
      </c>
      <c r="F438" s="71"/>
      <c r="G438" s="114"/>
    </row>
    <row r="439" spans="1:9">
      <c r="A439" s="3" t="s">
        <v>1733</v>
      </c>
      <c r="B439" s="447" t="s">
        <v>439</v>
      </c>
      <c r="C439" s="445"/>
      <c r="D439" s="445"/>
      <c r="E439" s="445"/>
      <c r="F439" s="445"/>
      <c r="G439" s="451"/>
      <c r="H439" s="300">
        <f>SUM(D440:D443)</f>
        <v>4</v>
      </c>
      <c r="I439" s="300">
        <f>COUNT(D440:D443)*2</f>
        <v>8</v>
      </c>
    </row>
    <row r="440" spans="1:9" ht="29">
      <c r="A440" s="3" t="s">
        <v>1734</v>
      </c>
      <c r="B440" s="14" t="s">
        <v>440</v>
      </c>
      <c r="C440" s="14" t="s">
        <v>2243</v>
      </c>
      <c r="D440" s="51">
        <v>1</v>
      </c>
      <c r="E440" s="71" t="s">
        <v>840</v>
      </c>
      <c r="F440" s="71"/>
      <c r="G440" s="114"/>
    </row>
    <row r="441" spans="1:9" ht="29">
      <c r="A441" s="3"/>
      <c r="B441" s="14"/>
      <c r="C441" s="14" t="s">
        <v>2244</v>
      </c>
      <c r="D441" s="51">
        <v>1</v>
      </c>
      <c r="E441" s="71" t="s">
        <v>840</v>
      </c>
      <c r="F441" s="71"/>
      <c r="G441" s="114"/>
    </row>
    <row r="442" spans="1:9" ht="43.5">
      <c r="A442" s="3"/>
      <c r="B442" s="14"/>
      <c r="C442" s="14" t="s">
        <v>2245</v>
      </c>
      <c r="D442" s="51">
        <v>1</v>
      </c>
      <c r="E442" s="71" t="s">
        <v>840</v>
      </c>
      <c r="F442" s="71"/>
      <c r="G442" s="114"/>
    </row>
    <row r="443" spans="1:9" ht="43.5">
      <c r="A443" s="3"/>
      <c r="B443" s="14"/>
      <c r="C443" s="14" t="s">
        <v>2245</v>
      </c>
      <c r="D443" s="51">
        <v>1</v>
      </c>
      <c r="E443" s="71" t="s">
        <v>840</v>
      </c>
      <c r="F443" s="71"/>
      <c r="G443" s="114"/>
    </row>
    <row r="444" spans="1:9">
      <c r="A444" s="3" t="s">
        <v>1736</v>
      </c>
      <c r="B444" s="447" t="s">
        <v>441</v>
      </c>
      <c r="C444" s="445"/>
      <c r="D444" s="445"/>
      <c r="E444" s="445"/>
      <c r="F444" s="445"/>
      <c r="G444" s="451"/>
      <c r="H444" s="300">
        <f>SUM(D445:D450)</f>
        <v>6</v>
      </c>
      <c r="I444" s="300">
        <f>COUNT(D445:D450)*2</f>
        <v>12</v>
      </c>
    </row>
    <row r="445" spans="1:9" ht="29">
      <c r="A445" s="3" t="s">
        <v>1737</v>
      </c>
      <c r="B445" s="14" t="s">
        <v>442</v>
      </c>
      <c r="C445" s="69" t="s">
        <v>2246</v>
      </c>
      <c r="D445" s="51">
        <v>1</v>
      </c>
      <c r="E445" s="71" t="s">
        <v>840</v>
      </c>
      <c r="F445" s="71"/>
      <c r="G445" s="114"/>
    </row>
    <row r="446" spans="1:9">
      <c r="A446" s="3"/>
      <c r="B446" s="14"/>
      <c r="C446" s="69" t="s">
        <v>2247</v>
      </c>
      <c r="D446" s="51">
        <v>1</v>
      </c>
      <c r="E446" s="71"/>
      <c r="F446" s="71"/>
      <c r="G446" s="114"/>
    </row>
    <row r="447" spans="1:9" ht="29.5" thickBot="1">
      <c r="A447" s="3"/>
      <c r="B447" s="14"/>
      <c r="C447" s="67" t="s">
        <v>813</v>
      </c>
      <c r="D447" s="51">
        <v>1</v>
      </c>
      <c r="E447" s="71" t="s">
        <v>840</v>
      </c>
      <c r="F447" s="71"/>
      <c r="G447" s="114"/>
    </row>
    <row r="448" spans="1:9" ht="31">
      <c r="A448" s="3"/>
      <c r="B448" s="14"/>
      <c r="C448" s="119" t="s">
        <v>2248</v>
      </c>
      <c r="D448" s="51">
        <v>1</v>
      </c>
      <c r="E448" s="71" t="s">
        <v>840</v>
      </c>
      <c r="F448" s="88" t="s">
        <v>2249</v>
      </c>
      <c r="G448" s="114"/>
    </row>
    <row r="449" spans="1:9" ht="31">
      <c r="A449" s="3"/>
      <c r="B449" s="14"/>
      <c r="C449" s="88" t="s">
        <v>2250</v>
      </c>
      <c r="D449" s="51">
        <v>1</v>
      </c>
      <c r="E449" s="71" t="s">
        <v>840</v>
      </c>
      <c r="F449" s="19" t="s">
        <v>2251</v>
      </c>
      <c r="G449" s="114"/>
    </row>
    <row r="450" spans="1:9" ht="43.5">
      <c r="A450" s="3"/>
      <c r="B450" s="14"/>
      <c r="C450" s="81" t="s">
        <v>2252</v>
      </c>
      <c r="D450" s="51">
        <v>1</v>
      </c>
      <c r="E450" s="71" t="s">
        <v>840</v>
      </c>
      <c r="F450" s="19" t="s">
        <v>2253</v>
      </c>
      <c r="G450" s="79" t="s">
        <v>2254</v>
      </c>
    </row>
    <row r="451" spans="1:9">
      <c r="A451" s="3" t="s">
        <v>1745</v>
      </c>
      <c r="B451" s="484" t="s">
        <v>443</v>
      </c>
      <c r="C451" s="445"/>
      <c r="D451" s="445"/>
      <c r="E451" s="445"/>
      <c r="F451" s="445"/>
      <c r="G451" s="451"/>
      <c r="H451" s="300">
        <f>SUM(D452)</f>
        <v>1</v>
      </c>
      <c r="I451" s="300">
        <f>COUNT(D452)*2</f>
        <v>2</v>
      </c>
    </row>
    <row r="452" spans="1:9" ht="29">
      <c r="A452" s="3" t="s">
        <v>1746</v>
      </c>
      <c r="B452" s="14" t="s">
        <v>444</v>
      </c>
      <c r="C452" s="19" t="s">
        <v>2255</v>
      </c>
      <c r="D452" s="51">
        <v>1</v>
      </c>
      <c r="E452" s="71" t="s">
        <v>840</v>
      </c>
      <c r="F452" s="71"/>
      <c r="G452" s="114"/>
    </row>
    <row r="453" spans="1:9">
      <c r="A453" s="43"/>
      <c r="B453" s="22"/>
      <c r="C453" s="22"/>
      <c r="D453" s="152"/>
      <c r="E453" s="22"/>
      <c r="F453" s="22"/>
      <c r="G453" s="22"/>
    </row>
    <row r="454" spans="1:9">
      <c r="A454" s="43"/>
      <c r="B454" s="22"/>
      <c r="C454" s="22"/>
      <c r="D454" s="152"/>
      <c r="E454" s="22"/>
      <c r="F454" s="22"/>
      <c r="G454" s="22"/>
    </row>
    <row r="455" spans="1:9" ht="46">
      <c r="A455" s="481" t="s">
        <v>2256</v>
      </c>
      <c r="B455" s="454"/>
      <c r="C455" s="455"/>
      <c r="D455" s="152"/>
      <c r="E455" s="22"/>
      <c r="F455" s="22"/>
      <c r="G455" s="22"/>
    </row>
    <row r="456" spans="1:9" ht="62">
      <c r="A456" s="151"/>
      <c r="B456" s="190" t="s">
        <v>2257</v>
      </c>
      <c r="C456" s="120">
        <f>D482</f>
        <v>50</v>
      </c>
      <c r="D456" s="152"/>
      <c r="E456" s="22"/>
      <c r="F456" s="22"/>
      <c r="G456" s="22"/>
    </row>
    <row r="457" spans="1:9">
      <c r="A457" s="151"/>
      <c r="B457" s="482" t="s">
        <v>446</v>
      </c>
      <c r="C457" s="451"/>
      <c r="D457" s="152"/>
      <c r="E457" s="22"/>
      <c r="F457" s="22"/>
      <c r="G457" s="22"/>
    </row>
    <row r="458" spans="1:9" ht="21">
      <c r="A458" s="3" t="s">
        <v>216</v>
      </c>
      <c r="B458" s="191" t="s">
        <v>447</v>
      </c>
      <c r="C458" s="110">
        <f>D474</f>
        <v>50</v>
      </c>
      <c r="D458" s="152"/>
      <c r="E458" s="22"/>
      <c r="F458" s="22"/>
      <c r="G458" s="22"/>
    </row>
    <row r="459" spans="1:9" ht="21">
      <c r="A459" s="3" t="s">
        <v>217</v>
      </c>
      <c r="B459" s="191" t="s">
        <v>448</v>
      </c>
      <c r="C459" s="110">
        <f>D475</f>
        <v>50</v>
      </c>
      <c r="D459" s="152"/>
      <c r="E459" s="22"/>
      <c r="F459" s="22"/>
      <c r="G459" s="22"/>
    </row>
    <row r="460" spans="1:9" ht="21">
      <c r="A460" s="3" t="s">
        <v>218</v>
      </c>
      <c r="B460" s="191" t="s">
        <v>449</v>
      </c>
      <c r="C460" s="110">
        <f>D476</f>
        <v>50</v>
      </c>
      <c r="D460" s="152"/>
      <c r="E460" s="22"/>
      <c r="F460" s="22"/>
      <c r="G460" s="22"/>
    </row>
    <row r="461" spans="1:9" ht="21">
      <c r="A461" s="3" t="s">
        <v>219</v>
      </c>
      <c r="B461" s="191" t="s">
        <v>450</v>
      </c>
      <c r="C461" s="110">
        <f t="shared" ref="C461:C464" si="0">D477</f>
        <v>50</v>
      </c>
      <c r="D461" s="152"/>
      <c r="E461" s="22"/>
      <c r="F461" s="22"/>
      <c r="G461" s="22"/>
    </row>
    <row r="462" spans="1:9" ht="21">
      <c r="A462" s="3" t="s">
        <v>220</v>
      </c>
      <c r="B462" s="191" t="s">
        <v>451</v>
      </c>
      <c r="C462" s="110">
        <f t="shared" si="0"/>
        <v>50</v>
      </c>
      <c r="D462" s="152"/>
      <c r="E462" s="22"/>
      <c r="F462" s="22"/>
      <c r="G462" s="22"/>
    </row>
    <row r="463" spans="1:9" ht="21">
      <c r="A463" s="3" t="s">
        <v>221</v>
      </c>
      <c r="B463" s="191" t="s">
        <v>452</v>
      </c>
      <c r="C463" s="110">
        <f t="shared" si="0"/>
        <v>50</v>
      </c>
      <c r="D463" s="152"/>
      <c r="E463" s="22"/>
      <c r="F463" s="22"/>
      <c r="G463" s="22"/>
    </row>
    <row r="464" spans="1:9" ht="21">
      <c r="A464" s="3" t="s">
        <v>222</v>
      </c>
      <c r="B464" s="191" t="s">
        <v>453</v>
      </c>
      <c r="C464" s="110">
        <f t="shared" si="0"/>
        <v>50</v>
      </c>
      <c r="D464" s="152"/>
      <c r="E464" s="22"/>
      <c r="F464" s="22"/>
      <c r="G464" s="22"/>
    </row>
    <row r="465" spans="1:7" ht="21">
      <c r="A465" s="3" t="s">
        <v>223</v>
      </c>
      <c r="B465" s="191" t="s">
        <v>454</v>
      </c>
      <c r="C465" s="110">
        <f>D481</f>
        <v>50</v>
      </c>
      <c r="D465" s="152"/>
      <c r="E465" s="22"/>
      <c r="F465" s="22"/>
      <c r="G465" s="22"/>
    </row>
    <row r="466" spans="1:7">
      <c r="A466" s="43"/>
      <c r="B466" s="22"/>
      <c r="C466" s="22"/>
      <c r="D466" s="152"/>
      <c r="E466" s="22"/>
      <c r="F466" s="22"/>
      <c r="G466" s="22"/>
    </row>
    <row r="467" spans="1:7">
      <c r="A467" s="343"/>
      <c r="B467" s="301"/>
      <c r="C467" s="301"/>
      <c r="D467" s="368"/>
      <c r="E467" s="301"/>
      <c r="F467" s="22"/>
      <c r="G467" s="22"/>
    </row>
    <row r="468" spans="1:7">
      <c r="A468" s="343"/>
      <c r="B468" s="301"/>
      <c r="C468" s="301"/>
      <c r="D468" s="368"/>
      <c r="E468" s="301"/>
      <c r="F468" s="22"/>
      <c r="G468" s="22"/>
    </row>
    <row r="469" spans="1:7">
      <c r="A469" s="343"/>
      <c r="B469" s="301"/>
      <c r="C469" s="301"/>
      <c r="D469" s="368"/>
      <c r="E469" s="301"/>
      <c r="F469" s="22"/>
      <c r="G469" s="22"/>
    </row>
    <row r="470" spans="1:7">
      <c r="A470" s="343"/>
      <c r="B470" s="301"/>
      <c r="C470" s="301"/>
      <c r="D470" s="368"/>
      <c r="E470" s="301"/>
      <c r="F470" s="22"/>
      <c r="G470" s="22"/>
    </row>
    <row r="471" spans="1:7">
      <c r="A471" s="343"/>
      <c r="B471" s="301"/>
      <c r="C471" s="301"/>
      <c r="D471" s="368"/>
      <c r="E471" s="301"/>
      <c r="F471" s="22"/>
      <c r="G471" s="22"/>
    </row>
    <row r="472" spans="1:7">
      <c r="A472" s="343"/>
      <c r="B472" s="301"/>
      <c r="C472" s="301"/>
      <c r="D472" s="368"/>
      <c r="E472" s="301"/>
      <c r="F472" s="22"/>
      <c r="G472" s="22"/>
    </row>
    <row r="473" spans="1:7">
      <c r="A473" s="343"/>
      <c r="B473" s="301" t="s">
        <v>455</v>
      </c>
      <c r="C473" s="301" t="s">
        <v>2258</v>
      </c>
      <c r="D473" s="368" t="s">
        <v>1756</v>
      </c>
      <c r="E473" s="301">
        <f>G2</f>
        <v>3</v>
      </c>
      <c r="F473" s="22"/>
      <c r="G473" s="22"/>
    </row>
    <row r="474" spans="1:7">
      <c r="A474" s="343" t="s">
        <v>216</v>
      </c>
      <c r="B474" s="301">
        <f>IF(E473=0,0,H4)</f>
        <v>15</v>
      </c>
      <c r="C474" s="301">
        <f>IF(E473=0,0,I4)</f>
        <v>30</v>
      </c>
      <c r="D474" s="368">
        <f>IF(E473=0,0,B474*100/C474)</f>
        <v>50</v>
      </c>
      <c r="E474" s="301"/>
      <c r="F474" s="22"/>
      <c r="G474" s="22"/>
    </row>
    <row r="475" spans="1:7">
      <c r="A475" s="343" t="s">
        <v>217</v>
      </c>
      <c r="B475" s="301">
        <f>IF(E473=0,0,H23)</f>
        <v>26</v>
      </c>
      <c r="C475" s="301">
        <f>IF(E473=0,0,I23)</f>
        <v>52</v>
      </c>
      <c r="D475" s="368">
        <f>IF(E473=0,0,B475*100/C475)</f>
        <v>50</v>
      </c>
      <c r="E475" s="301"/>
      <c r="F475" s="22"/>
      <c r="G475" s="22"/>
    </row>
    <row r="476" spans="1:7">
      <c r="A476" s="343" t="s">
        <v>218</v>
      </c>
      <c r="B476" s="301">
        <f>IF(E473=0,0,H55)</f>
        <v>78</v>
      </c>
      <c r="C476" s="301">
        <f>IF(E473=0,0,I55)</f>
        <v>156</v>
      </c>
      <c r="D476" s="368">
        <f>IF(E473=0,0,B476*100/C476)</f>
        <v>50</v>
      </c>
      <c r="E476" s="301"/>
      <c r="F476" s="22"/>
      <c r="G476" s="22"/>
    </row>
    <row r="477" spans="1:7">
      <c r="A477" s="343" t="s">
        <v>219</v>
      </c>
      <c r="B477" s="301">
        <f>IF(E473=0,0,H139)</f>
        <v>48</v>
      </c>
      <c r="C477" s="301">
        <f>IF(E473=0,0,I139)</f>
        <v>96</v>
      </c>
      <c r="D477" s="368">
        <f>IF(E473=0,0,B477*100/C477)</f>
        <v>50</v>
      </c>
      <c r="E477" s="301"/>
      <c r="F477" s="22"/>
      <c r="G477" s="22"/>
    </row>
    <row r="478" spans="1:7">
      <c r="A478" s="343" t="s">
        <v>220</v>
      </c>
      <c r="B478" s="369">
        <f>IF(E473=0,0,H194)</f>
        <v>103</v>
      </c>
      <c r="C478" s="369">
        <f>IF(E473=0,0,I194)</f>
        <v>206</v>
      </c>
      <c r="D478" s="368">
        <f>IF(E473=0,0,B478*100/C478)</f>
        <v>50</v>
      </c>
      <c r="E478" s="301"/>
      <c r="F478" s="22"/>
      <c r="G478" s="22"/>
    </row>
    <row r="479" spans="1:7">
      <c r="A479" s="343" t="s">
        <v>221</v>
      </c>
      <c r="B479" s="369">
        <f>IF(E473=0,0,H313)</f>
        <v>67</v>
      </c>
      <c r="C479" s="369">
        <f>IF(E473=0,0,I313)</f>
        <v>134</v>
      </c>
      <c r="D479" s="368">
        <f>IF(E473=0,0,B479*100/C479)</f>
        <v>50</v>
      </c>
      <c r="E479" s="301"/>
      <c r="F479" s="22"/>
      <c r="G479" s="22"/>
    </row>
    <row r="480" spans="1:7">
      <c r="A480" s="343" t="s">
        <v>222</v>
      </c>
      <c r="B480" s="369">
        <f>IF(E473=0,0,H387)</f>
        <v>37</v>
      </c>
      <c r="C480" s="369">
        <f>IF(E473=0,0,I387)</f>
        <v>74</v>
      </c>
      <c r="D480" s="368">
        <f>IF(E473=0,0,B480*100/C480)</f>
        <v>50</v>
      </c>
      <c r="E480" s="301"/>
      <c r="F480" s="22"/>
      <c r="G480" s="22"/>
    </row>
    <row r="481" spans="1:7">
      <c r="A481" s="343" t="s">
        <v>223</v>
      </c>
      <c r="B481" s="369">
        <f>IF(E473=0,0,H431)</f>
        <v>17</v>
      </c>
      <c r="C481" s="369">
        <f>IF(E473=0,0,I431)</f>
        <v>34</v>
      </c>
      <c r="D481" s="368">
        <f>IF(E473=0,0,B481*100/C481)</f>
        <v>50</v>
      </c>
      <c r="E481" s="301"/>
      <c r="F481" s="22"/>
      <c r="G481" s="22"/>
    </row>
    <row r="482" spans="1:7">
      <c r="A482" s="343" t="s">
        <v>224</v>
      </c>
      <c r="B482" s="301">
        <f>IF(G2=0,0,SUM(B474:B481))</f>
        <v>391</v>
      </c>
      <c r="C482" s="301">
        <f>IF(G2=0,0,SUM(C474:C481))</f>
        <v>782</v>
      </c>
      <c r="D482" s="368">
        <f>IF(G2=0,0,B482*100/C482)</f>
        <v>50</v>
      </c>
      <c r="E482" s="301"/>
      <c r="F482" s="22"/>
      <c r="G482" s="22"/>
    </row>
    <row r="483" spans="1:7">
      <c r="A483" s="345"/>
      <c r="B483" s="300"/>
      <c r="C483" s="342"/>
      <c r="D483" s="368"/>
      <c r="E483" s="342"/>
      <c r="F483" s="111"/>
    </row>
    <row r="484" spans="1:7">
      <c r="A484" s="300"/>
      <c r="B484" s="300"/>
      <c r="C484" s="300"/>
      <c r="D484" s="300"/>
      <c r="E484" s="300"/>
    </row>
  </sheetData>
  <protectedRanges>
    <protectedRange sqref="G1:G483" name="Range2_1"/>
    <protectedRange sqref="D1:D483" name="Range1_1"/>
  </protectedRanges>
  <mergeCells count="62">
    <mergeCell ref="B20:G20"/>
    <mergeCell ref="A1:G1"/>
    <mergeCell ref="A2:F2"/>
    <mergeCell ref="B4:G4"/>
    <mergeCell ref="B5:G5"/>
    <mergeCell ref="B8:G8"/>
    <mergeCell ref="B121:G121"/>
    <mergeCell ref="B23:F23"/>
    <mergeCell ref="B24:G24"/>
    <mergeCell ref="B35:G35"/>
    <mergeCell ref="B41:G41"/>
    <mergeCell ref="B47:G47"/>
    <mergeCell ref="B50:G50"/>
    <mergeCell ref="B55:G55"/>
    <mergeCell ref="B56:G56"/>
    <mergeCell ref="B79:G79"/>
    <mergeCell ref="B90:G90"/>
    <mergeCell ref="B106:G106"/>
    <mergeCell ref="B218:G218"/>
    <mergeCell ref="B139:G139"/>
    <mergeCell ref="B140:G140"/>
    <mergeCell ref="B145:G145"/>
    <mergeCell ref="B157:G157"/>
    <mergeCell ref="B176:G176"/>
    <mergeCell ref="B183:G183"/>
    <mergeCell ref="B189:G189"/>
    <mergeCell ref="B194:G194"/>
    <mergeCell ref="B195:G195"/>
    <mergeCell ref="B202:G202"/>
    <mergeCell ref="B209:G209"/>
    <mergeCell ref="B313:G313"/>
    <mergeCell ref="B226:G226"/>
    <mergeCell ref="B229:G229"/>
    <mergeCell ref="B234:G234"/>
    <mergeCell ref="B245:G245"/>
    <mergeCell ref="B253:G253"/>
    <mergeCell ref="B256:G256"/>
    <mergeCell ref="B259:G259"/>
    <mergeCell ref="B266:G266"/>
    <mergeCell ref="B269:G269"/>
    <mergeCell ref="B292:G292"/>
    <mergeCell ref="B299:G299"/>
    <mergeCell ref="B420:G420"/>
    <mergeCell ref="B314:G314"/>
    <mergeCell ref="B319:G319"/>
    <mergeCell ref="B333:G333"/>
    <mergeCell ref="B343:G343"/>
    <mergeCell ref="B358:G358"/>
    <mergeCell ref="B371:G371"/>
    <mergeCell ref="B387:G387"/>
    <mergeCell ref="B388:G388"/>
    <mergeCell ref="B390:G390"/>
    <mergeCell ref="B394:G394"/>
    <mergeCell ref="B415:G415"/>
    <mergeCell ref="A455:C455"/>
    <mergeCell ref="B457:C457"/>
    <mergeCell ref="B424:G424"/>
    <mergeCell ref="B431:G431"/>
    <mergeCell ref="B432:G432"/>
    <mergeCell ref="B439:G439"/>
    <mergeCell ref="B444:G444"/>
    <mergeCell ref="B451:G451"/>
  </mergeCells>
  <dataValidations count="1">
    <dataValidation type="list" allowBlank="1" showInputMessage="1" showErrorMessage="1" sqref="D1:D483">
      <formula1>$K$1:$M$1</formula1>
    </dataValidation>
  </dataValidations>
  <pageMargins left="0.7" right="0.7" top="0.75" bottom="0.75" header="0.3" footer="0.3"/>
  <pageSetup paperSize="9" scale="43" fitToHeight="0" orientation="portrait" verticalDpi="0" r:id="rId1"/>
</worksheet>
</file>

<file path=xl/worksheets/sheet5.xml><?xml version="1.0" encoding="utf-8"?>
<worksheet xmlns="http://schemas.openxmlformats.org/spreadsheetml/2006/main" xmlns:r="http://schemas.openxmlformats.org/officeDocument/2006/relationships">
  <sheetPr>
    <pageSetUpPr fitToPage="1"/>
  </sheetPr>
  <dimension ref="A1:M472"/>
  <sheetViews>
    <sheetView topLeftCell="A409" workbookViewId="0">
      <selection activeCell="D437" sqref="D437"/>
    </sheetView>
  </sheetViews>
  <sheetFormatPr defaultColWidth="9.1796875" defaultRowHeight="14.5"/>
  <cols>
    <col min="1" max="1" width="14.7265625" style="124" customWidth="1"/>
    <col min="2" max="2" width="31" style="124" customWidth="1"/>
    <col min="3" max="3" width="25.1796875" style="124" customWidth="1"/>
    <col min="4" max="4" width="11.453125" style="124" customWidth="1"/>
    <col min="5" max="5" width="11.81640625" style="124" customWidth="1"/>
    <col min="6" max="6" width="21" style="124" customWidth="1"/>
    <col min="7" max="7" width="18.54296875" style="124" customWidth="1"/>
    <col min="8" max="13" width="9.1796875" style="300"/>
    <col min="14" max="16384" width="9.1796875" style="124"/>
  </cols>
  <sheetData>
    <row r="1" spans="1:13" ht="33.5">
      <c r="A1" s="495" t="s">
        <v>0</v>
      </c>
      <c r="B1" s="495"/>
      <c r="C1" s="495"/>
      <c r="D1" s="495"/>
      <c r="E1" s="495"/>
      <c r="F1" s="495"/>
      <c r="G1" s="495"/>
      <c r="K1" s="300">
        <v>0</v>
      </c>
      <c r="L1" s="300">
        <v>1</v>
      </c>
      <c r="M1" s="300">
        <v>2</v>
      </c>
    </row>
    <row r="2" spans="1:13" ht="26">
      <c r="A2" s="496" t="s">
        <v>2259</v>
      </c>
      <c r="B2" s="497"/>
      <c r="C2" s="497"/>
      <c r="D2" s="497"/>
      <c r="E2" s="497"/>
      <c r="F2" s="498"/>
      <c r="G2" s="192">
        <v>4</v>
      </c>
    </row>
    <row r="3" spans="1:13" ht="29">
      <c r="A3" s="272" t="s">
        <v>1758</v>
      </c>
      <c r="B3" s="137" t="s">
        <v>225</v>
      </c>
      <c r="C3" s="75" t="s">
        <v>2260</v>
      </c>
      <c r="D3" s="76" t="s">
        <v>2261</v>
      </c>
      <c r="E3" s="75" t="s">
        <v>2262</v>
      </c>
      <c r="F3" s="75" t="s">
        <v>2263</v>
      </c>
      <c r="G3" s="273" t="s">
        <v>2264</v>
      </c>
    </row>
    <row r="4" spans="1:13" ht="21">
      <c r="A4" s="274"/>
      <c r="B4" s="499" t="s">
        <v>226</v>
      </c>
      <c r="C4" s="499"/>
      <c r="D4" s="499"/>
      <c r="E4" s="499"/>
      <c r="F4" s="499"/>
      <c r="G4" s="499"/>
      <c r="H4" s="300">
        <f>H5+H8+H16+H21</f>
        <v>14</v>
      </c>
      <c r="I4" s="300">
        <f>I5+I8+I16+I21</f>
        <v>28</v>
      </c>
    </row>
    <row r="5" spans="1:13" ht="18.5">
      <c r="A5" s="275" t="s">
        <v>973</v>
      </c>
      <c r="B5" s="500" t="s">
        <v>1759</v>
      </c>
      <c r="C5" s="501"/>
      <c r="D5" s="501"/>
      <c r="E5" s="501"/>
      <c r="F5" s="501"/>
      <c r="G5" s="502"/>
      <c r="H5" s="300">
        <f>SUM(D6:D7)</f>
        <v>2</v>
      </c>
      <c r="I5" s="300">
        <f>COUNT(D6:D7)*2</f>
        <v>4</v>
      </c>
    </row>
    <row r="6" spans="1:13" ht="31">
      <c r="A6" s="276" t="s">
        <v>1007</v>
      </c>
      <c r="B6" s="277" t="s">
        <v>233</v>
      </c>
      <c r="C6" s="67" t="s">
        <v>2265</v>
      </c>
      <c r="D6" s="51">
        <v>1</v>
      </c>
      <c r="E6" s="16" t="s">
        <v>822</v>
      </c>
      <c r="F6" s="14" t="s">
        <v>2266</v>
      </c>
      <c r="G6" s="278"/>
    </row>
    <row r="7" spans="1:13" ht="31">
      <c r="A7" s="279" t="s">
        <v>2267</v>
      </c>
      <c r="B7" s="277" t="s">
        <v>234</v>
      </c>
      <c r="C7" s="67" t="s">
        <v>2268</v>
      </c>
      <c r="D7" s="51">
        <v>1</v>
      </c>
      <c r="E7" s="16" t="s">
        <v>822</v>
      </c>
      <c r="F7" s="16"/>
      <c r="G7" s="278"/>
    </row>
    <row r="8" spans="1:13" ht="18.5">
      <c r="A8" s="276" t="s">
        <v>1009</v>
      </c>
      <c r="B8" s="500" t="s">
        <v>1764</v>
      </c>
      <c r="C8" s="501"/>
      <c r="D8" s="501"/>
      <c r="E8" s="501"/>
      <c r="F8" s="501"/>
      <c r="G8" s="502"/>
      <c r="H8" s="300">
        <f>SUM(D9:D15)</f>
        <v>7</v>
      </c>
      <c r="I8" s="300">
        <f>COUNT(D9:D15)*2</f>
        <v>14</v>
      </c>
    </row>
    <row r="9" spans="1:13" ht="43.5">
      <c r="A9" s="279" t="s">
        <v>1024</v>
      </c>
      <c r="B9" s="280" t="s">
        <v>1025</v>
      </c>
      <c r="C9" s="14" t="s">
        <v>2269</v>
      </c>
      <c r="D9" s="51">
        <v>1</v>
      </c>
      <c r="E9" s="16" t="s">
        <v>822</v>
      </c>
      <c r="F9" s="19" t="s">
        <v>2270</v>
      </c>
      <c r="G9" s="278"/>
    </row>
    <row r="10" spans="1:13" ht="43.5">
      <c r="A10" s="279" t="s">
        <v>1035</v>
      </c>
      <c r="B10" s="280" t="s">
        <v>1036</v>
      </c>
      <c r="C10" s="14" t="s">
        <v>2271</v>
      </c>
      <c r="D10" s="51">
        <v>1</v>
      </c>
      <c r="E10" s="16" t="s">
        <v>835</v>
      </c>
      <c r="F10" s="16"/>
      <c r="G10" s="278"/>
    </row>
    <row r="11" spans="1:13" ht="29">
      <c r="A11" s="279"/>
      <c r="B11" s="280"/>
      <c r="C11" s="14" t="s">
        <v>2272</v>
      </c>
      <c r="D11" s="51">
        <v>1</v>
      </c>
      <c r="E11" s="16" t="s">
        <v>835</v>
      </c>
      <c r="F11" s="16"/>
      <c r="G11" s="278"/>
    </row>
    <row r="12" spans="1:13" ht="15.5">
      <c r="A12" s="279"/>
      <c r="B12" s="280"/>
      <c r="C12" s="43" t="s">
        <v>2273</v>
      </c>
      <c r="D12" s="51">
        <v>1</v>
      </c>
      <c r="E12" s="16" t="s">
        <v>835</v>
      </c>
      <c r="F12" s="16"/>
      <c r="G12" s="278"/>
    </row>
    <row r="13" spans="1:13" ht="15.5">
      <c r="A13" s="279"/>
      <c r="B13" s="280"/>
      <c r="C13" s="14" t="s">
        <v>2274</v>
      </c>
      <c r="D13" s="51">
        <v>1</v>
      </c>
      <c r="E13" s="16" t="s">
        <v>835</v>
      </c>
      <c r="F13" s="16"/>
      <c r="G13" s="278"/>
    </row>
    <row r="14" spans="1:13" ht="15.5">
      <c r="A14" s="279"/>
      <c r="B14" s="280"/>
      <c r="C14" s="43" t="s">
        <v>2275</v>
      </c>
      <c r="D14" s="51">
        <v>1</v>
      </c>
      <c r="E14" s="16" t="s">
        <v>835</v>
      </c>
      <c r="F14" s="16"/>
      <c r="G14" s="278"/>
    </row>
    <row r="15" spans="1:13" ht="15.5">
      <c r="A15" s="279"/>
      <c r="B15" s="280"/>
      <c r="C15" s="14" t="s">
        <v>2276</v>
      </c>
      <c r="D15" s="51">
        <v>1</v>
      </c>
      <c r="E15" s="16" t="s">
        <v>835</v>
      </c>
      <c r="F15" s="16"/>
      <c r="G15" s="278"/>
    </row>
    <row r="16" spans="1:13">
      <c r="A16" s="279" t="s">
        <v>1045</v>
      </c>
      <c r="B16" s="447" t="s">
        <v>2277</v>
      </c>
      <c r="C16" s="445"/>
      <c r="D16" s="445"/>
      <c r="E16" s="445"/>
      <c r="F16" s="445"/>
      <c r="G16" s="451"/>
      <c r="H16" s="300">
        <f>SUM(D17:D20)</f>
        <v>4</v>
      </c>
      <c r="I16" s="300">
        <f>COUNT(D17:D20)*2</f>
        <v>8</v>
      </c>
    </row>
    <row r="17" spans="1:9" ht="72.5">
      <c r="A17" s="279" t="s">
        <v>1047</v>
      </c>
      <c r="B17" s="5" t="s">
        <v>1048</v>
      </c>
      <c r="C17" s="14" t="s">
        <v>2278</v>
      </c>
      <c r="D17" s="51">
        <v>1</v>
      </c>
      <c r="E17" s="16" t="s">
        <v>835</v>
      </c>
      <c r="F17" s="14" t="s">
        <v>2279</v>
      </c>
      <c r="G17" s="16"/>
    </row>
    <row r="18" spans="1:9" ht="62">
      <c r="A18" s="279" t="s">
        <v>1051</v>
      </c>
      <c r="B18" s="5" t="s">
        <v>1052</v>
      </c>
      <c r="C18" s="67" t="s">
        <v>2280</v>
      </c>
      <c r="D18" s="51">
        <v>1</v>
      </c>
      <c r="E18" s="16" t="s">
        <v>835</v>
      </c>
      <c r="F18" s="16"/>
      <c r="G18" s="16"/>
    </row>
    <row r="19" spans="1:9" ht="62">
      <c r="A19" s="279" t="s">
        <v>1054</v>
      </c>
      <c r="B19" s="5" t="s">
        <v>1055</v>
      </c>
      <c r="C19" s="67" t="s">
        <v>2281</v>
      </c>
      <c r="D19" s="51">
        <v>1</v>
      </c>
      <c r="E19" s="16" t="s">
        <v>835</v>
      </c>
      <c r="F19" s="16"/>
      <c r="G19" s="16"/>
    </row>
    <row r="20" spans="1:9" ht="46.5">
      <c r="A20" s="279" t="s">
        <v>1058</v>
      </c>
      <c r="B20" s="5" t="s">
        <v>1059</v>
      </c>
      <c r="C20" s="67" t="s">
        <v>2282</v>
      </c>
      <c r="D20" s="51">
        <v>1</v>
      </c>
      <c r="E20" s="16" t="s">
        <v>835</v>
      </c>
      <c r="F20" s="16"/>
      <c r="G20" s="16"/>
    </row>
    <row r="21" spans="1:9" ht="15.5">
      <c r="A21" s="275" t="s">
        <v>1086</v>
      </c>
      <c r="B21" s="447" t="s">
        <v>242</v>
      </c>
      <c r="C21" s="445"/>
      <c r="D21" s="445"/>
      <c r="E21" s="445"/>
      <c r="F21" s="445"/>
      <c r="G21" s="451"/>
      <c r="H21" s="300">
        <f>SUM(D22)</f>
        <v>1</v>
      </c>
      <c r="I21" s="300">
        <f>COUNT(D22)*2</f>
        <v>2</v>
      </c>
    </row>
    <row r="22" spans="1:9" ht="62">
      <c r="A22" s="276" t="s">
        <v>1087</v>
      </c>
      <c r="B22" s="6" t="s">
        <v>243</v>
      </c>
      <c r="C22" s="67" t="s">
        <v>2283</v>
      </c>
      <c r="D22" s="51">
        <v>1</v>
      </c>
      <c r="E22" s="71" t="s">
        <v>835</v>
      </c>
      <c r="F22" s="19"/>
      <c r="G22" s="16"/>
    </row>
    <row r="23" spans="1:9" ht="21">
      <c r="A23" s="274"/>
      <c r="B23" s="441" t="s">
        <v>244</v>
      </c>
      <c r="C23" s="441"/>
      <c r="D23" s="441"/>
      <c r="E23" s="441"/>
      <c r="F23" s="441"/>
      <c r="G23" s="441"/>
      <c r="H23" s="300">
        <f>H24+H33+H44+H53+H57</f>
        <v>41</v>
      </c>
      <c r="I23" s="300">
        <f>I24+I33+I44+I53+I57</f>
        <v>82</v>
      </c>
    </row>
    <row r="24" spans="1:9" ht="15.5">
      <c r="A24" s="275" t="s">
        <v>1090</v>
      </c>
      <c r="B24" s="447" t="s">
        <v>1786</v>
      </c>
      <c r="C24" s="445"/>
      <c r="D24" s="445"/>
      <c r="E24" s="445"/>
      <c r="F24" s="445"/>
      <c r="G24" s="451"/>
      <c r="H24" s="300">
        <f>SUM(D25:D32)</f>
        <v>8</v>
      </c>
      <c r="I24" s="300">
        <f>COUNT(D25:D32)*2</f>
        <v>16</v>
      </c>
    </row>
    <row r="25" spans="1:9" ht="43.5">
      <c r="A25" s="276" t="s">
        <v>1091</v>
      </c>
      <c r="B25" s="100" t="s">
        <v>246</v>
      </c>
      <c r="C25" s="27" t="s">
        <v>1092</v>
      </c>
      <c r="D25" s="51">
        <v>1</v>
      </c>
      <c r="E25" s="71" t="s">
        <v>823</v>
      </c>
      <c r="F25" s="19" t="s">
        <v>1093</v>
      </c>
      <c r="G25" s="16"/>
    </row>
    <row r="26" spans="1:9" ht="29">
      <c r="A26" s="276"/>
      <c r="B26" s="281"/>
      <c r="C26" s="67" t="s">
        <v>2284</v>
      </c>
      <c r="D26" s="51">
        <v>1</v>
      </c>
      <c r="E26" s="71" t="s">
        <v>823</v>
      </c>
      <c r="F26" s="71"/>
      <c r="G26" s="16"/>
    </row>
    <row r="27" spans="1:9" ht="46.5">
      <c r="A27" s="276" t="s">
        <v>1095</v>
      </c>
      <c r="B27" s="100" t="s">
        <v>247</v>
      </c>
      <c r="C27" s="67" t="s">
        <v>2285</v>
      </c>
      <c r="D27" s="51">
        <v>1</v>
      </c>
      <c r="E27" s="71" t="s">
        <v>823</v>
      </c>
      <c r="F27" s="16"/>
      <c r="G27" s="16"/>
    </row>
    <row r="28" spans="1:9" ht="43.5">
      <c r="A28" s="276"/>
      <c r="B28" s="100"/>
      <c r="C28" s="67" t="s">
        <v>1794</v>
      </c>
      <c r="D28" s="51">
        <v>1</v>
      </c>
      <c r="E28" s="71" t="s">
        <v>823</v>
      </c>
      <c r="F28" s="16"/>
      <c r="G28" s="16"/>
    </row>
    <row r="29" spans="1:9" ht="46.5">
      <c r="A29" s="279" t="s">
        <v>1104</v>
      </c>
      <c r="B29" s="100" t="s">
        <v>1105</v>
      </c>
      <c r="C29" s="67" t="s">
        <v>2286</v>
      </c>
      <c r="D29" s="51">
        <v>1</v>
      </c>
      <c r="E29" s="16" t="s">
        <v>823</v>
      </c>
      <c r="F29" s="16"/>
      <c r="G29" s="16"/>
    </row>
    <row r="30" spans="1:9" ht="62">
      <c r="A30" s="276" t="s">
        <v>1107</v>
      </c>
      <c r="B30" s="100" t="s">
        <v>1108</v>
      </c>
      <c r="C30" s="67" t="s">
        <v>2287</v>
      </c>
      <c r="D30" s="51">
        <v>1</v>
      </c>
      <c r="E30" s="16" t="s">
        <v>823</v>
      </c>
      <c r="F30" s="19" t="s">
        <v>2288</v>
      </c>
      <c r="G30" s="16"/>
    </row>
    <row r="31" spans="1:9" ht="43.5">
      <c r="A31" s="276" t="s">
        <v>1110</v>
      </c>
      <c r="B31" s="100" t="s">
        <v>248</v>
      </c>
      <c r="C31" s="27" t="s">
        <v>479</v>
      </c>
      <c r="D31" s="51">
        <v>1</v>
      </c>
      <c r="E31" s="16" t="s">
        <v>823</v>
      </c>
      <c r="F31" s="16"/>
      <c r="G31" s="16"/>
    </row>
    <row r="32" spans="1:9" ht="46.5">
      <c r="A32" s="279" t="s">
        <v>25</v>
      </c>
      <c r="B32" s="100" t="s">
        <v>249</v>
      </c>
      <c r="C32" s="14" t="s">
        <v>2289</v>
      </c>
      <c r="D32" s="51">
        <v>1</v>
      </c>
      <c r="E32" s="16" t="s">
        <v>825</v>
      </c>
      <c r="F32" s="16"/>
      <c r="G32" s="16"/>
    </row>
    <row r="33" spans="1:9" ht="15.5">
      <c r="A33" s="275" t="s">
        <v>1115</v>
      </c>
      <c r="B33" s="447" t="s">
        <v>2290</v>
      </c>
      <c r="C33" s="445"/>
      <c r="D33" s="445"/>
      <c r="E33" s="445"/>
      <c r="F33" s="445"/>
      <c r="G33" s="451"/>
      <c r="H33" s="300">
        <f>SUM(D34:D43)</f>
        <v>10</v>
      </c>
      <c r="I33" s="300">
        <f>COUNT(D34:D43)*2</f>
        <v>20</v>
      </c>
    </row>
    <row r="34" spans="1:9" ht="58">
      <c r="A34" s="276" t="s">
        <v>1117</v>
      </c>
      <c r="B34" s="102" t="s">
        <v>251</v>
      </c>
      <c r="C34" s="67" t="s">
        <v>2291</v>
      </c>
      <c r="D34" s="51">
        <v>1</v>
      </c>
      <c r="E34" s="16" t="s">
        <v>823</v>
      </c>
      <c r="F34" s="69" t="s">
        <v>2292</v>
      </c>
      <c r="G34" s="16"/>
    </row>
    <row r="35" spans="1:9" ht="29">
      <c r="A35" s="276"/>
      <c r="B35" s="102"/>
      <c r="C35" s="67" t="s">
        <v>2293</v>
      </c>
      <c r="D35" s="51">
        <v>1</v>
      </c>
      <c r="E35" s="16" t="s">
        <v>838</v>
      </c>
      <c r="F35" s="16"/>
      <c r="G35" s="16"/>
    </row>
    <row r="36" spans="1:9" ht="43.5">
      <c r="A36" s="276"/>
      <c r="B36" s="102"/>
      <c r="C36" s="67" t="s">
        <v>2294</v>
      </c>
      <c r="D36" s="51">
        <v>1</v>
      </c>
      <c r="E36" s="16" t="s">
        <v>823</v>
      </c>
      <c r="F36" s="16"/>
      <c r="G36" s="16"/>
    </row>
    <row r="37" spans="1:9" ht="43.5">
      <c r="A37" s="276"/>
      <c r="B37" s="102"/>
      <c r="C37" s="67" t="s">
        <v>2295</v>
      </c>
      <c r="D37" s="51">
        <v>1</v>
      </c>
      <c r="E37" s="16" t="s">
        <v>838</v>
      </c>
      <c r="F37" s="16"/>
      <c r="G37" s="16"/>
    </row>
    <row r="38" spans="1:9" ht="29">
      <c r="A38" s="276"/>
      <c r="B38" s="102"/>
      <c r="C38" s="67" t="s">
        <v>2296</v>
      </c>
      <c r="D38" s="51">
        <v>1</v>
      </c>
      <c r="E38" s="16" t="s">
        <v>842</v>
      </c>
      <c r="F38" s="16"/>
      <c r="G38" s="16"/>
    </row>
    <row r="39" spans="1:9" ht="43.5">
      <c r="A39" s="276"/>
      <c r="B39" s="102"/>
      <c r="C39" s="67" t="s">
        <v>2297</v>
      </c>
      <c r="D39" s="51">
        <v>1</v>
      </c>
      <c r="E39" s="16" t="s">
        <v>1152</v>
      </c>
      <c r="F39" s="16"/>
      <c r="G39" s="16"/>
    </row>
    <row r="40" spans="1:9" ht="43.5">
      <c r="A40" s="279"/>
      <c r="B40" s="102"/>
      <c r="C40" s="14" t="s">
        <v>2298</v>
      </c>
      <c r="D40" s="51">
        <v>1</v>
      </c>
      <c r="E40" s="16"/>
      <c r="F40" s="16"/>
      <c r="G40" s="16"/>
    </row>
    <row r="41" spans="1:9" ht="62">
      <c r="A41" s="276" t="s">
        <v>1122</v>
      </c>
      <c r="B41" s="282" t="s">
        <v>1123</v>
      </c>
      <c r="C41" s="67" t="s">
        <v>2299</v>
      </c>
      <c r="D41" s="51">
        <v>1</v>
      </c>
      <c r="E41" s="16" t="s">
        <v>823</v>
      </c>
      <c r="F41" s="16"/>
      <c r="G41" s="16"/>
    </row>
    <row r="42" spans="1:9" ht="29">
      <c r="A42" s="276"/>
      <c r="B42" s="102"/>
      <c r="C42" s="67" t="s">
        <v>488</v>
      </c>
      <c r="D42" s="51">
        <v>1</v>
      </c>
      <c r="E42" s="16" t="s">
        <v>823</v>
      </c>
      <c r="F42" s="16"/>
      <c r="G42" s="16"/>
    </row>
    <row r="43" spans="1:9" ht="29">
      <c r="A43" s="276"/>
      <c r="B43" s="102"/>
      <c r="C43" s="29" t="s">
        <v>2300</v>
      </c>
      <c r="D43" s="51">
        <v>1</v>
      </c>
      <c r="E43" s="16" t="s">
        <v>823</v>
      </c>
      <c r="F43" s="16"/>
      <c r="G43" s="16"/>
    </row>
    <row r="44" spans="1:9" ht="15.5">
      <c r="A44" s="275" t="s">
        <v>1127</v>
      </c>
      <c r="B44" s="447" t="s">
        <v>253</v>
      </c>
      <c r="C44" s="445"/>
      <c r="D44" s="445"/>
      <c r="E44" s="445"/>
      <c r="F44" s="445"/>
      <c r="G44" s="451"/>
      <c r="H44" s="300">
        <f>SUM(D45:D52)</f>
        <v>8</v>
      </c>
      <c r="I44" s="300">
        <f>COUNT(D45:D52)*2</f>
        <v>16</v>
      </c>
    </row>
    <row r="45" spans="1:9" ht="31">
      <c r="A45" s="276" t="s">
        <v>1128</v>
      </c>
      <c r="B45" s="102" t="s">
        <v>254</v>
      </c>
      <c r="C45" s="67" t="s">
        <v>2301</v>
      </c>
      <c r="D45" s="51">
        <v>1</v>
      </c>
      <c r="E45" s="71" t="s">
        <v>823</v>
      </c>
      <c r="F45" s="71" t="s">
        <v>2302</v>
      </c>
      <c r="G45" s="16"/>
    </row>
    <row r="46" spans="1:9" ht="43.5">
      <c r="A46" s="276"/>
      <c r="B46" s="283"/>
      <c r="C46" s="67" t="s">
        <v>2303</v>
      </c>
      <c r="D46" s="51">
        <v>1</v>
      </c>
      <c r="E46" s="71" t="s">
        <v>823</v>
      </c>
      <c r="F46" s="111"/>
      <c r="G46" s="16"/>
    </row>
    <row r="47" spans="1:9" ht="29">
      <c r="A47" s="276"/>
      <c r="B47" s="283"/>
      <c r="C47" s="67" t="s">
        <v>2304</v>
      </c>
      <c r="D47" s="51">
        <v>1</v>
      </c>
      <c r="E47" s="71" t="s">
        <v>823</v>
      </c>
      <c r="F47" s="19"/>
      <c r="G47" s="16"/>
    </row>
    <row r="48" spans="1:9" ht="72.5">
      <c r="A48" s="276"/>
      <c r="B48" s="283"/>
      <c r="C48" s="67" t="s">
        <v>2305</v>
      </c>
      <c r="D48" s="51">
        <v>1</v>
      </c>
      <c r="E48" s="71" t="s">
        <v>823</v>
      </c>
      <c r="F48" s="19"/>
      <c r="G48" s="16"/>
    </row>
    <row r="49" spans="1:9" ht="46.5">
      <c r="A49" s="276" t="s">
        <v>1132</v>
      </c>
      <c r="B49" s="102" t="s">
        <v>255</v>
      </c>
      <c r="C49" s="67" t="s">
        <v>2306</v>
      </c>
      <c r="D49" s="51">
        <v>1</v>
      </c>
      <c r="E49" s="16" t="s">
        <v>820</v>
      </c>
      <c r="F49" s="16"/>
      <c r="G49" s="16"/>
    </row>
    <row r="50" spans="1:9" ht="72.5">
      <c r="A50" s="276"/>
      <c r="B50" s="102"/>
      <c r="C50" s="67" t="s">
        <v>2307</v>
      </c>
      <c r="D50" s="51">
        <v>1</v>
      </c>
      <c r="E50" s="16" t="s">
        <v>820</v>
      </c>
      <c r="F50" s="16"/>
      <c r="G50" s="16"/>
    </row>
    <row r="51" spans="1:9" ht="62">
      <c r="A51" s="276" t="s">
        <v>1134</v>
      </c>
      <c r="B51" s="102" t="s">
        <v>256</v>
      </c>
      <c r="C51" s="14" t="s">
        <v>493</v>
      </c>
      <c r="D51" s="51">
        <v>1</v>
      </c>
      <c r="E51" s="16" t="s">
        <v>1807</v>
      </c>
      <c r="F51" s="16"/>
      <c r="G51" s="16"/>
    </row>
    <row r="52" spans="1:9" ht="77.5">
      <c r="A52" s="276" t="s">
        <v>1137</v>
      </c>
      <c r="B52" s="102" t="s">
        <v>257</v>
      </c>
      <c r="C52" s="67" t="s">
        <v>1808</v>
      </c>
      <c r="D52" s="51">
        <v>1</v>
      </c>
      <c r="E52" s="16" t="s">
        <v>820</v>
      </c>
      <c r="F52" s="16"/>
      <c r="G52" s="16"/>
    </row>
    <row r="53" spans="1:9" ht="15.5">
      <c r="A53" s="275" t="s">
        <v>1140</v>
      </c>
      <c r="B53" s="447" t="s">
        <v>258</v>
      </c>
      <c r="C53" s="445"/>
      <c r="D53" s="445"/>
      <c r="E53" s="445"/>
      <c r="F53" s="445"/>
      <c r="G53" s="451"/>
      <c r="H53" s="300">
        <f>SUM(D54:D56)</f>
        <v>3</v>
      </c>
      <c r="I53" s="300">
        <f>COUNT(D54:D56)*2</f>
        <v>6</v>
      </c>
    </row>
    <row r="54" spans="1:9" ht="62">
      <c r="A54" s="279" t="s">
        <v>1142</v>
      </c>
      <c r="B54" s="102" t="s">
        <v>259</v>
      </c>
      <c r="C54" s="67" t="s">
        <v>2308</v>
      </c>
      <c r="D54" s="51">
        <v>1</v>
      </c>
      <c r="E54" s="16" t="s">
        <v>821</v>
      </c>
      <c r="F54" s="16"/>
      <c r="G54" s="16"/>
    </row>
    <row r="55" spans="1:9" ht="46.5">
      <c r="A55" s="276" t="s">
        <v>1149</v>
      </c>
      <c r="B55" s="102" t="s">
        <v>262</v>
      </c>
      <c r="C55" s="14" t="s">
        <v>2309</v>
      </c>
      <c r="D55" s="51">
        <v>1</v>
      </c>
      <c r="E55" s="16" t="s">
        <v>832</v>
      </c>
      <c r="F55" s="16"/>
      <c r="G55" s="16"/>
    </row>
    <row r="56" spans="1:9" ht="58">
      <c r="A56" s="276" t="s">
        <v>1153</v>
      </c>
      <c r="B56" s="5" t="s">
        <v>2310</v>
      </c>
      <c r="C56" s="19" t="s">
        <v>2311</v>
      </c>
      <c r="D56" s="51">
        <v>1</v>
      </c>
      <c r="E56" s="16" t="s">
        <v>823</v>
      </c>
      <c r="F56" s="16"/>
      <c r="G56" s="16"/>
    </row>
    <row r="57" spans="1:9" ht="18.5">
      <c r="A57" s="275" t="s">
        <v>1155</v>
      </c>
      <c r="B57" s="447" t="s">
        <v>264</v>
      </c>
      <c r="C57" s="448"/>
      <c r="D57" s="448"/>
      <c r="E57" s="448"/>
      <c r="F57" s="448"/>
      <c r="G57" s="487"/>
      <c r="H57" s="300">
        <f>SUM(D58:D69)</f>
        <v>12</v>
      </c>
      <c r="I57" s="300">
        <f>COUNT(D58:D69)*2</f>
        <v>24</v>
      </c>
    </row>
    <row r="58" spans="1:9" ht="62">
      <c r="A58" s="276" t="s">
        <v>41</v>
      </c>
      <c r="B58" s="102" t="s">
        <v>265</v>
      </c>
      <c r="C58" s="67" t="s">
        <v>2312</v>
      </c>
      <c r="D58" s="51">
        <v>1</v>
      </c>
      <c r="E58" s="16" t="s">
        <v>833</v>
      </c>
      <c r="F58" s="16"/>
      <c r="G58" s="16"/>
    </row>
    <row r="59" spans="1:9" ht="58">
      <c r="A59" s="276"/>
      <c r="B59" s="102"/>
      <c r="C59" s="67" t="s">
        <v>2313</v>
      </c>
      <c r="D59" s="51">
        <v>1</v>
      </c>
      <c r="E59" s="16" t="s">
        <v>833</v>
      </c>
      <c r="F59" s="16"/>
      <c r="G59" s="16"/>
    </row>
    <row r="60" spans="1:9" ht="43.5">
      <c r="A60" s="276"/>
      <c r="B60" s="102"/>
      <c r="C60" s="67" t="s">
        <v>2314</v>
      </c>
      <c r="D60" s="51">
        <v>1</v>
      </c>
      <c r="E60" s="16"/>
      <c r="F60" s="16"/>
      <c r="G60" s="16"/>
    </row>
    <row r="61" spans="1:9" ht="29">
      <c r="A61" s="276"/>
      <c r="B61" s="102"/>
      <c r="C61" s="14" t="s">
        <v>2315</v>
      </c>
      <c r="D61" s="51">
        <v>1</v>
      </c>
      <c r="E61" s="16"/>
      <c r="F61" s="16"/>
      <c r="G61" s="16"/>
    </row>
    <row r="62" spans="1:9" ht="29">
      <c r="A62" s="276"/>
      <c r="B62" s="102"/>
      <c r="C62" s="14" t="s">
        <v>2316</v>
      </c>
      <c r="D62" s="51">
        <v>1</v>
      </c>
      <c r="E62" s="16"/>
      <c r="F62" s="16"/>
      <c r="G62" s="16"/>
    </row>
    <row r="63" spans="1:9" ht="29">
      <c r="A63" s="276"/>
      <c r="B63" s="102"/>
      <c r="C63" s="67" t="s">
        <v>2317</v>
      </c>
      <c r="D63" s="51">
        <v>1</v>
      </c>
      <c r="E63" s="16"/>
      <c r="F63" s="16"/>
      <c r="G63" s="16"/>
    </row>
    <row r="64" spans="1:9" ht="15.5">
      <c r="A64" s="276"/>
      <c r="B64" s="102"/>
      <c r="C64" s="67" t="s">
        <v>2318</v>
      </c>
      <c r="D64" s="51">
        <v>1</v>
      </c>
      <c r="E64" s="16"/>
      <c r="F64" s="16"/>
      <c r="G64" s="16"/>
    </row>
    <row r="65" spans="1:9" ht="15.5">
      <c r="A65" s="276"/>
      <c r="B65" s="102"/>
      <c r="C65" s="67" t="s">
        <v>2319</v>
      </c>
      <c r="D65" s="51">
        <v>1</v>
      </c>
      <c r="E65" s="16"/>
      <c r="F65" s="16"/>
      <c r="G65" s="16"/>
    </row>
    <row r="66" spans="1:9" ht="72.5">
      <c r="A66" s="276" t="s">
        <v>1159</v>
      </c>
      <c r="B66" s="102" t="s">
        <v>266</v>
      </c>
      <c r="C66" s="14" t="s">
        <v>501</v>
      </c>
      <c r="D66" s="51">
        <v>1</v>
      </c>
      <c r="E66" s="16" t="s">
        <v>833</v>
      </c>
      <c r="F66" s="16"/>
      <c r="G66" s="16"/>
    </row>
    <row r="67" spans="1:9" ht="58">
      <c r="A67" s="276" t="s">
        <v>1162</v>
      </c>
      <c r="B67" s="102" t="s">
        <v>267</v>
      </c>
      <c r="C67" s="14" t="s">
        <v>502</v>
      </c>
      <c r="D67" s="51">
        <v>1</v>
      </c>
      <c r="E67" s="16" t="s">
        <v>833</v>
      </c>
      <c r="F67" s="16"/>
      <c r="G67" s="16"/>
    </row>
    <row r="68" spans="1:9" ht="62">
      <c r="A68" s="276" t="s">
        <v>1164</v>
      </c>
      <c r="B68" s="102" t="s">
        <v>2320</v>
      </c>
      <c r="C68" s="19" t="s">
        <v>1812</v>
      </c>
      <c r="D68" s="51">
        <v>1</v>
      </c>
      <c r="E68" s="16" t="s">
        <v>1167</v>
      </c>
      <c r="F68" s="16"/>
      <c r="G68" s="16"/>
    </row>
    <row r="69" spans="1:9" ht="62">
      <c r="A69" s="276" t="s">
        <v>2321</v>
      </c>
      <c r="B69" s="7" t="s">
        <v>2322</v>
      </c>
      <c r="C69" s="67" t="s">
        <v>2323</v>
      </c>
      <c r="D69" s="51">
        <v>1</v>
      </c>
      <c r="E69" s="16" t="s">
        <v>835</v>
      </c>
      <c r="F69" s="16"/>
      <c r="G69" s="16"/>
    </row>
    <row r="70" spans="1:9" ht="21">
      <c r="A70" s="274"/>
      <c r="B70" s="441" t="s">
        <v>268</v>
      </c>
      <c r="C70" s="441"/>
      <c r="D70" s="441"/>
      <c r="E70" s="441"/>
      <c r="F70" s="441"/>
      <c r="G70" s="441"/>
      <c r="H70" s="300">
        <f>H71+H93+H103+H114+H126</f>
        <v>62</v>
      </c>
      <c r="I70" s="300">
        <f>I71+I93+I103+I114+I126</f>
        <v>124</v>
      </c>
    </row>
    <row r="71" spans="1:9" ht="18.5">
      <c r="A71" s="275" t="s">
        <v>1171</v>
      </c>
      <c r="B71" s="447" t="s">
        <v>269</v>
      </c>
      <c r="C71" s="448"/>
      <c r="D71" s="448"/>
      <c r="E71" s="448"/>
      <c r="F71" s="448"/>
      <c r="G71" s="487"/>
      <c r="H71" s="300">
        <f>SUM(D72:D92)</f>
        <v>21</v>
      </c>
      <c r="I71" s="300">
        <f>COUNT(D72:D92)*2</f>
        <v>42</v>
      </c>
    </row>
    <row r="72" spans="1:9" ht="43.5">
      <c r="A72" s="276" t="s">
        <v>1172</v>
      </c>
      <c r="B72" s="5" t="s">
        <v>1813</v>
      </c>
      <c r="C72" s="67" t="s">
        <v>2324</v>
      </c>
      <c r="D72" s="51">
        <v>1</v>
      </c>
      <c r="E72" s="16" t="s">
        <v>823</v>
      </c>
      <c r="F72" s="14" t="s">
        <v>2325</v>
      </c>
      <c r="G72" s="16"/>
    </row>
    <row r="73" spans="1:9" ht="58">
      <c r="A73" s="276" t="s">
        <v>1177</v>
      </c>
      <c r="B73" s="7" t="s">
        <v>1817</v>
      </c>
      <c r="C73" s="14" t="s">
        <v>2326</v>
      </c>
      <c r="D73" s="51">
        <v>1</v>
      </c>
      <c r="E73" s="16" t="s">
        <v>823</v>
      </c>
      <c r="F73" s="14" t="s">
        <v>2327</v>
      </c>
      <c r="G73" s="16"/>
    </row>
    <row r="74" spans="1:9" ht="58">
      <c r="A74" s="276"/>
      <c r="B74" s="7"/>
      <c r="C74" s="14" t="s">
        <v>2328</v>
      </c>
      <c r="D74" s="51">
        <v>1</v>
      </c>
      <c r="E74" s="16" t="s">
        <v>823</v>
      </c>
      <c r="F74" s="19"/>
      <c r="G74" s="16"/>
    </row>
    <row r="75" spans="1:9" ht="15.5">
      <c r="A75" s="276"/>
      <c r="B75" s="7"/>
      <c r="C75" s="14" t="s">
        <v>2329</v>
      </c>
      <c r="D75" s="51">
        <v>1</v>
      </c>
      <c r="E75" s="16" t="s">
        <v>823</v>
      </c>
      <c r="F75" s="19"/>
      <c r="G75" s="16"/>
    </row>
    <row r="76" spans="1:9" ht="29">
      <c r="A76" s="276"/>
      <c r="B76" s="7"/>
      <c r="C76" s="87" t="s">
        <v>2330</v>
      </c>
      <c r="D76" s="51">
        <v>1</v>
      </c>
      <c r="E76" s="16" t="s">
        <v>823</v>
      </c>
      <c r="F76" s="19"/>
      <c r="G76" s="16"/>
    </row>
    <row r="77" spans="1:9" ht="15.5">
      <c r="A77" s="276"/>
      <c r="B77" s="7"/>
      <c r="C77" s="14" t="s">
        <v>2331</v>
      </c>
      <c r="D77" s="51">
        <v>1</v>
      </c>
      <c r="E77" s="16" t="s">
        <v>823</v>
      </c>
      <c r="F77" s="19"/>
      <c r="G77" s="16"/>
    </row>
    <row r="78" spans="1:9" ht="29">
      <c r="A78" s="276"/>
      <c r="B78" s="7"/>
      <c r="C78" s="14" t="s">
        <v>2332</v>
      </c>
      <c r="D78" s="51">
        <v>1</v>
      </c>
      <c r="E78" s="16" t="s">
        <v>823</v>
      </c>
      <c r="F78" s="19"/>
      <c r="G78" s="16"/>
    </row>
    <row r="79" spans="1:9" ht="43.5">
      <c r="A79" s="276"/>
      <c r="B79" s="7"/>
      <c r="C79" s="14" t="s">
        <v>2333</v>
      </c>
      <c r="D79" s="51">
        <v>1</v>
      </c>
      <c r="E79" s="16" t="s">
        <v>823</v>
      </c>
      <c r="F79" s="19"/>
      <c r="G79" s="16"/>
    </row>
    <row r="80" spans="1:9" ht="46.5">
      <c r="A80" s="276" t="s">
        <v>1187</v>
      </c>
      <c r="B80" s="5" t="s">
        <v>2334</v>
      </c>
      <c r="C80" s="14" t="s">
        <v>2335</v>
      </c>
      <c r="D80" s="51">
        <v>1</v>
      </c>
      <c r="E80" s="16" t="s">
        <v>823</v>
      </c>
      <c r="F80" s="19"/>
      <c r="G80" s="16"/>
    </row>
    <row r="81" spans="1:9" ht="29">
      <c r="A81" s="276"/>
      <c r="B81" s="5"/>
      <c r="C81" s="14" t="s">
        <v>2336</v>
      </c>
      <c r="D81" s="51">
        <v>1</v>
      </c>
      <c r="E81" s="16" t="s">
        <v>823</v>
      </c>
      <c r="F81" s="19"/>
      <c r="G81" s="16"/>
    </row>
    <row r="82" spans="1:9" ht="29">
      <c r="A82" s="276"/>
      <c r="B82" s="5"/>
      <c r="C82" s="14" t="s">
        <v>2337</v>
      </c>
      <c r="D82" s="51">
        <v>1</v>
      </c>
      <c r="E82" s="16" t="s">
        <v>823</v>
      </c>
      <c r="F82" s="19"/>
      <c r="G82" s="16"/>
    </row>
    <row r="83" spans="1:9" ht="29">
      <c r="A83" s="276"/>
      <c r="B83" s="5"/>
      <c r="C83" s="14" t="s">
        <v>2338</v>
      </c>
      <c r="D83" s="51">
        <v>1</v>
      </c>
      <c r="E83" s="16" t="s">
        <v>823</v>
      </c>
      <c r="F83" s="19"/>
      <c r="G83" s="16"/>
    </row>
    <row r="84" spans="1:9" ht="29">
      <c r="A84" s="276"/>
      <c r="B84" s="5"/>
      <c r="C84" s="14" t="s">
        <v>2339</v>
      </c>
      <c r="D84" s="51">
        <v>1</v>
      </c>
      <c r="E84" s="16" t="s">
        <v>823</v>
      </c>
      <c r="F84" s="19"/>
      <c r="G84" s="16"/>
    </row>
    <row r="85" spans="1:9" ht="15.5">
      <c r="A85" s="276"/>
      <c r="B85" s="5"/>
      <c r="C85" s="14" t="s">
        <v>2340</v>
      </c>
      <c r="D85" s="51">
        <v>1</v>
      </c>
      <c r="E85" s="16" t="s">
        <v>823</v>
      </c>
      <c r="F85" s="19" t="s">
        <v>2341</v>
      </c>
      <c r="G85" s="16"/>
    </row>
    <row r="86" spans="1:9" ht="29">
      <c r="A86" s="276"/>
      <c r="B86" s="5"/>
      <c r="C86" s="87" t="s">
        <v>2342</v>
      </c>
      <c r="D86" s="51">
        <v>1</v>
      </c>
      <c r="E86" s="16" t="s">
        <v>823</v>
      </c>
      <c r="F86" s="22"/>
      <c r="G86" s="16"/>
    </row>
    <row r="87" spans="1:9" ht="116">
      <c r="A87" s="276" t="s">
        <v>1193</v>
      </c>
      <c r="B87" s="5" t="s">
        <v>273</v>
      </c>
      <c r="C87" s="67" t="s">
        <v>2343</v>
      </c>
      <c r="D87" s="51">
        <v>1</v>
      </c>
      <c r="E87" s="16" t="s">
        <v>823</v>
      </c>
      <c r="F87" s="69" t="s">
        <v>2344</v>
      </c>
      <c r="G87" s="16"/>
    </row>
    <row r="88" spans="1:9" ht="58">
      <c r="A88" s="276"/>
      <c r="B88" s="5"/>
      <c r="C88" s="67" t="s">
        <v>2345</v>
      </c>
      <c r="D88" s="51">
        <v>1</v>
      </c>
      <c r="E88" s="16" t="s">
        <v>823</v>
      </c>
      <c r="F88" s="19" t="s">
        <v>2346</v>
      </c>
      <c r="G88" s="16"/>
    </row>
    <row r="89" spans="1:9" ht="46.5">
      <c r="A89" s="276" t="s">
        <v>1195</v>
      </c>
      <c r="B89" s="5" t="s">
        <v>274</v>
      </c>
      <c r="C89" s="14" t="s">
        <v>1196</v>
      </c>
      <c r="D89" s="51">
        <v>1</v>
      </c>
      <c r="E89" s="16" t="s">
        <v>823</v>
      </c>
      <c r="F89" s="16"/>
      <c r="G89" s="16"/>
    </row>
    <row r="90" spans="1:9" ht="31">
      <c r="A90" s="276" t="s">
        <v>1197</v>
      </c>
      <c r="B90" s="5" t="s">
        <v>275</v>
      </c>
      <c r="C90" s="67" t="s">
        <v>2347</v>
      </c>
      <c r="D90" s="51">
        <v>1</v>
      </c>
      <c r="E90" s="16" t="s">
        <v>823</v>
      </c>
      <c r="F90" s="16"/>
      <c r="G90" s="16"/>
    </row>
    <row r="91" spans="1:9" ht="77.5">
      <c r="A91" s="276" t="s">
        <v>1200</v>
      </c>
      <c r="B91" s="6" t="s">
        <v>276</v>
      </c>
      <c r="C91" s="67" t="s">
        <v>2348</v>
      </c>
      <c r="D91" s="51">
        <v>1</v>
      </c>
      <c r="E91" s="16" t="s">
        <v>823</v>
      </c>
      <c r="F91" s="16"/>
      <c r="G91" s="16"/>
    </row>
    <row r="92" spans="1:9" ht="58">
      <c r="A92" s="276"/>
      <c r="B92" s="11"/>
      <c r="C92" s="67" t="s">
        <v>2349</v>
      </c>
      <c r="D92" s="51">
        <v>1</v>
      </c>
      <c r="E92" s="16" t="s">
        <v>823</v>
      </c>
      <c r="F92" s="16"/>
      <c r="G92" s="16"/>
    </row>
    <row r="93" spans="1:9" ht="18.5">
      <c r="A93" s="275" t="s">
        <v>1205</v>
      </c>
      <c r="B93" s="447" t="s">
        <v>277</v>
      </c>
      <c r="C93" s="448"/>
      <c r="D93" s="448"/>
      <c r="E93" s="448"/>
      <c r="F93" s="448"/>
      <c r="G93" s="487"/>
      <c r="H93" s="300">
        <f>SUM(D94:D102)</f>
        <v>9</v>
      </c>
      <c r="I93" s="300">
        <f>COUNT(D94:D102)*2</f>
        <v>18</v>
      </c>
    </row>
    <row r="94" spans="1:9" ht="101.5">
      <c r="A94" s="279" t="s">
        <v>53</v>
      </c>
      <c r="B94" s="7" t="s">
        <v>2350</v>
      </c>
      <c r="C94" s="14" t="s">
        <v>528</v>
      </c>
      <c r="D94" s="51">
        <v>1</v>
      </c>
      <c r="E94" s="16" t="s">
        <v>823</v>
      </c>
      <c r="F94" s="14" t="s">
        <v>871</v>
      </c>
      <c r="G94" s="16"/>
    </row>
    <row r="95" spans="1:9" ht="43.5">
      <c r="A95" s="276" t="s">
        <v>1207</v>
      </c>
      <c r="B95" s="7" t="s">
        <v>279</v>
      </c>
      <c r="C95" s="67" t="s">
        <v>2351</v>
      </c>
      <c r="D95" s="51">
        <v>1</v>
      </c>
      <c r="E95" s="16" t="s">
        <v>823</v>
      </c>
      <c r="F95" s="19" t="s">
        <v>1841</v>
      </c>
      <c r="G95" s="16"/>
    </row>
    <row r="96" spans="1:9" ht="31">
      <c r="A96" s="276" t="s">
        <v>55</v>
      </c>
      <c r="B96" s="105" t="s">
        <v>2352</v>
      </c>
      <c r="C96" s="15" t="s">
        <v>1843</v>
      </c>
      <c r="D96" s="51">
        <v>1</v>
      </c>
      <c r="E96" s="16" t="s">
        <v>823</v>
      </c>
      <c r="F96" s="16"/>
      <c r="G96" s="16"/>
    </row>
    <row r="97" spans="1:9" ht="29">
      <c r="A97" s="276"/>
      <c r="B97" s="12"/>
      <c r="C97" s="67" t="s">
        <v>1211</v>
      </c>
      <c r="D97" s="51">
        <v>1</v>
      </c>
      <c r="E97" s="16" t="s">
        <v>823</v>
      </c>
      <c r="F97" s="16"/>
      <c r="G97" s="16"/>
    </row>
    <row r="98" spans="1:9" ht="43.5">
      <c r="A98" s="276" t="s">
        <v>1844</v>
      </c>
      <c r="B98" s="7" t="s">
        <v>281</v>
      </c>
      <c r="C98" s="69" t="s">
        <v>2353</v>
      </c>
      <c r="D98" s="51">
        <v>1</v>
      </c>
      <c r="E98" s="16" t="s">
        <v>828</v>
      </c>
      <c r="F98" s="16"/>
      <c r="G98" s="16"/>
    </row>
    <row r="99" spans="1:9" ht="58">
      <c r="A99" s="276"/>
      <c r="B99" s="106"/>
      <c r="C99" s="67" t="s">
        <v>1846</v>
      </c>
      <c r="D99" s="51">
        <v>1</v>
      </c>
      <c r="E99" s="16" t="s">
        <v>823</v>
      </c>
      <c r="F99" s="16"/>
      <c r="G99" s="16"/>
    </row>
    <row r="100" spans="1:9" ht="58">
      <c r="A100" s="276" t="s">
        <v>57</v>
      </c>
      <c r="B100" s="106" t="s">
        <v>282</v>
      </c>
      <c r="C100" s="69" t="s">
        <v>2354</v>
      </c>
      <c r="D100" s="51">
        <v>1</v>
      </c>
      <c r="E100" s="16" t="s">
        <v>823</v>
      </c>
      <c r="F100" s="16"/>
      <c r="G100" s="16"/>
    </row>
    <row r="101" spans="1:9" ht="72.5">
      <c r="A101" s="276"/>
      <c r="B101" s="106"/>
      <c r="C101" s="19" t="s">
        <v>534</v>
      </c>
      <c r="D101" s="51">
        <v>1</v>
      </c>
      <c r="E101" s="16" t="s">
        <v>827</v>
      </c>
      <c r="F101" s="16"/>
      <c r="G101" s="16"/>
    </row>
    <row r="102" spans="1:9" ht="62">
      <c r="A102" s="276" t="s">
        <v>1217</v>
      </c>
      <c r="B102" s="7" t="s">
        <v>283</v>
      </c>
      <c r="C102" s="14" t="s">
        <v>535</v>
      </c>
      <c r="D102" s="51">
        <v>1</v>
      </c>
      <c r="E102" s="16" t="s">
        <v>821</v>
      </c>
      <c r="F102" s="16"/>
      <c r="G102" s="16"/>
    </row>
    <row r="103" spans="1:9" ht="18.5">
      <c r="A103" s="275" t="s">
        <v>59</v>
      </c>
      <c r="B103" s="447" t="s">
        <v>284</v>
      </c>
      <c r="C103" s="448"/>
      <c r="D103" s="448"/>
      <c r="E103" s="448"/>
      <c r="F103" s="448"/>
      <c r="G103" s="487"/>
      <c r="H103" s="300">
        <f>SUM(D104:D113)</f>
        <v>10</v>
      </c>
      <c r="I103" s="300">
        <f>COUNT(D104:D113)*2</f>
        <v>20</v>
      </c>
    </row>
    <row r="104" spans="1:9" ht="46.5">
      <c r="A104" s="284" t="s">
        <v>60</v>
      </c>
      <c r="B104" s="7" t="s">
        <v>285</v>
      </c>
      <c r="C104" s="91" t="s">
        <v>2355</v>
      </c>
      <c r="D104" s="121">
        <v>1</v>
      </c>
      <c r="E104" s="66" t="s">
        <v>827</v>
      </c>
      <c r="F104" s="285"/>
      <c r="G104" s="285"/>
    </row>
    <row r="105" spans="1:9" ht="46.5">
      <c r="A105" s="276" t="s">
        <v>2356</v>
      </c>
      <c r="B105" s="286" t="s">
        <v>2357</v>
      </c>
      <c r="C105" s="67" t="s">
        <v>2358</v>
      </c>
      <c r="D105" s="121">
        <v>1</v>
      </c>
      <c r="E105" s="66" t="s">
        <v>827</v>
      </c>
      <c r="F105" s="22"/>
      <c r="G105" s="73"/>
    </row>
    <row r="106" spans="1:9" ht="46.5">
      <c r="A106" s="276" t="s">
        <v>1851</v>
      </c>
      <c r="B106" s="5" t="s">
        <v>287</v>
      </c>
      <c r="C106" s="67" t="s">
        <v>2359</v>
      </c>
      <c r="D106" s="51">
        <v>1</v>
      </c>
      <c r="E106" s="16" t="s">
        <v>834</v>
      </c>
      <c r="F106" s="19" t="s">
        <v>2360</v>
      </c>
      <c r="G106" s="16"/>
    </row>
    <row r="107" spans="1:9" ht="31">
      <c r="A107" s="276" t="s">
        <v>2361</v>
      </c>
      <c r="B107" s="5" t="s">
        <v>289</v>
      </c>
      <c r="C107" s="14" t="s">
        <v>2362</v>
      </c>
      <c r="D107" s="51">
        <v>1</v>
      </c>
      <c r="E107" s="16" t="s">
        <v>821</v>
      </c>
      <c r="F107" s="19"/>
      <c r="G107" s="16"/>
    </row>
    <row r="108" spans="1:9" ht="15.5">
      <c r="A108" s="276"/>
      <c r="B108" s="5"/>
      <c r="C108" s="14" t="s">
        <v>2363</v>
      </c>
      <c r="D108" s="51">
        <v>1</v>
      </c>
      <c r="E108" s="16" t="s">
        <v>835</v>
      </c>
      <c r="F108" s="19"/>
      <c r="G108" s="16"/>
    </row>
    <row r="109" spans="1:9" ht="31">
      <c r="A109" s="276" t="s">
        <v>2364</v>
      </c>
      <c r="B109" s="5" t="s">
        <v>290</v>
      </c>
      <c r="C109" s="67" t="s">
        <v>2365</v>
      </c>
      <c r="D109" s="51">
        <v>1</v>
      </c>
      <c r="E109" s="16" t="s">
        <v>821</v>
      </c>
      <c r="F109" s="16"/>
      <c r="G109" s="16"/>
    </row>
    <row r="110" spans="1:9" ht="29">
      <c r="A110" s="276"/>
      <c r="B110" s="5"/>
      <c r="C110" s="67" t="s">
        <v>2366</v>
      </c>
      <c r="D110" s="51">
        <v>1</v>
      </c>
      <c r="E110" s="16" t="s">
        <v>821</v>
      </c>
      <c r="F110" s="16"/>
      <c r="G110" s="16"/>
    </row>
    <row r="111" spans="1:9" ht="15.5">
      <c r="A111" s="276"/>
      <c r="B111" s="5"/>
      <c r="C111" s="67" t="s">
        <v>2367</v>
      </c>
      <c r="D111" s="51">
        <v>1</v>
      </c>
      <c r="E111" s="16"/>
      <c r="F111" s="16"/>
      <c r="G111" s="16"/>
    </row>
    <row r="112" spans="1:9" ht="15.5">
      <c r="A112" s="276"/>
      <c r="B112" s="5"/>
      <c r="C112" s="67" t="s">
        <v>546</v>
      </c>
      <c r="D112" s="51">
        <v>1</v>
      </c>
      <c r="E112" s="16" t="s">
        <v>835</v>
      </c>
      <c r="F112" s="16"/>
      <c r="G112" s="16"/>
    </row>
    <row r="113" spans="1:9" ht="31">
      <c r="A113" s="276" t="s">
        <v>2368</v>
      </c>
      <c r="B113" s="5" t="s">
        <v>291</v>
      </c>
      <c r="C113" s="67" t="s">
        <v>2369</v>
      </c>
      <c r="D113" s="51">
        <v>1</v>
      </c>
      <c r="E113" s="16" t="s">
        <v>821</v>
      </c>
      <c r="F113" s="16"/>
      <c r="G113" s="16"/>
    </row>
    <row r="114" spans="1:9" ht="18.5">
      <c r="A114" s="275" t="s">
        <v>1242</v>
      </c>
      <c r="B114" s="447" t="s">
        <v>1871</v>
      </c>
      <c r="C114" s="448"/>
      <c r="D114" s="448"/>
      <c r="E114" s="448"/>
      <c r="F114" s="448"/>
      <c r="G114" s="487"/>
      <c r="H114" s="300">
        <f>SUM(D115:D125)</f>
        <v>11</v>
      </c>
      <c r="I114" s="300">
        <f>COUNT(D115:D125)*2</f>
        <v>22</v>
      </c>
    </row>
    <row r="115" spans="1:9" ht="46.5">
      <c r="A115" s="276" t="s">
        <v>1243</v>
      </c>
      <c r="B115" s="5" t="s">
        <v>293</v>
      </c>
      <c r="C115" s="14" t="s">
        <v>550</v>
      </c>
      <c r="D115" s="51">
        <v>1</v>
      </c>
      <c r="E115" s="71" t="s">
        <v>827</v>
      </c>
      <c r="F115" s="19"/>
      <c r="G115" s="16"/>
    </row>
    <row r="116" spans="1:9" ht="15.5">
      <c r="A116" s="276"/>
      <c r="B116" s="5"/>
      <c r="C116" s="15" t="s">
        <v>1874</v>
      </c>
      <c r="D116" s="51">
        <v>1</v>
      </c>
      <c r="E116" s="112" t="s">
        <v>827</v>
      </c>
      <c r="F116" s="101"/>
      <c r="G116" s="16"/>
    </row>
    <row r="117" spans="1:9" ht="15.5">
      <c r="A117" s="276"/>
      <c r="B117" s="5"/>
      <c r="C117" s="14" t="s">
        <v>552</v>
      </c>
      <c r="D117" s="51">
        <v>1</v>
      </c>
      <c r="E117" s="71" t="s">
        <v>827</v>
      </c>
      <c r="F117" s="19"/>
      <c r="G117" s="16"/>
    </row>
    <row r="118" spans="1:9" ht="29">
      <c r="A118" s="276"/>
      <c r="B118" s="5"/>
      <c r="C118" s="14" t="s">
        <v>553</v>
      </c>
      <c r="D118" s="51">
        <v>1</v>
      </c>
      <c r="E118" s="71" t="s">
        <v>827</v>
      </c>
      <c r="F118" s="19"/>
      <c r="G118" s="16"/>
    </row>
    <row r="119" spans="1:9" ht="29">
      <c r="A119" s="276"/>
      <c r="B119" s="5"/>
      <c r="C119" s="14" t="s">
        <v>554</v>
      </c>
      <c r="D119" s="51">
        <v>1</v>
      </c>
      <c r="E119" s="71" t="s">
        <v>827</v>
      </c>
      <c r="F119" s="19"/>
      <c r="G119" s="16"/>
    </row>
    <row r="120" spans="1:9" ht="29">
      <c r="A120" s="276"/>
      <c r="B120" s="5"/>
      <c r="C120" s="14" t="s">
        <v>556</v>
      </c>
      <c r="D120" s="51">
        <v>1</v>
      </c>
      <c r="E120" s="71" t="s">
        <v>827</v>
      </c>
      <c r="F120" s="19"/>
      <c r="G120" s="16"/>
    </row>
    <row r="121" spans="1:9" ht="29">
      <c r="A121" s="276"/>
      <c r="B121" s="5"/>
      <c r="C121" s="67" t="s">
        <v>559</v>
      </c>
      <c r="D121" s="51">
        <v>1</v>
      </c>
      <c r="E121" s="71" t="s">
        <v>827</v>
      </c>
      <c r="F121" s="14" t="s">
        <v>876</v>
      </c>
      <c r="G121" s="16"/>
    </row>
    <row r="122" spans="1:9" ht="43.5">
      <c r="A122" s="276" t="s">
        <v>1247</v>
      </c>
      <c r="B122" s="5" t="s">
        <v>294</v>
      </c>
      <c r="C122" s="67" t="s">
        <v>555</v>
      </c>
      <c r="D122" s="51">
        <v>1</v>
      </c>
      <c r="E122" s="71" t="s">
        <v>827</v>
      </c>
      <c r="F122" s="19"/>
      <c r="G122" s="16"/>
    </row>
    <row r="123" spans="1:9" ht="43.5">
      <c r="A123" s="276"/>
      <c r="B123" s="5"/>
      <c r="C123" s="67" t="s">
        <v>2370</v>
      </c>
      <c r="D123" s="51">
        <v>1</v>
      </c>
      <c r="E123" s="71" t="s">
        <v>827</v>
      </c>
      <c r="F123" s="19"/>
      <c r="G123" s="16"/>
    </row>
    <row r="124" spans="1:9" ht="29">
      <c r="A124" s="276"/>
      <c r="B124" s="5"/>
      <c r="C124" s="67" t="s">
        <v>733</v>
      </c>
      <c r="D124" s="51">
        <v>1</v>
      </c>
      <c r="E124" s="71" t="s">
        <v>827</v>
      </c>
      <c r="F124" s="71" t="s">
        <v>2371</v>
      </c>
      <c r="G124" s="16"/>
    </row>
    <row r="125" spans="1:9" ht="62">
      <c r="A125" s="276" t="s">
        <v>1251</v>
      </c>
      <c r="B125" s="7" t="s">
        <v>295</v>
      </c>
      <c r="C125" s="67" t="s">
        <v>2372</v>
      </c>
      <c r="D125" s="51">
        <v>1</v>
      </c>
      <c r="E125" s="71" t="s">
        <v>827</v>
      </c>
      <c r="F125" s="14" t="s">
        <v>2373</v>
      </c>
      <c r="G125" s="16"/>
    </row>
    <row r="126" spans="1:9" ht="18.5">
      <c r="A126" s="275" t="s">
        <v>1254</v>
      </c>
      <c r="B126" s="447" t="s">
        <v>296</v>
      </c>
      <c r="C126" s="448"/>
      <c r="D126" s="448"/>
      <c r="E126" s="448"/>
      <c r="F126" s="448"/>
      <c r="G126" s="487"/>
      <c r="H126" s="300">
        <f>SUM(D127:D137)</f>
        <v>11</v>
      </c>
      <c r="I126" s="300">
        <f>COUNT(D127:D137)*2</f>
        <v>22</v>
      </c>
    </row>
    <row r="127" spans="1:9" ht="87">
      <c r="A127" s="276" t="s">
        <v>1255</v>
      </c>
      <c r="B127" s="5" t="s">
        <v>297</v>
      </c>
      <c r="C127" s="5" t="s">
        <v>1256</v>
      </c>
      <c r="D127" s="51">
        <v>1</v>
      </c>
      <c r="E127" s="71" t="s">
        <v>823</v>
      </c>
      <c r="F127" s="19" t="s">
        <v>2374</v>
      </c>
      <c r="G127" s="16"/>
    </row>
    <row r="128" spans="1:9" ht="62">
      <c r="A128" s="276" t="s">
        <v>1258</v>
      </c>
      <c r="B128" s="5" t="s">
        <v>298</v>
      </c>
      <c r="C128" s="5" t="s">
        <v>2375</v>
      </c>
      <c r="D128" s="51">
        <v>1</v>
      </c>
      <c r="E128" s="71" t="s">
        <v>823</v>
      </c>
      <c r="F128" s="19"/>
      <c r="G128" s="16"/>
    </row>
    <row r="129" spans="1:9" ht="62">
      <c r="A129" s="279" t="s">
        <v>1911</v>
      </c>
      <c r="B129" s="5" t="s">
        <v>299</v>
      </c>
      <c r="C129" s="62" t="s">
        <v>1912</v>
      </c>
      <c r="D129" s="51">
        <v>1</v>
      </c>
      <c r="E129" s="71" t="s">
        <v>823</v>
      </c>
      <c r="F129" s="19" t="s">
        <v>2376</v>
      </c>
      <c r="G129" s="16"/>
    </row>
    <row r="130" spans="1:9" ht="116">
      <c r="A130" s="276" t="s">
        <v>1914</v>
      </c>
      <c r="B130" s="6" t="s">
        <v>300</v>
      </c>
      <c r="C130" s="6" t="s">
        <v>571</v>
      </c>
      <c r="D130" s="51">
        <v>1</v>
      </c>
      <c r="E130" s="71" t="s">
        <v>823</v>
      </c>
      <c r="F130" s="19" t="s">
        <v>2377</v>
      </c>
      <c r="G130" s="16"/>
    </row>
    <row r="131" spans="1:9" ht="58">
      <c r="A131" s="279" t="s">
        <v>1265</v>
      </c>
      <c r="B131" s="5" t="s">
        <v>301</v>
      </c>
      <c r="C131" s="6" t="s">
        <v>572</v>
      </c>
      <c r="D131" s="51">
        <v>1</v>
      </c>
      <c r="E131" s="71" t="s">
        <v>823</v>
      </c>
      <c r="F131" s="14" t="s">
        <v>886</v>
      </c>
      <c r="G131" s="16"/>
    </row>
    <row r="132" spans="1:9" ht="46.5">
      <c r="A132" s="279" t="s">
        <v>77</v>
      </c>
      <c r="B132" s="6" t="s">
        <v>302</v>
      </c>
      <c r="C132" s="6" t="s">
        <v>1267</v>
      </c>
      <c r="D132" s="51">
        <v>1</v>
      </c>
      <c r="E132" s="71" t="s">
        <v>823</v>
      </c>
      <c r="F132" s="14" t="s">
        <v>1268</v>
      </c>
      <c r="G132" s="16"/>
    </row>
    <row r="133" spans="1:9" ht="46.5">
      <c r="A133" s="279"/>
      <c r="B133" s="6"/>
      <c r="C133" s="6" t="s">
        <v>573</v>
      </c>
      <c r="D133" s="51">
        <v>1</v>
      </c>
      <c r="E133" s="71" t="s">
        <v>823</v>
      </c>
      <c r="F133" s="14" t="s">
        <v>2378</v>
      </c>
      <c r="G133" s="16"/>
    </row>
    <row r="134" spans="1:9" ht="46.5">
      <c r="A134" s="276" t="s">
        <v>1270</v>
      </c>
      <c r="B134" s="5" t="s">
        <v>303</v>
      </c>
      <c r="C134" s="14" t="s">
        <v>2379</v>
      </c>
      <c r="D134" s="51">
        <v>1</v>
      </c>
      <c r="E134" s="71" t="s">
        <v>823</v>
      </c>
      <c r="F134" s="19"/>
      <c r="G134" s="16"/>
    </row>
    <row r="135" spans="1:9" ht="58">
      <c r="A135" s="276"/>
      <c r="B135" s="16"/>
      <c r="C135" s="14" t="s">
        <v>2380</v>
      </c>
      <c r="D135" s="51">
        <v>1</v>
      </c>
      <c r="E135" s="71" t="s">
        <v>823</v>
      </c>
      <c r="F135" s="19" t="s">
        <v>2381</v>
      </c>
      <c r="G135" s="16"/>
    </row>
    <row r="136" spans="1:9" ht="58">
      <c r="A136" s="276"/>
      <c r="B136" s="16"/>
      <c r="C136" s="14" t="s">
        <v>2382</v>
      </c>
      <c r="D136" s="51">
        <v>1</v>
      </c>
      <c r="E136" s="71" t="s">
        <v>823</v>
      </c>
      <c r="F136" s="84" t="s">
        <v>2383</v>
      </c>
      <c r="G136" s="16"/>
    </row>
    <row r="137" spans="1:9" ht="58">
      <c r="A137" s="276"/>
      <c r="B137" s="16"/>
      <c r="C137" s="67" t="s">
        <v>2384</v>
      </c>
      <c r="D137" s="51">
        <v>1</v>
      </c>
      <c r="E137" s="71" t="s">
        <v>823</v>
      </c>
      <c r="F137" s="19" t="s">
        <v>2385</v>
      </c>
      <c r="G137" s="16"/>
    </row>
    <row r="138" spans="1:9" ht="18.5">
      <c r="A138" s="287"/>
      <c r="B138" s="494" t="s">
        <v>304</v>
      </c>
      <c r="C138" s="494"/>
      <c r="D138" s="494"/>
      <c r="E138" s="494"/>
      <c r="F138" s="494"/>
      <c r="G138" s="494"/>
      <c r="H138" s="300">
        <f>H139+H143+H153+H172+H176+H186</f>
        <v>46</v>
      </c>
      <c r="I138" s="300">
        <f>I139+I143+I153+I172+I176+I186</f>
        <v>92</v>
      </c>
    </row>
    <row r="139" spans="1:9" ht="18.5">
      <c r="A139" s="275" t="s">
        <v>1275</v>
      </c>
      <c r="B139" s="447" t="s">
        <v>305</v>
      </c>
      <c r="C139" s="448"/>
      <c r="D139" s="448"/>
      <c r="E139" s="448"/>
      <c r="F139" s="448"/>
      <c r="G139" s="487"/>
      <c r="H139" s="300">
        <f>SUM(D140:D142)</f>
        <v>3</v>
      </c>
      <c r="I139" s="300">
        <f>COUNT(D140:D142)*2</f>
        <v>6</v>
      </c>
    </row>
    <row r="140" spans="1:9" ht="46.5">
      <c r="A140" s="276" t="s">
        <v>1276</v>
      </c>
      <c r="B140" s="7" t="s">
        <v>306</v>
      </c>
      <c r="C140" s="14" t="s">
        <v>578</v>
      </c>
      <c r="D140" s="51">
        <v>1</v>
      </c>
      <c r="E140" s="16" t="s">
        <v>835</v>
      </c>
      <c r="F140" s="16"/>
      <c r="G140" s="16"/>
    </row>
    <row r="141" spans="1:9" ht="58">
      <c r="A141" s="276"/>
      <c r="B141" s="7"/>
      <c r="C141" s="14" t="s">
        <v>579</v>
      </c>
      <c r="D141" s="51">
        <v>1</v>
      </c>
      <c r="E141" s="16" t="s">
        <v>835</v>
      </c>
      <c r="F141" s="16"/>
      <c r="G141" s="16"/>
    </row>
    <row r="142" spans="1:9" ht="62">
      <c r="A142" s="276" t="s">
        <v>1277</v>
      </c>
      <c r="B142" s="5" t="s">
        <v>307</v>
      </c>
      <c r="C142" s="14" t="s">
        <v>581</v>
      </c>
      <c r="D142" s="51">
        <v>1</v>
      </c>
      <c r="E142" s="16" t="s">
        <v>837</v>
      </c>
      <c r="F142" s="19" t="s">
        <v>1929</v>
      </c>
      <c r="G142" s="16"/>
    </row>
    <row r="143" spans="1:9" ht="18.5">
      <c r="A143" s="275" t="s">
        <v>1279</v>
      </c>
      <c r="B143" s="447" t="s">
        <v>309</v>
      </c>
      <c r="C143" s="448"/>
      <c r="D143" s="448"/>
      <c r="E143" s="448"/>
      <c r="F143" s="448"/>
      <c r="G143" s="487"/>
      <c r="H143" s="300">
        <f>SUM(D144:D152)</f>
        <v>9</v>
      </c>
      <c r="I143" s="300">
        <f>COUNT(D144:D152)*2</f>
        <v>18</v>
      </c>
    </row>
    <row r="144" spans="1:9" ht="72.5">
      <c r="A144" s="276" t="s">
        <v>1280</v>
      </c>
      <c r="B144" s="5" t="s">
        <v>1931</v>
      </c>
      <c r="C144" s="19" t="s">
        <v>1932</v>
      </c>
      <c r="D144" s="51">
        <v>1</v>
      </c>
      <c r="E144" s="16" t="s">
        <v>835</v>
      </c>
      <c r="F144" s="19" t="s">
        <v>1933</v>
      </c>
      <c r="G144" s="16"/>
    </row>
    <row r="145" spans="1:9" ht="46.5">
      <c r="A145" s="276" t="s">
        <v>1284</v>
      </c>
      <c r="B145" s="5" t="s">
        <v>310</v>
      </c>
      <c r="C145" s="67" t="s">
        <v>583</v>
      </c>
      <c r="D145" s="51">
        <v>1</v>
      </c>
      <c r="E145" s="16" t="s">
        <v>823</v>
      </c>
      <c r="F145" s="16"/>
      <c r="G145" s="16"/>
    </row>
    <row r="146" spans="1:9" ht="29">
      <c r="A146" s="276"/>
      <c r="B146" s="5"/>
      <c r="C146" s="67" t="s">
        <v>584</v>
      </c>
      <c r="D146" s="51">
        <v>1</v>
      </c>
      <c r="E146" s="16" t="s">
        <v>823</v>
      </c>
      <c r="F146" s="16"/>
      <c r="G146" s="16"/>
    </row>
    <row r="147" spans="1:9" ht="31">
      <c r="A147" s="276" t="s">
        <v>1286</v>
      </c>
      <c r="B147" s="5" t="s">
        <v>311</v>
      </c>
      <c r="C147" s="14" t="s">
        <v>2386</v>
      </c>
      <c r="D147" s="51">
        <v>1</v>
      </c>
      <c r="E147" s="16" t="s">
        <v>827</v>
      </c>
      <c r="F147" s="16"/>
      <c r="G147" s="16"/>
    </row>
    <row r="148" spans="1:9" ht="15.5">
      <c r="A148" s="276"/>
      <c r="B148" s="5"/>
      <c r="C148" s="14" t="s">
        <v>1935</v>
      </c>
      <c r="D148" s="51">
        <v>1</v>
      </c>
      <c r="E148" s="71" t="s">
        <v>827</v>
      </c>
      <c r="F148" s="16"/>
      <c r="G148" s="16"/>
    </row>
    <row r="149" spans="1:9" ht="43.5">
      <c r="A149" s="276" t="s">
        <v>1292</v>
      </c>
      <c r="B149" s="14" t="s">
        <v>313</v>
      </c>
      <c r="C149" s="14" t="s">
        <v>1938</v>
      </c>
      <c r="D149" s="51">
        <v>1</v>
      </c>
      <c r="E149" s="16" t="s">
        <v>835</v>
      </c>
      <c r="F149" s="16"/>
      <c r="G149" s="16"/>
    </row>
    <row r="150" spans="1:9" ht="29">
      <c r="A150" s="276"/>
      <c r="B150" s="14"/>
      <c r="C150" s="14" t="s">
        <v>590</v>
      </c>
      <c r="D150" s="51">
        <v>1</v>
      </c>
      <c r="E150" s="16" t="s">
        <v>838</v>
      </c>
      <c r="F150" s="16"/>
      <c r="G150" s="16"/>
    </row>
    <row r="151" spans="1:9" ht="58">
      <c r="A151" s="276" t="s">
        <v>1294</v>
      </c>
      <c r="B151" s="5" t="s">
        <v>314</v>
      </c>
      <c r="C151" s="14" t="s">
        <v>591</v>
      </c>
      <c r="D151" s="51">
        <v>1</v>
      </c>
      <c r="E151" s="16" t="s">
        <v>827</v>
      </c>
      <c r="F151" s="14" t="s">
        <v>893</v>
      </c>
      <c r="G151" s="16"/>
    </row>
    <row r="152" spans="1:9" ht="46.5">
      <c r="A152" s="276" t="s">
        <v>2387</v>
      </c>
      <c r="B152" s="5" t="s">
        <v>315</v>
      </c>
      <c r="C152" s="67" t="s">
        <v>2388</v>
      </c>
      <c r="D152" s="51">
        <v>1</v>
      </c>
      <c r="E152" s="16" t="s">
        <v>828</v>
      </c>
      <c r="F152" s="69" t="s">
        <v>2389</v>
      </c>
      <c r="G152" s="16"/>
    </row>
    <row r="153" spans="1:9" ht="18.5">
      <c r="A153" s="275" t="s">
        <v>1298</v>
      </c>
      <c r="B153" s="447" t="s">
        <v>316</v>
      </c>
      <c r="C153" s="448"/>
      <c r="D153" s="448"/>
      <c r="E153" s="448"/>
      <c r="F153" s="448"/>
      <c r="G153" s="487"/>
      <c r="H153" s="300">
        <f>SUM(D154:D171)</f>
        <v>18</v>
      </c>
      <c r="I153" s="300">
        <f>COUNT(D154:D171)*2</f>
        <v>36</v>
      </c>
    </row>
    <row r="154" spans="1:9" ht="46.5">
      <c r="A154" s="276" t="s">
        <v>1299</v>
      </c>
      <c r="B154" s="7" t="s">
        <v>2390</v>
      </c>
      <c r="C154" s="67" t="s">
        <v>1301</v>
      </c>
      <c r="D154" s="51">
        <v>1</v>
      </c>
      <c r="E154" s="16" t="s">
        <v>823</v>
      </c>
      <c r="F154" s="16"/>
      <c r="G154" s="16"/>
    </row>
    <row r="155" spans="1:9" ht="29">
      <c r="A155" s="276"/>
      <c r="B155" s="7"/>
      <c r="C155" s="67" t="s">
        <v>1302</v>
      </c>
      <c r="D155" s="51">
        <v>1</v>
      </c>
      <c r="E155" s="16" t="s">
        <v>823</v>
      </c>
      <c r="F155" s="16"/>
      <c r="G155" s="16"/>
    </row>
    <row r="156" spans="1:9" ht="43.5">
      <c r="A156" s="276" t="s">
        <v>1303</v>
      </c>
      <c r="B156" s="5" t="s">
        <v>317</v>
      </c>
      <c r="C156" s="87" t="s">
        <v>593</v>
      </c>
      <c r="D156" s="51">
        <v>1</v>
      </c>
      <c r="E156" s="16" t="s">
        <v>823</v>
      </c>
      <c r="F156" s="16"/>
      <c r="G156" s="16"/>
    </row>
    <row r="157" spans="1:9" ht="29">
      <c r="A157" s="276"/>
      <c r="B157" s="5"/>
      <c r="C157" s="69" t="s">
        <v>594</v>
      </c>
      <c r="D157" s="51">
        <v>1</v>
      </c>
      <c r="E157" s="16" t="s">
        <v>823</v>
      </c>
      <c r="F157" s="16"/>
      <c r="G157" s="16"/>
    </row>
    <row r="158" spans="1:9" ht="29">
      <c r="A158" s="276"/>
      <c r="B158" s="5"/>
      <c r="C158" s="67" t="s">
        <v>595</v>
      </c>
      <c r="D158" s="51">
        <v>1</v>
      </c>
      <c r="E158" s="16" t="s">
        <v>823</v>
      </c>
      <c r="F158" s="16"/>
      <c r="G158" s="16"/>
    </row>
    <row r="159" spans="1:9" ht="29">
      <c r="A159" s="276"/>
      <c r="B159" s="5"/>
      <c r="C159" s="67" t="s">
        <v>596</v>
      </c>
      <c r="D159" s="51">
        <v>1</v>
      </c>
      <c r="E159" s="16" t="s">
        <v>823</v>
      </c>
      <c r="F159" s="16"/>
      <c r="G159" s="16"/>
    </row>
    <row r="160" spans="1:9" ht="43.5">
      <c r="A160" s="276" t="s">
        <v>92</v>
      </c>
      <c r="B160" s="6" t="s">
        <v>318</v>
      </c>
      <c r="C160" s="69" t="s">
        <v>2391</v>
      </c>
      <c r="D160" s="51">
        <v>1</v>
      </c>
      <c r="E160" s="16" t="s">
        <v>823</v>
      </c>
      <c r="F160" s="69" t="s">
        <v>894</v>
      </c>
      <c r="G160" s="16"/>
    </row>
    <row r="161" spans="1:9" ht="29">
      <c r="A161" s="276"/>
      <c r="B161" s="6"/>
      <c r="C161" s="14" t="s">
        <v>598</v>
      </c>
      <c r="D161" s="51">
        <v>1</v>
      </c>
      <c r="E161" s="16" t="s">
        <v>823</v>
      </c>
      <c r="F161" s="14"/>
      <c r="G161" s="16"/>
    </row>
    <row r="162" spans="1:9" ht="43.5">
      <c r="A162" s="276"/>
      <c r="B162" s="6"/>
      <c r="C162" s="67" t="s">
        <v>1305</v>
      </c>
      <c r="D162" s="51">
        <v>1</v>
      </c>
      <c r="E162" s="16" t="s">
        <v>823</v>
      </c>
      <c r="F162" s="14"/>
      <c r="G162" s="16"/>
    </row>
    <row r="163" spans="1:9" ht="31">
      <c r="A163" s="276" t="s">
        <v>93</v>
      </c>
      <c r="B163" s="5" t="s">
        <v>319</v>
      </c>
      <c r="C163" s="14" t="s">
        <v>2392</v>
      </c>
      <c r="D163" s="51">
        <v>1</v>
      </c>
      <c r="E163" s="16" t="s">
        <v>823</v>
      </c>
      <c r="F163" s="16"/>
      <c r="G163" s="16"/>
    </row>
    <row r="164" spans="1:9" ht="46.5">
      <c r="A164" s="276" t="s">
        <v>1308</v>
      </c>
      <c r="B164" s="5" t="s">
        <v>320</v>
      </c>
      <c r="C164" s="14" t="s">
        <v>1309</v>
      </c>
      <c r="D164" s="51">
        <v>1</v>
      </c>
      <c r="E164" s="16" t="s">
        <v>823</v>
      </c>
      <c r="F164" s="16"/>
      <c r="G164" s="16"/>
    </row>
    <row r="165" spans="1:9" ht="46.5">
      <c r="A165" s="276" t="s">
        <v>1310</v>
      </c>
      <c r="B165" s="6" t="s">
        <v>321</v>
      </c>
      <c r="C165" s="29" t="s">
        <v>2393</v>
      </c>
      <c r="D165" s="51">
        <v>1</v>
      </c>
      <c r="E165" s="16" t="s">
        <v>823</v>
      </c>
      <c r="F165" s="14" t="s">
        <v>2394</v>
      </c>
      <c r="G165" s="16"/>
    </row>
    <row r="166" spans="1:9" ht="29">
      <c r="A166" s="276"/>
      <c r="B166" s="6"/>
      <c r="C166" s="29" t="s">
        <v>2395</v>
      </c>
      <c r="D166" s="51">
        <v>1</v>
      </c>
      <c r="E166" s="16" t="s">
        <v>823</v>
      </c>
      <c r="F166" s="14" t="s">
        <v>2396</v>
      </c>
      <c r="G166" s="16"/>
    </row>
    <row r="167" spans="1:9" ht="46.5">
      <c r="A167" s="276" t="s">
        <v>96</v>
      </c>
      <c r="B167" s="6" t="s">
        <v>322</v>
      </c>
      <c r="C167" s="19" t="s">
        <v>2397</v>
      </c>
      <c r="D167" s="51">
        <v>1</v>
      </c>
      <c r="E167" s="16" t="s">
        <v>830</v>
      </c>
      <c r="F167" s="16"/>
      <c r="G167" s="16"/>
    </row>
    <row r="168" spans="1:9" ht="43.5">
      <c r="A168" s="276"/>
      <c r="B168" s="6"/>
      <c r="C168" s="67" t="s">
        <v>2398</v>
      </c>
      <c r="D168" s="51">
        <v>1</v>
      </c>
      <c r="E168" s="16" t="s">
        <v>828</v>
      </c>
      <c r="F168" s="16"/>
      <c r="G168" s="16"/>
    </row>
    <row r="169" spans="1:9" ht="87">
      <c r="A169" s="276" t="s">
        <v>97</v>
      </c>
      <c r="B169" s="6" t="s">
        <v>323</v>
      </c>
      <c r="C169" s="14" t="s">
        <v>2399</v>
      </c>
      <c r="D169" s="51">
        <v>1</v>
      </c>
      <c r="E169" s="16" t="s">
        <v>839</v>
      </c>
      <c r="F169" s="14" t="s">
        <v>2400</v>
      </c>
      <c r="G169" s="16"/>
    </row>
    <row r="170" spans="1:9" ht="87">
      <c r="A170" s="276"/>
      <c r="B170" s="6"/>
      <c r="C170" s="14" t="s">
        <v>2401</v>
      </c>
      <c r="D170" s="51">
        <v>1</v>
      </c>
      <c r="E170" s="16" t="s">
        <v>822</v>
      </c>
      <c r="F170" s="14" t="s">
        <v>897</v>
      </c>
      <c r="G170" s="16"/>
    </row>
    <row r="171" spans="1:9" ht="43.5">
      <c r="A171" s="279" t="s">
        <v>1321</v>
      </c>
      <c r="B171" s="15" t="s">
        <v>325</v>
      </c>
      <c r="C171" s="14" t="s">
        <v>1953</v>
      </c>
      <c r="D171" s="51">
        <v>1</v>
      </c>
      <c r="E171" s="16" t="s">
        <v>831</v>
      </c>
      <c r="F171" s="16"/>
      <c r="G171" s="16"/>
    </row>
    <row r="172" spans="1:9" ht="18.5">
      <c r="A172" s="275" t="s">
        <v>100</v>
      </c>
      <c r="B172" s="447" t="s">
        <v>326</v>
      </c>
      <c r="C172" s="448"/>
      <c r="D172" s="448"/>
      <c r="E172" s="448"/>
      <c r="F172" s="448"/>
      <c r="G172" s="487"/>
      <c r="H172" s="300">
        <f>SUM(D173:D175)</f>
        <v>3</v>
      </c>
      <c r="I172" s="300">
        <f>COUNT(D173:D175)*2</f>
        <v>6</v>
      </c>
    </row>
    <row r="173" spans="1:9" ht="62">
      <c r="A173" s="276" t="s">
        <v>101</v>
      </c>
      <c r="B173" s="5" t="s">
        <v>2402</v>
      </c>
      <c r="C173" s="14" t="s">
        <v>2403</v>
      </c>
      <c r="D173" s="51">
        <v>1</v>
      </c>
      <c r="E173" s="16" t="s">
        <v>828</v>
      </c>
      <c r="F173" s="16"/>
      <c r="G173" s="16"/>
    </row>
    <row r="174" spans="1:9" ht="46.5">
      <c r="A174" s="276" t="s">
        <v>1323</v>
      </c>
      <c r="B174" s="5" t="s">
        <v>328</v>
      </c>
      <c r="C174" s="67" t="s">
        <v>2404</v>
      </c>
      <c r="D174" s="51">
        <v>1</v>
      </c>
      <c r="E174" s="16" t="s">
        <v>828</v>
      </c>
      <c r="F174" s="16"/>
      <c r="G174" s="16"/>
    </row>
    <row r="175" spans="1:9" ht="43.5">
      <c r="A175" s="3" t="s">
        <v>103</v>
      </c>
      <c r="B175" s="15" t="s">
        <v>329</v>
      </c>
      <c r="C175" s="14" t="s">
        <v>611</v>
      </c>
      <c r="D175" s="51">
        <v>1</v>
      </c>
      <c r="E175" s="16" t="s">
        <v>823</v>
      </c>
      <c r="F175" s="16"/>
      <c r="G175" s="16"/>
    </row>
    <row r="176" spans="1:9" ht="18.5">
      <c r="A176" s="275" t="s">
        <v>1325</v>
      </c>
      <c r="B176" s="447" t="s">
        <v>330</v>
      </c>
      <c r="C176" s="448"/>
      <c r="D176" s="448"/>
      <c r="E176" s="448"/>
      <c r="F176" s="448"/>
      <c r="G176" s="487"/>
      <c r="H176" s="300">
        <f>SUM(D177:D185)</f>
        <v>9</v>
      </c>
      <c r="I176" s="300">
        <f>COUNT(D177:D185)*2</f>
        <v>18</v>
      </c>
    </row>
    <row r="177" spans="1:9" ht="58">
      <c r="A177" s="276" t="s">
        <v>2405</v>
      </c>
      <c r="B177" s="5" t="s">
        <v>2406</v>
      </c>
      <c r="C177" s="14" t="s">
        <v>2407</v>
      </c>
      <c r="D177" s="51">
        <v>1</v>
      </c>
      <c r="E177" s="71" t="s">
        <v>829</v>
      </c>
      <c r="F177" s="19"/>
      <c r="G177" s="16"/>
    </row>
    <row r="178" spans="1:9" ht="46.5">
      <c r="A178" s="276" t="s">
        <v>2408</v>
      </c>
      <c r="B178" s="5" t="s">
        <v>2409</v>
      </c>
      <c r="C178" s="14" t="s">
        <v>2410</v>
      </c>
      <c r="D178" s="51">
        <v>1</v>
      </c>
      <c r="E178" s="71" t="s">
        <v>827</v>
      </c>
      <c r="F178" s="19" t="s">
        <v>2411</v>
      </c>
      <c r="G178" s="16"/>
    </row>
    <row r="179" spans="1:9" ht="29">
      <c r="A179" s="276"/>
      <c r="B179" s="5"/>
      <c r="C179" s="14" t="s">
        <v>2412</v>
      </c>
      <c r="D179" s="51">
        <v>1</v>
      </c>
      <c r="E179" s="71" t="s">
        <v>833</v>
      </c>
      <c r="F179" s="19" t="s">
        <v>2413</v>
      </c>
      <c r="G179" s="16"/>
    </row>
    <row r="180" spans="1:9" ht="72.5">
      <c r="A180" s="276" t="s">
        <v>2414</v>
      </c>
      <c r="B180" s="14" t="s">
        <v>2415</v>
      </c>
      <c r="C180" s="67" t="s">
        <v>2416</v>
      </c>
      <c r="D180" s="51">
        <v>1</v>
      </c>
      <c r="E180" s="71" t="s">
        <v>829</v>
      </c>
      <c r="F180" s="19" t="s">
        <v>2417</v>
      </c>
      <c r="G180" s="16"/>
    </row>
    <row r="181" spans="1:9" ht="31">
      <c r="A181" s="276" t="s">
        <v>2418</v>
      </c>
      <c r="B181" s="5" t="s">
        <v>331</v>
      </c>
      <c r="C181" s="14" t="s">
        <v>2419</v>
      </c>
      <c r="D181" s="51">
        <v>1</v>
      </c>
      <c r="E181" s="16" t="s">
        <v>827</v>
      </c>
      <c r="F181" s="16"/>
      <c r="G181" s="16"/>
    </row>
    <row r="182" spans="1:9" ht="43.5">
      <c r="A182" s="276"/>
      <c r="B182" s="5"/>
      <c r="C182" s="67" t="s">
        <v>2420</v>
      </c>
      <c r="D182" s="51">
        <v>1</v>
      </c>
      <c r="E182" s="16" t="s">
        <v>827</v>
      </c>
      <c r="F182" s="16"/>
      <c r="G182" s="16"/>
    </row>
    <row r="183" spans="1:9" ht="43.5">
      <c r="A183" s="276"/>
      <c r="B183" s="5"/>
      <c r="C183" s="67" t="s">
        <v>2421</v>
      </c>
      <c r="D183" s="51">
        <v>1</v>
      </c>
      <c r="E183" s="16" t="s">
        <v>827</v>
      </c>
      <c r="F183" s="16"/>
      <c r="G183" s="16"/>
    </row>
    <row r="184" spans="1:9" ht="46.5">
      <c r="A184" s="276" t="s">
        <v>2422</v>
      </c>
      <c r="B184" s="5" t="s">
        <v>332</v>
      </c>
      <c r="C184" s="19" t="s">
        <v>2423</v>
      </c>
      <c r="D184" s="51">
        <v>1</v>
      </c>
      <c r="E184" s="16" t="s">
        <v>827</v>
      </c>
      <c r="F184" s="16"/>
      <c r="G184" s="16"/>
    </row>
    <row r="185" spans="1:9" ht="58">
      <c r="A185" s="279" t="s">
        <v>2424</v>
      </c>
      <c r="B185" s="14" t="s">
        <v>1964</v>
      </c>
      <c r="C185" s="14" t="s">
        <v>2425</v>
      </c>
      <c r="D185" s="51">
        <v>1</v>
      </c>
      <c r="E185" s="16" t="s">
        <v>835</v>
      </c>
      <c r="F185" s="16"/>
      <c r="G185" s="16"/>
    </row>
    <row r="186" spans="1:9" ht="18.5">
      <c r="A186" s="275" t="s">
        <v>1327</v>
      </c>
      <c r="B186" s="447" t="s">
        <v>1966</v>
      </c>
      <c r="C186" s="448"/>
      <c r="D186" s="448"/>
      <c r="E186" s="448"/>
      <c r="F186" s="448"/>
      <c r="G186" s="487"/>
      <c r="H186" s="300">
        <f>SUM(D187:D190)</f>
        <v>4</v>
      </c>
      <c r="I186" s="300">
        <f>COUNT(D187:D190)*2</f>
        <v>8</v>
      </c>
    </row>
    <row r="187" spans="1:9" ht="46.5">
      <c r="A187" s="276" t="s">
        <v>1328</v>
      </c>
      <c r="B187" s="6" t="s">
        <v>337</v>
      </c>
      <c r="C187" s="67" t="s">
        <v>2426</v>
      </c>
      <c r="D187" s="51">
        <v>1</v>
      </c>
      <c r="E187" s="16" t="s">
        <v>831</v>
      </c>
      <c r="F187" s="16"/>
      <c r="G187" s="16"/>
    </row>
    <row r="188" spans="1:9" ht="72.5">
      <c r="A188" s="276" t="s">
        <v>1329</v>
      </c>
      <c r="B188" s="6" t="s">
        <v>338</v>
      </c>
      <c r="C188" s="14" t="s">
        <v>617</v>
      </c>
      <c r="D188" s="51">
        <v>1</v>
      </c>
      <c r="E188" s="16" t="s">
        <v>829</v>
      </c>
      <c r="F188" s="14" t="s">
        <v>899</v>
      </c>
      <c r="G188" s="16"/>
    </row>
    <row r="189" spans="1:9" ht="29">
      <c r="A189" s="276"/>
      <c r="B189" s="6"/>
      <c r="C189" s="67" t="s">
        <v>1330</v>
      </c>
      <c r="D189" s="51">
        <v>1</v>
      </c>
      <c r="E189" s="16" t="s">
        <v>831</v>
      </c>
      <c r="F189" s="16"/>
      <c r="G189" s="16"/>
    </row>
    <row r="190" spans="1:9" ht="62">
      <c r="A190" s="276" t="s">
        <v>1331</v>
      </c>
      <c r="B190" s="6" t="s">
        <v>339</v>
      </c>
      <c r="C190" s="67" t="s">
        <v>618</v>
      </c>
      <c r="D190" s="51">
        <v>1</v>
      </c>
      <c r="E190" s="16" t="s">
        <v>823</v>
      </c>
      <c r="F190" s="19"/>
      <c r="G190" s="16"/>
    </row>
    <row r="191" spans="1:9" ht="21">
      <c r="A191" s="274"/>
      <c r="B191" s="441" t="s">
        <v>340</v>
      </c>
      <c r="C191" s="441"/>
      <c r="D191" s="441"/>
      <c r="E191" s="441"/>
      <c r="F191" s="441"/>
      <c r="G191" s="490"/>
      <c r="H191" s="300">
        <f>H192+H199+H208+H217+H227+H230+H235+H247+H256+H267+H270+H273+H281+H283+H292+H298+H306+H319</f>
        <v>109</v>
      </c>
      <c r="I191" s="300">
        <f>I192+I199+I208+I217+I227+I230+I235+I247+I256+I267+I270+I273+I281+I283+I292+I298+I306+I319</f>
        <v>218</v>
      </c>
    </row>
    <row r="192" spans="1:9" ht="18.5">
      <c r="A192" s="275" t="s">
        <v>1332</v>
      </c>
      <c r="B192" s="447" t="s">
        <v>1333</v>
      </c>
      <c r="C192" s="448"/>
      <c r="D192" s="448"/>
      <c r="E192" s="448"/>
      <c r="F192" s="448"/>
      <c r="G192" s="487"/>
      <c r="H192" s="300">
        <f>SUM(D193:D198)</f>
        <v>6</v>
      </c>
      <c r="I192" s="300">
        <f>COUNT(D193:D198)*2</f>
        <v>12</v>
      </c>
    </row>
    <row r="193" spans="1:9" ht="46.5">
      <c r="A193" s="276" t="s">
        <v>1334</v>
      </c>
      <c r="B193" s="5" t="s">
        <v>342</v>
      </c>
      <c r="C193" s="14" t="s">
        <v>619</v>
      </c>
      <c r="D193" s="51">
        <v>1</v>
      </c>
      <c r="E193" s="56" t="s">
        <v>840</v>
      </c>
      <c r="F193" s="22"/>
      <c r="G193" s="16"/>
    </row>
    <row r="194" spans="1:9" ht="72.5">
      <c r="A194" s="276"/>
      <c r="B194" s="5"/>
      <c r="C194" s="14" t="s">
        <v>620</v>
      </c>
      <c r="D194" s="51">
        <v>1</v>
      </c>
      <c r="E194" s="56" t="s">
        <v>840</v>
      </c>
      <c r="F194" s="14" t="s">
        <v>900</v>
      </c>
      <c r="G194" s="16"/>
    </row>
    <row r="195" spans="1:9" ht="31">
      <c r="A195" s="276" t="s">
        <v>1348</v>
      </c>
      <c r="B195" s="5" t="s">
        <v>343</v>
      </c>
      <c r="C195" s="14" t="s">
        <v>2427</v>
      </c>
      <c r="D195" s="51">
        <v>1</v>
      </c>
      <c r="E195" s="56" t="s">
        <v>1970</v>
      </c>
      <c r="F195" s="16"/>
      <c r="G195" s="16"/>
    </row>
    <row r="196" spans="1:9" ht="29">
      <c r="A196" s="276"/>
      <c r="B196" s="5"/>
      <c r="C196" s="14" t="s">
        <v>1971</v>
      </c>
      <c r="D196" s="51">
        <v>1</v>
      </c>
      <c r="E196" s="56" t="s">
        <v>1970</v>
      </c>
      <c r="F196" s="16"/>
      <c r="G196" s="16"/>
    </row>
    <row r="197" spans="1:9" ht="29">
      <c r="A197" s="276"/>
      <c r="B197" s="5"/>
      <c r="C197" s="14" t="s">
        <v>626</v>
      </c>
      <c r="D197" s="51">
        <v>1</v>
      </c>
      <c r="E197" s="22" t="s">
        <v>840</v>
      </c>
      <c r="F197" s="16"/>
      <c r="G197" s="16"/>
    </row>
    <row r="198" spans="1:9" ht="62">
      <c r="A198" s="276" t="s">
        <v>1972</v>
      </c>
      <c r="B198" s="5" t="s">
        <v>344</v>
      </c>
      <c r="C198" s="14" t="s">
        <v>2428</v>
      </c>
      <c r="D198" s="51">
        <v>1</v>
      </c>
      <c r="E198" s="56" t="s">
        <v>828</v>
      </c>
      <c r="F198" s="16"/>
      <c r="G198" s="16"/>
    </row>
    <row r="199" spans="1:9" ht="18.5">
      <c r="A199" s="275" t="s">
        <v>1974</v>
      </c>
      <c r="B199" s="447" t="s">
        <v>345</v>
      </c>
      <c r="C199" s="448"/>
      <c r="D199" s="448"/>
      <c r="E199" s="448"/>
      <c r="F199" s="448"/>
      <c r="G199" s="487"/>
      <c r="H199" s="300">
        <f>SUM(D200:D207)</f>
        <v>8</v>
      </c>
      <c r="I199" s="300">
        <f>COUNT(D200:D207)*2</f>
        <v>16</v>
      </c>
    </row>
    <row r="200" spans="1:9" ht="72.5">
      <c r="A200" s="276" t="s">
        <v>1975</v>
      </c>
      <c r="B200" s="5" t="s">
        <v>346</v>
      </c>
      <c r="C200" s="67" t="s">
        <v>2429</v>
      </c>
      <c r="D200" s="51">
        <v>1</v>
      </c>
      <c r="E200" s="101" t="s">
        <v>829</v>
      </c>
      <c r="F200" s="14" t="s">
        <v>2430</v>
      </c>
      <c r="G200" s="16"/>
    </row>
    <row r="201" spans="1:9" ht="29">
      <c r="A201" s="276"/>
      <c r="B201" s="5"/>
      <c r="C201" s="67" t="s">
        <v>1343</v>
      </c>
      <c r="D201" s="51">
        <v>1</v>
      </c>
      <c r="E201" s="16" t="s">
        <v>840</v>
      </c>
      <c r="F201" s="16"/>
      <c r="G201" s="16"/>
    </row>
    <row r="202" spans="1:9" ht="43.5">
      <c r="A202" s="276"/>
      <c r="B202" s="5"/>
      <c r="C202" s="67" t="s">
        <v>1344</v>
      </c>
      <c r="D202" s="51">
        <v>1</v>
      </c>
      <c r="E202" s="16" t="s">
        <v>840</v>
      </c>
      <c r="F202" s="16"/>
      <c r="G202" s="16"/>
    </row>
    <row r="203" spans="1:9" ht="29">
      <c r="A203" s="276"/>
      <c r="B203" s="5"/>
      <c r="C203" s="87" t="s">
        <v>2431</v>
      </c>
      <c r="D203" s="51">
        <v>1</v>
      </c>
      <c r="E203" s="16" t="s">
        <v>840</v>
      </c>
      <c r="F203" s="16"/>
      <c r="G203" s="16"/>
    </row>
    <row r="204" spans="1:9" ht="58">
      <c r="A204" s="276"/>
      <c r="B204" s="5"/>
      <c r="C204" s="14" t="s">
        <v>631</v>
      </c>
      <c r="D204" s="51">
        <v>1</v>
      </c>
      <c r="E204" s="111" t="s">
        <v>829</v>
      </c>
      <c r="F204" s="16"/>
      <c r="G204" s="16"/>
    </row>
    <row r="205" spans="1:9" ht="43.5">
      <c r="A205" s="276"/>
      <c r="B205" s="5"/>
      <c r="C205" s="14" t="s">
        <v>2432</v>
      </c>
      <c r="D205" s="51">
        <v>1</v>
      </c>
      <c r="E205" s="71" t="s">
        <v>840</v>
      </c>
      <c r="F205" s="16"/>
      <c r="G205" s="16"/>
    </row>
    <row r="206" spans="1:9" ht="46.5">
      <c r="A206" s="276" t="s">
        <v>1985</v>
      </c>
      <c r="B206" s="5" t="s">
        <v>347</v>
      </c>
      <c r="C206" s="67" t="s">
        <v>2433</v>
      </c>
      <c r="D206" s="51">
        <v>1</v>
      </c>
      <c r="E206" s="111" t="s">
        <v>841</v>
      </c>
      <c r="F206" s="16"/>
      <c r="G206" s="16"/>
    </row>
    <row r="207" spans="1:9" ht="58">
      <c r="A207" s="276"/>
      <c r="B207" s="5"/>
      <c r="C207" s="67" t="s">
        <v>2434</v>
      </c>
      <c r="D207" s="51">
        <v>1</v>
      </c>
      <c r="E207" s="71" t="s">
        <v>841</v>
      </c>
      <c r="F207" s="16"/>
      <c r="G207" s="16"/>
    </row>
    <row r="208" spans="1:9" ht="18.5">
      <c r="A208" s="275" t="s">
        <v>1351</v>
      </c>
      <c r="B208" s="447" t="s">
        <v>1990</v>
      </c>
      <c r="C208" s="448"/>
      <c r="D208" s="448"/>
      <c r="E208" s="448"/>
      <c r="F208" s="448"/>
      <c r="G208" s="487"/>
      <c r="H208" s="300">
        <f>SUM(D209:D216)</f>
        <v>8</v>
      </c>
      <c r="I208" s="300">
        <f>COUNT(D209:D216)*2</f>
        <v>16</v>
      </c>
    </row>
    <row r="209" spans="1:9" ht="72.5">
      <c r="A209" s="276" t="s">
        <v>1352</v>
      </c>
      <c r="B209" s="5" t="s">
        <v>1991</v>
      </c>
      <c r="C209" s="67" t="s">
        <v>2435</v>
      </c>
      <c r="D209" s="51">
        <v>1</v>
      </c>
      <c r="E209" s="19" t="s">
        <v>835</v>
      </c>
      <c r="F209" s="16"/>
      <c r="G209" s="16"/>
    </row>
    <row r="210" spans="1:9" ht="77.5">
      <c r="A210" s="276"/>
      <c r="B210" s="5"/>
      <c r="C210" s="5" t="s">
        <v>2436</v>
      </c>
      <c r="D210" s="51">
        <v>1</v>
      </c>
      <c r="E210" s="19" t="s">
        <v>829</v>
      </c>
      <c r="F210" s="16"/>
      <c r="G210" s="16"/>
    </row>
    <row r="211" spans="1:9" ht="72.5">
      <c r="A211" s="276" t="s">
        <v>1354</v>
      </c>
      <c r="B211" s="14" t="s">
        <v>1994</v>
      </c>
      <c r="C211" s="14" t="s">
        <v>2437</v>
      </c>
      <c r="D211" s="51">
        <v>1</v>
      </c>
      <c r="E211" s="19" t="s">
        <v>829</v>
      </c>
      <c r="F211" s="16"/>
      <c r="G211" s="16"/>
    </row>
    <row r="212" spans="1:9" ht="29">
      <c r="A212" s="288"/>
      <c r="B212" s="5"/>
      <c r="C212" s="19" t="s">
        <v>1997</v>
      </c>
      <c r="D212" s="51">
        <v>1</v>
      </c>
      <c r="E212" s="19" t="s">
        <v>829</v>
      </c>
      <c r="F212" s="16"/>
      <c r="G212" s="16"/>
    </row>
    <row r="213" spans="1:9" ht="29">
      <c r="A213" s="288"/>
      <c r="B213" s="5"/>
      <c r="C213" s="14" t="s">
        <v>2438</v>
      </c>
      <c r="D213" s="51">
        <v>1</v>
      </c>
      <c r="E213" s="19" t="s">
        <v>835</v>
      </c>
      <c r="F213" s="16"/>
      <c r="G213" s="16"/>
    </row>
    <row r="214" spans="1:9" ht="29">
      <c r="A214" s="288"/>
      <c r="B214" s="16"/>
      <c r="C214" s="14" t="s">
        <v>640</v>
      </c>
      <c r="D214" s="51">
        <v>1</v>
      </c>
      <c r="E214" s="19" t="s">
        <v>840</v>
      </c>
      <c r="F214" s="16"/>
      <c r="G214" s="16"/>
    </row>
    <row r="215" spans="1:9" ht="46.5">
      <c r="A215" s="288"/>
      <c r="B215" s="16"/>
      <c r="C215" s="5" t="s">
        <v>641</v>
      </c>
      <c r="D215" s="51">
        <v>1</v>
      </c>
      <c r="E215" s="5" t="s">
        <v>835</v>
      </c>
      <c r="F215" s="14" t="s">
        <v>904</v>
      </c>
      <c r="G215" s="16"/>
    </row>
    <row r="216" spans="1:9" ht="31">
      <c r="A216" s="288"/>
      <c r="B216" s="16"/>
      <c r="C216" s="5" t="s">
        <v>1358</v>
      </c>
      <c r="D216" s="51">
        <v>1</v>
      </c>
      <c r="E216" s="22" t="s">
        <v>840</v>
      </c>
      <c r="F216" s="14"/>
      <c r="G216" s="16"/>
    </row>
    <row r="217" spans="1:9" ht="18.5">
      <c r="A217" s="275" t="s">
        <v>1999</v>
      </c>
      <c r="B217" s="447" t="s">
        <v>351</v>
      </c>
      <c r="C217" s="448"/>
      <c r="D217" s="448"/>
      <c r="E217" s="448"/>
      <c r="F217" s="448"/>
      <c r="G217" s="487"/>
      <c r="H217" s="300">
        <f>SUM(D218:D226)</f>
        <v>9</v>
      </c>
      <c r="I217" s="300">
        <f>COUNT(D218:D226)*2</f>
        <v>18</v>
      </c>
    </row>
    <row r="218" spans="1:9" ht="58">
      <c r="A218" s="276" t="s">
        <v>2000</v>
      </c>
      <c r="B218" s="5" t="s">
        <v>352</v>
      </c>
      <c r="C218" s="14" t="s">
        <v>643</v>
      </c>
      <c r="D218" s="51">
        <v>1</v>
      </c>
      <c r="E218" s="16" t="s">
        <v>828</v>
      </c>
      <c r="F218" s="14" t="s">
        <v>905</v>
      </c>
      <c r="G218" s="16"/>
    </row>
    <row r="219" spans="1:9" ht="72.5">
      <c r="A219" s="276" t="s">
        <v>2002</v>
      </c>
      <c r="B219" s="14" t="s">
        <v>353</v>
      </c>
      <c r="C219" s="5" t="s">
        <v>2439</v>
      </c>
      <c r="D219" s="51">
        <v>1</v>
      </c>
      <c r="E219" s="16" t="s">
        <v>840</v>
      </c>
      <c r="F219" s="14" t="s">
        <v>906</v>
      </c>
      <c r="G219" s="16"/>
    </row>
    <row r="220" spans="1:9" ht="46.5">
      <c r="A220" s="276"/>
      <c r="B220" s="14"/>
      <c r="C220" s="5" t="s">
        <v>2003</v>
      </c>
      <c r="D220" s="51">
        <v>1</v>
      </c>
      <c r="E220" s="16" t="s">
        <v>835</v>
      </c>
      <c r="F220" s="14" t="s">
        <v>907</v>
      </c>
      <c r="G220" s="16"/>
    </row>
    <row r="221" spans="1:9" ht="46.5">
      <c r="A221" s="276" t="s">
        <v>2004</v>
      </c>
      <c r="B221" s="5" t="s">
        <v>354</v>
      </c>
      <c r="C221" s="14" t="s">
        <v>2005</v>
      </c>
      <c r="D221" s="51">
        <v>1</v>
      </c>
      <c r="E221" s="16" t="s">
        <v>835</v>
      </c>
      <c r="F221" s="16"/>
      <c r="G221" s="16"/>
    </row>
    <row r="222" spans="1:9" ht="29">
      <c r="A222" s="276"/>
      <c r="B222" s="22"/>
      <c r="C222" s="14" t="s">
        <v>647</v>
      </c>
      <c r="D222" s="51">
        <v>1</v>
      </c>
      <c r="E222" s="16" t="s">
        <v>840</v>
      </c>
      <c r="F222" s="16"/>
      <c r="G222" s="16"/>
    </row>
    <row r="223" spans="1:9" ht="15.5">
      <c r="A223" s="276"/>
      <c r="B223" s="22"/>
      <c r="C223" s="14" t="s">
        <v>2006</v>
      </c>
      <c r="D223" s="51">
        <v>1</v>
      </c>
      <c r="E223" s="16" t="s">
        <v>835</v>
      </c>
      <c r="F223" s="16"/>
      <c r="G223" s="16"/>
    </row>
    <row r="224" spans="1:9" ht="43.5">
      <c r="A224" s="276" t="s">
        <v>2440</v>
      </c>
      <c r="B224" s="5" t="s">
        <v>355</v>
      </c>
      <c r="C224" s="14" t="s">
        <v>648</v>
      </c>
      <c r="D224" s="51">
        <v>1</v>
      </c>
      <c r="E224" s="16" t="s">
        <v>829</v>
      </c>
      <c r="F224" s="14" t="s">
        <v>908</v>
      </c>
      <c r="G224" s="16"/>
    </row>
    <row r="225" spans="1:9" ht="46.5">
      <c r="A225" s="276" t="s">
        <v>2007</v>
      </c>
      <c r="B225" s="5" t="s">
        <v>356</v>
      </c>
      <c r="C225" s="37" t="s">
        <v>2008</v>
      </c>
      <c r="D225" s="51">
        <v>1</v>
      </c>
      <c r="E225" s="16" t="s">
        <v>829</v>
      </c>
      <c r="F225" s="14" t="s">
        <v>2009</v>
      </c>
      <c r="G225" s="16"/>
    </row>
    <row r="226" spans="1:9" ht="31">
      <c r="A226" s="276"/>
      <c r="B226" s="5"/>
      <c r="C226" s="5" t="s">
        <v>2441</v>
      </c>
      <c r="D226" s="51">
        <v>1</v>
      </c>
      <c r="E226" s="16" t="s">
        <v>829</v>
      </c>
      <c r="F226" s="14"/>
      <c r="G226" s="16"/>
    </row>
    <row r="227" spans="1:9" ht="18.5">
      <c r="A227" s="275" t="s">
        <v>1359</v>
      </c>
      <c r="B227" s="491" t="s">
        <v>2012</v>
      </c>
      <c r="C227" s="492"/>
      <c r="D227" s="492"/>
      <c r="E227" s="492"/>
      <c r="F227" s="492"/>
      <c r="G227" s="493"/>
      <c r="H227" s="300">
        <f>SUM(D228:D229)</f>
        <v>2</v>
      </c>
      <c r="I227" s="300">
        <f>COUNT(D228:D229)*2</f>
        <v>4</v>
      </c>
    </row>
    <row r="228" spans="1:9" ht="58">
      <c r="A228" s="276" t="s">
        <v>2013</v>
      </c>
      <c r="B228" s="14" t="s">
        <v>358</v>
      </c>
      <c r="C228" s="38" t="s">
        <v>651</v>
      </c>
      <c r="D228" s="51">
        <v>1</v>
      </c>
      <c r="E228" s="16" t="s">
        <v>828</v>
      </c>
      <c r="F228" s="14" t="s">
        <v>911</v>
      </c>
      <c r="G228" s="16"/>
    </row>
    <row r="229" spans="1:9" ht="43.5">
      <c r="A229" s="276" t="s">
        <v>1360</v>
      </c>
      <c r="B229" s="14" t="s">
        <v>359</v>
      </c>
      <c r="C229" s="14" t="s">
        <v>2442</v>
      </c>
      <c r="D229" s="51">
        <v>1</v>
      </c>
      <c r="E229" s="16" t="s">
        <v>828</v>
      </c>
      <c r="F229" s="14"/>
      <c r="G229" s="16"/>
    </row>
    <row r="230" spans="1:9" ht="18.5">
      <c r="A230" s="275" t="s">
        <v>1362</v>
      </c>
      <c r="B230" s="447" t="s">
        <v>2017</v>
      </c>
      <c r="C230" s="448"/>
      <c r="D230" s="448"/>
      <c r="E230" s="448"/>
      <c r="F230" s="448"/>
      <c r="G230" s="487"/>
      <c r="H230" s="300">
        <f>SUM(D231:D234)</f>
        <v>4</v>
      </c>
      <c r="I230" s="300">
        <f>COUNT(D231:D234)*2</f>
        <v>8</v>
      </c>
    </row>
    <row r="231" spans="1:9" ht="58">
      <c r="A231" s="276" t="s">
        <v>1363</v>
      </c>
      <c r="B231" s="14" t="s">
        <v>2018</v>
      </c>
      <c r="C231" s="67" t="s">
        <v>2443</v>
      </c>
      <c r="D231" s="51">
        <v>1</v>
      </c>
      <c r="E231" s="16" t="s">
        <v>840</v>
      </c>
      <c r="F231" s="16"/>
      <c r="G231" s="16"/>
    </row>
    <row r="232" spans="1:9" ht="58">
      <c r="A232" s="276" t="s">
        <v>1366</v>
      </c>
      <c r="B232" s="14" t="s">
        <v>362</v>
      </c>
      <c r="C232" s="14" t="s">
        <v>654</v>
      </c>
      <c r="D232" s="51">
        <v>1</v>
      </c>
      <c r="E232" s="16" t="s">
        <v>840</v>
      </c>
      <c r="F232" s="19"/>
      <c r="G232" s="16"/>
    </row>
    <row r="233" spans="1:9" ht="58">
      <c r="A233" s="276"/>
      <c r="B233" s="14"/>
      <c r="C233" s="14" t="s">
        <v>2020</v>
      </c>
      <c r="D233" s="51">
        <v>1</v>
      </c>
      <c r="E233" s="16" t="s">
        <v>835</v>
      </c>
      <c r="F233" s="19"/>
      <c r="G233" s="16"/>
    </row>
    <row r="234" spans="1:9" ht="43.5">
      <c r="A234" s="276"/>
      <c r="B234" s="14"/>
      <c r="C234" s="14" t="s">
        <v>2444</v>
      </c>
      <c r="D234" s="51">
        <v>1</v>
      </c>
      <c r="E234" s="16" t="s">
        <v>840</v>
      </c>
      <c r="F234" s="19"/>
      <c r="G234" s="16"/>
    </row>
    <row r="235" spans="1:9" ht="18.5">
      <c r="A235" s="275" t="s">
        <v>1370</v>
      </c>
      <c r="B235" s="447" t="s">
        <v>2023</v>
      </c>
      <c r="C235" s="448"/>
      <c r="D235" s="448"/>
      <c r="E235" s="448"/>
      <c r="F235" s="448"/>
      <c r="G235" s="487"/>
      <c r="H235" s="300">
        <f>SUM(D236:D246)</f>
        <v>11</v>
      </c>
      <c r="I235" s="300">
        <f>COUNT(D236:D246)*2</f>
        <v>22</v>
      </c>
    </row>
    <row r="236" spans="1:9" ht="116">
      <c r="A236" s="276" t="s">
        <v>2024</v>
      </c>
      <c r="B236" s="6" t="s">
        <v>2025</v>
      </c>
      <c r="C236" s="67" t="s">
        <v>2445</v>
      </c>
      <c r="D236" s="51">
        <v>1</v>
      </c>
      <c r="E236" s="16" t="s">
        <v>822</v>
      </c>
      <c r="F236" s="14" t="s">
        <v>2446</v>
      </c>
      <c r="G236" s="16"/>
    </row>
    <row r="237" spans="1:9" ht="87">
      <c r="A237" s="276"/>
      <c r="B237" s="126"/>
      <c r="C237" s="67" t="s">
        <v>658</v>
      </c>
      <c r="D237" s="51">
        <v>1</v>
      </c>
      <c r="E237" s="16" t="s">
        <v>835</v>
      </c>
      <c r="F237" s="14" t="s">
        <v>914</v>
      </c>
      <c r="G237" s="16"/>
    </row>
    <row r="238" spans="1:9" ht="101.5">
      <c r="A238" s="276"/>
      <c r="B238" s="126"/>
      <c r="C238" s="67" t="s">
        <v>659</v>
      </c>
      <c r="D238" s="51">
        <v>1</v>
      </c>
      <c r="E238" s="16" t="s">
        <v>835</v>
      </c>
      <c r="F238" s="14" t="s">
        <v>915</v>
      </c>
      <c r="G238" s="16"/>
    </row>
    <row r="239" spans="1:9" ht="62">
      <c r="A239" s="276" t="s">
        <v>1371</v>
      </c>
      <c r="B239" s="5" t="s">
        <v>365</v>
      </c>
      <c r="C239" s="5" t="s">
        <v>660</v>
      </c>
      <c r="D239" s="51">
        <v>1</v>
      </c>
      <c r="E239" s="16" t="s">
        <v>840</v>
      </c>
      <c r="F239" s="16"/>
      <c r="G239" s="16"/>
    </row>
    <row r="240" spans="1:9" ht="58">
      <c r="A240" s="276"/>
      <c r="B240" s="5"/>
      <c r="C240" s="14" t="s">
        <v>661</v>
      </c>
      <c r="D240" s="51">
        <v>1</v>
      </c>
      <c r="E240" s="16" t="s">
        <v>829</v>
      </c>
      <c r="F240" s="16"/>
      <c r="G240" s="16"/>
    </row>
    <row r="241" spans="1:9" ht="62">
      <c r="A241" s="276" t="s">
        <v>1373</v>
      </c>
      <c r="B241" s="5" t="s">
        <v>366</v>
      </c>
      <c r="C241" s="89" t="s">
        <v>662</v>
      </c>
      <c r="D241" s="51">
        <v>1</v>
      </c>
      <c r="E241" s="16" t="s">
        <v>828</v>
      </c>
      <c r="F241" s="14"/>
      <c r="G241" s="16"/>
    </row>
    <row r="242" spans="1:9" ht="58">
      <c r="A242" s="276"/>
      <c r="B242" s="5"/>
      <c r="C242" s="14" t="s">
        <v>663</v>
      </c>
      <c r="D242" s="51">
        <v>1</v>
      </c>
      <c r="E242" s="16" t="s">
        <v>823</v>
      </c>
      <c r="F242" s="14" t="s">
        <v>917</v>
      </c>
      <c r="G242" s="16"/>
    </row>
    <row r="243" spans="1:9" ht="58">
      <c r="A243" s="276"/>
      <c r="B243" s="5"/>
      <c r="C243" s="14" t="s">
        <v>664</v>
      </c>
      <c r="D243" s="51">
        <v>1</v>
      </c>
      <c r="E243" s="16" t="s">
        <v>823</v>
      </c>
      <c r="F243" s="14" t="s">
        <v>918</v>
      </c>
      <c r="G243" s="16"/>
    </row>
    <row r="244" spans="1:9" ht="29">
      <c r="A244" s="276"/>
      <c r="B244" s="5"/>
      <c r="C244" s="14" t="s">
        <v>665</v>
      </c>
      <c r="D244" s="51">
        <v>1</v>
      </c>
      <c r="E244" s="16" t="s">
        <v>829</v>
      </c>
      <c r="F244" s="14"/>
      <c r="G244" s="16"/>
    </row>
    <row r="245" spans="1:9" ht="58">
      <c r="A245" s="276" t="s">
        <v>2028</v>
      </c>
      <c r="B245" s="5" t="s">
        <v>367</v>
      </c>
      <c r="C245" s="67" t="s">
        <v>666</v>
      </c>
      <c r="D245" s="51">
        <v>1</v>
      </c>
      <c r="E245" s="16" t="s">
        <v>822</v>
      </c>
      <c r="F245" s="16"/>
      <c r="G245" s="16"/>
    </row>
    <row r="246" spans="1:9" ht="43.5">
      <c r="A246" s="276" t="s">
        <v>141</v>
      </c>
      <c r="B246" s="5" t="s">
        <v>368</v>
      </c>
      <c r="C246" s="67" t="s">
        <v>667</v>
      </c>
      <c r="D246" s="51">
        <v>1</v>
      </c>
      <c r="E246" s="16"/>
      <c r="F246" s="16"/>
      <c r="G246" s="16"/>
    </row>
    <row r="247" spans="1:9" ht="18.5">
      <c r="A247" s="275" t="s">
        <v>1374</v>
      </c>
      <c r="B247" s="447" t="s">
        <v>2030</v>
      </c>
      <c r="C247" s="448"/>
      <c r="D247" s="448"/>
      <c r="E247" s="448"/>
      <c r="F247" s="448"/>
      <c r="G247" s="487"/>
      <c r="H247" s="300">
        <f>SUM(D248:D255)</f>
        <v>8</v>
      </c>
      <c r="I247" s="300">
        <f>COUNT(D248:D255)*2</f>
        <v>16</v>
      </c>
    </row>
    <row r="248" spans="1:9" ht="46.5">
      <c r="A248" s="276" t="s">
        <v>1375</v>
      </c>
      <c r="B248" s="5" t="s">
        <v>370</v>
      </c>
      <c r="C248" s="67" t="s">
        <v>2447</v>
      </c>
      <c r="D248" s="51">
        <v>1</v>
      </c>
      <c r="E248" s="16" t="s">
        <v>840</v>
      </c>
      <c r="F248" s="16"/>
      <c r="G248" s="16"/>
    </row>
    <row r="249" spans="1:9" ht="46.5">
      <c r="A249" s="276" t="s">
        <v>1377</v>
      </c>
      <c r="B249" s="5" t="s">
        <v>371</v>
      </c>
      <c r="C249" s="14" t="s">
        <v>2448</v>
      </c>
      <c r="D249" s="51">
        <v>1</v>
      </c>
      <c r="E249" s="16" t="s">
        <v>840</v>
      </c>
      <c r="F249" s="14" t="s">
        <v>2449</v>
      </c>
      <c r="G249" s="16"/>
    </row>
    <row r="250" spans="1:9" ht="43.5">
      <c r="A250" s="276" t="s">
        <v>2450</v>
      </c>
      <c r="B250" s="5" t="s">
        <v>372</v>
      </c>
      <c r="C250" s="14" t="s">
        <v>670</v>
      </c>
      <c r="D250" s="51">
        <v>1</v>
      </c>
      <c r="E250" s="16" t="s">
        <v>840</v>
      </c>
      <c r="F250" s="14" t="s">
        <v>921</v>
      </c>
      <c r="G250" s="16"/>
    </row>
    <row r="251" spans="1:9" ht="31">
      <c r="A251" s="276" t="s">
        <v>1379</v>
      </c>
      <c r="B251" s="7" t="s">
        <v>373</v>
      </c>
      <c r="C251" s="14" t="s">
        <v>2451</v>
      </c>
      <c r="D251" s="51">
        <v>1</v>
      </c>
      <c r="E251" s="16" t="s">
        <v>840</v>
      </c>
      <c r="F251" s="14" t="s">
        <v>2452</v>
      </c>
      <c r="G251" s="16"/>
    </row>
    <row r="252" spans="1:9" ht="58">
      <c r="A252" s="276" t="s">
        <v>1381</v>
      </c>
      <c r="B252" s="6" t="s">
        <v>374</v>
      </c>
      <c r="C252" s="67" t="s">
        <v>2453</v>
      </c>
      <c r="D252" s="51">
        <v>1</v>
      </c>
      <c r="E252" s="16" t="s">
        <v>825</v>
      </c>
      <c r="F252" s="19" t="s">
        <v>2454</v>
      </c>
      <c r="G252" s="16"/>
    </row>
    <row r="253" spans="1:9" ht="159.5">
      <c r="A253" s="276" t="s">
        <v>1383</v>
      </c>
      <c r="B253" s="6" t="s">
        <v>375</v>
      </c>
      <c r="C253" s="14" t="s">
        <v>2040</v>
      </c>
      <c r="D253" s="51">
        <v>1</v>
      </c>
      <c r="E253" s="16" t="s">
        <v>840</v>
      </c>
      <c r="F253" s="19" t="s">
        <v>2455</v>
      </c>
      <c r="G253" s="16"/>
    </row>
    <row r="254" spans="1:9" ht="29">
      <c r="A254" s="276"/>
      <c r="B254" s="6"/>
      <c r="C254" s="67" t="s">
        <v>674</v>
      </c>
      <c r="D254" s="51">
        <v>1</v>
      </c>
      <c r="E254" s="16" t="s">
        <v>840</v>
      </c>
      <c r="F254" s="16"/>
      <c r="G254" s="16"/>
    </row>
    <row r="255" spans="1:9" ht="46.5">
      <c r="A255" s="279" t="s">
        <v>1386</v>
      </c>
      <c r="B255" s="6" t="s">
        <v>376</v>
      </c>
      <c r="C255" s="84" t="s">
        <v>2456</v>
      </c>
      <c r="D255" s="51">
        <v>1</v>
      </c>
      <c r="E255" s="16" t="s">
        <v>823</v>
      </c>
      <c r="F255" s="16"/>
      <c r="G255" s="16"/>
    </row>
    <row r="256" spans="1:9" ht="18.5">
      <c r="A256" s="275" t="s">
        <v>2457</v>
      </c>
      <c r="B256" s="447" t="s">
        <v>377</v>
      </c>
      <c r="C256" s="448"/>
      <c r="D256" s="448"/>
      <c r="E256" s="448"/>
      <c r="F256" s="448"/>
      <c r="G256" s="487"/>
      <c r="H256" s="300">
        <f>SUM(D257:D266)</f>
        <v>10</v>
      </c>
      <c r="I256" s="300">
        <f>COUNT(D257:D266)*2</f>
        <v>20</v>
      </c>
    </row>
    <row r="257" spans="1:9" ht="31">
      <c r="A257" s="276" t="s">
        <v>2458</v>
      </c>
      <c r="B257" s="5" t="s">
        <v>378</v>
      </c>
      <c r="C257" s="14" t="s">
        <v>2459</v>
      </c>
      <c r="D257" s="51">
        <v>1</v>
      </c>
      <c r="E257" s="16" t="s">
        <v>835</v>
      </c>
      <c r="F257" s="16"/>
      <c r="G257" s="16"/>
    </row>
    <row r="258" spans="1:9" ht="29">
      <c r="A258" s="276"/>
      <c r="B258" s="5"/>
      <c r="C258" s="27" t="s">
        <v>2460</v>
      </c>
      <c r="D258" s="51">
        <v>1</v>
      </c>
      <c r="E258" s="16" t="s">
        <v>835</v>
      </c>
      <c r="F258" s="16"/>
      <c r="G258" s="16"/>
    </row>
    <row r="259" spans="1:9" ht="29">
      <c r="A259" s="276"/>
      <c r="B259" s="5"/>
      <c r="C259" s="27" t="s">
        <v>678</v>
      </c>
      <c r="D259" s="51">
        <v>1</v>
      </c>
      <c r="E259" s="16" t="s">
        <v>833</v>
      </c>
      <c r="F259" s="16"/>
      <c r="G259" s="16"/>
    </row>
    <row r="260" spans="1:9" ht="43.5">
      <c r="A260" s="276"/>
      <c r="B260" s="5"/>
      <c r="C260" s="43" t="s">
        <v>2461</v>
      </c>
      <c r="D260" s="51">
        <v>1</v>
      </c>
      <c r="E260" s="16" t="s">
        <v>835</v>
      </c>
      <c r="F260" s="16"/>
      <c r="G260" s="16"/>
    </row>
    <row r="261" spans="1:9" ht="46.5">
      <c r="A261" s="276" t="s">
        <v>2462</v>
      </c>
      <c r="B261" s="5" t="s">
        <v>2463</v>
      </c>
      <c r="C261" s="14" t="s">
        <v>679</v>
      </c>
      <c r="D261" s="51">
        <v>1</v>
      </c>
      <c r="E261" s="16" t="s">
        <v>843</v>
      </c>
      <c r="F261" s="14" t="s">
        <v>926</v>
      </c>
      <c r="G261" s="16"/>
    </row>
    <row r="262" spans="1:9" ht="72.5">
      <c r="A262" s="276"/>
      <c r="B262" s="5"/>
      <c r="C262" s="14" t="s">
        <v>2464</v>
      </c>
      <c r="D262" s="51">
        <v>1</v>
      </c>
      <c r="E262" s="16" t="s">
        <v>840</v>
      </c>
      <c r="F262" s="19"/>
      <c r="G262" s="16"/>
    </row>
    <row r="263" spans="1:9" ht="43.5">
      <c r="A263" s="276"/>
      <c r="B263" s="5"/>
      <c r="C263" s="14" t="s">
        <v>2465</v>
      </c>
      <c r="D263" s="51">
        <v>1</v>
      </c>
      <c r="E263" s="16" t="s">
        <v>835</v>
      </c>
      <c r="F263" s="14"/>
      <c r="G263" s="16"/>
    </row>
    <row r="264" spans="1:9" ht="46.5">
      <c r="A264" s="276" t="s">
        <v>2466</v>
      </c>
      <c r="B264" s="5" t="s">
        <v>380</v>
      </c>
      <c r="C264" s="67" t="s">
        <v>2467</v>
      </c>
      <c r="D264" s="51">
        <v>1</v>
      </c>
      <c r="E264" s="16" t="s">
        <v>842</v>
      </c>
      <c r="F264" s="16"/>
      <c r="G264" s="16"/>
    </row>
    <row r="265" spans="1:9" ht="43.5">
      <c r="A265" s="276"/>
      <c r="B265" s="5"/>
      <c r="C265" s="67" t="s">
        <v>2468</v>
      </c>
      <c r="D265" s="51">
        <v>1</v>
      </c>
      <c r="E265" s="16" t="s">
        <v>833</v>
      </c>
      <c r="F265" s="16"/>
      <c r="G265" s="16"/>
    </row>
    <row r="266" spans="1:9" ht="62">
      <c r="A266" s="276" t="s">
        <v>2469</v>
      </c>
      <c r="B266" s="5" t="s">
        <v>381</v>
      </c>
      <c r="C266" s="67" t="s">
        <v>683</v>
      </c>
      <c r="D266" s="51">
        <v>1</v>
      </c>
      <c r="E266" s="16" t="s">
        <v>829</v>
      </c>
      <c r="F266" s="16"/>
      <c r="G266" s="16"/>
    </row>
    <row r="267" spans="1:9" ht="18.5">
      <c r="A267" s="275" t="s">
        <v>1388</v>
      </c>
      <c r="B267" s="447" t="s">
        <v>382</v>
      </c>
      <c r="C267" s="448"/>
      <c r="D267" s="448"/>
      <c r="E267" s="448"/>
      <c r="F267" s="448"/>
      <c r="G267" s="487"/>
      <c r="H267" s="300">
        <f>SUM(D268:D269)</f>
        <v>2</v>
      </c>
      <c r="I267" s="300">
        <f>COUNT(D268:D269)*2</f>
        <v>4</v>
      </c>
    </row>
    <row r="268" spans="1:9" ht="31">
      <c r="A268" s="276" t="s">
        <v>1389</v>
      </c>
      <c r="B268" s="5" t="s">
        <v>385</v>
      </c>
      <c r="C268" s="14" t="s">
        <v>696</v>
      </c>
      <c r="D268" s="51">
        <v>1</v>
      </c>
      <c r="E268" s="22" t="s">
        <v>835</v>
      </c>
      <c r="F268" s="16"/>
      <c r="G268" s="16"/>
    </row>
    <row r="269" spans="1:9" ht="43.5">
      <c r="A269" s="276"/>
      <c r="B269" s="5"/>
      <c r="C269" s="14" t="s">
        <v>2470</v>
      </c>
      <c r="D269" s="51">
        <v>1</v>
      </c>
      <c r="E269" s="16" t="s">
        <v>835</v>
      </c>
      <c r="F269" s="16"/>
      <c r="G269" s="16"/>
    </row>
    <row r="270" spans="1:9" ht="18.5">
      <c r="A270" s="275" t="s">
        <v>1391</v>
      </c>
      <c r="B270" s="447" t="s">
        <v>388</v>
      </c>
      <c r="C270" s="448"/>
      <c r="D270" s="448"/>
      <c r="E270" s="448"/>
      <c r="F270" s="448"/>
      <c r="G270" s="487"/>
      <c r="H270" s="300">
        <f>SUM(D271:D272)</f>
        <v>2</v>
      </c>
      <c r="I270" s="300">
        <f>COUNT(D271:D272)*2</f>
        <v>4</v>
      </c>
    </row>
    <row r="271" spans="1:9" ht="46.5">
      <c r="A271" s="276" t="s">
        <v>1392</v>
      </c>
      <c r="B271" s="5" t="s">
        <v>389</v>
      </c>
      <c r="C271" s="14" t="s">
        <v>709</v>
      </c>
      <c r="D271" s="51">
        <v>1</v>
      </c>
      <c r="E271" s="16" t="s">
        <v>823</v>
      </c>
      <c r="F271" s="16"/>
      <c r="G271" s="16"/>
    </row>
    <row r="272" spans="1:9" ht="46.5">
      <c r="A272" s="276" t="s">
        <v>1394</v>
      </c>
      <c r="B272" s="5" t="s">
        <v>390</v>
      </c>
      <c r="C272" s="67" t="s">
        <v>710</v>
      </c>
      <c r="D272" s="51">
        <v>1</v>
      </c>
      <c r="E272" s="16" t="s">
        <v>835</v>
      </c>
      <c r="F272" s="16"/>
      <c r="G272" s="16"/>
    </row>
    <row r="273" spans="1:9" ht="18.5">
      <c r="A273" s="275" t="s">
        <v>2044</v>
      </c>
      <c r="B273" s="447" t="s">
        <v>2045</v>
      </c>
      <c r="C273" s="448"/>
      <c r="D273" s="448"/>
      <c r="E273" s="448"/>
      <c r="F273" s="448"/>
      <c r="G273" s="487"/>
      <c r="H273" s="300">
        <f>SUM(D274:D280)</f>
        <v>7</v>
      </c>
      <c r="I273" s="300">
        <f>COUNT(D274:D280)*2</f>
        <v>14</v>
      </c>
    </row>
    <row r="274" spans="1:9" ht="31">
      <c r="A274" s="276" t="s">
        <v>2046</v>
      </c>
      <c r="B274" s="6" t="s">
        <v>2047</v>
      </c>
      <c r="C274" s="67" t="s">
        <v>2048</v>
      </c>
      <c r="D274" s="51">
        <v>1</v>
      </c>
      <c r="E274" s="16" t="s">
        <v>840</v>
      </c>
      <c r="F274" s="16"/>
      <c r="G274" s="16"/>
    </row>
    <row r="275" spans="1:9" ht="29">
      <c r="A275" s="276"/>
      <c r="B275" s="6"/>
      <c r="C275" s="67" t="s">
        <v>2049</v>
      </c>
      <c r="D275" s="51">
        <v>1</v>
      </c>
      <c r="E275" s="16" t="s">
        <v>822</v>
      </c>
      <c r="F275" s="16"/>
      <c r="G275" s="16"/>
    </row>
    <row r="276" spans="1:9" ht="43.5">
      <c r="A276" s="276"/>
      <c r="B276" s="6"/>
      <c r="C276" s="67" t="s">
        <v>2471</v>
      </c>
      <c r="D276" s="51">
        <v>1</v>
      </c>
      <c r="E276" s="16" t="s">
        <v>840</v>
      </c>
      <c r="F276" s="16"/>
      <c r="G276" s="16"/>
    </row>
    <row r="277" spans="1:9" ht="43.5">
      <c r="A277" s="276"/>
      <c r="B277" s="6"/>
      <c r="C277" s="67" t="s">
        <v>2472</v>
      </c>
      <c r="D277" s="51">
        <v>1</v>
      </c>
      <c r="E277" s="16" t="s">
        <v>835</v>
      </c>
      <c r="F277" s="16"/>
      <c r="G277" s="16"/>
    </row>
    <row r="278" spans="1:9" ht="29">
      <c r="A278" s="276"/>
      <c r="B278" s="22"/>
      <c r="C278" s="67" t="s">
        <v>2473</v>
      </c>
      <c r="D278" s="51">
        <v>1</v>
      </c>
      <c r="E278" s="16" t="s">
        <v>840</v>
      </c>
      <c r="F278" s="16"/>
      <c r="G278" s="16"/>
    </row>
    <row r="279" spans="1:9" ht="29">
      <c r="A279" s="276"/>
      <c r="B279" s="22"/>
      <c r="C279" s="14" t="s">
        <v>2474</v>
      </c>
      <c r="D279" s="51">
        <v>1</v>
      </c>
      <c r="E279" s="16" t="s">
        <v>829</v>
      </c>
      <c r="F279" s="16"/>
      <c r="G279" s="16"/>
    </row>
    <row r="280" spans="1:9" ht="58">
      <c r="A280" s="276" t="s">
        <v>2475</v>
      </c>
      <c r="B280" s="6" t="s">
        <v>2054</v>
      </c>
      <c r="C280" s="67" t="s">
        <v>2476</v>
      </c>
      <c r="D280" s="51">
        <v>1</v>
      </c>
      <c r="E280" s="16" t="s">
        <v>840</v>
      </c>
      <c r="F280" s="16"/>
      <c r="G280" s="16"/>
    </row>
    <row r="281" spans="1:9" ht="18.5">
      <c r="A281" s="275" t="s">
        <v>2477</v>
      </c>
      <c r="B281" s="447" t="s">
        <v>2478</v>
      </c>
      <c r="C281" s="448"/>
      <c r="D281" s="448"/>
      <c r="E281" s="448"/>
      <c r="F281" s="448"/>
      <c r="G281" s="487"/>
      <c r="H281" s="300">
        <f>SUM(D282)</f>
        <v>1</v>
      </c>
      <c r="I281" s="300">
        <f>COUNT(D282)*2</f>
        <v>2</v>
      </c>
    </row>
    <row r="282" spans="1:9" ht="62">
      <c r="A282" s="276" t="s">
        <v>2479</v>
      </c>
      <c r="B282" s="5" t="s">
        <v>2480</v>
      </c>
      <c r="C282" s="67" t="s">
        <v>2481</v>
      </c>
      <c r="D282" s="51">
        <v>1</v>
      </c>
      <c r="E282" s="16" t="s">
        <v>835</v>
      </c>
      <c r="F282" s="16"/>
      <c r="G282" s="16"/>
    </row>
    <row r="283" spans="1:9" ht="18.5">
      <c r="A283" s="276" t="s">
        <v>2482</v>
      </c>
      <c r="B283" s="447" t="s">
        <v>393</v>
      </c>
      <c r="C283" s="448"/>
      <c r="D283" s="448"/>
      <c r="E283" s="448"/>
      <c r="F283" s="448"/>
      <c r="G283" s="487"/>
      <c r="H283" s="300">
        <f>SUM(D284:D290)</f>
        <v>7</v>
      </c>
      <c r="I283" s="300">
        <f>COUNT(D284:D290)*2</f>
        <v>14</v>
      </c>
    </row>
    <row r="284" spans="1:9" ht="62">
      <c r="A284" s="276" t="s">
        <v>2483</v>
      </c>
      <c r="B284" s="5" t="s">
        <v>394</v>
      </c>
      <c r="C284" s="5" t="s">
        <v>2484</v>
      </c>
      <c r="D284" s="51">
        <v>1</v>
      </c>
      <c r="E284" s="16" t="s">
        <v>831</v>
      </c>
      <c r="F284" s="25"/>
      <c r="G284" s="16"/>
    </row>
    <row r="285" spans="1:9" ht="29">
      <c r="A285" s="276"/>
      <c r="B285" s="5"/>
      <c r="C285" s="14" t="s">
        <v>2485</v>
      </c>
      <c r="D285" s="51">
        <v>1</v>
      </c>
      <c r="E285" s="16" t="s">
        <v>840</v>
      </c>
      <c r="F285" s="25"/>
      <c r="G285" s="16"/>
    </row>
    <row r="286" spans="1:9" ht="43.5">
      <c r="A286" s="276"/>
      <c r="B286" s="5"/>
      <c r="C286" s="14" t="s">
        <v>2486</v>
      </c>
      <c r="D286" s="51">
        <v>1</v>
      </c>
      <c r="E286" s="16"/>
      <c r="F286" s="25"/>
      <c r="G286" s="16"/>
    </row>
    <row r="287" spans="1:9" ht="58">
      <c r="A287" s="279" t="s">
        <v>2487</v>
      </c>
      <c r="B287" s="5" t="s">
        <v>395</v>
      </c>
      <c r="C287" s="14" t="s">
        <v>2488</v>
      </c>
      <c r="D287" s="51">
        <v>1</v>
      </c>
      <c r="E287" s="16" t="s">
        <v>835</v>
      </c>
      <c r="F287" s="16"/>
      <c r="G287" s="16"/>
    </row>
    <row r="288" spans="1:9" ht="77.5">
      <c r="A288" s="279" t="s">
        <v>2489</v>
      </c>
      <c r="B288" s="5" t="s">
        <v>2490</v>
      </c>
      <c r="C288" s="261" t="s">
        <v>2491</v>
      </c>
      <c r="D288" s="51">
        <v>1</v>
      </c>
      <c r="E288" s="16" t="s">
        <v>840</v>
      </c>
      <c r="F288" s="16"/>
      <c r="G288" s="16"/>
    </row>
    <row r="289" spans="1:9" ht="72.5">
      <c r="A289" s="279"/>
      <c r="B289" s="150"/>
      <c r="C289" s="90" t="s">
        <v>2492</v>
      </c>
      <c r="D289" s="51">
        <v>1</v>
      </c>
      <c r="E289" s="16" t="s">
        <v>827</v>
      </c>
      <c r="F289" s="16"/>
      <c r="G289" s="16"/>
    </row>
    <row r="290" spans="1:9" ht="43.5">
      <c r="A290" s="279"/>
      <c r="B290" s="150"/>
      <c r="C290" s="90" t="s">
        <v>2493</v>
      </c>
      <c r="D290" s="51">
        <v>1</v>
      </c>
      <c r="E290" s="16" t="s">
        <v>840</v>
      </c>
      <c r="F290" s="16"/>
      <c r="G290" s="16"/>
    </row>
    <row r="291" spans="1:9" ht="21">
      <c r="A291" s="279"/>
      <c r="B291" s="440" t="s">
        <v>2494</v>
      </c>
      <c r="C291" s="441"/>
      <c r="D291" s="441"/>
      <c r="E291" s="441"/>
      <c r="F291" s="441"/>
      <c r="G291" s="490"/>
    </row>
    <row r="292" spans="1:9" ht="18.5">
      <c r="A292" s="289" t="s">
        <v>1397</v>
      </c>
      <c r="B292" s="491" t="s">
        <v>2056</v>
      </c>
      <c r="C292" s="492"/>
      <c r="D292" s="492"/>
      <c r="E292" s="492"/>
      <c r="F292" s="492"/>
      <c r="G292" s="493"/>
      <c r="H292" s="300">
        <f>SUM(D293:D297)</f>
        <v>5</v>
      </c>
      <c r="I292" s="300">
        <f>COUNT(D293:D297)*2</f>
        <v>10</v>
      </c>
    </row>
    <row r="293" spans="1:9" ht="46.5">
      <c r="A293" s="276" t="s">
        <v>1399</v>
      </c>
      <c r="B293" s="5" t="s">
        <v>1400</v>
      </c>
      <c r="C293" s="5" t="s">
        <v>1401</v>
      </c>
      <c r="D293" s="51">
        <v>1</v>
      </c>
      <c r="E293" s="16" t="s">
        <v>829</v>
      </c>
      <c r="F293" s="16"/>
      <c r="G293" s="16"/>
    </row>
    <row r="294" spans="1:9" ht="77.5">
      <c r="A294" s="276" t="s">
        <v>1423</v>
      </c>
      <c r="B294" s="5" t="s">
        <v>2495</v>
      </c>
      <c r="C294" s="14" t="s">
        <v>2496</v>
      </c>
      <c r="D294" s="51">
        <v>1</v>
      </c>
      <c r="E294" s="16" t="s">
        <v>829</v>
      </c>
      <c r="F294" s="14" t="s">
        <v>2497</v>
      </c>
      <c r="G294" s="16"/>
    </row>
    <row r="295" spans="1:9" ht="15.5">
      <c r="A295" s="276"/>
      <c r="B295" s="5"/>
      <c r="C295" s="14" t="s">
        <v>2498</v>
      </c>
      <c r="D295" s="51">
        <v>1</v>
      </c>
      <c r="E295" s="16" t="s">
        <v>829</v>
      </c>
      <c r="F295" s="16"/>
      <c r="G295" s="16"/>
    </row>
    <row r="296" spans="1:9" ht="43.5">
      <c r="A296" s="276"/>
      <c r="B296" s="5"/>
      <c r="C296" s="14" t="s">
        <v>2499</v>
      </c>
      <c r="D296" s="51">
        <v>1</v>
      </c>
      <c r="E296" s="16" t="s">
        <v>829</v>
      </c>
      <c r="F296" s="16"/>
      <c r="G296" s="16"/>
    </row>
    <row r="297" spans="1:9" ht="62">
      <c r="A297" s="276" t="s">
        <v>1427</v>
      </c>
      <c r="B297" s="5" t="s">
        <v>1428</v>
      </c>
      <c r="C297" s="14" t="s">
        <v>2500</v>
      </c>
      <c r="D297" s="51">
        <v>1</v>
      </c>
      <c r="E297" s="16" t="s">
        <v>829</v>
      </c>
      <c r="F297" s="19" t="s">
        <v>2501</v>
      </c>
      <c r="G297" s="16"/>
    </row>
    <row r="298" spans="1:9" ht="18.5">
      <c r="A298" s="276" t="s">
        <v>2110</v>
      </c>
      <c r="B298" s="447" t="s">
        <v>2111</v>
      </c>
      <c r="C298" s="448"/>
      <c r="D298" s="448"/>
      <c r="E298" s="448"/>
      <c r="F298" s="448"/>
      <c r="G298" s="487"/>
      <c r="H298" s="300">
        <f>SUM(D299:D305)</f>
        <v>7</v>
      </c>
      <c r="I298" s="300">
        <f>COUNT(D299:D305)*2</f>
        <v>14</v>
      </c>
    </row>
    <row r="299" spans="1:9" ht="116">
      <c r="A299" s="276" t="s">
        <v>2112</v>
      </c>
      <c r="B299" s="5" t="s">
        <v>2113</v>
      </c>
      <c r="C299" s="15" t="s">
        <v>2502</v>
      </c>
      <c r="D299" s="52">
        <v>1</v>
      </c>
      <c r="E299" s="112" t="s">
        <v>835</v>
      </c>
      <c r="F299" s="101" t="s">
        <v>2503</v>
      </c>
      <c r="G299" s="16"/>
    </row>
    <row r="300" spans="1:9" ht="101.5">
      <c r="A300" s="276"/>
      <c r="B300" s="5"/>
      <c r="C300" s="134" t="s">
        <v>2504</v>
      </c>
      <c r="D300" s="52">
        <v>1</v>
      </c>
      <c r="E300" s="112" t="s">
        <v>832</v>
      </c>
      <c r="F300" s="101" t="s">
        <v>2505</v>
      </c>
      <c r="G300" s="16"/>
    </row>
    <row r="301" spans="1:9" ht="116">
      <c r="A301" s="276"/>
      <c r="B301" s="5"/>
      <c r="C301" s="15" t="s">
        <v>2506</v>
      </c>
      <c r="D301" s="52">
        <v>1</v>
      </c>
      <c r="E301" s="112" t="s">
        <v>2507</v>
      </c>
      <c r="F301" s="101" t="s">
        <v>2508</v>
      </c>
      <c r="G301" s="16"/>
    </row>
    <row r="302" spans="1:9" ht="62">
      <c r="A302" s="276" t="s">
        <v>2509</v>
      </c>
      <c r="B302" s="5" t="s">
        <v>2510</v>
      </c>
      <c r="C302" s="15" t="s">
        <v>2511</v>
      </c>
      <c r="D302" s="52">
        <v>1</v>
      </c>
      <c r="E302" s="112" t="s">
        <v>835</v>
      </c>
      <c r="F302" s="112"/>
      <c r="G302" s="16"/>
    </row>
    <row r="303" spans="1:9" ht="87">
      <c r="A303" s="276" t="s">
        <v>2119</v>
      </c>
      <c r="B303" s="5" t="s">
        <v>2120</v>
      </c>
      <c r="C303" s="15" t="s">
        <v>2512</v>
      </c>
      <c r="D303" s="52">
        <v>1</v>
      </c>
      <c r="E303" s="111" t="s">
        <v>833</v>
      </c>
      <c r="F303" s="101" t="s">
        <v>2513</v>
      </c>
      <c r="G303" s="16"/>
    </row>
    <row r="304" spans="1:9" ht="62">
      <c r="A304" s="276" t="s">
        <v>2123</v>
      </c>
      <c r="B304" s="5" t="s">
        <v>2124</v>
      </c>
      <c r="C304" s="14" t="s">
        <v>2514</v>
      </c>
      <c r="D304" s="52">
        <v>1</v>
      </c>
      <c r="E304" s="16" t="s">
        <v>835</v>
      </c>
      <c r="F304" s="16"/>
      <c r="G304" s="16"/>
    </row>
    <row r="305" spans="1:9" ht="217.5">
      <c r="A305" s="276" t="s">
        <v>2515</v>
      </c>
      <c r="B305" s="5" t="s">
        <v>2516</v>
      </c>
      <c r="C305" s="15" t="s">
        <v>2517</v>
      </c>
      <c r="D305" s="52">
        <v>1</v>
      </c>
      <c r="E305" s="16" t="s">
        <v>843</v>
      </c>
      <c r="F305" s="14" t="s">
        <v>2518</v>
      </c>
      <c r="G305" s="16"/>
    </row>
    <row r="306" spans="1:9" ht="18.5">
      <c r="A306" s="279" t="s">
        <v>1443</v>
      </c>
      <c r="B306" s="447" t="s">
        <v>1444</v>
      </c>
      <c r="C306" s="448"/>
      <c r="D306" s="448"/>
      <c r="E306" s="448"/>
      <c r="F306" s="448"/>
      <c r="G306" s="487"/>
      <c r="H306" s="300">
        <f>SUM(D307:D317)</f>
        <v>11</v>
      </c>
      <c r="I306" s="300">
        <f>COUNT(D307:D317)*2</f>
        <v>22</v>
      </c>
    </row>
    <row r="307" spans="1:9" ht="46.5">
      <c r="A307" s="279" t="s">
        <v>1445</v>
      </c>
      <c r="B307" s="6" t="s">
        <v>1446</v>
      </c>
      <c r="C307" s="14" t="s">
        <v>2519</v>
      </c>
      <c r="D307" s="51">
        <v>1</v>
      </c>
      <c r="E307" s="16" t="s">
        <v>840</v>
      </c>
      <c r="F307" s="14" t="s">
        <v>2520</v>
      </c>
      <c r="G307" s="16"/>
    </row>
    <row r="308" spans="1:9" ht="58">
      <c r="A308" s="279" t="s">
        <v>1470</v>
      </c>
      <c r="B308" s="14" t="s">
        <v>1471</v>
      </c>
      <c r="C308" s="14" t="s">
        <v>2521</v>
      </c>
      <c r="D308" s="51">
        <v>1</v>
      </c>
      <c r="E308" s="16" t="s">
        <v>835</v>
      </c>
      <c r="F308" s="14" t="s">
        <v>2522</v>
      </c>
      <c r="G308" s="16"/>
    </row>
    <row r="309" spans="1:9" ht="29">
      <c r="A309" s="279"/>
      <c r="B309" s="14"/>
      <c r="C309" s="14" t="s">
        <v>2523</v>
      </c>
      <c r="D309" s="51">
        <v>1</v>
      </c>
      <c r="E309" s="16" t="s">
        <v>835</v>
      </c>
      <c r="F309" s="14" t="s">
        <v>2524</v>
      </c>
      <c r="G309" s="16"/>
    </row>
    <row r="310" spans="1:9" ht="29">
      <c r="A310" s="279"/>
      <c r="B310" s="14"/>
      <c r="C310" s="14" t="s">
        <v>2525</v>
      </c>
      <c r="D310" s="51">
        <v>1</v>
      </c>
      <c r="E310" s="16" t="s">
        <v>835</v>
      </c>
      <c r="F310" s="16"/>
      <c r="G310" s="16"/>
    </row>
    <row r="311" spans="1:9" ht="43.5">
      <c r="A311" s="279"/>
      <c r="B311" s="14"/>
      <c r="C311" s="14" t="s">
        <v>2526</v>
      </c>
      <c r="D311" s="51">
        <v>1</v>
      </c>
      <c r="E311" s="16" t="s">
        <v>835</v>
      </c>
      <c r="F311" s="16"/>
      <c r="G311" s="16"/>
    </row>
    <row r="312" spans="1:9" ht="29">
      <c r="A312" s="279"/>
      <c r="B312" s="14"/>
      <c r="C312" s="14" t="s">
        <v>2527</v>
      </c>
      <c r="D312" s="51">
        <v>1</v>
      </c>
      <c r="E312" s="16" t="s">
        <v>835</v>
      </c>
      <c r="F312" s="16"/>
      <c r="G312" s="16"/>
    </row>
    <row r="313" spans="1:9" ht="188.5">
      <c r="A313" s="279" t="s">
        <v>2528</v>
      </c>
      <c r="B313" s="6" t="s">
        <v>2529</v>
      </c>
      <c r="C313" s="15" t="s">
        <v>2530</v>
      </c>
      <c r="D313" s="51">
        <v>1</v>
      </c>
      <c r="E313" s="103" t="s">
        <v>835</v>
      </c>
      <c r="F313" s="15" t="s">
        <v>2531</v>
      </c>
      <c r="G313" s="16"/>
    </row>
    <row r="314" spans="1:9" ht="77.5">
      <c r="A314" s="279" t="s">
        <v>1473</v>
      </c>
      <c r="B314" s="6" t="s">
        <v>1474</v>
      </c>
      <c r="C314" s="14" t="s">
        <v>2532</v>
      </c>
      <c r="D314" s="51">
        <v>1</v>
      </c>
      <c r="E314" s="16" t="s">
        <v>835</v>
      </c>
      <c r="F314" s="16"/>
      <c r="G314" s="16"/>
    </row>
    <row r="315" spans="1:9" ht="15.5">
      <c r="A315" s="279"/>
      <c r="B315" s="6"/>
      <c r="C315" s="14" t="s">
        <v>2533</v>
      </c>
      <c r="D315" s="51">
        <v>1</v>
      </c>
      <c r="E315" s="16" t="s">
        <v>840</v>
      </c>
      <c r="F315" s="16"/>
      <c r="G315" s="16"/>
    </row>
    <row r="316" spans="1:9" ht="29">
      <c r="A316" s="279"/>
      <c r="B316" s="6"/>
      <c r="C316" s="14" t="s">
        <v>2534</v>
      </c>
      <c r="D316" s="51">
        <v>1</v>
      </c>
      <c r="E316" s="16" t="s">
        <v>835</v>
      </c>
      <c r="F316" s="14" t="s">
        <v>2535</v>
      </c>
      <c r="G316" s="16"/>
    </row>
    <row r="317" spans="1:9" ht="46.5">
      <c r="A317" s="279" t="s">
        <v>1478</v>
      </c>
      <c r="B317" s="6" t="s">
        <v>2536</v>
      </c>
      <c r="C317" s="14" t="s">
        <v>2537</v>
      </c>
      <c r="D317" s="51">
        <v>1</v>
      </c>
      <c r="E317" s="16" t="s">
        <v>835</v>
      </c>
      <c r="F317" s="16"/>
      <c r="G317" s="16"/>
    </row>
    <row r="318" spans="1:9" ht="21">
      <c r="A318" s="279"/>
      <c r="B318" s="441" t="s">
        <v>2538</v>
      </c>
      <c r="C318" s="441"/>
      <c r="D318" s="441"/>
      <c r="E318" s="441"/>
      <c r="F318" s="441"/>
      <c r="G318" s="441"/>
    </row>
    <row r="319" spans="1:9" ht="18.5">
      <c r="A319" s="279" t="s">
        <v>1543</v>
      </c>
      <c r="B319" s="447" t="s">
        <v>2539</v>
      </c>
      <c r="C319" s="448"/>
      <c r="D319" s="448"/>
      <c r="E319" s="448"/>
      <c r="F319" s="448"/>
      <c r="G319" s="487"/>
      <c r="H319" s="300">
        <f>SUM(D320)</f>
        <v>1</v>
      </c>
      <c r="I319" s="300">
        <f>COUNT(D320)*2</f>
        <v>2</v>
      </c>
    </row>
    <row r="320" spans="1:9" ht="46.5">
      <c r="A320" s="279" t="s">
        <v>1596</v>
      </c>
      <c r="B320" s="6" t="s">
        <v>2540</v>
      </c>
      <c r="C320" s="67" t="s">
        <v>2541</v>
      </c>
      <c r="D320" s="51">
        <v>1</v>
      </c>
      <c r="E320" s="16" t="s">
        <v>835</v>
      </c>
      <c r="F320" s="16"/>
      <c r="G320" s="16"/>
    </row>
    <row r="321" spans="1:9" ht="21">
      <c r="A321" s="290"/>
      <c r="B321" s="441" t="s">
        <v>397</v>
      </c>
      <c r="C321" s="441"/>
      <c r="D321" s="441"/>
      <c r="E321" s="441"/>
      <c r="F321" s="441"/>
      <c r="G321" s="441"/>
      <c r="H321" s="300">
        <f>H322+H328+H338+H354+H363</f>
        <v>40</v>
      </c>
      <c r="I321" s="300">
        <f>I322+I328+I338+I354+I363</f>
        <v>80</v>
      </c>
    </row>
    <row r="322" spans="1:9" ht="42">
      <c r="A322" s="290" t="s">
        <v>1603</v>
      </c>
      <c r="B322" s="447" t="s">
        <v>2154</v>
      </c>
      <c r="C322" s="448"/>
      <c r="D322" s="448"/>
      <c r="E322" s="448"/>
      <c r="F322" s="448"/>
      <c r="G322" s="487"/>
      <c r="H322" s="300">
        <f>SUM(D323:D327)</f>
        <v>5</v>
      </c>
      <c r="I322" s="300">
        <f>COUNT(D323:D327)*2</f>
        <v>10</v>
      </c>
    </row>
    <row r="323" spans="1:9" ht="87">
      <c r="A323" s="291" t="s">
        <v>2542</v>
      </c>
      <c r="B323" s="5" t="s">
        <v>2543</v>
      </c>
      <c r="C323" s="14" t="s">
        <v>2544</v>
      </c>
      <c r="D323" s="51">
        <v>1</v>
      </c>
      <c r="E323" s="71" t="s">
        <v>835</v>
      </c>
      <c r="F323" s="19" t="s">
        <v>2545</v>
      </c>
      <c r="G323" s="114"/>
    </row>
    <row r="324" spans="1:9" ht="46.5">
      <c r="A324" s="291" t="s">
        <v>1604</v>
      </c>
      <c r="B324" s="5" t="s">
        <v>2159</v>
      </c>
      <c r="C324" s="14" t="s">
        <v>722</v>
      </c>
      <c r="D324" s="51">
        <v>1</v>
      </c>
      <c r="E324" s="71" t="s">
        <v>835</v>
      </c>
      <c r="F324" s="19" t="s">
        <v>1605</v>
      </c>
      <c r="G324" s="114"/>
    </row>
    <row r="325" spans="1:9" ht="29">
      <c r="A325" s="291"/>
      <c r="B325" s="5"/>
      <c r="C325" s="14" t="s">
        <v>723</v>
      </c>
      <c r="D325" s="51">
        <v>1</v>
      </c>
      <c r="E325" s="71" t="s">
        <v>835</v>
      </c>
      <c r="F325" s="71"/>
      <c r="G325" s="114"/>
    </row>
    <row r="326" spans="1:9" ht="62">
      <c r="A326" s="291" t="s">
        <v>1607</v>
      </c>
      <c r="B326" s="5" t="s">
        <v>2160</v>
      </c>
      <c r="C326" s="43" t="s">
        <v>724</v>
      </c>
      <c r="D326" s="51">
        <v>1</v>
      </c>
      <c r="E326" s="71" t="s">
        <v>835</v>
      </c>
      <c r="F326" s="67" t="s">
        <v>937</v>
      </c>
      <c r="G326" s="114"/>
    </row>
    <row r="327" spans="1:9" ht="31">
      <c r="A327" s="291" t="s">
        <v>173</v>
      </c>
      <c r="B327" s="17" t="s">
        <v>2546</v>
      </c>
      <c r="C327" s="19" t="s">
        <v>725</v>
      </c>
      <c r="D327" s="51">
        <v>1</v>
      </c>
      <c r="E327" s="71" t="s">
        <v>835</v>
      </c>
      <c r="F327" s="71"/>
      <c r="G327" s="114"/>
    </row>
    <row r="328" spans="1:9" ht="18.5">
      <c r="A328" s="275" t="s">
        <v>1609</v>
      </c>
      <c r="B328" s="447" t="s">
        <v>2161</v>
      </c>
      <c r="C328" s="448"/>
      <c r="D328" s="448"/>
      <c r="E328" s="448"/>
      <c r="F328" s="448"/>
      <c r="G328" s="487"/>
      <c r="H328" s="300">
        <f>SUM(D329:D337)</f>
        <v>9</v>
      </c>
      <c r="I328" s="300">
        <f>COUNT(D329:D337)*2</f>
        <v>18</v>
      </c>
    </row>
    <row r="329" spans="1:9" ht="58">
      <c r="A329" s="275" t="s">
        <v>1610</v>
      </c>
      <c r="B329" s="5" t="s">
        <v>403</v>
      </c>
      <c r="C329" s="14" t="s">
        <v>726</v>
      </c>
      <c r="D329" s="51">
        <v>1</v>
      </c>
      <c r="E329" s="71" t="s">
        <v>823</v>
      </c>
      <c r="F329" s="19" t="s">
        <v>2547</v>
      </c>
      <c r="G329" s="114"/>
    </row>
    <row r="330" spans="1:9" ht="43.5">
      <c r="A330" s="275"/>
      <c r="B330" s="5"/>
      <c r="C330" s="14" t="s">
        <v>727</v>
      </c>
      <c r="D330" s="51">
        <v>1</v>
      </c>
      <c r="E330" s="71" t="s">
        <v>828</v>
      </c>
      <c r="F330" s="19" t="s">
        <v>938</v>
      </c>
      <c r="G330" s="114"/>
    </row>
    <row r="331" spans="1:9" ht="58">
      <c r="A331" s="275"/>
      <c r="B331" s="5"/>
      <c r="C331" s="14" t="s">
        <v>728</v>
      </c>
      <c r="D331" s="51">
        <v>1</v>
      </c>
      <c r="E331" s="71" t="s">
        <v>828</v>
      </c>
      <c r="F331" s="19" t="s">
        <v>939</v>
      </c>
      <c r="G331" s="114"/>
    </row>
    <row r="332" spans="1:9" ht="72.5">
      <c r="A332" s="275"/>
      <c r="B332" s="5"/>
      <c r="C332" s="14" t="s">
        <v>729</v>
      </c>
      <c r="D332" s="51">
        <v>1</v>
      </c>
      <c r="E332" s="71" t="s">
        <v>828</v>
      </c>
      <c r="F332" s="19" t="s">
        <v>940</v>
      </c>
      <c r="G332" s="114"/>
    </row>
    <row r="333" spans="1:9" ht="72.5">
      <c r="A333" s="275"/>
      <c r="B333" s="5"/>
      <c r="C333" s="14" t="s">
        <v>730</v>
      </c>
      <c r="D333" s="51">
        <v>1</v>
      </c>
      <c r="E333" s="71" t="s">
        <v>823</v>
      </c>
      <c r="F333" s="19" t="s">
        <v>941</v>
      </c>
      <c r="G333" s="114"/>
    </row>
    <row r="334" spans="1:9" ht="62">
      <c r="A334" s="275" t="s">
        <v>1614</v>
      </c>
      <c r="B334" s="5" t="s">
        <v>2166</v>
      </c>
      <c r="C334" s="14" t="s">
        <v>731</v>
      </c>
      <c r="D334" s="51">
        <v>1</v>
      </c>
      <c r="E334" s="71" t="s">
        <v>822</v>
      </c>
      <c r="F334" s="19" t="s">
        <v>942</v>
      </c>
      <c r="G334" s="114"/>
    </row>
    <row r="335" spans="1:9" ht="29">
      <c r="A335" s="275"/>
      <c r="B335" s="5"/>
      <c r="C335" s="14" t="s">
        <v>732</v>
      </c>
      <c r="D335" s="51">
        <v>1</v>
      </c>
      <c r="E335" s="71" t="s">
        <v>831</v>
      </c>
      <c r="F335" s="71"/>
      <c r="G335" s="114"/>
    </row>
    <row r="336" spans="1:9" ht="46.5">
      <c r="A336" s="275" t="s">
        <v>1616</v>
      </c>
      <c r="B336" s="5" t="s">
        <v>2168</v>
      </c>
      <c r="C336" s="14" t="s">
        <v>733</v>
      </c>
      <c r="D336" s="51">
        <v>1</v>
      </c>
      <c r="E336" s="71" t="s">
        <v>823</v>
      </c>
      <c r="F336" s="71"/>
      <c r="G336" s="114"/>
    </row>
    <row r="337" spans="1:9" ht="72.5">
      <c r="A337" s="275"/>
      <c r="B337" s="5"/>
      <c r="C337" s="14" t="s">
        <v>734</v>
      </c>
      <c r="D337" s="51">
        <v>1</v>
      </c>
      <c r="E337" s="16" t="s">
        <v>828</v>
      </c>
      <c r="F337" s="19" t="s">
        <v>943</v>
      </c>
      <c r="G337" s="114"/>
    </row>
    <row r="338" spans="1:9" ht="18.5">
      <c r="A338" s="275" t="s">
        <v>1617</v>
      </c>
      <c r="B338" s="447" t="s">
        <v>2174</v>
      </c>
      <c r="C338" s="448"/>
      <c r="D338" s="448"/>
      <c r="E338" s="448"/>
      <c r="F338" s="448"/>
      <c r="G338" s="487"/>
      <c r="H338" s="300">
        <f>SUM(D339:D342)</f>
        <v>4</v>
      </c>
      <c r="I338" s="300">
        <f>COUNT(D339:D342)*2</f>
        <v>8</v>
      </c>
    </row>
    <row r="339" spans="1:9" ht="46.5">
      <c r="A339" s="275" t="s">
        <v>1618</v>
      </c>
      <c r="B339" s="5" t="s">
        <v>2175</v>
      </c>
      <c r="C339" s="67" t="s">
        <v>735</v>
      </c>
      <c r="D339" s="51">
        <v>1</v>
      </c>
      <c r="E339" s="71" t="s">
        <v>828</v>
      </c>
      <c r="F339" s="71"/>
      <c r="G339" s="114"/>
    </row>
    <row r="340" spans="1:9" ht="15.5">
      <c r="A340" s="275"/>
      <c r="B340" s="18"/>
      <c r="C340" s="67" t="s">
        <v>736</v>
      </c>
      <c r="D340" s="51">
        <v>1</v>
      </c>
      <c r="E340" s="71" t="s">
        <v>828</v>
      </c>
      <c r="F340" s="71"/>
      <c r="G340" s="114"/>
    </row>
    <row r="341" spans="1:9" ht="46.5">
      <c r="A341" s="275" t="s">
        <v>1619</v>
      </c>
      <c r="B341" s="5" t="s">
        <v>2182</v>
      </c>
      <c r="C341" s="14" t="s">
        <v>738</v>
      </c>
      <c r="D341" s="51">
        <v>1</v>
      </c>
      <c r="E341" s="71" t="s">
        <v>828</v>
      </c>
      <c r="F341" s="71"/>
      <c r="G341" s="114"/>
    </row>
    <row r="342" spans="1:9" ht="43.5">
      <c r="A342" s="275"/>
      <c r="B342" s="5"/>
      <c r="C342" s="14" t="s">
        <v>739</v>
      </c>
      <c r="D342" s="51">
        <v>1</v>
      </c>
      <c r="E342" s="71" t="s">
        <v>831</v>
      </c>
      <c r="F342" s="71"/>
      <c r="G342" s="114"/>
    </row>
    <row r="343" spans="1:9" ht="18.5">
      <c r="A343" s="275" t="s">
        <v>1620</v>
      </c>
      <c r="B343" s="447" t="s">
        <v>2183</v>
      </c>
      <c r="C343" s="448"/>
      <c r="D343" s="448"/>
      <c r="E343" s="448"/>
      <c r="F343" s="448"/>
      <c r="G343" s="487"/>
      <c r="H343" s="300">
        <f>SUM(D344:D352)</f>
        <v>9</v>
      </c>
      <c r="I343" s="300">
        <f>COUNT(D344:D352)*2</f>
        <v>18</v>
      </c>
    </row>
    <row r="344" spans="1:9" ht="72.5">
      <c r="A344" s="275" t="s">
        <v>1621</v>
      </c>
      <c r="B344" s="14" t="s">
        <v>2548</v>
      </c>
      <c r="C344" s="19" t="s">
        <v>740</v>
      </c>
      <c r="D344" s="51">
        <v>1</v>
      </c>
      <c r="E344" s="71" t="s">
        <v>822</v>
      </c>
      <c r="F344" s="19" t="s">
        <v>944</v>
      </c>
      <c r="G344" s="114"/>
    </row>
    <row r="345" spans="1:9" ht="116">
      <c r="A345" s="275"/>
      <c r="B345" s="19"/>
      <c r="C345" s="14" t="s">
        <v>741</v>
      </c>
      <c r="D345" s="51">
        <v>1</v>
      </c>
      <c r="E345" s="71" t="s">
        <v>822</v>
      </c>
      <c r="F345" s="14" t="s">
        <v>945</v>
      </c>
      <c r="G345" s="114"/>
    </row>
    <row r="346" spans="1:9" ht="43.5">
      <c r="A346" s="275"/>
      <c r="B346" s="19"/>
      <c r="C346" s="14" t="s">
        <v>742</v>
      </c>
      <c r="D346" s="51">
        <v>1</v>
      </c>
      <c r="E346" s="71" t="s">
        <v>822</v>
      </c>
      <c r="F346" s="16" t="s">
        <v>946</v>
      </c>
      <c r="G346" s="114"/>
    </row>
    <row r="347" spans="1:9" ht="58">
      <c r="A347" s="275"/>
      <c r="B347" s="19"/>
      <c r="C347" s="14" t="s">
        <v>743</v>
      </c>
      <c r="D347" s="51">
        <v>1</v>
      </c>
      <c r="E347" s="71" t="s">
        <v>822</v>
      </c>
      <c r="F347" s="19" t="s">
        <v>947</v>
      </c>
      <c r="G347" s="114"/>
    </row>
    <row r="348" spans="1:9" ht="43.5">
      <c r="A348" s="275"/>
      <c r="B348" s="19"/>
      <c r="C348" s="14" t="s">
        <v>744</v>
      </c>
      <c r="D348" s="51">
        <v>1</v>
      </c>
      <c r="E348" s="71" t="s">
        <v>822</v>
      </c>
      <c r="F348" s="19" t="s">
        <v>948</v>
      </c>
      <c r="G348" s="114"/>
    </row>
    <row r="349" spans="1:9" ht="29">
      <c r="A349" s="275"/>
      <c r="B349" s="19"/>
      <c r="C349" s="99" t="s">
        <v>745</v>
      </c>
      <c r="D349" s="121">
        <v>1</v>
      </c>
      <c r="E349" s="71" t="s">
        <v>822</v>
      </c>
      <c r="F349" s="19"/>
      <c r="G349" s="114"/>
    </row>
    <row r="350" spans="1:9" ht="58">
      <c r="A350" s="275" t="s">
        <v>1627</v>
      </c>
      <c r="B350" s="14" t="s">
        <v>2184</v>
      </c>
      <c r="C350" s="91" t="s">
        <v>746</v>
      </c>
      <c r="D350" s="121">
        <v>1</v>
      </c>
      <c r="E350" s="66" t="s">
        <v>828</v>
      </c>
      <c r="F350" s="14" t="s">
        <v>949</v>
      </c>
      <c r="G350" s="114"/>
    </row>
    <row r="351" spans="1:9" ht="43.5">
      <c r="A351" s="275"/>
      <c r="B351" s="19"/>
      <c r="C351" s="91" t="s">
        <v>747</v>
      </c>
      <c r="D351" s="121">
        <v>1</v>
      </c>
      <c r="E351" s="66" t="s">
        <v>828</v>
      </c>
      <c r="F351" s="14" t="s">
        <v>950</v>
      </c>
      <c r="G351" s="114"/>
    </row>
    <row r="352" spans="1:9" ht="29">
      <c r="A352" s="275"/>
      <c r="B352" s="19"/>
      <c r="C352" s="14" t="s">
        <v>749</v>
      </c>
      <c r="D352" s="51">
        <v>1</v>
      </c>
      <c r="E352" s="66" t="s">
        <v>828</v>
      </c>
      <c r="F352" s="14"/>
      <c r="G352" s="114"/>
    </row>
    <row r="353" spans="1:9" ht="15.5">
      <c r="A353" s="275"/>
      <c r="B353" s="19"/>
      <c r="C353" s="67"/>
      <c r="D353" s="51"/>
      <c r="E353" s="71"/>
      <c r="F353" s="71"/>
      <c r="G353" s="114"/>
    </row>
    <row r="354" spans="1:9" ht="18.5">
      <c r="A354" s="275" t="s">
        <v>1628</v>
      </c>
      <c r="B354" s="447" t="s">
        <v>412</v>
      </c>
      <c r="C354" s="448"/>
      <c r="D354" s="448"/>
      <c r="E354" s="448"/>
      <c r="F354" s="448"/>
      <c r="G354" s="487"/>
      <c r="H354" s="300">
        <f>SUM(D355:D362)</f>
        <v>8</v>
      </c>
      <c r="I354" s="300">
        <f>COUNT(D355:D362)*2</f>
        <v>16</v>
      </c>
    </row>
    <row r="355" spans="1:9" ht="43.5">
      <c r="A355" s="275" t="s">
        <v>1633</v>
      </c>
      <c r="B355" s="14" t="s">
        <v>2192</v>
      </c>
      <c r="C355" s="14" t="s">
        <v>751</v>
      </c>
      <c r="D355" s="51">
        <v>1</v>
      </c>
      <c r="E355" s="71" t="s">
        <v>828</v>
      </c>
      <c r="F355" s="19" t="s">
        <v>952</v>
      </c>
      <c r="G355" s="114"/>
    </row>
    <row r="356" spans="1:9" ht="43.5">
      <c r="A356" s="275"/>
      <c r="B356" s="19"/>
      <c r="C356" s="14" t="s">
        <v>752</v>
      </c>
      <c r="D356" s="51">
        <v>1</v>
      </c>
      <c r="E356" s="71" t="s">
        <v>828</v>
      </c>
      <c r="F356" s="19" t="s">
        <v>953</v>
      </c>
      <c r="G356" s="114"/>
    </row>
    <row r="357" spans="1:9" ht="58">
      <c r="A357" s="275" t="s">
        <v>1635</v>
      </c>
      <c r="B357" s="14" t="s">
        <v>2193</v>
      </c>
      <c r="C357" s="14" t="s">
        <v>1636</v>
      </c>
      <c r="D357" s="51">
        <v>1</v>
      </c>
      <c r="E357" s="71" t="s">
        <v>835</v>
      </c>
      <c r="F357" s="71"/>
      <c r="G357" s="114"/>
    </row>
    <row r="358" spans="1:9" ht="29">
      <c r="A358" s="275"/>
      <c r="B358" s="19"/>
      <c r="C358" s="14" t="s">
        <v>1638</v>
      </c>
      <c r="D358" s="51">
        <v>1</v>
      </c>
      <c r="E358" s="71" t="s">
        <v>835</v>
      </c>
      <c r="F358" s="71"/>
      <c r="G358" s="114"/>
    </row>
    <row r="359" spans="1:9" ht="43.5">
      <c r="A359" s="275"/>
      <c r="B359" s="19"/>
      <c r="C359" s="14" t="s">
        <v>1639</v>
      </c>
      <c r="D359" s="51">
        <v>1</v>
      </c>
      <c r="E359" s="71" t="s">
        <v>835</v>
      </c>
      <c r="F359" s="71"/>
      <c r="G359" s="114"/>
    </row>
    <row r="360" spans="1:9" ht="43.5">
      <c r="A360" s="275"/>
      <c r="C360" s="14" t="s">
        <v>756</v>
      </c>
      <c r="D360" s="51">
        <v>1</v>
      </c>
      <c r="E360" s="71" t="s">
        <v>828</v>
      </c>
      <c r="F360" s="19" t="s">
        <v>954</v>
      </c>
      <c r="G360" s="114"/>
    </row>
    <row r="361" spans="1:9" ht="58">
      <c r="A361" s="275"/>
      <c r="C361" s="14" t="s">
        <v>757</v>
      </c>
      <c r="D361" s="51">
        <v>1</v>
      </c>
      <c r="E361" s="71" t="s">
        <v>828</v>
      </c>
      <c r="F361" s="19" t="s">
        <v>955</v>
      </c>
      <c r="G361" s="114"/>
    </row>
    <row r="362" spans="1:9" ht="43.5">
      <c r="A362" s="275" t="s">
        <v>2198</v>
      </c>
      <c r="B362" s="14" t="s">
        <v>2549</v>
      </c>
      <c r="C362" s="14" t="s">
        <v>2200</v>
      </c>
      <c r="D362" s="51">
        <v>1</v>
      </c>
      <c r="E362" s="71" t="s">
        <v>828</v>
      </c>
      <c r="F362" s="71"/>
      <c r="G362" s="114"/>
    </row>
    <row r="363" spans="1:9" ht="18.5">
      <c r="A363" s="275" t="s">
        <v>1640</v>
      </c>
      <c r="B363" s="447" t="s">
        <v>2201</v>
      </c>
      <c r="C363" s="448"/>
      <c r="D363" s="448"/>
      <c r="E363" s="448"/>
      <c r="F363" s="448"/>
      <c r="G363" s="487"/>
      <c r="H363" s="300">
        <f>SUM(D364:D377)</f>
        <v>14</v>
      </c>
      <c r="I363" s="300">
        <f>COUNT(D364:D377)*2</f>
        <v>28</v>
      </c>
    </row>
    <row r="364" spans="1:9" ht="77.5">
      <c r="A364" s="275" t="s">
        <v>1641</v>
      </c>
      <c r="B364" s="5" t="s">
        <v>2202</v>
      </c>
      <c r="C364" s="67" t="s">
        <v>760</v>
      </c>
      <c r="D364" s="51">
        <v>1</v>
      </c>
      <c r="E364" s="71" t="s">
        <v>823</v>
      </c>
      <c r="F364" s="71"/>
      <c r="G364" s="114"/>
    </row>
    <row r="365" spans="1:9" ht="29">
      <c r="A365" s="275"/>
      <c r="B365" s="18"/>
      <c r="C365" s="67" t="s">
        <v>761</v>
      </c>
      <c r="D365" s="51">
        <v>1</v>
      </c>
      <c r="E365" s="71" t="s">
        <v>823</v>
      </c>
      <c r="F365" s="71"/>
      <c r="G365" s="114"/>
    </row>
    <row r="366" spans="1:9" ht="43.5">
      <c r="A366" s="275"/>
      <c r="B366" s="18"/>
      <c r="C366" s="67" t="s">
        <v>762</v>
      </c>
      <c r="D366" s="51">
        <v>1</v>
      </c>
      <c r="E366" s="71" t="s">
        <v>828</v>
      </c>
      <c r="F366" s="71"/>
      <c r="G366" s="114"/>
    </row>
    <row r="367" spans="1:9" ht="43.5">
      <c r="A367" s="275"/>
      <c r="B367" s="18"/>
      <c r="C367" s="67" t="s">
        <v>763</v>
      </c>
      <c r="D367" s="51">
        <v>1</v>
      </c>
      <c r="E367" s="71" t="s">
        <v>823</v>
      </c>
      <c r="F367" s="71"/>
      <c r="G367" s="114"/>
    </row>
    <row r="368" spans="1:9" ht="29">
      <c r="A368" s="275"/>
      <c r="B368" s="18"/>
      <c r="C368" s="14" t="s">
        <v>764</v>
      </c>
      <c r="D368" s="51">
        <v>1</v>
      </c>
      <c r="E368" s="71" t="s">
        <v>823</v>
      </c>
      <c r="F368" s="71"/>
      <c r="G368" s="114"/>
    </row>
    <row r="369" spans="1:9" ht="31">
      <c r="A369" s="275" t="s">
        <v>1642</v>
      </c>
      <c r="B369" s="5" t="s">
        <v>2550</v>
      </c>
      <c r="C369" s="14" t="s">
        <v>765</v>
      </c>
      <c r="D369" s="51">
        <v>1</v>
      </c>
      <c r="E369" s="71" t="s">
        <v>823</v>
      </c>
      <c r="F369" s="19" t="s">
        <v>956</v>
      </c>
      <c r="G369" s="114"/>
    </row>
    <row r="370" spans="1:9" ht="72.5">
      <c r="A370" s="275"/>
      <c r="B370" s="18"/>
      <c r="C370" s="14" t="s">
        <v>766</v>
      </c>
      <c r="D370" s="51">
        <v>1</v>
      </c>
      <c r="E370" s="71" t="s">
        <v>823</v>
      </c>
      <c r="F370" s="19" t="s">
        <v>957</v>
      </c>
      <c r="G370" s="114"/>
    </row>
    <row r="371" spans="1:9" ht="43.5">
      <c r="A371" s="275"/>
      <c r="B371" s="18"/>
      <c r="C371" s="14" t="s">
        <v>767</v>
      </c>
      <c r="D371" s="51">
        <v>1</v>
      </c>
      <c r="E371" s="71" t="s">
        <v>828</v>
      </c>
      <c r="F371" s="14" t="s">
        <v>958</v>
      </c>
      <c r="G371" s="114"/>
    </row>
    <row r="372" spans="1:9" ht="43.5">
      <c r="A372" s="275"/>
      <c r="B372" s="18"/>
      <c r="C372" s="15" t="s">
        <v>768</v>
      </c>
      <c r="D372" s="51">
        <v>1</v>
      </c>
      <c r="E372" s="71" t="s">
        <v>831</v>
      </c>
      <c r="F372" s="14"/>
      <c r="G372" s="114"/>
    </row>
    <row r="373" spans="1:9" ht="43.5">
      <c r="A373" s="275"/>
      <c r="B373" s="18"/>
      <c r="C373" s="14" t="s">
        <v>769</v>
      </c>
      <c r="D373" s="51">
        <v>1</v>
      </c>
      <c r="E373" s="71" t="s">
        <v>828</v>
      </c>
      <c r="F373" s="19" t="s">
        <v>959</v>
      </c>
      <c r="G373" s="114"/>
    </row>
    <row r="374" spans="1:9" ht="72.5">
      <c r="A374" s="275"/>
      <c r="B374" s="18"/>
      <c r="C374" s="14" t="s">
        <v>770</v>
      </c>
      <c r="D374" s="51">
        <v>1</v>
      </c>
      <c r="E374" s="71" t="s">
        <v>835</v>
      </c>
      <c r="F374" s="19" t="s">
        <v>2551</v>
      </c>
      <c r="G374" s="114"/>
    </row>
    <row r="375" spans="1:9" ht="46.5">
      <c r="A375" s="275" t="s">
        <v>1646</v>
      </c>
      <c r="B375" s="5" t="s">
        <v>2204</v>
      </c>
      <c r="C375" s="43" t="s">
        <v>771</v>
      </c>
      <c r="D375" s="51">
        <v>1</v>
      </c>
      <c r="E375" s="72" t="s">
        <v>822</v>
      </c>
      <c r="F375" s="71"/>
      <c r="G375" s="114"/>
    </row>
    <row r="376" spans="1:9" ht="43.5">
      <c r="A376" s="292"/>
      <c r="B376" s="16"/>
      <c r="C376" s="67" t="s">
        <v>773</v>
      </c>
      <c r="D376" s="51">
        <v>1</v>
      </c>
      <c r="E376" s="71" t="s">
        <v>822</v>
      </c>
      <c r="F376" s="71"/>
      <c r="G376" s="114"/>
    </row>
    <row r="377" spans="1:9" ht="29">
      <c r="A377" s="293"/>
      <c r="B377" s="16"/>
      <c r="C377" s="84" t="s">
        <v>1647</v>
      </c>
      <c r="D377" s="51">
        <v>1</v>
      </c>
      <c r="E377" s="71" t="s">
        <v>831</v>
      </c>
      <c r="F377" s="71"/>
      <c r="G377" s="114"/>
    </row>
    <row r="378" spans="1:9" ht="21">
      <c r="A378" s="274"/>
      <c r="B378" s="441" t="s">
        <v>1648</v>
      </c>
      <c r="C378" s="441"/>
      <c r="D378" s="441"/>
      <c r="E378" s="441"/>
      <c r="F378" s="441"/>
      <c r="G378" s="441"/>
      <c r="H378" s="300">
        <f>H379+H381+H383+H387+H403+H411+H415</f>
        <v>36</v>
      </c>
      <c r="I378" s="300">
        <f>I379+I381+I383+I387+I403+I411+I415</f>
        <v>72</v>
      </c>
    </row>
    <row r="379" spans="1:9" ht="18.5">
      <c r="A379" s="275" t="s">
        <v>1649</v>
      </c>
      <c r="B379" s="447" t="s">
        <v>2552</v>
      </c>
      <c r="C379" s="448"/>
      <c r="D379" s="448"/>
      <c r="E379" s="448"/>
      <c r="F379" s="448"/>
      <c r="G379" s="487"/>
      <c r="H379" s="300">
        <f>SUM(D380)</f>
        <v>1</v>
      </c>
      <c r="I379" s="300">
        <f>COUNT(D380)*2</f>
        <v>2</v>
      </c>
    </row>
    <row r="380" spans="1:9" ht="77.5">
      <c r="A380" s="276" t="s">
        <v>1651</v>
      </c>
      <c r="B380" s="18" t="s">
        <v>2553</v>
      </c>
      <c r="C380" s="5" t="s">
        <v>1653</v>
      </c>
      <c r="D380" s="51">
        <v>1</v>
      </c>
      <c r="E380" s="16" t="s">
        <v>835</v>
      </c>
      <c r="F380" s="16"/>
      <c r="G380" s="16"/>
    </row>
    <row r="381" spans="1:9" ht="18.5">
      <c r="A381" s="275" t="s">
        <v>1655</v>
      </c>
      <c r="B381" s="447" t="s">
        <v>2554</v>
      </c>
      <c r="C381" s="448"/>
      <c r="D381" s="448"/>
      <c r="E381" s="448"/>
      <c r="F381" s="448"/>
      <c r="G381" s="487"/>
      <c r="H381" s="300">
        <f>SUM(D382)</f>
        <v>1</v>
      </c>
      <c r="I381" s="300">
        <f>COUNT(D382)*2</f>
        <v>2</v>
      </c>
    </row>
    <row r="382" spans="1:9" ht="31">
      <c r="A382" s="276" t="s">
        <v>1657</v>
      </c>
      <c r="B382" s="5" t="s">
        <v>2555</v>
      </c>
      <c r="C382" s="67" t="s">
        <v>2556</v>
      </c>
      <c r="D382" s="51">
        <v>1</v>
      </c>
      <c r="E382" s="16" t="s">
        <v>840</v>
      </c>
      <c r="F382" s="16"/>
      <c r="G382" s="16"/>
    </row>
    <row r="383" spans="1:9" ht="18.5">
      <c r="A383" s="275" t="s">
        <v>1660</v>
      </c>
      <c r="B383" s="447" t="s">
        <v>2208</v>
      </c>
      <c r="C383" s="448"/>
      <c r="D383" s="448"/>
      <c r="E383" s="448"/>
      <c r="F383" s="448"/>
      <c r="G383" s="487"/>
      <c r="H383" s="300">
        <f>SUM(D384:D386)</f>
        <v>3</v>
      </c>
      <c r="I383" s="300">
        <f>COUNT(D384:D386)*2</f>
        <v>6</v>
      </c>
    </row>
    <row r="384" spans="1:9" ht="72.5">
      <c r="A384" s="276" t="s">
        <v>1661</v>
      </c>
      <c r="B384" s="5" t="s">
        <v>2209</v>
      </c>
      <c r="C384" s="67" t="s">
        <v>2557</v>
      </c>
      <c r="D384" s="51">
        <v>1</v>
      </c>
      <c r="E384" s="16" t="s">
        <v>835</v>
      </c>
      <c r="F384" s="16"/>
      <c r="G384" s="16"/>
    </row>
    <row r="385" spans="1:9" ht="62">
      <c r="A385" s="276" t="s">
        <v>1665</v>
      </c>
      <c r="B385" s="7" t="s">
        <v>2210</v>
      </c>
      <c r="C385" s="67" t="s">
        <v>778</v>
      </c>
      <c r="D385" s="51">
        <v>1</v>
      </c>
      <c r="E385" s="16" t="s">
        <v>835</v>
      </c>
      <c r="F385" s="16"/>
      <c r="G385" s="16"/>
    </row>
    <row r="386" spans="1:9" ht="43.5">
      <c r="A386" s="276"/>
      <c r="B386" s="22"/>
      <c r="C386" s="67" t="s">
        <v>779</v>
      </c>
      <c r="D386" s="51">
        <v>1</v>
      </c>
      <c r="E386" s="16" t="s">
        <v>831</v>
      </c>
      <c r="F386" s="16"/>
      <c r="G386" s="16"/>
    </row>
    <row r="387" spans="1:9" ht="18.5">
      <c r="A387" s="275" t="s">
        <v>1666</v>
      </c>
      <c r="B387" s="447" t="s">
        <v>2558</v>
      </c>
      <c r="C387" s="448"/>
      <c r="D387" s="448"/>
      <c r="E387" s="448"/>
      <c r="F387" s="448"/>
      <c r="G387" s="487"/>
      <c r="H387" s="300">
        <f>SUM(D388:D402)</f>
        <v>15</v>
      </c>
      <c r="I387" s="300">
        <f>COUNT(D388:D402)*2</f>
        <v>30</v>
      </c>
    </row>
    <row r="388" spans="1:9" ht="58">
      <c r="A388" s="276" t="s">
        <v>1667</v>
      </c>
      <c r="B388" s="5" t="s">
        <v>427</v>
      </c>
      <c r="C388" s="43" t="s">
        <v>780</v>
      </c>
      <c r="D388" s="51">
        <v>1</v>
      </c>
      <c r="E388" s="16" t="s">
        <v>840</v>
      </c>
      <c r="F388" s="16"/>
      <c r="G388" s="16"/>
    </row>
    <row r="389" spans="1:9" ht="43.5">
      <c r="A389" s="276"/>
      <c r="B389" s="18"/>
      <c r="C389" s="14" t="s">
        <v>781</v>
      </c>
      <c r="D389" s="51">
        <v>1</v>
      </c>
      <c r="E389" s="16" t="s">
        <v>827</v>
      </c>
      <c r="F389" s="16"/>
      <c r="G389" s="16"/>
    </row>
    <row r="390" spans="1:9" ht="58">
      <c r="A390" s="276" t="s">
        <v>1668</v>
      </c>
      <c r="B390" s="5" t="s">
        <v>428</v>
      </c>
      <c r="C390" s="43" t="s">
        <v>2559</v>
      </c>
      <c r="D390" s="51">
        <v>1</v>
      </c>
      <c r="E390" s="16" t="s">
        <v>840</v>
      </c>
      <c r="F390" s="16"/>
      <c r="G390" s="16"/>
    </row>
    <row r="391" spans="1:9" ht="58">
      <c r="A391" s="276"/>
      <c r="B391" s="5"/>
      <c r="C391" s="14" t="s">
        <v>2560</v>
      </c>
      <c r="D391" s="51">
        <v>1</v>
      </c>
      <c r="E391" s="16" t="s">
        <v>840</v>
      </c>
      <c r="F391" s="16"/>
      <c r="G391" s="16"/>
    </row>
    <row r="392" spans="1:9" ht="58">
      <c r="A392" s="276"/>
      <c r="B392" s="5"/>
      <c r="C392" s="14" t="s">
        <v>2218</v>
      </c>
      <c r="D392" s="51">
        <v>1</v>
      </c>
      <c r="E392" s="16" t="s">
        <v>840</v>
      </c>
      <c r="F392" s="16"/>
      <c r="G392" s="16"/>
    </row>
    <row r="393" spans="1:9" ht="58">
      <c r="A393" s="276"/>
      <c r="B393" s="5"/>
      <c r="C393" s="14" t="s">
        <v>2561</v>
      </c>
      <c r="D393" s="51">
        <v>1</v>
      </c>
      <c r="E393" s="16" t="s">
        <v>840</v>
      </c>
      <c r="F393" s="16"/>
      <c r="G393" s="16"/>
    </row>
    <row r="394" spans="1:9" ht="43.5">
      <c r="A394" s="276"/>
      <c r="B394" s="5"/>
      <c r="C394" s="14" t="s">
        <v>2562</v>
      </c>
      <c r="D394" s="51">
        <v>1</v>
      </c>
      <c r="E394" s="16" t="s">
        <v>840</v>
      </c>
      <c r="F394" s="16"/>
      <c r="G394" s="16"/>
    </row>
    <row r="395" spans="1:9" ht="58">
      <c r="A395" s="276"/>
      <c r="B395" s="5"/>
      <c r="C395" s="14" t="s">
        <v>2563</v>
      </c>
      <c r="D395" s="51">
        <v>1</v>
      </c>
      <c r="E395" s="16" t="s">
        <v>840</v>
      </c>
      <c r="F395" s="16"/>
      <c r="G395" s="16"/>
    </row>
    <row r="396" spans="1:9" ht="58">
      <c r="A396" s="276"/>
      <c r="B396" s="5"/>
      <c r="C396" s="14" t="s">
        <v>2564</v>
      </c>
      <c r="D396" s="51">
        <v>1</v>
      </c>
      <c r="E396" s="16" t="s">
        <v>840</v>
      </c>
      <c r="F396" s="16"/>
      <c r="G396" s="16"/>
    </row>
    <row r="397" spans="1:9" ht="58">
      <c r="A397" s="276"/>
      <c r="B397" s="5"/>
      <c r="C397" s="14" t="s">
        <v>2565</v>
      </c>
      <c r="D397" s="51">
        <v>1</v>
      </c>
      <c r="E397" s="16" t="s">
        <v>840</v>
      </c>
      <c r="F397" s="16"/>
      <c r="G397" s="16"/>
    </row>
    <row r="398" spans="1:9" ht="58">
      <c r="A398" s="276"/>
      <c r="B398" s="5"/>
      <c r="C398" s="14" t="s">
        <v>2229</v>
      </c>
      <c r="D398" s="51">
        <v>1</v>
      </c>
      <c r="E398" s="16" t="s">
        <v>840</v>
      </c>
      <c r="F398" s="16"/>
      <c r="G398" s="16"/>
    </row>
    <row r="399" spans="1:9" ht="58">
      <c r="A399" s="276"/>
      <c r="B399" s="5"/>
      <c r="C399" s="14" t="s">
        <v>2566</v>
      </c>
      <c r="D399" s="51">
        <v>1</v>
      </c>
      <c r="E399" s="16" t="s">
        <v>840</v>
      </c>
      <c r="F399" s="16"/>
      <c r="G399" s="16"/>
    </row>
    <row r="400" spans="1:9" ht="43.5">
      <c r="A400" s="276"/>
      <c r="B400" s="5"/>
      <c r="C400" s="14" t="s">
        <v>2567</v>
      </c>
      <c r="D400" s="51">
        <v>1</v>
      </c>
      <c r="E400" s="16" t="s">
        <v>840</v>
      </c>
      <c r="F400" s="16"/>
      <c r="G400" s="16"/>
    </row>
    <row r="401" spans="1:9" ht="31">
      <c r="A401" s="276" t="s">
        <v>1680</v>
      </c>
      <c r="B401" s="5" t="s">
        <v>2232</v>
      </c>
      <c r="C401" s="14" t="s">
        <v>794</v>
      </c>
      <c r="D401" s="51">
        <v>1</v>
      </c>
      <c r="E401" s="16" t="s">
        <v>835</v>
      </c>
      <c r="F401" s="16"/>
      <c r="G401" s="16"/>
    </row>
    <row r="402" spans="1:9" ht="31">
      <c r="A402" s="276" t="s">
        <v>1682</v>
      </c>
      <c r="B402" s="5" t="s">
        <v>430</v>
      </c>
      <c r="C402" s="67" t="s">
        <v>795</v>
      </c>
      <c r="D402" s="51">
        <v>1</v>
      </c>
      <c r="E402" s="16" t="s">
        <v>823</v>
      </c>
      <c r="F402" s="19" t="s">
        <v>2568</v>
      </c>
      <c r="G402" s="16"/>
    </row>
    <row r="403" spans="1:9" ht="18.5">
      <c r="A403" s="275" t="s">
        <v>1684</v>
      </c>
      <c r="B403" s="447" t="s">
        <v>1685</v>
      </c>
      <c r="C403" s="448"/>
      <c r="D403" s="448"/>
      <c r="E403" s="448"/>
      <c r="F403" s="448"/>
      <c r="G403" s="487"/>
      <c r="H403" s="300">
        <f>SUM(D404:D410)</f>
        <v>7</v>
      </c>
      <c r="I403" s="300">
        <f>COUNT(D404:D410)*2</f>
        <v>14</v>
      </c>
    </row>
    <row r="404" spans="1:9" ht="31">
      <c r="A404" s="276" t="s">
        <v>1686</v>
      </c>
      <c r="B404" s="5" t="s">
        <v>1687</v>
      </c>
      <c r="C404" s="14" t="s">
        <v>1688</v>
      </c>
      <c r="D404" s="51">
        <v>1</v>
      </c>
      <c r="E404" s="16" t="s">
        <v>829</v>
      </c>
      <c r="F404" s="16"/>
      <c r="G404" s="16"/>
    </row>
    <row r="405" spans="1:9" ht="46.5">
      <c r="A405" s="276" t="s">
        <v>1689</v>
      </c>
      <c r="B405" s="5" t="s">
        <v>1690</v>
      </c>
      <c r="C405" s="14" t="s">
        <v>1691</v>
      </c>
      <c r="D405" s="51">
        <v>1</v>
      </c>
      <c r="E405" s="16" t="s">
        <v>829</v>
      </c>
      <c r="F405" s="16"/>
      <c r="G405" s="16"/>
    </row>
    <row r="406" spans="1:9" ht="29">
      <c r="A406" s="276"/>
      <c r="B406" s="18"/>
      <c r="C406" s="92" t="s">
        <v>1692</v>
      </c>
      <c r="D406" s="51">
        <v>1</v>
      </c>
      <c r="E406" s="16" t="s">
        <v>829</v>
      </c>
      <c r="F406" s="16"/>
      <c r="G406" s="16"/>
    </row>
    <row r="407" spans="1:9" ht="29">
      <c r="A407" s="276"/>
      <c r="B407" s="18"/>
      <c r="C407" s="14" t="s">
        <v>2569</v>
      </c>
      <c r="D407" s="51">
        <v>1</v>
      </c>
      <c r="E407" s="16" t="s">
        <v>829</v>
      </c>
      <c r="F407" s="16"/>
      <c r="G407" s="16"/>
    </row>
    <row r="408" spans="1:9" ht="46.5">
      <c r="A408" s="279" t="s">
        <v>1693</v>
      </c>
      <c r="B408" s="7" t="s">
        <v>1694</v>
      </c>
      <c r="C408" s="43" t="s">
        <v>1695</v>
      </c>
      <c r="D408" s="51">
        <v>1</v>
      </c>
      <c r="E408" s="16" t="s">
        <v>829</v>
      </c>
      <c r="F408" s="16"/>
      <c r="G408" s="16"/>
    </row>
    <row r="409" spans="1:9" ht="46.5">
      <c r="A409" s="276" t="s">
        <v>1696</v>
      </c>
      <c r="B409" s="5" t="s">
        <v>1697</v>
      </c>
      <c r="C409" s="71" t="s">
        <v>2570</v>
      </c>
      <c r="D409" s="51">
        <v>1</v>
      </c>
      <c r="E409" s="16" t="s">
        <v>829</v>
      </c>
      <c r="F409" s="16"/>
      <c r="G409" s="16"/>
    </row>
    <row r="410" spans="1:9" ht="62">
      <c r="A410" s="276" t="s">
        <v>1699</v>
      </c>
      <c r="B410" s="5" t="s">
        <v>1700</v>
      </c>
      <c r="C410" s="14" t="s">
        <v>1701</v>
      </c>
      <c r="D410" s="51">
        <v>1</v>
      </c>
      <c r="E410" s="16" t="s">
        <v>829</v>
      </c>
      <c r="F410" s="16"/>
      <c r="G410" s="16"/>
    </row>
    <row r="411" spans="1:9" ht="18.5">
      <c r="A411" s="275" t="s">
        <v>1702</v>
      </c>
      <c r="B411" s="447" t="s">
        <v>431</v>
      </c>
      <c r="C411" s="448"/>
      <c r="D411" s="448"/>
      <c r="E411" s="448"/>
      <c r="F411" s="448"/>
      <c r="G411" s="487"/>
      <c r="H411" s="300">
        <f>SUM(D412:D414)</f>
        <v>3</v>
      </c>
      <c r="I411" s="300">
        <f>COUNT(D412:D414)*2</f>
        <v>6</v>
      </c>
    </row>
    <row r="412" spans="1:9" ht="62">
      <c r="A412" s="276" t="s">
        <v>1703</v>
      </c>
      <c r="B412" s="5" t="s">
        <v>432</v>
      </c>
      <c r="C412" s="67" t="s">
        <v>2571</v>
      </c>
      <c r="D412" s="51">
        <v>1</v>
      </c>
      <c r="E412" s="16" t="s">
        <v>829</v>
      </c>
      <c r="F412" s="16"/>
      <c r="G412" s="16"/>
    </row>
    <row r="413" spans="1:9" ht="46.5">
      <c r="A413" s="276" t="s">
        <v>1705</v>
      </c>
      <c r="B413" s="6" t="s">
        <v>433</v>
      </c>
      <c r="C413" s="14" t="s">
        <v>797</v>
      </c>
      <c r="D413" s="51">
        <v>1</v>
      </c>
      <c r="E413" s="16" t="s">
        <v>831</v>
      </c>
      <c r="F413" s="16"/>
      <c r="G413" s="16"/>
    </row>
    <row r="414" spans="1:9" ht="46.5">
      <c r="A414" s="279" t="s">
        <v>205</v>
      </c>
      <c r="B414" s="5" t="s">
        <v>434</v>
      </c>
      <c r="C414" s="14" t="s">
        <v>798</v>
      </c>
      <c r="D414" s="51">
        <v>1</v>
      </c>
      <c r="E414" s="16" t="s">
        <v>835</v>
      </c>
      <c r="F414" s="16"/>
      <c r="G414" s="16"/>
    </row>
    <row r="415" spans="1:9" ht="18.5">
      <c r="A415" s="275" t="s">
        <v>1707</v>
      </c>
      <c r="B415" s="447" t="s">
        <v>2572</v>
      </c>
      <c r="C415" s="448"/>
      <c r="D415" s="448"/>
      <c r="E415" s="448"/>
      <c r="F415" s="448"/>
      <c r="G415" s="487"/>
      <c r="H415" s="300">
        <f>SUM(D416:D421)</f>
        <v>6</v>
      </c>
      <c r="I415" s="300">
        <f>COUNT(D416:D421)*2</f>
        <v>12</v>
      </c>
    </row>
    <row r="416" spans="1:9" ht="31">
      <c r="A416" s="276" t="s">
        <v>1709</v>
      </c>
      <c r="B416" s="294" t="s">
        <v>2573</v>
      </c>
      <c r="C416" s="67" t="s">
        <v>1711</v>
      </c>
      <c r="D416" s="51">
        <v>1</v>
      </c>
      <c r="E416" s="16"/>
      <c r="F416" s="16"/>
      <c r="G416" s="16"/>
    </row>
    <row r="417" spans="1:9" ht="15.5">
      <c r="A417" s="288"/>
      <c r="B417" s="16"/>
      <c r="C417" s="67" t="s">
        <v>1712</v>
      </c>
      <c r="D417" s="51">
        <v>1</v>
      </c>
      <c r="E417" s="16" t="s">
        <v>822</v>
      </c>
      <c r="F417" s="16"/>
      <c r="G417" s="16"/>
    </row>
    <row r="418" spans="1:9" ht="15.5">
      <c r="A418" s="288"/>
      <c r="B418" s="16"/>
      <c r="C418" s="67" t="s">
        <v>2574</v>
      </c>
      <c r="D418" s="51">
        <v>1</v>
      </c>
      <c r="E418" s="16" t="s">
        <v>822</v>
      </c>
      <c r="F418" s="16"/>
      <c r="G418" s="16"/>
    </row>
    <row r="419" spans="1:9" ht="15.5">
      <c r="A419" s="288"/>
      <c r="B419" s="16"/>
      <c r="C419" s="67" t="s">
        <v>2575</v>
      </c>
      <c r="D419" s="51">
        <v>1</v>
      </c>
      <c r="E419" s="16" t="s">
        <v>835</v>
      </c>
      <c r="F419" s="16"/>
      <c r="G419" s="16"/>
    </row>
    <row r="420" spans="1:9" ht="31">
      <c r="A420" s="276" t="s">
        <v>1715</v>
      </c>
      <c r="B420" s="6" t="s">
        <v>2576</v>
      </c>
      <c r="C420" s="67" t="s">
        <v>1717</v>
      </c>
      <c r="D420" s="51">
        <v>1</v>
      </c>
      <c r="E420" s="74" t="s">
        <v>835</v>
      </c>
      <c r="F420" s="16"/>
      <c r="G420" s="16"/>
    </row>
    <row r="421" spans="1:9" ht="15.5">
      <c r="A421" s="288"/>
      <c r="B421" s="16"/>
      <c r="C421" s="67" t="s">
        <v>1718</v>
      </c>
      <c r="D421" s="51">
        <v>1</v>
      </c>
      <c r="E421" s="74" t="s">
        <v>835</v>
      </c>
      <c r="F421" s="16"/>
      <c r="G421" s="16"/>
    </row>
    <row r="422" spans="1:9" ht="21">
      <c r="A422" s="274"/>
      <c r="B422" s="440" t="s">
        <v>435</v>
      </c>
      <c r="C422" s="441"/>
      <c r="D422" s="441"/>
      <c r="E422" s="441"/>
      <c r="F422" s="441"/>
      <c r="G422" s="441"/>
      <c r="H422" s="300">
        <f>H423+H426+H431+H435</f>
        <v>11</v>
      </c>
      <c r="I422" s="300">
        <f>I423+I426+I431+I435</f>
        <v>22</v>
      </c>
    </row>
    <row r="423" spans="1:9" ht="18.5">
      <c r="A423" s="276" t="s">
        <v>1719</v>
      </c>
      <c r="B423" s="447" t="s">
        <v>436</v>
      </c>
      <c r="C423" s="448"/>
      <c r="D423" s="448"/>
      <c r="E423" s="448"/>
      <c r="F423" s="448"/>
      <c r="G423" s="487"/>
      <c r="H423" s="300">
        <f>SUM(D424:D425)</f>
        <v>2</v>
      </c>
      <c r="I423" s="300">
        <f>COUNT(D424:D425)*2</f>
        <v>4</v>
      </c>
    </row>
    <row r="424" spans="1:9" ht="29">
      <c r="A424" s="276" t="s">
        <v>1720</v>
      </c>
      <c r="B424" s="14" t="s">
        <v>437</v>
      </c>
      <c r="C424" s="67" t="s">
        <v>2577</v>
      </c>
      <c r="D424" s="51">
        <v>1</v>
      </c>
      <c r="E424" s="71" t="s">
        <v>840</v>
      </c>
      <c r="F424" s="71"/>
      <c r="G424" s="114"/>
    </row>
    <row r="425" spans="1:9" ht="29">
      <c r="A425" s="276"/>
      <c r="B425" s="14"/>
      <c r="C425" s="67" t="s">
        <v>2578</v>
      </c>
      <c r="D425" s="51">
        <v>1</v>
      </c>
      <c r="E425" s="71" t="s">
        <v>840</v>
      </c>
      <c r="F425" s="71"/>
      <c r="G425" s="114"/>
    </row>
    <row r="426" spans="1:9" ht="18.5">
      <c r="A426" s="276" t="s">
        <v>1733</v>
      </c>
      <c r="B426" s="447" t="s">
        <v>439</v>
      </c>
      <c r="C426" s="448"/>
      <c r="D426" s="448"/>
      <c r="E426" s="448"/>
      <c r="F426" s="448"/>
      <c r="G426" s="487"/>
      <c r="H426" s="300">
        <f>SUM(D427:D430)</f>
        <v>4</v>
      </c>
      <c r="I426" s="300">
        <f>COUNT(D427:D430)*2</f>
        <v>8</v>
      </c>
    </row>
    <row r="427" spans="1:9" ht="29">
      <c r="A427" s="276" t="s">
        <v>1734</v>
      </c>
      <c r="B427" s="14" t="s">
        <v>440</v>
      </c>
      <c r="C427" s="67" t="s">
        <v>2579</v>
      </c>
      <c r="D427" s="51">
        <v>1</v>
      </c>
      <c r="E427" s="71" t="s">
        <v>840</v>
      </c>
      <c r="F427" s="71"/>
      <c r="G427" s="114"/>
    </row>
    <row r="428" spans="1:9" ht="15.5">
      <c r="A428" s="276"/>
      <c r="B428" s="14"/>
      <c r="C428" s="67" t="s">
        <v>2580</v>
      </c>
      <c r="D428" s="51">
        <v>1</v>
      </c>
      <c r="E428" s="71" t="s">
        <v>840</v>
      </c>
      <c r="F428" s="71"/>
      <c r="G428" s="114"/>
    </row>
    <row r="429" spans="1:9" ht="15.5">
      <c r="A429" s="276"/>
      <c r="B429" s="14"/>
      <c r="C429" s="67" t="s">
        <v>2581</v>
      </c>
      <c r="D429" s="51">
        <v>1</v>
      </c>
      <c r="E429" s="71" t="s">
        <v>840</v>
      </c>
      <c r="F429" s="71"/>
      <c r="G429" s="114"/>
    </row>
    <row r="430" spans="1:9" ht="29">
      <c r="A430" s="276"/>
      <c r="B430" s="14"/>
      <c r="C430" s="67" t="s">
        <v>2582</v>
      </c>
      <c r="D430" s="51">
        <v>1</v>
      </c>
      <c r="E430" s="71" t="s">
        <v>840</v>
      </c>
      <c r="F430" s="71"/>
      <c r="G430" s="114"/>
    </row>
    <row r="431" spans="1:9" ht="18.5">
      <c r="A431" s="276" t="s">
        <v>1736</v>
      </c>
      <c r="B431" s="447" t="s">
        <v>441</v>
      </c>
      <c r="C431" s="448"/>
      <c r="D431" s="448"/>
      <c r="E431" s="448"/>
      <c r="F431" s="448"/>
      <c r="G431" s="487"/>
      <c r="H431" s="300">
        <f>SUM(D432:D434)</f>
        <v>3</v>
      </c>
      <c r="I431" s="300">
        <f>COUNT(D432:D434)*2</f>
        <v>6</v>
      </c>
    </row>
    <row r="432" spans="1:9" ht="29">
      <c r="A432" s="276" t="s">
        <v>1737</v>
      </c>
      <c r="B432" s="14" t="s">
        <v>442</v>
      </c>
      <c r="C432" s="67" t="s">
        <v>2583</v>
      </c>
      <c r="D432" s="51">
        <v>1</v>
      </c>
      <c r="E432" s="71" t="s">
        <v>840</v>
      </c>
      <c r="F432" s="71"/>
      <c r="G432" s="114"/>
    </row>
    <row r="433" spans="1:9" ht="29">
      <c r="A433" s="276"/>
      <c r="B433" s="14"/>
      <c r="C433" s="67" t="s">
        <v>2584</v>
      </c>
      <c r="D433" s="51">
        <v>1</v>
      </c>
      <c r="E433" s="71" t="s">
        <v>840</v>
      </c>
      <c r="F433" s="71"/>
      <c r="G433" s="114"/>
    </row>
    <row r="434" spans="1:9" ht="29">
      <c r="A434" s="276"/>
      <c r="B434" s="14"/>
      <c r="C434" s="67" t="s">
        <v>2585</v>
      </c>
      <c r="D434" s="51">
        <v>1</v>
      </c>
      <c r="E434" s="71" t="s">
        <v>840</v>
      </c>
      <c r="F434" s="71"/>
      <c r="G434" s="114"/>
    </row>
    <row r="435" spans="1:9" ht="18.5">
      <c r="A435" s="276" t="s">
        <v>1745</v>
      </c>
      <c r="B435" s="447" t="s">
        <v>443</v>
      </c>
      <c r="C435" s="448"/>
      <c r="D435" s="448"/>
      <c r="E435" s="448"/>
      <c r="F435" s="448"/>
      <c r="G435" s="487"/>
      <c r="H435" s="300">
        <f>SUM(D436:D437)</f>
        <v>2</v>
      </c>
      <c r="I435" s="300">
        <f>COUNT(D436:D437)*2</f>
        <v>4</v>
      </c>
    </row>
    <row r="436" spans="1:9" ht="29">
      <c r="A436" s="276" t="s">
        <v>1746</v>
      </c>
      <c r="B436" s="14" t="s">
        <v>444</v>
      </c>
      <c r="C436" s="67" t="s">
        <v>2586</v>
      </c>
      <c r="D436" s="51">
        <v>1</v>
      </c>
      <c r="E436" s="71" t="s">
        <v>840</v>
      </c>
      <c r="F436" s="71"/>
      <c r="G436" s="114"/>
    </row>
    <row r="437" spans="1:9" ht="15.5">
      <c r="A437" s="276"/>
      <c r="B437" s="14"/>
      <c r="C437" s="67" t="s">
        <v>1747</v>
      </c>
      <c r="D437" s="51">
        <v>1</v>
      </c>
      <c r="E437" s="71" t="s">
        <v>840</v>
      </c>
      <c r="F437" s="71"/>
      <c r="G437" s="114"/>
    </row>
    <row r="438" spans="1:9" ht="15.5">
      <c r="A438" s="182"/>
      <c r="B438" s="22"/>
      <c r="C438" s="43"/>
      <c r="D438" s="152"/>
      <c r="E438" s="22"/>
      <c r="F438" s="22"/>
      <c r="G438" s="22"/>
    </row>
    <row r="439" spans="1:9" ht="15.5">
      <c r="A439" s="182"/>
      <c r="B439" s="22"/>
      <c r="C439" s="43"/>
      <c r="D439" s="152"/>
      <c r="E439" s="22"/>
      <c r="F439" s="22"/>
      <c r="G439" s="22"/>
    </row>
    <row r="440" spans="1:9" ht="46">
      <c r="A440" s="488" t="s">
        <v>2587</v>
      </c>
      <c r="B440" s="488"/>
      <c r="C440" s="488"/>
      <c r="D440" s="152"/>
      <c r="E440" s="22"/>
      <c r="F440" s="22"/>
      <c r="G440" s="22"/>
    </row>
    <row r="441" spans="1:9" ht="46">
      <c r="A441" s="295"/>
      <c r="B441" s="190" t="s">
        <v>2588</v>
      </c>
      <c r="C441" s="122">
        <f>D466</f>
        <v>50</v>
      </c>
      <c r="D441" s="152"/>
      <c r="E441" s="22"/>
      <c r="F441" s="22"/>
      <c r="G441" s="22"/>
    </row>
    <row r="442" spans="1:9" ht="26">
      <c r="A442" s="295"/>
      <c r="B442" s="482" t="s">
        <v>446</v>
      </c>
      <c r="C442" s="489"/>
      <c r="D442" s="152"/>
      <c r="E442" s="22"/>
      <c r="F442" s="22"/>
      <c r="G442" s="22"/>
    </row>
    <row r="443" spans="1:9" ht="21">
      <c r="A443" s="279" t="s">
        <v>216</v>
      </c>
      <c r="B443" s="191" t="s">
        <v>447</v>
      </c>
      <c r="C443" s="110">
        <f>D458</f>
        <v>50</v>
      </c>
      <c r="D443" s="152"/>
      <c r="E443" s="22"/>
      <c r="F443" s="22"/>
      <c r="G443" s="22"/>
    </row>
    <row r="444" spans="1:9" ht="21">
      <c r="A444" s="279" t="s">
        <v>217</v>
      </c>
      <c r="B444" s="191" t="s">
        <v>448</v>
      </c>
      <c r="C444" s="110">
        <f t="shared" ref="C444:C450" si="0">D459</f>
        <v>50</v>
      </c>
      <c r="D444" s="152"/>
      <c r="E444" s="22"/>
      <c r="F444" s="22"/>
      <c r="G444" s="22"/>
    </row>
    <row r="445" spans="1:9" ht="21">
      <c r="A445" s="279" t="s">
        <v>218</v>
      </c>
      <c r="B445" s="191" t="s">
        <v>449</v>
      </c>
      <c r="C445" s="110">
        <f t="shared" si="0"/>
        <v>50</v>
      </c>
      <c r="D445" s="152"/>
      <c r="E445" s="22"/>
      <c r="F445" s="22"/>
      <c r="G445" s="22"/>
    </row>
    <row r="446" spans="1:9" ht="21">
      <c r="A446" s="279" t="s">
        <v>219</v>
      </c>
      <c r="B446" s="191" t="s">
        <v>450</v>
      </c>
      <c r="C446" s="110">
        <f t="shared" si="0"/>
        <v>50</v>
      </c>
      <c r="D446" s="152"/>
      <c r="E446" s="22"/>
      <c r="F446" s="22"/>
      <c r="G446" s="22"/>
    </row>
    <row r="447" spans="1:9" ht="21">
      <c r="A447" s="279" t="s">
        <v>220</v>
      </c>
      <c r="B447" s="191" t="s">
        <v>451</v>
      </c>
      <c r="C447" s="110">
        <f t="shared" si="0"/>
        <v>50</v>
      </c>
      <c r="D447" s="152"/>
      <c r="E447" s="22"/>
      <c r="F447" s="22"/>
      <c r="G447" s="22"/>
    </row>
    <row r="448" spans="1:9" ht="21">
      <c r="A448" s="279" t="s">
        <v>221</v>
      </c>
      <c r="B448" s="191" t="s">
        <v>452</v>
      </c>
      <c r="C448" s="110">
        <f t="shared" si="0"/>
        <v>50</v>
      </c>
      <c r="D448" s="152"/>
      <c r="E448" s="22"/>
      <c r="F448" s="22"/>
      <c r="G448" s="22"/>
    </row>
    <row r="449" spans="1:7" ht="21">
      <c r="A449" s="279" t="s">
        <v>222</v>
      </c>
      <c r="B449" s="191" t="s">
        <v>453</v>
      </c>
      <c r="C449" s="110">
        <f t="shared" si="0"/>
        <v>50</v>
      </c>
      <c r="D449" s="152"/>
      <c r="E449" s="22"/>
      <c r="F449" s="22"/>
      <c r="G449" s="22"/>
    </row>
    <row r="450" spans="1:7" ht="21">
      <c r="A450" s="279" t="s">
        <v>223</v>
      </c>
      <c r="B450" s="191" t="s">
        <v>454</v>
      </c>
      <c r="C450" s="110">
        <f t="shared" si="0"/>
        <v>50</v>
      </c>
      <c r="D450" s="152"/>
      <c r="E450" s="22"/>
      <c r="F450" s="22"/>
      <c r="G450" s="22"/>
    </row>
    <row r="451" spans="1:7" ht="21">
      <c r="A451" s="180"/>
      <c r="B451" s="181"/>
      <c r="C451" s="123"/>
      <c r="D451" s="152"/>
      <c r="E451" s="22"/>
      <c r="F451" s="22"/>
      <c r="G451" s="22"/>
    </row>
    <row r="452" spans="1:7" ht="21">
      <c r="A452" s="180"/>
      <c r="B452" s="181"/>
      <c r="C452" s="123"/>
      <c r="D452" s="152"/>
      <c r="E452" s="22"/>
      <c r="F452" s="22"/>
      <c r="G452" s="22"/>
    </row>
    <row r="453" spans="1:7" ht="21">
      <c r="A453" s="180"/>
      <c r="B453" s="181"/>
      <c r="C453" s="123"/>
      <c r="D453" s="152"/>
      <c r="E453" s="22"/>
      <c r="F453" s="22"/>
      <c r="G453" s="22"/>
    </row>
    <row r="454" spans="1:7" ht="21">
      <c r="A454" s="370"/>
      <c r="B454" s="371"/>
      <c r="C454" s="372"/>
      <c r="D454" s="368"/>
      <c r="E454" s="301"/>
      <c r="F454" s="301"/>
      <c r="G454" s="22"/>
    </row>
    <row r="455" spans="1:7" ht="21">
      <c r="A455" s="370"/>
      <c r="B455" s="371"/>
      <c r="C455" s="372"/>
      <c r="D455" s="368"/>
      <c r="E455" s="301"/>
      <c r="F455" s="301"/>
      <c r="G455" s="22"/>
    </row>
    <row r="456" spans="1:7" ht="15.5">
      <c r="A456" s="373"/>
      <c r="B456" s="301"/>
      <c r="C456" s="343"/>
      <c r="D456" s="368"/>
      <c r="E456" s="301"/>
      <c r="F456" s="301"/>
      <c r="G456" s="22"/>
    </row>
    <row r="457" spans="1:7" ht="15.5">
      <c r="A457" s="374"/>
      <c r="B457" s="369" t="s">
        <v>455</v>
      </c>
      <c r="C457" s="346" t="s">
        <v>2258</v>
      </c>
      <c r="D457" s="375" t="s">
        <v>2589</v>
      </c>
      <c r="E457" s="369">
        <f>G2</f>
        <v>4</v>
      </c>
      <c r="F457" s="301"/>
      <c r="G457" s="22"/>
    </row>
    <row r="458" spans="1:7" ht="15.5">
      <c r="A458" s="374" t="s">
        <v>216</v>
      </c>
      <c r="B458" s="369">
        <f>IF(E457=0,0,H4)</f>
        <v>14</v>
      </c>
      <c r="C458" s="369">
        <f>IF(E457=0,0,I4)</f>
        <v>28</v>
      </c>
      <c r="D458" s="375">
        <f>IF(E457=0,0,B458*100/C458)</f>
        <v>50</v>
      </c>
      <c r="E458" s="369"/>
      <c r="F458" s="301"/>
      <c r="G458" s="22"/>
    </row>
    <row r="459" spans="1:7" ht="15.5">
      <c r="A459" s="374" t="s">
        <v>217</v>
      </c>
      <c r="B459" s="369">
        <f>IF(E457=0,0,H23)</f>
        <v>41</v>
      </c>
      <c r="C459" s="369">
        <f>IF(E457=0,0,I23)</f>
        <v>82</v>
      </c>
      <c r="D459" s="375">
        <f>IF(E457=0,0,B459*100/C459)</f>
        <v>50</v>
      </c>
      <c r="E459" s="369"/>
      <c r="F459" s="301"/>
      <c r="G459" s="22"/>
    </row>
    <row r="460" spans="1:7" ht="15.5">
      <c r="A460" s="374" t="s">
        <v>218</v>
      </c>
      <c r="B460" s="369">
        <f>IF(E457=0,0,H70)</f>
        <v>62</v>
      </c>
      <c r="C460" s="369">
        <f>IF(E457=0,0,I70)</f>
        <v>124</v>
      </c>
      <c r="D460" s="375">
        <f>IF(E457=0,0,B460*100/C460)</f>
        <v>50</v>
      </c>
      <c r="E460" s="369"/>
      <c r="F460" s="301"/>
      <c r="G460" s="22"/>
    </row>
    <row r="461" spans="1:7" ht="15.5">
      <c r="A461" s="374" t="s">
        <v>219</v>
      </c>
      <c r="B461" s="369">
        <f>IF(E457=0,0,H138)</f>
        <v>46</v>
      </c>
      <c r="C461" s="369">
        <f>IF(E457=0,0,I138)</f>
        <v>92</v>
      </c>
      <c r="D461" s="375">
        <f>IF(E457=0,0,B461*100/C461)</f>
        <v>50</v>
      </c>
      <c r="E461" s="369"/>
      <c r="F461" s="301"/>
      <c r="G461" s="22"/>
    </row>
    <row r="462" spans="1:7" ht="15.5">
      <c r="A462" s="374" t="s">
        <v>220</v>
      </c>
      <c r="B462" s="369">
        <f>IF(E457=0,0,H191)</f>
        <v>109</v>
      </c>
      <c r="C462" s="369">
        <f>IF(E457=0,0,I191)</f>
        <v>218</v>
      </c>
      <c r="D462" s="375">
        <f>IF(E457=0,0,B462*100/C462)</f>
        <v>50</v>
      </c>
      <c r="E462" s="369"/>
      <c r="F462" s="301"/>
      <c r="G462" s="22"/>
    </row>
    <row r="463" spans="1:7" ht="15.5">
      <c r="A463" s="374" t="s">
        <v>221</v>
      </c>
      <c r="B463" s="369">
        <f>IF(E457=0,0,H321)</f>
        <v>40</v>
      </c>
      <c r="C463" s="369">
        <f>IF(E457=0,0,I321)</f>
        <v>80</v>
      </c>
      <c r="D463" s="375">
        <f>IF(E457=0,0,B463*100/C463)</f>
        <v>50</v>
      </c>
      <c r="E463" s="369"/>
      <c r="F463" s="301"/>
      <c r="G463" s="22"/>
    </row>
    <row r="464" spans="1:7" ht="15.5">
      <c r="A464" s="374" t="s">
        <v>222</v>
      </c>
      <c r="B464" s="369">
        <f>IF(E457=0,0,H378)</f>
        <v>36</v>
      </c>
      <c r="C464" s="369">
        <f>IF(E457=0,0,I378)</f>
        <v>72</v>
      </c>
      <c r="D464" s="375">
        <f>IF(E457=0,0,B464*100/C464)</f>
        <v>50</v>
      </c>
      <c r="E464" s="369"/>
      <c r="F464" s="301"/>
      <c r="G464" s="22"/>
    </row>
    <row r="465" spans="1:7" ht="15.5">
      <c r="A465" s="374" t="s">
        <v>223</v>
      </c>
      <c r="B465" s="369">
        <f>IF(E457=0,0,H422)</f>
        <v>11</v>
      </c>
      <c r="C465" s="369">
        <f>IF(E457=0,0,I422)</f>
        <v>22</v>
      </c>
      <c r="D465" s="375">
        <f>IF(E457=0,0,B465*100/C465)</f>
        <v>50</v>
      </c>
      <c r="E465" s="369"/>
      <c r="F465" s="301"/>
      <c r="G465" s="22"/>
    </row>
    <row r="466" spans="1:7" ht="15.5">
      <c r="A466" s="374" t="s">
        <v>224</v>
      </c>
      <c r="B466" s="369">
        <f>IF(G2=0,0,SUM(B458:B465))</f>
        <v>359</v>
      </c>
      <c r="C466" s="369">
        <f>IF(G2=0,0,SUM(C458:C465))</f>
        <v>718</v>
      </c>
      <c r="D466" s="375">
        <f>IF(E457=0,0,B466*100/C466)</f>
        <v>50</v>
      </c>
      <c r="E466" s="369"/>
      <c r="F466" s="301"/>
      <c r="G466" s="22"/>
    </row>
    <row r="467" spans="1:7" ht="15.5">
      <c r="A467" s="374"/>
      <c r="B467" s="369"/>
      <c r="C467" s="346"/>
      <c r="D467" s="375"/>
      <c r="E467" s="369"/>
      <c r="F467" s="301"/>
      <c r="G467" s="22"/>
    </row>
    <row r="468" spans="1:7" ht="15.5">
      <c r="A468" s="374"/>
      <c r="B468" s="369"/>
      <c r="C468" s="346"/>
      <c r="D468" s="375"/>
      <c r="E468" s="369"/>
      <c r="F468" s="301"/>
      <c r="G468" s="22"/>
    </row>
    <row r="469" spans="1:7">
      <c r="A469" s="300"/>
      <c r="B469" s="300"/>
      <c r="C469" s="300"/>
      <c r="D469" s="300"/>
      <c r="E469" s="300"/>
      <c r="F469" s="300"/>
    </row>
    <row r="470" spans="1:7">
      <c r="A470" s="300"/>
      <c r="B470" s="300"/>
      <c r="C470" s="300"/>
      <c r="D470" s="300"/>
      <c r="E470" s="300"/>
      <c r="F470" s="300"/>
    </row>
    <row r="471" spans="1:7">
      <c r="A471" s="300"/>
      <c r="B471" s="300"/>
      <c r="C471" s="300"/>
      <c r="D471" s="300"/>
      <c r="E471" s="300"/>
      <c r="F471" s="300"/>
    </row>
    <row r="472" spans="1:7">
      <c r="A472" s="300"/>
      <c r="B472" s="300"/>
      <c r="C472" s="300"/>
      <c r="D472" s="300"/>
      <c r="E472" s="300"/>
      <c r="F472" s="300"/>
    </row>
  </sheetData>
  <protectedRanges>
    <protectedRange sqref="G1:G468" name="Range2_1"/>
    <protectedRange sqref="D1:D468" name="Range1_1"/>
  </protectedRanges>
  <mergeCells count="69">
    <mergeCell ref="B53:G53"/>
    <mergeCell ref="A1:G1"/>
    <mergeCell ref="A2:F2"/>
    <mergeCell ref="B4:G4"/>
    <mergeCell ref="B5:G5"/>
    <mergeCell ref="B8:G8"/>
    <mergeCell ref="B16:G16"/>
    <mergeCell ref="B21:G21"/>
    <mergeCell ref="B23:G23"/>
    <mergeCell ref="B24:G24"/>
    <mergeCell ref="B33:G33"/>
    <mergeCell ref="B44:G44"/>
    <mergeCell ref="B172:G172"/>
    <mergeCell ref="B57:G57"/>
    <mergeCell ref="B70:G70"/>
    <mergeCell ref="B71:G71"/>
    <mergeCell ref="B93:G93"/>
    <mergeCell ref="B103:G103"/>
    <mergeCell ref="B114:G114"/>
    <mergeCell ref="B126:G126"/>
    <mergeCell ref="B138:G138"/>
    <mergeCell ref="B139:G139"/>
    <mergeCell ref="B143:G143"/>
    <mergeCell ref="B153:G153"/>
    <mergeCell ref="B256:G256"/>
    <mergeCell ref="B176:G176"/>
    <mergeCell ref="B186:G186"/>
    <mergeCell ref="B191:G191"/>
    <mergeCell ref="B192:G192"/>
    <mergeCell ref="B199:G199"/>
    <mergeCell ref="B208:G208"/>
    <mergeCell ref="B217:G217"/>
    <mergeCell ref="B227:G227"/>
    <mergeCell ref="B230:G230"/>
    <mergeCell ref="B235:G235"/>
    <mergeCell ref="B247:G247"/>
    <mergeCell ref="B321:G321"/>
    <mergeCell ref="B267:G267"/>
    <mergeCell ref="B270:G270"/>
    <mergeCell ref="B273:G273"/>
    <mergeCell ref="B281:G281"/>
    <mergeCell ref="B283:G283"/>
    <mergeCell ref="B291:G291"/>
    <mergeCell ref="B292:G292"/>
    <mergeCell ref="B298:G298"/>
    <mergeCell ref="B306:G306"/>
    <mergeCell ref="B318:G318"/>
    <mergeCell ref="B319:G319"/>
    <mergeCell ref="B403:G403"/>
    <mergeCell ref="B322:G322"/>
    <mergeCell ref="B328:G328"/>
    <mergeCell ref="B338:G338"/>
    <mergeCell ref="B343:G343"/>
    <mergeCell ref="B354:G354"/>
    <mergeCell ref="B363:G363"/>
    <mergeCell ref="B378:G378"/>
    <mergeCell ref="B379:G379"/>
    <mergeCell ref="B381:G381"/>
    <mergeCell ref="B383:G383"/>
    <mergeCell ref="B387:G387"/>
    <mergeCell ref="B435:G435"/>
    <mergeCell ref="A440:C440"/>
    <mergeCell ref="B442:C442"/>
    <mergeCell ref="B411:G411"/>
    <mergeCell ref="B415:G415"/>
    <mergeCell ref="B422:G422"/>
    <mergeCell ref="B423:G423"/>
    <mergeCell ref="B426:G426"/>
    <mergeCell ref="B431:G431"/>
  </mergeCells>
  <dataValidations count="1">
    <dataValidation type="list" allowBlank="1" showInputMessage="1" showErrorMessage="1" sqref="D1:D468">
      <formula1>$K$1:$M$1</formula1>
    </dataValidation>
  </dataValidations>
  <pageMargins left="0.7" right="0.7" top="0.75" bottom="0.75" header="0.3" footer="0.3"/>
  <pageSetup paperSize="9" scale="46" fitToHeight="0" orientation="portrait" verticalDpi="0" r:id="rId1"/>
</worksheet>
</file>

<file path=xl/worksheets/sheet6.xml><?xml version="1.0" encoding="utf-8"?>
<worksheet xmlns="http://schemas.openxmlformats.org/spreadsheetml/2006/main" xmlns:r="http://schemas.openxmlformats.org/officeDocument/2006/relationships">
  <sheetPr>
    <pageSetUpPr fitToPage="1"/>
  </sheetPr>
  <dimension ref="A1:P408"/>
  <sheetViews>
    <sheetView topLeftCell="A379" workbookViewId="0">
      <selection activeCell="D380" sqref="D380"/>
    </sheetView>
  </sheetViews>
  <sheetFormatPr defaultColWidth="9.1796875" defaultRowHeight="14.5"/>
  <cols>
    <col min="1" max="1" width="13.81640625" style="124" customWidth="1"/>
    <col min="2" max="2" width="30.453125" style="124" customWidth="1"/>
    <col min="3" max="3" width="28.7265625" style="124" customWidth="1"/>
    <col min="4" max="4" width="11.26953125" style="124" customWidth="1"/>
    <col min="5" max="5" width="11" style="124" customWidth="1"/>
    <col min="6" max="6" width="25.54296875" style="124" customWidth="1"/>
    <col min="7" max="7" width="16.81640625" style="124" customWidth="1"/>
    <col min="8" max="16" width="9.1796875" style="300"/>
    <col min="17" max="16384" width="9.1796875" style="124"/>
  </cols>
  <sheetData>
    <row r="1" spans="1:14" ht="33.5">
      <c r="A1" s="485" t="s">
        <v>0</v>
      </c>
      <c r="B1" s="508"/>
      <c r="C1" s="508"/>
      <c r="D1" s="508"/>
      <c r="E1" s="508"/>
      <c r="F1" s="508"/>
      <c r="G1" s="509"/>
      <c r="L1" s="300">
        <v>0</v>
      </c>
      <c r="M1" s="300">
        <v>1</v>
      </c>
      <c r="N1" s="300">
        <v>2</v>
      </c>
    </row>
    <row r="2" spans="1:14" ht="26">
      <c r="A2" s="486" t="s">
        <v>2590</v>
      </c>
      <c r="B2" s="438"/>
      <c r="C2" s="438"/>
      <c r="D2" s="438"/>
      <c r="E2" s="438"/>
      <c r="F2" s="439"/>
      <c r="G2" s="183">
        <v>5</v>
      </c>
    </row>
    <row r="3" spans="1:14" ht="29">
      <c r="A3" s="75" t="s">
        <v>2591</v>
      </c>
      <c r="B3" s="137" t="s">
        <v>225</v>
      </c>
      <c r="C3" s="206" t="s">
        <v>971</v>
      </c>
      <c r="D3" s="76" t="s">
        <v>2261</v>
      </c>
      <c r="E3" s="75" t="s">
        <v>2262</v>
      </c>
      <c r="F3" s="206" t="s">
        <v>2263</v>
      </c>
      <c r="G3" s="206" t="s">
        <v>2264</v>
      </c>
    </row>
    <row r="4" spans="1:14" ht="18.5">
      <c r="A4" s="151"/>
      <c r="B4" s="510" t="s">
        <v>226</v>
      </c>
      <c r="C4" s="510"/>
      <c r="D4" s="510"/>
      <c r="E4" s="510"/>
      <c r="F4" s="510"/>
      <c r="G4" s="510"/>
      <c r="H4" s="300">
        <f>H5+H8+H17</f>
        <v>12</v>
      </c>
      <c r="I4" s="300">
        <f>I5+I8+I17</f>
        <v>24</v>
      </c>
    </row>
    <row r="5" spans="1:14">
      <c r="A5" s="3" t="s">
        <v>973</v>
      </c>
      <c r="B5" s="507" t="s">
        <v>227</v>
      </c>
      <c r="C5" s="445"/>
      <c r="D5" s="445"/>
      <c r="E5" s="445"/>
      <c r="F5" s="445"/>
      <c r="G5" s="451"/>
      <c r="H5" s="300">
        <f>SUM(D6:D7)</f>
        <v>2</v>
      </c>
      <c r="I5" s="300">
        <f>COUNT(D6:D7)*2</f>
        <v>4</v>
      </c>
    </row>
    <row r="6" spans="1:14" ht="31">
      <c r="A6" s="3" t="s">
        <v>984</v>
      </c>
      <c r="B6" s="5" t="s">
        <v>2592</v>
      </c>
      <c r="C6" s="14" t="s">
        <v>2593</v>
      </c>
      <c r="D6" s="51">
        <v>1</v>
      </c>
      <c r="E6" s="16" t="s">
        <v>822</v>
      </c>
      <c r="F6" s="14" t="s">
        <v>2594</v>
      </c>
      <c r="G6" s="16"/>
    </row>
    <row r="7" spans="1:14" ht="31">
      <c r="A7" s="3" t="s">
        <v>1007</v>
      </c>
      <c r="B7" s="5" t="s">
        <v>233</v>
      </c>
      <c r="C7" s="14" t="s">
        <v>2595</v>
      </c>
      <c r="D7" s="51">
        <v>1</v>
      </c>
      <c r="E7" s="16" t="s">
        <v>835</v>
      </c>
      <c r="F7" s="16"/>
      <c r="G7" s="16"/>
    </row>
    <row r="8" spans="1:14">
      <c r="A8" s="3" t="s">
        <v>1009</v>
      </c>
      <c r="B8" s="507" t="s">
        <v>1010</v>
      </c>
      <c r="C8" s="445"/>
      <c r="D8" s="445"/>
      <c r="E8" s="445"/>
      <c r="F8" s="445"/>
      <c r="G8" s="451"/>
      <c r="H8" s="300">
        <f>SUM(D9:D16)</f>
        <v>8</v>
      </c>
      <c r="I8" s="300">
        <f>COUNT(D9:D16)*2</f>
        <v>16</v>
      </c>
    </row>
    <row r="9" spans="1:14" ht="43.5">
      <c r="A9" s="3" t="s">
        <v>1032</v>
      </c>
      <c r="B9" s="6" t="s">
        <v>2596</v>
      </c>
      <c r="C9" s="19" t="s">
        <v>2597</v>
      </c>
      <c r="D9" s="51">
        <v>1</v>
      </c>
      <c r="E9" s="16" t="s">
        <v>835</v>
      </c>
      <c r="F9" s="16"/>
      <c r="G9" s="16"/>
    </row>
    <row r="10" spans="1:14" ht="15.5">
      <c r="A10" s="3"/>
      <c r="B10" s="6"/>
      <c r="C10" s="19" t="s">
        <v>2598</v>
      </c>
      <c r="D10" s="51">
        <v>1</v>
      </c>
      <c r="E10" s="16" t="s">
        <v>835</v>
      </c>
      <c r="F10" s="16"/>
      <c r="G10" s="16"/>
    </row>
    <row r="11" spans="1:14" ht="15.5">
      <c r="A11" s="3"/>
      <c r="B11" s="6"/>
      <c r="C11" s="71" t="s">
        <v>2599</v>
      </c>
      <c r="D11" s="51">
        <v>1</v>
      </c>
      <c r="E11" s="16" t="s">
        <v>835</v>
      </c>
      <c r="F11" s="16"/>
      <c r="G11" s="16"/>
    </row>
    <row r="12" spans="1:14" ht="29">
      <c r="A12" s="3"/>
      <c r="B12" s="6"/>
      <c r="C12" s="19" t="s">
        <v>2600</v>
      </c>
      <c r="D12" s="51">
        <v>1</v>
      </c>
      <c r="E12" s="16" t="s">
        <v>835</v>
      </c>
      <c r="F12" s="16"/>
      <c r="G12" s="16"/>
    </row>
    <row r="13" spans="1:14" ht="15.5">
      <c r="A13" s="3"/>
      <c r="B13" s="6"/>
      <c r="C13" s="71" t="s">
        <v>2601</v>
      </c>
      <c r="D13" s="51">
        <v>1</v>
      </c>
      <c r="E13" s="16" t="s">
        <v>835</v>
      </c>
      <c r="F13" s="16"/>
      <c r="G13" s="16"/>
    </row>
    <row r="14" spans="1:14" ht="15.5">
      <c r="A14" s="3"/>
      <c r="B14" s="6"/>
      <c r="C14" s="71" t="s">
        <v>2602</v>
      </c>
      <c r="D14" s="51">
        <v>1</v>
      </c>
      <c r="E14" s="16" t="s">
        <v>835</v>
      </c>
      <c r="F14" s="16"/>
      <c r="G14" s="16"/>
    </row>
    <row r="15" spans="1:14" ht="43.5">
      <c r="A15" s="3"/>
      <c r="B15" s="6"/>
      <c r="C15" s="19" t="s">
        <v>2603</v>
      </c>
      <c r="D15" s="51">
        <v>1</v>
      </c>
      <c r="E15" s="16" t="s">
        <v>831</v>
      </c>
      <c r="F15" s="16"/>
      <c r="G15" s="16"/>
    </row>
    <row r="16" spans="1:14" ht="31">
      <c r="A16" s="3" t="s">
        <v>1035</v>
      </c>
      <c r="B16" s="6" t="s">
        <v>2604</v>
      </c>
      <c r="C16" s="14" t="s">
        <v>2605</v>
      </c>
      <c r="D16" s="51">
        <v>1</v>
      </c>
      <c r="E16" s="16" t="s">
        <v>835</v>
      </c>
      <c r="F16" s="16"/>
      <c r="G16" s="16"/>
    </row>
    <row r="17" spans="1:9">
      <c r="A17" s="3" t="s">
        <v>1042</v>
      </c>
      <c r="B17" s="507" t="s">
        <v>235</v>
      </c>
      <c r="C17" s="445"/>
      <c r="D17" s="445"/>
      <c r="E17" s="445"/>
      <c r="F17" s="445"/>
      <c r="G17" s="451"/>
      <c r="H17" s="300">
        <f>SUM(D18:D19)</f>
        <v>2</v>
      </c>
      <c r="I17" s="300">
        <f>COUNT(D18:D19)*2</f>
        <v>4</v>
      </c>
    </row>
    <row r="18" spans="1:9" ht="31">
      <c r="A18" s="3" t="s">
        <v>1780</v>
      </c>
      <c r="B18" s="6" t="s">
        <v>2606</v>
      </c>
      <c r="C18" s="101" t="s">
        <v>2607</v>
      </c>
      <c r="D18" s="77">
        <v>1</v>
      </c>
      <c r="E18" s="71" t="s">
        <v>822</v>
      </c>
      <c r="F18" s="19" t="s">
        <v>2608</v>
      </c>
      <c r="G18" s="16"/>
    </row>
    <row r="19" spans="1:9" ht="101.5">
      <c r="A19" s="3" t="s">
        <v>1782</v>
      </c>
      <c r="B19" s="6" t="s">
        <v>2609</v>
      </c>
      <c r="C19" s="101" t="s">
        <v>2610</v>
      </c>
      <c r="D19" s="77">
        <v>1</v>
      </c>
      <c r="E19" s="71" t="s">
        <v>822</v>
      </c>
      <c r="F19" s="19" t="s">
        <v>2611</v>
      </c>
      <c r="G19" s="16"/>
    </row>
    <row r="20" spans="1:9" ht="18.5">
      <c r="A20" s="1"/>
      <c r="B20" s="506" t="s">
        <v>2612</v>
      </c>
      <c r="C20" s="445"/>
      <c r="D20" s="445"/>
      <c r="E20" s="445"/>
      <c r="F20" s="445"/>
      <c r="G20" s="445"/>
      <c r="H20" s="300">
        <f>H21+H31+H35+H40</f>
        <v>26</v>
      </c>
      <c r="I20" s="300">
        <f>I21+I31+I35+I40</f>
        <v>52</v>
      </c>
    </row>
    <row r="21" spans="1:9">
      <c r="A21" s="188" t="s">
        <v>1090</v>
      </c>
      <c r="B21" s="511" t="s">
        <v>245</v>
      </c>
      <c r="C21" s="445"/>
      <c r="D21" s="445"/>
      <c r="E21" s="445"/>
      <c r="F21" s="445"/>
      <c r="G21" s="451"/>
      <c r="H21" s="300">
        <f>SUM(D22:D30)</f>
        <v>9</v>
      </c>
      <c r="I21" s="300">
        <f>COUNT(D22:D30)*2</f>
        <v>18</v>
      </c>
    </row>
    <row r="22" spans="1:9" ht="43.5">
      <c r="A22" s="3" t="s">
        <v>1091</v>
      </c>
      <c r="B22" s="7" t="s">
        <v>246</v>
      </c>
      <c r="C22" s="25" t="s">
        <v>1092</v>
      </c>
      <c r="D22" s="51">
        <v>1</v>
      </c>
      <c r="E22" s="16" t="s">
        <v>823</v>
      </c>
      <c r="F22" s="19" t="s">
        <v>1093</v>
      </c>
      <c r="G22" s="16"/>
    </row>
    <row r="23" spans="1:9" ht="29">
      <c r="A23" s="3"/>
      <c r="B23" s="125"/>
      <c r="C23" s="14" t="s">
        <v>474</v>
      </c>
      <c r="D23" s="51">
        <v>1</v>
      </c>
      <c r="E23" s="16" t="s">
        <v>823</v>
      </c>
      <c r="F23" s="16"/>
      <c r="G23" s="16"/>
    </row>
    <row r="24" spans="1:9" ht="31">
      <c r="A24" s="3"/>
      <c r="B24" s="16"/>
      <c r="C24" s="8" t="s">
        <v>1789</v>
      </c>
      <c r="D24" s="51">
        <v>1</v>
      </c>
      <c r="E24" s="16" t="s">
        <v>823</v>
      </c>
      <c r="F24" s="16"/>
      <c r="G24" s="16"/>
    </row>
    <row r="25" spans="1:9" ht="46.5">
      <c r="A25" s="3" t="s">
        <v>1095</v>
      </c>
      <c r="B25" s="7" t="s">
        <v>247</v>
      </c>
      <c r="C25" s="101" t="s">
        <v>2613</v>
      </c>
      <c r="D25" s="51">
        <v>1</v>
      </c>
      <c r="E25" s="16" t="s">
        <v>823</v>
      </c>
      <c r="F25" s="16"/>
      <c r="G25" s="16"/>
    </row>
    <row r="26" spans="1:9" ht="29">
      <c r="A26" s="3"/>
      <c r="B26" s="16"/>
      <c r="C26" s="101" t="s">
        <v>2614</v>
      </c>
      <c r="D26" s="51">
        <v>1</v>
      </c>
      <c r="E26" s="16" t="s">
        <v>823</v>
      </c>
      <c r="F26" s="16"/>
      <c r="G26" s="16"/>
    </row>
    <row r="27" spans="1:9" ht="43.5">
      <c r="A27" s="3"/>
      <c r="B27" s="16"/>
      <c r="C27" s="101" t="s">
        <v>2615</v>
      </c>
      <c r="D27" s="51">
        <v>1</v>
      </c>
      <c r="E27" s="16" t="s">
        <v>823</v>
      </c>
      <c r="F27" s="16"/>
      <c r="G27" s="16"/>
    </row>
    <row r="28" spans="1:9" ht="87">
      <c r="A28" s="3" t="s">
        <v>1107</v>
      </c>
      <c r="B28" s="7" t="s">
        <v>1108</v>
      </c>
      <c r="C28" s="69" t="s">
        <v>2616</v>
      </c>
      <c r="D28" s="51">
        <v>1</v>
      </c>
      <c r="E28" s="71" t="s">
        <v>823</v>
      </c>
      <c r="F28" s="19" t="s">
        <v>2617</v>
      </c>
      <c r="G28" s="16"/>
    </row>
    <row r="29" spans="1:9" ht="46.5">
      <c r="A29" s="3" t="s">
        <v>1110</v>
      </c>
      <c r="B29" s="7" t="s">
        <v>248</v>
      </c>
      <c r="C29" s="27" t="s">
        <v>479</v>
      </c>
      <c r="D29" s="51">
        <v>1</v>
      </c>
      <c r="E29" s="71" t="s">
        <v>823</v>
      </c>
      <c r="F29" s="16"/>
      <c r="G29" s="16"/>
    </row>
    <row r="30" spans="1:9" ht="46.5">
      <c r="A30" s="3" t="s">
        <v>25</v>
      </c>
      <c r="B30" s="7" t="s">
        <v>249</v>
      </c>
      <c r="C30" s="14" t="s">
        <v>2289</v>
      </c>
      <c r="D30" s="51">
        <v>1</v>
      </c>
      <c r="E30" s="16" t="s">
        <v>823</v>
      </c>
      <c r="F30" s="16"/>
      <c r="G30" s="16"/>
    </row>
    <row r="31" spans="1:9">
      <c r="A31" s="3" t="s">
        <v>1127</v>
      </c>
      <c r="B31" s="511" t="s">
        <v>253</v>
      </c>
      <c r="C31" s="445"/>
      <c r="D31" s="445"/>
      <c r="E31" s="445"/>
      <c r="F31" s="445"/>
      <c r="G31" s="451"/>
      <c r="H31" s="300">
        <f>SUM(D32:D34)</f>
        <v>3</v>
      </c>
      <c r="I31" s="300">
        <f>COUNT(D32:D34)*2</f>
        <v>6</v>
      </c>
    </row>
    <row r="32" spans="1:9" ht="31">
      <c r="A32" s="3" t="s">
        <v>1128</v>
      </c>
      <c r="B32" s="5" t="s">
        <v>254</v>
      </c>
      <c r="C32" s="19" t="s">
        <v>2618</v>
      </c>
      <c r="D32" s="51">
        <v>1</v>
      </c>
      <c r="E32" s="16" t="s">
        <v>823</v>
      </c>
      <c r="F32" s="16"/>
      <c r="G32" s="16"/>
    </row>
    <row r="33" spans="1:9" ht="46.5">
      <c r="A33" s="3" t="s">
        <v>1132</v>
      </c>
      <c r="B33" s="5" t="s">
        <v>255</v>
      </c>
      <c r="C33" s="19" t="s">
        <v>2619</v>
      </c>
      <c r="D33" s="51">
        <v>1</v>
      </c>
      <c r="E33" s="16" t="s">
        <v>820</v>
      </c>
      <c r="F33" s="16"/>
      <c r="G33" s="16"/>
    </row>
    <row r="34" spans="1:9" ht="62">
      <c r="A34" s="3" t="s">
        <v>1134</v>
      </c>
      <c r="B34" s="5" t="s">
        <v>2620</v>
      </c>
      <c r="C34" s="14" t="s">
        <v>493</v>
      </c>
      <c r="D34" s="51">
        <v>1</v>
      </c>
      <c r="E34" s="16" t="s">
        <v>1807</v>
      </c>
      <c r="F34" s="16"/>
      <c r="G34" s="16"/>
    </row>
    <row r="35" spans="1:9" ht="15.5">
      <c r="A35" s="3" t="s">
        <v>1140</v>
      </c>
      <c r="B35" s="512" t="s">
        <v>258</v>
      </c>
      <c r="C35" s="513"/>
      <c r="D35" s="513"/>
      <c r="E35" s="513"/>
      <c r="F35" s="513"/>
      <c r="G35" s="514"/>
      <c r="H35" s="300">
        <f>SUM(D36:D39)</f>
        <v>4</v>
      </c>
      <c r="I35" s="300">
        <f>COUNT(D36:D39)*2</f>
        <v>8</v>
      </c>
    </row>
    <row r="36" spans="1:9" ht="62">
      <c r="A36" s="3" t="s">
        <v>1142</v>
      </c>
      <c r="B36" s="5" t="s">
        <v>2621</v>
      </c>
      <c r="C36" s="19" t="s">
        <v>2622</v>
      </c>
      <c r="D36" s="51">
        <v>1</v>
      </c>
      <c r="E36" s="16" t="s">
        <v>821</v>
      </c>
      <c r="F36" s="16"/>
      <c r="G36" s="16"/>
    </row>
    <row r="37" spans="1:9" ht="58">
      <c r="A37" s="3" t="s">
        <v>1149</v>
      </c>
      <c r="B37" s="5" t="s">
        <v>262</v>
      </c>
      <c r="C37" s="19" t="s">
        <v>2623</v>
      </c>
      <c r="D37" s="51">
        <v>1</v>
      </c>
      <c r="E37" s="16" t="s">
        <v>832</v>
      </c>
      <c r="F37" s="16"/>
      <c r="G37" s="16"/>
    </row>
    <row r="38" spans="1:9" ht="58">
      <c r="A38" s="3"/>
      <c r="B38" s="5"/>
      <c r="C38" s="69" t="s">
        <v>2624</v>
      </c>
      <c r="D38" s="51">
        <v>1</v>
      </c>
      <c r="E38" s="16" t="s">
        <v>833</v>
      </c>
      <c r="F38" s="16"/>
      <c r="G38" s="16"/>
    </row>
    <row r="39" spans="1:9" ht="46.5">
      <c r="A39" s="3" t="s">
        <v>1153</v>
      </c>
      <c r="B39" s="18" t="s">
        <v>2625</v>
      </c>
      <c r="C39" s="19" t="s">
        <v>2311</v>
      </c>
      <c r="D39" s="51">
        <v>1</v>
      </c>
      <c r="E39" s="16" t="s">
        <v>823</v>
      </c>
      <c r="F39" s="16"/>
      <c r="G39" s="16"/>
    </row>
    <row r="40" spans="1:9">
      <c r="A40" s="3" t="s">
        <v>1155</v>
      </c>
      <c r="B40" s="511" t="s">
        <v>1156</v>
      </c>
      <c r="C40" s="445"/>
      <c r="D40" s="445"/>
      <c r="E40" s="445"/>
      <c r="F40" s="445"/>
      <c r="G40" s="451"/>
      <c r="H40" s="300">
        <f>SUM(D41:D50)</f>
        <v>10</v>
      </c>
      <c r="I40" s="300">
        <f>COUNT(D41:D50)*2</f>
        <v>20</v>
      </c>
    </row>
    <row r="41" spans="1:9" ht="62">
      <c r="A41" s="3" t="s">
        <v>41</v>
      </c>
      <c r="B41" s="5" t="s">
        <v>265</v>
      </c>
      <c r="C41" s="69" t="s">
        <v>2626</v>
      </c>
      <c r="D41" s="51">
        <v>1</v>
      </c>
      <c r="E41" s="16" t="s">
        <v>833</v>
      </c>
      <c r="F41" s="16"/>
      <c r="G41" s="16"/>
    </row>
    <row r="42" spans="1:9" ht="29">
      <c r="A42" s="3"/>
      <c r="B42" s="5"/>
      <c r="C42" s="19" t="s">
        <v>2627</v>
      </c>
      <c r="D42" s="51">
        <v>1</v>
      </c>
      <c r="E42" s="16" t="s">
        <v>833</v>
      </c>
      <c r="F42" s="16"/>
      <c r="G42" s="16"/>
    </row>
    <row r="43" spans="1:9" ht="29">
      <c r="A43" s="3"/>
      <c r="B43" s="5"/>
      <c r="C43" s="69" t="s">
        <v>2628</v>
      </c>
      <c r="D43" s="51">
        <v>1</v>
      </c>
      <c r="E43" s="16" t="s">
        <v>833</v>
      </c>
      <c r="F43" s="16"/>
      <c r="G43" s="16"/>
    </row>
    <row r="44" spans="1:9" ht="43.5">
      <c r="A44" s="3"/>
      <c r="B44" s="5"/>
      <c r="C44" s="69" t="s">
        <v>2629</v>
      </c>
      <c r="D44" s="51">
        <v>1</v>
      </c>
      <c r="E44" s="16" t="s">
        <v>833</v>
      </c>
      <c r="F44" s="16"/>
      <c r="G44" s="16"/>
    </row>
    <row r="45" spans="1:9" ht="15.5">
      <c r="A45" s="3"/>
      <c r="B45" s="5"/>
      <c r="C45" s="69" t="s">
        <v>2318</v>
      </c>
      <c r="D45" s="51">
        <v>1</v>
      </c>
      <c r="E45" s="16" t="s">
        <v>833</v>
      </c>
      <c r="F45" s="16"/>
      <c r="G45" s="16"/>
    </row>
    <row r="46" spans="1:9" ht="15.5">
      <c r="A46" s="3"/>
      <c r="B46" s="5"/>
      <c r="C46" s="69" t="s">
        <v>2319</v>
      </c>
      <c r="D46" s="51">
        <v>1</v>
      </c>
      <c r="E46" s="16" t="s">
        <v>833</v>
      </c>
      <c r="F46" s="16"/>
      <c r="G46" s="16"/>
    </row>
    <row r="47" spans="1:9" ht="29">
      <c r="A47" s="3"/>
      <c r="B47" s="5"/>
      <c r="C47" s="69" t="s">
        <v>2630</v>
      </c>
      <c r="D47" s="51">
        <v>1</v>
      </c>
      <c r="E47" s="16" t="s">
        <v>833</v>
      </c>
      <c r="F47" s="16"/>
      <c r="G47" s="16"/>
    </row>
    <row r="48" spans="1:9" ht="58">
      <c r="A48" s="3" t="s">
        <v>1159</v>
      </c>
      <c r="B48" s="5" t="s">
        <v>266</v>
      </c>
      <c r="C48" s="14" t="s">
        <v>2631</v>
      </c>
      <c r="D48" s="51">
        <v>1</v>
      </c>
      <c r="E48" s="16" t="s">
        <v>833</v>
      </c>
      <c r="F48" s="16"/>
      <c r="G48" s="16"/>
    </row>
    <row r="49" spans="1:9" ht="58">
      <c r="A49" s="3" t="s">
        <v>1162</v>
      </c>
      <c r="B49" s="5" t="s">
        <v>267</v>
      </c>
      <c r="C49" s="14" t="s">
        <v>2632</v>
      </c>
      <c r="D49" s="51">
        <v>1</v>
      </c>
      <c r="E49" s="16" t="s">
        <v>833</v>
      </c>
      <c r="F49" s="16"/>
      <c r="G49" s="16"/>
    </row>
    <row r="50" spans="1:9" ht="62">
      <c r="A50" s="3" t="s">
        <v>1168</v>
      </c>
      <c r="B50" s="5" t="s">
        <v>1169</v>
      </c>
      <c r="C50" s="19" t="s">
        <v>1812</v>
      </c>
      <c r="D50" s="51">
        <v>1</v>
      </c>
      <c r="E50" s="16" t="s">
        <v>2507</v>
      </c>
      <c r="F50" s="16"/>
      <c r="G50" s="16"/>
    </row>
    <row r="51" spans="1:9" ht="18.5">
      <c r="A51" s="1"/>
      <c r="B51" s="506" t="s">
        <v>268</v>
      </c>
      <c r="C51" s="445"/>
      <c r="D51" s="445"/>
      <c r="E51" s="445"/>
      <c r="F51" s="445"/>
      <c r="G51" s="445"/>
      <c r="H51" s="300">
        <f>H52+H61+H72+H83+H94</f>
        <v>43</v>
      </c>
      <c r="I51" s="300">
        <f>I52+I61+I72+I83+I94</f>
        <v>86</v>
      </c>
    </row>
    <row r="52" spans="1:9">
      <c r="A52" s="3" t="s">
        <v>1171</v>
      </c>
      <c r="B52" s="507" t="s">
        <v>269</v>
      </c>
      <c r="C52" s="445"/>
      <c r="D52" s="445"/>
      <c r="E52" s="445"/>
      <c r="F52" s="445"/>
      <c r="G52" s="451"/>
      <c r="H52" s="300">
        <f>SUM(D53:D60)</f>
        <v>8</v>
      </c>
      <c r="I52" s="300">
        <f>COUNT(D53:D60)*2</f>
        <v>16</v>
      </c>
    </row>
    <row r="53" spans="1:9" ht="46.5">
      <c r="A53" s="3" t="s">
        <v>1172</v>
      </c>
      <c r="B53" s="5" t="s">
        <v>2633</v>
      </c>
      <c r="C53" s="43" t="s">
        <v>2634</v>
      </c>
      <c r="D53" s="51">
        <v>1</v>
      </c>
      <c r="E53" s="16" t="s">
        <v>823</v>
      </c>
      <c r="F53" s="19" t="s">
        <v>2635</v>
      </c>
      <c r="G53" s="16"/>
    </row>
    <row r="54" spans="1:9" ht="46.5">
      <c r="A54" s="3" t="s">
        <v>1187</v>
      </c>
      <c r="B54" s="5" t="s">
        <v>2334</v>
      </c>
      <c r="C54" s="69" t="s">
        <v>2636</v>
      </c>
      <c r="D54" s="51">
        <v>1</v>
      </c>
      <c r="E54" s="71" t="s">
        <v>823</v>
      </c>
      <c r="F54" s="19"/>
      <c r="G54" s="16"/>
    </row>
    <row r="55" spans="1:9" ht="15.5">
      <c r="A55" s="3"/>
      <c r="B55" s="5"/>
      <c r="C55" s="19" t="s">
        <v>2637</v>
      </c>
      <c r="D55" s="51">
        <v>1</v>
      </c>
      <c r="E55" s="71" t="s">
        <v>823</v>
      </c>
      <c r="F55" s="19"/>
      <c r="G55" s="16"/>
    </row>
    <row r="56" spans="1:9" ht="43.5">
      <c r="A56" s="3"/>
      <c r="B56" s="5"/>
      <c r="C56" s="19" t="s">
        <v>2638</v>
      </c>
      <c r="D56" s="51">
        <v>1</v>
      </c>
      <c r="E56" s="71" t="s">
        <v>823</v>
      </c>
      <c r="F56" s="19" t="s">
        <v>2639</v>
      </c>
      <c r="G56" s="16"/>
    </row>
    <row r="57" spans="1:9" ht="62">
      <c r="A57" s="3" t="s">
        <v>1193</v>
      </c>
      <c r="B57" s="7" t="s">
        <v>273</v>
      </c>
      <c r="C57" s="101" t="s">
        <v>2640</v>
      </c>
      <c r="D57" s="52">
        <v>1</v>
      </c>
      <c r="E57" s="112" t="s">
        <v>823</v>
      </c>
      <c r="F57" s="103"/>
      <c r="G57" s="16"/>
    </row>
    <row r="58" spans="1:9" ht="46.5">
      <c r="A58" s="3" t="s">
        <v>1195</v>
      </c>
      <c r="B58" s="5" t="s">
        <v>274</v>
      </c>
      <c r="C58" s="19" t="s">
        <v>2641</v>
      </c>
      <c r="D58" s="51">
        <v>1</v>
      </c>
      <c r="E58" s="71" t="s">
        <v>823</v>
      </c>
      <c r="F58" s="16"/>
      <c r="G58" s="16"/>
    </row>
    <row r="59" spans="1:9" ht="77.5">
      <c r="A59" s="3" t="s">
        <v>1200</v>
      </c>
      <c r="B59" s="6" t="s">
        <v>276</v>
      </c>
      <c r="C59" s="101" t="s">
        <v>2642</v>
      </c>
      <c r="D59" s="51">
        <v>1</v>
      </c>
      <c r="E59" s="71" t="s">
        <v>823</v>
      </c>
      <c r="F59" s="19"/>
      <c r="G59" s="16"/>
    </row>
    <row r="60" spans="1:9" ht="43.5">
      <c r="A60" s="3"/>
      <c r="B60" s="6"/>
      <c r="C60" s="19" t="s">
        <v>2349</v>
      </c>
      <c r="D60" s="51">
        <v>1</v>
      </c>
      <c r="E60" s="71" t="s">
        <v>823</v>
      </c>
      <c r="F60" s="19"/>
      <c r="G60" s="16"/>
    </row>
    <row r="61" spans="1:9">
      <c r="A61" s="3" t="s">
        <v>1205</v>
      </c>
      <c r="B61" s="507" t="s">
        <v>277</v>
      </c>
      <c r="C61" s="445"/>
      <c r="D61" s="445"/>
      <c r="E61" s="445"/>
      <c r="F61" s="445"/>
      <c r="G61" s="451"/>
      <c r="H61" s="300">
        <f>SUM(D62:D71)</f>
        <v>10</v>
      </c>
      <c r="I61" s="300">
        <f>COUNT(D62:D71)*2</f>
        <v>20</v>
      </c>
    </row>
    <row r="62" spans="1:9" ht="87">
      <c r="A62" s="3" t="s">
        <v>53</v>
      </c>
      <c r="B62" s="7" t="s">
        <v>278</v>
      </c>
      <c r="C62" s="14" t="s">
        <v>528</v>
      </c>
      <c r="D62" s="51">
        <v>1</v>
      </c>
      <c r="E62" s="16" t="s">
        <v>823</v>
      </c>
      <c r="F62" s="14" t="s">
        <v>871</v>
      </c>
      <c r="G62" s="16"/>
    </row>
    <row r="63" spans="1:9" ht="43.5">
      <c r="A63" s="3" t="s">
        <v>1207</v>
      </c>
      <c r="B63" s="7" t="s">
        <v>279</v>
      </c>
      <c r="C63" s="25" t="s">
        <v>2643</v>
      </c>
      <c r="D63" s="51">
        <v>1</v>
      </c>
      <c r="E63" s="16" t="s">
        <v>823</v>
      </c>
      <c r="F63" s="19" t="s">
        <v>1841</v>
      </c>
      <c r="G63" s="16"/>
    </row>
    <row r="64" spans="1:9" ht="43.5">
      <c r="A64" s="3"/>
      <c r="B64" s="105"/>
      <c r="C64" s="19" t="s">
        <v>2644</v>
      </c>
      <c r="D64" s="51">
        <v>1</v>
      </c>
      <c r="E64" s="16" t="s">
        <v>827</v>
      </c>
      <c r="F64" s="19" t="s">
        <v>2645</v>
      </c>
      <c r="G64" s="16"/>
    </row>
    <row r="65" spans="1:9" ht="29">
      <c r="A65" s="3"/>
      <c r="B65" s="105"/>
      <c r="C65" s="69" t="s">
        <v>2646</v>
      </c>
      <c r="D65" s="51">
        <v>1</v>
      </c>
      <c r="E65" s="16" t="s">
        <v>827</v>
      </c>
      <c r="F65" s="14" t="s">
        <v>2647</v>
      </c>
      <c r="G65" s="16"/>
    </row>
    <row r="66" spans="1:9" ht="31">
      <c r="A66" s="3" t="s">
        <v>55</v>
      </c>
      <c r="B66" s="105" t="s">
        <v>2648</v>
      </c>
      <c r="C66" s="101" t="s">
        <v>2649</v>
      </c>
      <c r="D66" s="51">
        <v>1</v>
      </c>
      <c r="E66" s="71" t="s">
        <v>823</v>
      </c>
      <c r="F66" s="101"/>
      <c r="G66" s="16"/>
    </row>
    <row r="67" spans="1:9" ht="29">
      <c r="A67" s="3"/>
      <c r="B67" s="12"/>
      <c r="C67" s="101" t="s">
        <v>531</v>
      </c>
      <c r="D67" s="51">
        <v>1</v>
      </c>
      <c r="E67" s="71" t="s">
        <v>823</v>
      </c>
      <c r="F67" s="71"/>
      <c r="G67" s="16"/>
    </row>
    <row r="68" spans="1:9" ht="43.5">
      <c r="A68" s="3" t="s">
        <v>1844</v>
      </c>
      <c r="B68" s="7" t="s">
        <v>2650</v>
      </c>
      <c r="C68" s="69" t="s">
        <v>2651</v>
      </c>
      <c r="D68" s="51">
        <v>1</v>
      </c>
      <c r="E68" s="16" t="s">
        <v>828</v>
      </c>
      <c r="F68" s="16"/>
      <c r="G68" s="16"/>
    </row>
    <row r="69" spans="1:9" ht="43.5">
      <c r="A69" s="3" t="s">
        <v>57</v>
      </c>
      <c r="B69" s="106" t="s">
        <v>282</v>
      </c>
      <c r="C69" s="69" t="s">
        <v>1847</v>
      </c>
      <c r="D69" s="51">
        <v>1</v>
      </c>
      <c r="E69" s="16" t="s">
        <v>823</v>
      </c>
      <c r="F69" s="16"/>
      <c r="G69" s="16"/>
    </row>
    <row r="70" spans="1:9" ht="72.5">
      <c r="A70" s="3"/>
      <c r="B70" s="106"/>
      <c r="C70" s="19" t="s">
        <v>534</v>
      </c>
      <c r="D70" s="51">
        <v>1</v>
      </c>
      <c r="E70" s="16" t="s">
        <v>827</v>
      </c>
      <c r="F70" s="16"/>
      <c r="G70" s="16"/>
    </row>
    <row r="71" spans="1:9" ht="77.5">
      <c r="A71" s="3" t="s">
        <v>1217</v>
      </c>
      <c r="B71" s="7" t="s">
        <v>283</v>
      </c>
      <c r="C71" s="14" t="s">
        <v>535</v>
      </c>
      <c r="D71" s="51">
        <v>1</v>
      </c>
      <c r="E71" s="16" t="s">
        <v>821</v>
      </c>
      <c r="F71" s="16"/>
      <c r="G71" s="16"/>
    </row>
    <row r="72" spans="1:9">
      <c r="A72" s="3" t="s">
        <v>59</v>
      </c>
      <c r="B72" s="507" t="s">
        <v>2652</v>
      </c>
      <c r="C72" s="445"/>
      <c r="D72" s="445"/>
      <c r="E72" s="445"/>
      <c r="F72" s="445"/>
      <c r="G72" s="451"/>
      <c r="H72" s="300">
        <f>SUM(D73:D82)</f>
        <v>10</v>
      </c>
      <c r="I72" s="300">
        <f>COUNT(D73:D82)*2</f>
        <v>20</v>
      </c>
    </row>
    <row r="73" spans="1:9" ht="46.5">
      <c r="A73" s="3" t="s">
        <v>60</v>
      </c>
      <c r="B73" s="5" t="s">
        <v>1218</v>
      </c>
      <c r="C73" s="19" t="s">
        <v>2653</v>
      </c>
      <c r="D73" s="51">
        <v>1</v>
      </c>
      <c r="E73" s="71" t="s">
        <v>827</v>
      </c>
      <c r="F73" s="14"/>
      <c r="G73" s="16"/>
    </row>
    <row r="74" spans="1:9" ht="46.5">
      <c r="A74" s="3" t="s">
        <v>1851</v>
      </c>
      <c r="B74" s="5" t="s">
        <v>287</v>
      </c>
      <c r="C74" s="19" t="s">
        <v>2654</v>
      </c>
      <c r="D74" s="51">
        <v>1</v>
      </c>
      <c r="E74" s="16" t="s">
        <v>834</v>
      </c>
      <c r="F74" s="16"/>
      <c r="G74" s="16"/>
    </row>
    <row r="75" spans="1:9" ht="31">
      <c r="A75" s="3" t="s">
        <v>65</v>
      </c>
      <c r="B75" s="5" t="s">
        <v>290</v>
      </c>
      <c r="C75" s="14" t="s">
        <v>2655</v>
      </c>
      <c r="D75" s="51">
        <v>1</v>
      </c>
      <c r="E75" s="16" t="s">
        <v>821</v>
      </c>
      <c r="F75" s="19" t="s">
        <v>2656</v>
      </c>
      <c r="G75" s="16"/>
    </row>
    <row r="76" spans="1:9" ht="15.5">
      <c r="A76" s="3"/>
      <c r="B76" s="5"/>
      <c r="C76" s="101" t="s">
        <v>1859</v>
      </c>
      <c r="D76" s="51">
        <v>1</v>
      </c>
      <c r="E76" s="16" t="s">
        <v>821</v>
      </c>
      <c r="F76" s="71"/>
      <c r="G76" s="16"/>
    </row>
    <row r="77" spans="1:9" ht="29">
      <c r="A77" s="3"/>
      <c r="B77" s="5"/>
      <c r="C77" s="15" t="s">
        <v>2657</v>
      </c>
      <c r="D77" s="52">
        <v>1</v>
      </c>
      <c r="E77" s="103" t="s">
        <v>821</v>
      </c>
      <c r="F77" s="112"/>
      <c r="G77" s="16"/>
    </row>
    <row r="78" spans="1:9" ht="15.5">
      <c r="A78" s="3"/>
      <c r="B78" s="5"/>
      <c r="C78" s="179" t="s">
        <v>2658</v>
      </c>
      <c r="D78" s="52">
        <v>1</v>
      </c>
      <c r="E78" s="103" t="s">
        <v>821</v>
      </c>
      <c r="F78" s="112"/>
      <c r="G78" s="16"/>
    </row>
    <row r="79" spans="1:9" ht="31">
      <c r="A79" s="3" t="s">
        <v>66</v>
      </c>
      <c r="B79" s="5" t="s">
        <v>291</v>
      </c>
      <c r="C79" s="15" t="s">
        <v>2659</v>
      </c>
      <c r="D79" s="51">
        <v>1</v>
      </c>
      <c r="E79" s="16" t="s">
        <v>821</v>
      </c>
      <c r="F79" s="16"/>
      <c r="G79" s="16"/>
    </row>
    <row r="80" spans="1:9" ht="29">
      <c r="A80" s="3"/>
      <c r="B80" s="5"/>
      <c r="C80" s="19" t="s">
        <v>2660</v>
      </c>
      <c r="D80" s="51">
        <v>1</v>
      </c>
      <c r="E80" s="16" t="s">
        <v>821</v>
      </c>
      <c r="F80" s="16"/>
      <c r="G80" s="16"/>
    </row>
    <row r="81" spans="1:9" ht="43.5">
      <c r="A81" s="225"/>
      <c r="B81" s="251"/>
      <c r="C81" s="20" t="s">
        <v>2661</v>
      </c>
      <c r="D81" s="176">
        <v>1</v>
      </c>
      <c r="E81" s="74" t="s">
        <v>821</v>
      </c>
      <c r="F81" s="74"/>
      <c r="G81" s="74"/>
    </row>
    <row r="82" spans="1:9" ht="29">
      <c r="A82" s="3"/>
      <c r="B82" s="5"/>
      <c r="C82" s="19" t="s">
        <v>2662</v>
      </c>
      <c r="D82" s="51">
        <v>1</v>
      </c>
      <c r="E82" s="16" t="s">
        <v>821</v>
      </c>
      <c r="F82" s="16"/>
      <c r="G82" s="16"/>
    </row>
    <row r="83" spans="1:9">
      <c r="A83" s="187" t="s">
        <v>1242</v>
      </c>
      <c r="B83" s="507" t="s">
        <v>292</v>
      </c>
      <c r="C83" s="445"/>
      <c r="D83" s="445"/>
      <c r="E83" s="445"/>
      <c r="F83" s="445"/>
      <c r="G83" s="451"/>
      <c r="H83" s="300">
        <f>SUM(D84:D93)</f>
        <v>10</v>
      </c>
      <c r="I83" s="300">
        <f>COUNT(D84:D93)*2</f>
        <v>20</v>
      </c>
    </row>
    <row r="84" spans="1:9" ht="87">
      <c r="A84" s="3" t="s">
        <v>1243</v>
      </c>
      <c r="B84" s="5" t="s">
        <v>2663</v>
      </c>
      <c r="C84" s="19" t="s">
        <v>1874</v>
      </c>
      <c r="D84" s="51">
        <v>1</v>
      </c>
      <c r="E84" s="16" t="s">
        <v>836</v>
      </c>
      <c r="F84" s="19" t="s">
        <v>2664</v>
      </c>
      <c r="G84" s="16"/>
    </row>
    <row r="85" spans="1:9" ht="15.5">
      <c r="A85" s="3"/>
      <c r="B85" s="5"/>
      <c r="C85" s="19" t="s">
        <v>2665</v>
      </c>
      <c r="D85" s="51">
        <v>1</v>
      </c>
      <c r="E85" s="16" t="s">
        <v>836</v>
      </c>
      <c r="F85" s="19" t="s">
        <v>2666</v>
      </c>
      <c r="G85" s="16"/>
    </row>
    <row r="86" spans="1:9" ht="29">
      <c r="A86" s="3"/>
      <c r="B86" s="5"/>
      <c r="C86" s="19" t="s">
        <v>1880</v>
      </c>
      <c r="D86" s="51">
        <v>1</v>
      </c>
      <c r="E86" s="16" t="s">
        <v>836</v>
      </c>
      <c r="F86" s="19" t="s">
        <v>2667</v>
      </c>
      <c r="G86" s="16"/>
    </row>
    <row r="87" spans="1:9" ht="130.5">
      <c r="A87" s="3"/>
      <c r="B87" s="5"/>
      <c r="C87" s="19" t="s">
        <v>2668</v>
      </c>
      <c r="D87" s="51">
        <v>1</v>
      </c>
      <c r="E87" s="16" t="s">
        <v>836</v>
      </c>
      <c r="F87" s="19" t="s">
        <v>2669</v>
      </c>
      <c r="G87" s="16"/>
    </row>
    <row r="88" spans="1:9" ht="29">
      <c r="A88" s="3"/>
      <c r="B88" s="5"/>
      <c r="C88" s="19" t="s">
        <v>1888</v>
      </c>
      <c r="D88" s="51">
        <v>1</v>
      </c>
      <c r="E88" s="16" t="s">
        <v>836</v>
      </c>
      <c r="F88" s="19" t="s">
        <v>2670</v>
      </c>
      <c r="G88" s="16"/>
    </row>
    <row r="89" spans="1:9" ht="31">
      <c r="A89" s="3" t="s">
        <v>1247</v>
      </c>
      <c r="B89" s="5" t="s">
        <v>2671</v>
      </c>
      <c r="C89" s="19" t="s">
        <v>2672</v>
      </c>
      <c r="D89" s="51">
        <v>1</v>
      </c>
      <c r="E89" s="16" t="s">
        <v>836</v>
      </c>
      <c r="F89" s="19" t="s">
        <v>2673</v>
      </c>
      <c r="G89" s="16"/>
    </row>
    <row r="90" spans="1:9" ht="58">
      <c r="A90" s="3"/>
      <c r="B90" s="5"/>
      <c r="C90" s="19" t="s">
        <v>1892</v>
      </c>
      <c r="D90" s="51">
        <v>1</v>
      </c>
      <c r="E90" s="16" t="s">
        <v>836</v>
      </c>
      <c r="F90" s="19" t="s">
        <v>2674</v>
      </c>
      <c r="G90" s="16"/>
    </row>
    <row r="91" spans="1:9" ht="29">
      <c r="A91" s="3"/>
      <c r="B91" s="5"/>
      <c r="C91" s="19" t="s">
        <v>733</v>
      </c>
      <c r="D91" s="51">
        <v>1</v>
      </c>
      <c r="E91" s="16" t="s">
        <v>836</v>
      </c>
      <c r="F91" s="71" t="s">
        <v>1894</v>
      </c>
      <c r="G91" s="16"/>
    </row>
    <row r="92" spans="1:9" ht="29">
      <c r="A92" s="3"/>
      <c r="B92" s="5"/>
      <c r="C92" s="19" t="s">
        <v>2675</v>
      </c>
      <c r="D92" s="51">
        <v>1</v>
      </c>
      <c r="E92" s="16" t="s">
        <v>836</v>
      </c>
      <c r="F92" s="14" t="s">
        <v>2676</v>
      </c>
      <c r="G92" s="16"/>
    </row>
    <row r="93" spans="1:9" ht="62">
      <c r="A93" s="3" t="s">
        <v>1251</v>
      </c>
      <c r="B93" s="7" t="s">
        <v>295</v>
      </c>
      <c r="C93" s="14" t="s">
        <v>1897</v>
      </c>
      <c r="D93" s="51">
        <v>1</v>
      </c>
      <c r="E93" s="16" t="s">
        <v>836</v>
      </c>
      <c r="F93" s="16"/>
      <c r="G93" s="16"/>
    </row>
    <row r="94" spans="1:9">
      <c r="A94" s="3" t="s">
        <v>1254</v>
      </c>
      <c r="B94" s="507" t="s">
        <v>2677</v>
      </c>
      <c r="C94" s="445"/>
      <c r="D94" s="445"/>
      <c r="E94" s="445"/>
      <c r="F94" s="445"/>
      <c r="G94" s="451"/>
      <c r="H94" s="300">
        <f>SUM(D95:D99)</f>
        <v>5</v>
      </c>
      <c r="I94" s="300">
        <f>COUNT(D95:D99)*2</f>
        <v>10</v>
      </c>
    </row>
    <row r="95" spans="1:9" ht="58">
      <c r="A95" s="3" t="s">
        <v>1255</v>
      </c>
      <c r="B95" s="5" t="s">
        <v>297</v>
      </c>
      <c r="C95" s="5" t="s">
        <v>1256</v>
      </c>
      <c r="D95" s="51">
        <v>1</v>
      </c>
      <c r="E95" s="71" t="s">
        <v>823</v>
      </c>
      <c r="F95" s="19" t="s">
        <v>2678</v>
      </c>
      <c r="G95" s="16"/>
    </row>
    <row r="96" spans="1:9" ht="77.5">
      <c r="A96" s="3" t="s">
        <v>1914</v>
      </c>
      <c r="B96" s="6" t="s">
        <v>300</v>
      </c>
      <c r="C96" s="61" t="s">
        <v>2679</v>
      </c>
      <c r="D96" s="51">
        <v>1</v>
      </c>
      <c r="E96" s="71" t="s">
        <v>824</v>
      </c>
      <c r="F96" s="19" t="s">
        <v>2680</v>
      </c>
      <c r="G96" s="16"/>
    </row>
    <row r="97" spans="1:9" ht="29">
      <c r="A97" s="3"/>
      <c r="B97" s="6"/>
      <c r="C97" s="61" t="s">
        <v>2681</v>
      </c>
      <c r="D97" s="51">
        <v>1</v>
      </c>
      <c r="E97" s="71" t="s">
        <v>824</v>
      </c>
      <c r="F97" s="19" t="s">
        <v>2682</v>
      </c>
      <c r="G97" s="16"/>
    </row>
    <row r="98" spans="1:9" ht="46.5">
      <c r="A98" s="3" t="s">
        <v>1270</v>
      </c>
      <c r="B98" s="5" t="s">
        <v>2683</v>
      </c>
      <c r="C98" s="16" t="s">
        <v>1271</v>
      </c>
      <c r="D98" s="51">
        <v>1</v>
      </c>
      <c r="E98" s="71" t="s">
        <v>824</v>
      </c>
      <c r="F98" s="14" t="s">
        <v>2684</v>
      </c>
      <c r="G98" s="16"/>
    </row>
    <row r="99" spans="1:9" ht="58">
      <c r="A99" s="1"/>
      <c r="B99" s="16"/>
      <c r="C99" s="19" t="s">
        <v>2685</v>
      </c>
      <c r="D99" s="51">
        <v>1</v>
      </c>
      <c r="E99" s="71" t="s">
        <v>824</v>
      </c>
      <c r="F99" s="19" t="s">
        <v>2686</v>
      </c>
      <c r="G99" s="16"/>
    </row>
    <row r="100" spans="1:9" ht="18.5">
      <c r="A100" s="1"/>
      <c r="B100" s="506" t="s">
        <v>304</v>
      </c>
      <c r="C100" s="445"/>
      <c r="D100" s="445"/>
      <c r="E100" s="445"/>
      <c r="F100" s="445"/>
      <c r="G100" s="445"/>
      <c r="H100" s="300">
        <f>H101+H106+H116+H135+H141+H147</f>
        <v>44</v>
      </c>
      <c r="I100" s="300">
        <f>I101+I106+I116+I135+I141+I147</f>
        <v>88</v>
      </c>
    </row>
    <row r="101" spans="1:9">
      <c r="A101" s="3" t="s">
        <v>1275</v>
      </c>
      <c r="B101" s="507" t="s">
        <v>2687</v>
      </c>
      <c r="C101" s="445"/>
      <c r="D101" s="445"/>
      <c r="E101" s="445"/>
      <c r="F101" s="445"/>
      <c r="G101" s="451"/>
      <c r="H101" s="300">
        <f>SUM(D102:D105)</f>
        <v>4</v>
      </c>
      <c r="I101" s="300">
        <f>COUNT(D102:D105)*2</f>
        <v>8</v>
      </c>
    </row>
    <row r="102" spans="1:9" ht="72.5">
      <c r="A102" s="3" t="s">
        <v>1276</v>
      </c>
      <c r="B102" s="7" t="s">
        <v>306</v>
      </c>
      <c r="C102" s="14" t="s">
        <v>578</v>
      </c>
      <c r="D102" s="51">
        <v>1</v>
      </c>
      <c r="E102" s="16" t="s">
        <v>835</v>
      </c>
      <c r="F102" s="19" t="s">
        <v>2688</v>
      </c>
      <c r="G102" s="16"/>
    </row>
    <row r="103" spans="1:9" ht="43.5">
      <c r="A103" s="3"/>
      <c r="B103" s="7"/>
      <c r="C103" s="15" t="s">
        <v>2689</v>
      </c>
      <c r="D103" s="51">
        <v>1</v>
      </c>
      <c r="E103" s="103"/>
      <c r="F103" s="101"/>
      <c r="G103" s="16"/>
    </row>
    <row r="104" spans="1:9" ht="62">
      <c r="A104" s="3" t="s">
        <v>1277</v>
      </c>
      <c r="B104" s="5" t="s">
        <v>307</v>
      </c>
      <c r="C104" s="14" t="s">
        <v>581</v>
      </c>
      <c r="D104" s="51">
        <v>1</v>
      </c>
      <c r="E104" s="16" t="s">
        <v>837</v>
      </c>
      <c r="F104" s="19"/>
      <c r="G104" s="16"/>
    </row>
    <row r="105" spans="1:9" ht="58">
      <c r="A105" s="3" t="s">
        <v>1930</v>
      </c>
      <c r="B105" s="5" t="s">
        <v>308</v>
      </c>
      <c r="C105" s="19" t="s">
        <v>2690</v>
      </c>
      <c r="D105" s="51">
        <v>1</v>
      </c>
      <c r="E105" s="16" t="s">
        <v>828</v>
      </c>
      <c r="F105" s="16"/>
      <c r="G105" s="16"/>
    </row>
    <row r="106" spans="1:9">
      <c r="A106" s="3" t="s">
        <v>1279</v>
      </c>
      <c r="B106" s="507" t="s">
        <v>2691</v>
      </c>
      <c r="C106" s="445"/>
      <c r="D106" s="445"/>
      <c r="E106" s="445"/>
      <c r="F106" s="445"/>
      <c r="G106" s="451"/>
      <c r="H106" s="300">
        <f>SUM(D107:D115)</f>
        <v>9</v>
      </c>
      <c r="I106" s="300">
        <f>COUNT(D107:D115)*2</f>
        <v>18</v>
      </c>
    </row>
    <row r="107" spans="1:9" ht="46.5">
      <c r="A107" s="3" t="s">
        <v>1280</v>
      </c>
      <c r="B107" s="5" t="s">
        <v>1931</v>
      </c>
      <c r="C107" s="19" t="s">
        <v>1932</v>
      </c>
      <c r="D107" s="51">
        <v>1</v>
      </c>
      <c r="E107" s="16" t="s">
        <v>835</v>
      </c>
      <c r="F107" s="19" t="s">
        <v>1933</v>
      </c>
      <c r="G107" s="16"/>
    </row>
    <row r="108" spans="1:9" ht="46.5">
      <c r="A108" s="3" t="s">
        <v>1284</v>
      </c>
      <c r="B108" s="5" t="s">
        <v>310</v>
      </c>
      <c r="C108" s="19" t="s">
        <v>583</v>
      </c>
      <c r="D108" s="51">
        <v>1</v>
      </c>
      <c r="E108" s="16" t="s">
        <v>823</v>
      </c>
      <c r="F108" s="16"/>
      <c r="G108" s="16"/>
    </row>
    <row r="109" spans="1:9" ht="29">
      <c r="A109" s="3"/>
      <c r="B109" s="5"/>
      <c r="C109" s="19" t="s">
        <v>584</v>
      </c>
      <c r="D109" s="51">
        <v>1</v>
      </c>
      <c r="E109" s="16" t="s">
        <v>823</v>
      </c>
      <c r="F109" s="16"/>
      <c r="G109" s="16"/>
    </row>
    <row r="110" spans="1:9" ht="46.5">
      <c r="A110" s="3" t="s">
        <v>1286</v>
      </c>
      <c r="B110" s="5" t="s">
        <v>311</v>
      </c>
      <c r="C110" s="14" t="s">
        <v>2386</v>
      </c>
      <c r="D110" s="51">
        <v>1</v>
      </c>
      <c r="E110" s="16" t="s">
        <v>827</v>
      </c>
      <c r="F110" s="16"/>
      <c r="G110" s="16"/>
    </row>
    <row r="111" spans="1:9" ht="15.5">
      <c r="A111" s="3"/>
      <c r="B111" s="5"/>
      <c r="C111" s="71" t="s">
        <v>1935</v>
      </c>
      <c r="D111" s="51">
        <v>1</v>
      </c>
      <c r="E111" s="71" t="s">
        <v>827</v>
      </c>
      <c r="F111" s="16"/>
      <c r="G111" s="16"/>
    </row>
    <row r="112" spans="1:9" ht="46.5">
      <c r="A112" s="3" t="s">
        <v>1289</v>
      </c>
      <c r="B112" s="7" t="s">
        <v>312</v>
      </c>
      <c r="C112" s="14" t="s">
        <v>2692</v>
      </c>
      <c r="D112" s="51">
        <v>1</v>
      </c>
      <c r="E112" s="16" t="s">
        <v>829</v>
      </c>
      <c r="F112" s="16"/>
      <c r="G112" s="16"/>
    </row>
    <row r="113" spans="1:9" ht="43.5">
      <c r="A113" s="3" t="s">
        <v>1292</v>
      </c>
      <c r="B113" s="14" t="s">
        <v>2693</v>
      </c>
      <c r="C113" s="14" t="s">
        <v>2694</v>
      </c>
      <c r="D113" s="51">
        <v>1</v>
      </c>
      <c r="E113" s="16" t="s">
        <v>835</v>
      </c>
      <c r="F113" s="16"/>
      <c r="G113" s="16"/>
    </row>
    <row r="114" spans="1:9">
      <c r="A114" s="3"/>
      <c r="B114" s="14"/>
      <c r="C114" s="14" t="s">
        <v>590</v>
      </c>
      <c r="D114" s="51">
        <v>1</v>
      </c>
      <c r="E114" s="16" t="s">
        <v>838</v>
      </c>
      <c r="F114" s="16"/>
      <c r="G114" s="16"/>
    </row>
    <row r="115" spans="1:9" ht="62">
      <c r="A115" s="3" t="s">
        <v>1294</v>
      </c>
      <c r="B115" s="5" t="s">
        <v>314</v>
      </c>
      <c r="C115" s="19" t="s">
        <v>591</v>
      </c>
      <c r="D115" s="51">
        <v>1</v>
      </c>
      <c r="E115" s="16" t="s">
        <v>827</v>
      </c>
      <c r="F115" s="14" t="s">
        <v>893</v>
      </c>
      <c r="G115" s="16"/>
    </row>
    <row r="116" spans="1:9">
      <c r="A116" s="3" t="s">
        <v>1298</v>
      </c>
      <c r="B116" s="447" t="s">
        <v>316</v>
      </c>
      <c r="C116" s="445"/>
      <c r="D116" s="445"/>
      <c r="E116" s="445"/>
      <c r="F116" s="445"/>
      <c r="G116" s="451"/>
      <c r="H116" s="300">
        <f>SUM(D117:D134)</f>
        <v>18</v>
      </c>
      <c r="I116" s="300">
        <f>COUNT(D117:D134)*2</f>
        <v>36</v>
      </c>
    </row>
    <row r="117" spans="1:9" ht="31">
      <c r="A117" s="3" t="s">
        <v>1303</v>
      </c>
      <c r="B117" s="5" t="s">
        <v>317</v>
      </c>
      <c r="C117" s="87" t="s">
        <v>593</v>
      </c>
      <c r="D117" s="51">
        <v>1</v>
      </c>
      <c r="E117" s="16" t="s">
        <v>823</v>
      </c>
      <c r="F117" s="16"/>
      <c r="G117" s="16"/>
    </row>
    <row r="118" spans="1:9" ht="29">
      <c r="A118" s="3"/>
      <c r="B118" s="5"/>
      <c r="C118" s="69" t="s">
        <v>594</v>
      </c>
      <c r="D118" s="51">
        <v>1</v>
      </c>
      <c r="E118" s="16" t="s">
        <v>823</v>
      </c>
      <c r="F118" s="16"/>
      <c r="G118" s="16"/>
    </row>
    <row r="119" spans="1:9" ht="29">
      <c r="A119" s="3"/>
      <c r="B119" s="5"/>
      <c r="C119" s="69" t="s">
        <v>595</v>
      </c>
      <c r="D119" s="51">
        <v>1</v>
      </c>
      <c r="E119" s="16" t="s">
        <v>823</v>
      </c>
      <c r="F119" s="16"/>
      <c r="G119" s="16"/>
    </row>
    <row r="120" spans="1:9" ht="15.5">
      <c r="A120" s="3"/>
      <c r="B120" s="5"/>
      <c r="C120" s="69" t="s">
        <v>596</v>
      </c>
      <c r="D120" s="51">
        <v>1</v>
      </c>
      <c r="E120" s="16" t="s">
        <v>823</v>
      </c>
      <c r="F120" s="16"/>
      <c r="G120" s="16"/>
    </row>
    <row r="121" spans="1:9" ht="43.5">
      <c r="A121" s="3" t="s">
        <v>2695</v>
      </c>
      <c r="B121" s="7" t="s">
        <v>2696</v>
      </c>
      <c r="C121" s="69" t="s">
        <v>1939</v>
      </c>
      <c r="D121" s="51">
        <v>1</v>
      </c>
      <c r="E121" s="16" t="s">
        <v>823</v>
      </c>
      <c r="F121" s="69" t="s">
        <v>894</v>
      </c>
      <c r="G121" s="16"/>
    </row>
    <row r="122" spans="1:9" ht="29">
      <c r="A122" s="3"/>
      <c r="B122" s="7"/>
      <c r="C122" s="14" t="s">
        <v>598</v>
      </c>
      <c r="D122" s="51">
        <v>1</v>
      </c>
      <c r="E122" s="16" t="s">
        <v>823</v>
      </c>
      <c r="F122" s="14"/>
      <c r="G122" s="16"/>
    </row>
    <row r="123" spans="1:9" ht="46.5">
      <c r="A123" s="3" t="s">
        <v>1306</v>
      </c>
      <c r="B123" s="5" t="s">
        <v>319</v>
      </c>
      <c r="C123" s="19" t="s">
        <v>2697</v>
      </c>
      <c r="D123" s="51">
        <v>1</v>
      </c>
      <c r="E123" s="16" t="s">
        <v>823</v>
      </c>
      <c r="F123" s="16"/>
      <c r="G123" s="16"/>
    </row>
    <row r="124" spans="1:9" ht="46.5">
      <c r="A124" s="3" t="s">
        <v>1308</v>
      </c>
      <c r="B124" s="5" t="s">
        <v>320</v>
      </c>
      <c r="C124" s="19" t="s">
        <v>1309</v>
      </c>
      <c r="D124" s="51">
        <v>1</v>
      </c>
      <c r="E124" s="16" t="s">
        <v>823</v>
      </c>
      <c r="F124" s="16"/>
      <c r="G124" s="16"/>
    </row>
    <row r="125" spans="1:9" ht="46.5">
      <c r="A125" s="3" t="s">
        <v>1310</v>
      </c>
      <c r="B125" s="6" t="s">
        <v>321</v>
      </c>
      <c r="C125" s="26" t="s">
        <v>2698</v>
      </c>
      <c r="D125" s="51">
        <v>1</v>
      </c>
      <c r="E125" s="16" t="s">
        <v>823</v>
      </c>
      <c r="F125" s="16"/>
      <c r="G125" s="16"/>
    </row>
    <row r="126" spans="1:9" ht="46.5">
      <c r="A126" s="3" t="s">
        <v>1315</v>
      </c>
      <c r="B126" s="6" t="s">
        <v>2699</v>
      </c>
      <c r="C126" s="101" t="s">
        <v>2700</v>
      </c>
      <c r="D126" s="51">
        <v>1</v>
      </c>
      <c r="E126" s="16" t="s">
        <v>823</v>
      </c>
      <c r="F126" s="71"/>
      <c r="G126" s="16"/>
    </row>
    <row r="127" spans="1:9" ht="29">
      <c r="A127" s="3"/>
      <c r="B127" s="6"/>
      <c r="C127" s="19" t="s">
        <v>2397</v>
      </c>
      <c r="D127" s="51">
        <v>1</v>
      </c>
      <c r="E127" s="16" t="s">
        <v>830</v>
      </c>
      <c r="F127" s="71"/>
      <c r="G127" s="16"/>
    </row>
    <row r="128" spans="1:9" ht="103.5">
      <c r="A128" s="3" t="s">
        <v>97</v>
      </c>
      <c r="B128" s="6" t="s">
        <v>323</v>
      </c>
      <c r="C128" s="19" t="s">
        <v>2701</v>
      </c>
      <c r="D128" s="51">
        <v>1</v>
      </c>
      <c r="E128" s="71" t="s">
        <v>835</v>
      </c>
      <c r="F128" s="19" t="s">
        <v>4958</v>
      </c>
      <c r="G128" s="16"/>
    </row>
    <row r="129" spans="1:9" ht="159.5">
      <c r="A129" s="3"/>
      <c r="B129" s="6"/>
      <c r="C129" s="19" t="s">
        <v>2702</v>
      </c>
      <c r="D129" s="51">
        <v>1</v>
      </c>
      <c r="E129" s="71" t="s">
        <v>835</v>
      </c>
      <c r="F129" s="19" t="s">
        <v>2703</v>
      </c>
      <c r="G129" s="16"/>
    </row>
    <row r="130" spans="1:9" ht="58">
      <c r="A130" s="3"/>
      <c r="B130" s="6"/>
      <c r="C130" s="19" t="s">
        <v>2704</v>
      </c>
      <c r="D130" s="51">
        <v>1</v>
      </c>
      <c r="E130" s="71" t="s">
        <v>835</v>
      </c>
      <c r="F130" s="19" t="s">
        <v>2705</v>
      </c>
      <c r="G130" s="16"/>
    </row>
    <row r="131" spans="1:9" ht="43.5">
      <c r="A131" s="3"/>
      <c r="B131" s="6"/>
      <c r="C131" s="19" t="s">
        <v>2706</v>
      </c>
      <c r="D131" s="51">
        <v>1</v>
      </c>
      <c r="E131" s="71" t="s">
        <v>835</v>
      </c>
      <c r="F131" s="25" t="s">
        <v>2707</v>
      </c>
      <c r="G131" s="16"/>
    </row>
    <row r="132" spans="1:9" ht="43.5">
      <c r="A132" s="3" t="s">
        <v>1319</v>
      </c>
      <c r="B132" s="6" t="s">
        <v>2708</v>
      </c>
      <c r="C132" s="101" t="s">
        <v>1951</v>
      </c>
      <c r="D132" s="51">
        <v>1</v>
      </c>
      <c r="E132" s="16" t="s">
        <v>827</v>
      </c>
      <c r="F132" s="16"/>
      <c r="G132" s="16"/>
    </row>
    <row r="133" spans="1:9" ht="43.5">
      <c r="A133" s="3"/>
      <c r="B133" s="22"/>
      <c r="C133" s="15" t="s">
        <v>2709</v>
      </c>
      <c r="D133" s="51">
        <v>1</v>
      </c>
      <c r="E133" s="16" t="s">
        <v>831</v>
      </c>
      <c r="F133" s="16"/>
      <c r="G133" s="16"/>
    </row>
    <row r="134" spans="1:9" ht="29">
      <c r="A134" s="3"/>
      <c r="B134" s="6"/>
      <c r="C134" s="19" t="s">
        <v>2710</v>
      </c>
      <c r="D134" s="51">
        <v>1</v>
      </c>
      <c r="E134" s="16" t="s">
        <v>823</v>
      </c>
      <c r="F134" s="16"/>
      <c r="G134" s="16"/>
    </row>
    <row r="135" spans="1:9">
      <c r="A135" s="3" t="s">
        <v>100</v>
      </c>
      <c r="B135" s="507" t="s">
        <v>326</v>
      </c>
      <c r="C135" s="445"/>
      <c r="D135" s="445"/>
      <c r="E135" s="445"/>
      <c r="F135" s="445"/>
      <c r="G135" s="451"/>
      <c r="H135" s="300">
        <f>SUM(D136:D140)</f>
        <v>5</v>
      </c>
      <c r="I135" s="300">
        <f>COUNT(D136:D140)*2</f>
        <v>10</v>
      </c>
    </row>
    <row r="136" spans="1:9" ht="62">
      <c r="A136" s="3" t="s">
        <v>1322</v>
      </c>
      <c r="B136" s="5" t="s">
        <v>2711</v>
      </c>
      <c r="C136" s="14" t="s">
        <v>607</v>
      </c>
      <c r="D136" s="51">
        <v>1</v>
      </c>
      <c r="E136" s="16" t="s">
        <v>828</v>
      </c>
      <c r="F136" s="16"/>
      <c r="G136" s="16"/>
    </row>
    <row r="137" spans="1:9" ht="46.5">
      <c r="A137" s="3" t="s">
        <v>1323</v>
      </c>
      <c r="B137" s="5" t="s">
        <v>2712</v>
      </c>
      <c r="C137" s="69" t="s">
        <v>2713</v>
      </c>
      <c r="D137" s="51">
        <v>1</v>
      </c>
      <c r="E137" s="16" t="s">
        <v>828</v>
      </c>
      <c r="F137" s="16"/>
      <c r="G137" s="16"/>
    </row>
    <row r="138" spans="1:9" ht="15.5">
      <c r="A138" s="3"/>
      <c r="B138" s="5"/>
      <c r="C138" s="14" t="s">
        <v>1956</v>
      </c>
      <c r="D138" s="51">
        <v>1</v>
      </c>
      <c r="E138" s="16" t="s">
        <v>828</v>
      </c>
      <c r="F138" s="16"/>
      <c r="G138" s="16"/>
    </row>
    <row r="139" spans="1:9" ht="15.5">
      <c r="A139" s="3"/>
      <c r="B139" s="5"/>
      <c r="C139" s="14" t="s">
        <v>610</v>
      </c>
      <c r="D139" s="51">
        <v>1</v>
      </c>
      <c r="E139" s="16" t="s">
        <v>828</v>
      </c>
      <c r="F139" s="16"/>
      <c r="G139" s="16"/>
    </row>
    <row r="140" spans="1:9" ht="43.5">
      <c r="A140" s="3" t="s">
        <v>103</v>
      </c>
      <c r="B140" s="15" t="s">
        <v>329</v>
      </c>
      <c r="C140" s="14" t="s">
        <v>2714</v>
      </c>
      <c r="D140" s="51">
        <v>1</v>
      </c>
      <c r="E140" s="16" t="s">
        <v>823</v>
      </c>
      <c r="F140" s="16"/>
      <c r="G140" s="16"/>
    </row>
    <row r="141" spans="1:9">
      <c r="A141" s="3" t="s">
        <v>1325</v>
      </c>
      <c r="B141" s="447" t="s">
        <v>2715</v>
      </c>
      <c r="C141" s="445"/>
      <c r="D141" s="445"/>
      <c r="E141" s="445"/>
      <c r="F141" s="445"/>
      <c r="G141" s="451"/>
      <c r="H141" s="300">
        <f>SUM(D142:D146)</f>
        <v>5</v>
      </c>
      <c r="I141" s="300">
        <f>COUNT(D142:D146)*2</f>
        <v>10</v>
      </c>
    </row>
    <row r="142" spans="1:9" ht="46.5">
      <c r="A142" s="148" t="s">
        <v>2408</v>
      </c>
      <c r="B142" s="5" t="s">
        <v>2716</v>
      </c>
      <c r="C142" s="14" t="s">
        <v>2717</v>
      </c>
      <c r="D142" s="51">
        <v>1</v>
      </c>
      <c r="E142" s="71" t="s">
        <v>827</v>
      </c>
      <c r="F142" s="19"/>
      <c r="G142" s="16"/>
    </row>
    <row r="143" spans="1:9" ht="58">
      <c r="A143" s="148" t="s">
        <v>2414</v>
      </c>
      <c r="B143" s="14" t="s">
        <v>2415</v>
      </c>
      <c r="C143" s="67" t="s">
        <v>2718</v>
      </c>
      <c r="D143" s="51">
        <v>1</v>
      </c>
      <c r="E143" s="71" t="s">
        <v>829</v>
      </c>
      <c r="F143" s="19"/>
      <c r="G143" s="16"/>
    </row>
    <row r="144" spans="1:9" ht="43.5">
      <c r="A144" s="3" t="s">
        <v>105</v>
      </c>
      <c r="B144" s="5" t="s">
        <v>2719</v>
      </c>
      <c r="C144" s="19" t="s">
        <v>2720</v>
      </c>
      <c r="D144" s="51">
        <v>1</v>
      </c>
      <c r="E144" s="16" t="s">
        <v>827</v>
      </c>
      <c r="F144" s="16"/>
      <c r="G144" s="16"/>
    </row>
    <row r="145" spans="1:9" ht="46.5">
      <c r="A145" s="3" t="s">
        <v>2721</v>
      </c>
      <c r="B145" s="5" t="s">
        <v>2722</v>
      </c>
      <c r="C145" s="69" t="s">
        <v>2723</v>
      </c>
      <c r="D145" s="51">
        <v>1</v>
      </c>
      <c r="E145" s="16" t="s">
        <v>827</v>
      </c>
      <c r="F145" s="16"/>
      <c r="G145" s="16"/>
    </row>
    <row r="146" spans="1:9" ht="58">
      <c r="A146" s="3" t="s">
        <v>2424</v>
      </c>
      <c r="B146" s="14" t="s">
        <v>1964</v>
      </c>
      <c r="C146" s="19" t="s">
        <v>2724</v>
      </c>
      <c r="D146" s="51">
        <v>1</v>
      </c>
      <c r="E146" s="16" t="s">
        <v>835</v>
      </c>
      <c r="F146" s="22"/>
      <c r="G146" s="16"/>
    </row>
    <row r="147" spans="1:9">
      <c r="A147" s="3" t="s">
        <v>1327</v>
      </c>
      <c r="B147" s="447" t="s">
        <v>1966</v>
      </c>
      <c r="C147" s="445"/>
      <c r="D147" s="445"/>
      <c r="E147" s="445"/>
      <c r="F147" s="445"/>
      <c r="G147" s="451"/>
      <c r="H147" s="300">
        <f>SUM(D148:D150)</f>
        <v>3</v>
      </c>
      <c r="I147" s="300">
        <f>COUNT(D148:D150)*2</f>
        <v>6</v>
      </c>
    </row>
    <row r="148" spans="1:9" ht="46.5">
      <c r="A148" s="3" t="s">
        <v>1328</v>
      </c>
      <c r="B148" s="6" t="s">
        <v>337</v>
      </c>
      <c r="C148" s="6" t="s">
        <v>2725</v>
      </c>
      <c r="D148" s="51">
        <v>1</v>
      </c>
      <c r="E148" s="16" t="s">
        <v>831</v>
      </c>
      <c r="F148" s="16"/>
      <c r="G148" s="16"/>
    </row>
    <row r="149" spans="1:9" ht="62">
      <c r="A149" s="3" t="s">
        <v>1329</v>
      </c>
      <c r="B149" s="6" t="s">
        <v>338</v>
      </c>
      <c r="C149" s="14" t="s">
        <v>2726</v>
      </c>
      <c r="D149" s="51">
        <v>1</v>
      </c>
      <c r="E149" s="16" t="s">
        <v>829</v>
      </c>
      <c r="F149" s="14" t="s">
        <v>899</v>
      </c>
      <c r="G149" s="16"/>
    </row>
    <row r="150" spans="1:9" ht="62">
      <c r="A150" s="3" t="s">
        <v>1331</v>
      </c>
      <c r="B150" s="6" t="s">
        <v>339</v>
      </c>
      <c r="C150" s="69" t="s">
        <v>618</v>
      </c>
      <c r="D150" s="51">
        <v>1</v>
      </c>
      <c r="E150" s="16" t="s">
        <v>823</v>
      </c>
      <c r="F150" s="16"/>
      <c r="G150" s="16"/>
    </row>
    <row r="151" spans="1:9" ht="18.5">
      <c r="A151" s="1"/>
      <c r="B151" s="506" t="s">
        <v>340</v>
      </c>
      <c r="C151" s="445"/>
      <c r="D151" s="445"/>
      <c r="E151" s="445"/>
      <c r="F151" s="445"/>
      <c r="G151" s="445"/>
      <c r="H151" s="300">
        <f>H152+H158+H161+H168+H176+H181+H194+H203+H216+H226+H233+H242</f>
        <v>81</v>
      </c>
      <c r="I151" s="300">
        <f>I152+I158+I161+I168+I176+I181+I194+I203+I216+I226+I233+I242</f>
        <v>162</v>
      </c>
    </row>
    <row r="152" spans="1:9">
      <c r="A152" s="3" t="s">
        <v>1332</v>
      </c>
      <c r="B152" s="447" t="s">
        <v>1333</v>
      </c>
      <c r="C152" s="445"/>
      <c r="D152" s="445"/>
      <c r="E152" s="445"/>
      <c r="F152" s="445"/>
      <c r="G152" s="451"/>
      <c r="H152" s="300">
        <f>SUM(D153:D157)</f>
        <v>5</v>
      </c>
      <c r="I152" s="300">
        <f>COUNT(D153:D157)*2</f>
        <v>10</v>
      </c>
    </row>
    <row r="153" spans="1:9" ht="46.5">
      <c r="A153" s="3" t="s">
        <v>1334</v>
      </c>
      <c r="B153" s="5" t="s">
        <v>342</v>
      </c>
      <c r="C153" s="14" t="s">
        <v>2727</v>
      </c>
      <c r="D153" s="51">
        <v>1</v>
      </c>
      <c r="E153" s="56" t="s">
        <v>840</v>
      </c>
      <c r="F153" s="22"/>
      <c r="G153" s="16"/>
    </row>
    <row r="154" spans="1:9" ht="31">
      <c r="A154" s="3" t="s">
        <v>1348</v>
      </c>
      <c r="B154" s="5" t="s">
        <v>2728</v>
      </c>
      <c r="C154" s="19" t="s">
        <v>2729</v>
      </c>
      <c r="D154" s="51">
        <v>1</v>
      </c>
      <c r="E154" s="56" t="s">
        <v>835</v>
      </c>
      <c r="F154" s="16"/>
      <c r="G154" s="16"/>
    </row>
    <row r="155" spans="1:9" ht="29">
      <c r="A155" s="3"/>
      <c r="B155" s="5"/>
      <c r="C155" s="19" t="s">
        <v>2427</v>
      </c>
      <c r="D155" s="51">
        <v>1</v>
      </c>
      <c r="E155" s="56" t="s">
        <v>1970</v>
      </c>
      <c r="F155" s="19"/>
      <c r="G155" s="16"/>
    </row>
    <row r="156" spans="1:9" ht="29">
      <c r="A156" s="3"/>
      <c r="B156" s="5"/>
      <c r="C156" s="14" t="s">
        <v>2730</v>
      </c>
      <c r="D156" s="51">
        <v>1</v>
      </c>
      <c r="E156" s="22" t="s">
        <v>840</v>
      </c>
      <c r="F156" s="14"/>
      <c r="G156" s="16"/>
    </row>
    <row r="157" spans="1:9" ht="46.5">
      <c r="A157" s="3" t="s">
        <v>1972</v>
      </c>
      <c r="B157" s="5" t="s">
        <v>2731</v>
      </c>
      <c r="C157" s="101" t="s">
        <v>2732</v>
      </c>
      <c r="D157" s="51">
        <v>1</v>
      </c>
      <c r="E157" s="56" t="s">
        <v>828</v>
      </c>
      <c r="F157" s="101"/>
      <c r="G157" s="16"/>
    </row>
    <row r="158" spans="1:9">
      <c r="A158" s="3" t="s">
        <v>1974</v>
      </c>
      <c r="B158" s="447" t="s">
        <v>345</v>
      </c>
      <c r="C158" s="445"/>
      <c r="D158" s="445"/>
      <c r="E158" s="445"/>
      <c r="F158" s="445"/>
      <c r="G158" s="451"/>
      <c r="H158" s="300">
        <f>SUM(D159:D160)</f>
        <v>2</v>
      </c>
      <c r="I158" s="300">
        <f>COUNT(D159:D160)*2</f>
        <v>4</v>
      </c>
    </row>
    <row r="159" spans="1:9" ht="72.5">
      <c r="A159" s="3" t="s">
        <v>1975</v>
      </c>
      <c r="B159" s="5" t="s">
        <v>346</v>
      </c>
      <c r="C159" s="69" t="s">
        <v>2733</v>
      </c>
      <c r="D159" s="51">
        <v>1</v>
      </c>
      <c r="E159" s="101" t="s">
        <v>829</v>
      </c>
      <c r="F159" s="19" t="s">
        <v>2734</v>
      </c>
      <c r="G159" s="16"/>
    </row>
    <row r="160" spans="1:9" ht="46.5">
      <c r="A160" s="3" t="s">
        <v>1985</v>
      </c>
      <c r="B160" s="5" t="s">
        <v>347</v>
      </c>
      <c r="C160" s="69" t="s">
        <v>2735</v>
      </c>
      <c r="D160" s="51">
        <v>1</v>
      </c>
      <c r="E160" s="111" t="s">
        <v>841</v>
      </c>
      <c r="F160" s="71"/>
      <c r="G160" s="16"/>
    </row>
    <row r="161" spans="1:9">
      <c r="A161" s="3" t="s">
        <v>1351</v>
      </c>
      <c r="B161" s="447" t="s">
        <v>1990</v>
      </c>
      <c r="C161" s="445"/>
      <c r="D161" s="445"/>
      <c r="E161" s="445"/>
      <c r="F161" s="445"/>
      <c r="G161" s="451"/>
      <c r="H161" s="300">
        <f>SUM(D162:D167)</f>
        <v>6</v>
      </c>
      <c r="I161" s="300">
        <f>COUNT(D162:D167)*2</f>
        <v>12</v>
      </c>
    </row>
    <row r="162" spans="1:9" ht="62">
      <c r="A162" s="3" t="s">
        <v>1352</v>
      </c>
      <c r="B162" s="5" t="s">
        <v>1991</v>
      </c>
      <c r="C162" s="19" t="s">
        <v>2736</v>
      </c>
      <c r="D162" s="51">
        <v>1</v>
      </c>
      <c r="E162" s="19" t="s">
        <v>829</v>
      </c>
      <c r="F162" s="5" t="s">
        <v>2737</v>
      </c>
      <c r="G162" s="16"/>
    </row>
    <row r="163" spans="1:9" ht="72.5">
      <c r="A163" s="3" t="s">
        <v>1354</v>
      </c>
      <c r="B163" s="14" t="s">
        <v>1994</v>
      </c>
      <c r="C163" s="19" t="s">
        <v>2738</v>
      </c>
      <c r="D163" s="51">
        <v>1</v>
      </c>
      <c r="E163" s="19" t="s">
        <v>829</v>
      </c>
      <c r="F163" s="16"/>
      <c r="G163" s="16"/>
    </row>
    <row r="164" spans="1:9" ht="29">
      <c r="A164" s="3"/>
      <c r="B164" s="14"/>
      <c r="C164" s="19" t="s">
        <v>1997</v>
      </c>
      <c r="D164" s="51">
        <v>1</v>
      </c>
      <c r="E164" s="19" t="s">
        <v>829</v>
      </c>
      <c r="F164" s="16"/>
      <c r="G164" s="16"/>
    </row>
    <row r="165" spans="1:9">
      <c r="A165" s="3"/>
      <c r="B165" s="14"/>
      <c r="C165" s="19" t="s">
        <v>639</v>
      </c>
      <c r="D165" s="51">
        <v>1</v>
      </c>
      <c r="E165" s="19" t="s">
        <v>835</v>
      </c>
      <c r="F165" s="16"/>
      <c r="G165" s="16"/>
    </row>
    <row r="166" spans="1:9" ht="29">
      <c r="A166" s="1"/>
      <c r="B166" s="5"/>
      <c r="C166" s="19" t="s">
        <v>640</v>
      </c>
      <c r="D166" s="51">
        <v>1</v>
      </c>
      <c r="E166" s="19" t="s">
        <v>840</v>
      </c>
      <c r="F166" s="16"/>
      <c r="G166" s="16"/>
    </row>
    <row r="167" spans="1:9" ht="31">
      <c r="A167" s="1"/>
      <c r="B167" s="5"/>
      <c r="C167" s="5" t="s">
        <v>1358</v>
      </c>
      <c r="D167" s="51">
        <v>1</v>
      </c>
      <c r="E167" s="22" t="s">
        <v>840</v>
      </c>
      <c r="F167" s="14"/>
      <c r="G167" s="16"/>
    </row>
    <row r="168" spans="1:9">
      <c r="A168" s="3" t="s">
        <v>1999</v>
      </c>
      <c r="B168" s="447" t="s">
        <v>351</v>
      </c>
      <c r="C168" s="445"/>
      <c r="D168" s="445"/>
      <c r="E168" s="445"/>
      <c r="F168" s="445"/>
      <c r="G168" s="451"/>
      <c r="H168" s="300">
        <f>SUM(D169:D175)</f>
        <v>7</v>
      </c>
      <c r="I168" s="300">
        <f>COUNT(D169:D175)*2</f>
        <v>14</v>
      </c>
    </row>
    <row r="169" spans="1:9" ht="46.5">
      <c r="A169" s="3" t="s">
        <v>2000</v>
      </c>
      <c r="B169" s="5" t="s">
        <v>352</v>
      </c>
      <c r="C169" s="19" t="s">
        <v>2739</v>
      </c>
      <c r="D169" s="51">
        <v>1</v>
      </c>
      <c r="E169" s="16" t="s">
        <v>828</v>
      </c>
      <c r="F169" s="16"/>
      <c r="G169" s="16"/>
    </row>
    <row r="170" spans="1:9" ht="58">
      <c r="A170" s="3" t="s">
        <v>2002</v>
      </c>
      <c r="B170" s="14" t="s">
        <v>353</v>
      </c>
      <c r="C170" s="5" t="s">
        <v>2439</v>
      </c>
      <c r="D170" s="51">
        <v>1</v>
      </c>
      <c r="E170" s="16" t="s">
        <v>840</v>
      </c>
      <c r="F170" s="14" t="s">
        <v>2740</v>
      </c>
      <c r="G170" s="16"/>
    </row>
    <row r="171" spans="1:9" ht="46.5">
      <c r="A171" s="3"/>
      <c r="B171" s="14"/>
      <c r="C171" s="5" t="s">
        <v>2003</v>
      </c>
      <c r="D171" s="51">
        <v>1</v>
      </c>
      <c r="E171" s="16" t="s">
        <v>835</v>
      </c>
      <c r="F171" s="14" t="s">
        <v>907</v>
      </c>
      <c r="G171" s="16"/>
    </row>
    <row r="172" spans="1:9" ht="62">
      <c r="A172" s="3" t="s">
        <v>2004</v>
      </c>
      <c r="B172" s="5" t="s">
        <v>2741</v>
      </c>
      <c r="C172" s="14" t="s">
        <v>2742</v>
      </c>
      <c r="D172" s="51">
        <v>1</v>
      </c>
      <c r="E172" s="16" t="s">
        <v>835</v>
      </c>
      <c r="F172" s="16"/>
      <c r="G172" s="16"/>
    </row>
    <row r="173" spans="1:9" ht="29">
      <c r="A173" s="3"/>
      <c r="B173" s="5"/>
      <c r="C173" s="14" t="s">
        <v>647</v>
      </c>
      <c r="D173" s="51">
        <v>1</v>
      </c>
      <c r="E173" s="16" t="s">
        <v>840</v>
      </c>
      <c r="F173" s="71"/>
      <c r="G173" s="16"/>
    </row>
    <row r="174" spans="1:9" ht="43.5">
      <c r="A174" s="3" t="s">
        <v>2440</v>
      </c>
      <c r="B174" s="5" t="s">
        <v>355</v>
      </c>
      <c r="C174" s="14" t="s">
        <v>648</v>
      </c>
      <c r="D174" s="51">
        <v>1</v>
      </c>
      <c r="E174" s="16" t="s">
        <v>829</v>
      </c>
      <c r="F174" s="14" t="s">
        <v>2743</v>
      </c>
      <c r="G174" s="16"/>
    </row>
    <row r="175" spans="1:9" ht="58">
      <c r="A175" s="3" t="s">
        <v>2007</v>
      </c>
      <c r="B175" s="251" t="s">
        <v>356</v>
      </c>
      <c r="C175" s="37" t="s">
        <v>2744</v>
      </c>
      <c r="D175" s="51">
        <v>1</v>
      </c>
      <c r="E175" s="16" t="s">
        <v>829</v>
      </c>
      <c r="F175" s="14" t="s">
        <v>2745</v>
      </c>
      <c r="G175" s="16"/>
    </row>
    <row r="176" spans="1:9">
      <c r="A176" s="3" t="s">
        <v>1362</v>
      </c>
      <c r="B176" s="447" t="s">
        <v>2017</v>
      </c>
      <c r="C176" s="445"/>
      <c r="D176" s="445"/>
      <c r="E176" s="445"/>
      <c r="F176" s="445"/>
      <c r="G176" s="451"/>
      <c r="H176" s="300">
        <f>SUM(D177:D180)</f>
        <v>4</v>
      </c>
      <c r="I176" s="300">
        <f>COUNT(D177:D180)*2</f>
        <v>8</v>
      </c>
    </row>
    <row r="177" spans="1:9" ht="43.5">
      <c r="A177" s="3" t="s">
        <v>1363</v>
      </c>
      <c r="B177" s="14" t="s">
        <v>2746</v>
      </c>
      <c r="C177" s="19" t="s">
        <v>2747</v>
      </c>
      <c r="D177" s="51">
        <v>1</v>
      </c>
      <c r="E177" s="16" t="s">
        <v>840</v>
      </c>
      <c r="F177" s="16"/>
      <c r="G177" s="16"/>
    </row>
    <row r="178" spans="1:9" ht="43.5">
      <c r="A178" s="3" t="s">
        <v>1366</v>
      </c>
      <c r="B178" s="14" t="s">
        <v>362</v>
      </c>
      <c r="C178" s="14" t="s">
        <v>2748</v>
      </c>
      <c r="D178" s="51">
        <v>1</v>
      </c>
      <c r="E178" s="16" t="s">
        <v>840</v>
      </c>
      <c r="F178" s="19"/>
      <c r="G178" s="16"/>
    </row>
    <row r="179" spans="1:9" ht="29">
      <c r="A179" s="3"/>
      <c r="B179" s="14"/>
      <c r="C179" s="14" t="s">
        <v>655</v>
      </c>
      <c r="D179" s="51">
        <v>1</v>
      </c>
      <c r="E179" s="16" t="s">
        <v>835</v>
      </c>
      <c r="F179" s="19"/>
      <c r="G179" s="16"/>
    </row>
    <row r="180" spans="1:9" ht="29">
      <c r="A180" s="3"/>
      <c r="B180" s="14"/>
      <c r="C180" s="14" t="s">
        <v>2749</v>
      </c>
      <c r="D180" s="51">
        <v>1</v>
      </c>
      <c r="E180" s="16" t="s">
        <v>840</v>
      </c>
      <c r="F180" s="19"/>
      <c r="G180" s="16"/>
    </row>
    <row r="181" spans="1:9">
      <c r="A181" s="3" t="s">
        <v>1370</v>
      </c>
      <c r="B181" s="447" t="s">
        <v>2023</v>
      </c>
      <c r="C181" s="445"/>
      <c r="D181" s="445"/>
      <c r="E181" s="445"/>
      <c r="F181" s="445"/>
      <c r="G181" s="451"/>
      <c r="H181" s="300">
        <f>SUM(D182:D193)</f>
        <v>12</v>
      </c>
      <c r="I181" s="300">
        <f>COUNT(D182:D193)*2</f>
        <v>24</v>
      </c>
    </row>
    <row r="182" spans="1:9" ht="46.5">
      <c r="A182" s="3" t="s">
        <v>2024</v>
      </c>
      <c r="B182" s="7" t="s">
        <v>2750</v>
      </c>
      <c r="C182" s="67" t="s">
        <v>2445</v>
      </c>
      <c r="D182" s="51">
        <v>1</v>
      </c>
      <c r="E182" s="56" t="s">
        <v>822</v>
      </c>
      <c r="F182" s="14" t="s">
        <v>2027</v>
      </c>
      <c r="G182" s="16"/>
    </row>
    <row r="183" spans="1:9" ht="58">
      <c r="A183" s="3"/>
      <c r="B183" s="7"/>
      <c r="C183" s="67" t="s">
        <v>658</v>
      </c>
      <c r="D183" s="51">
        <v>1</v>
      </c>
      <c r="E183" s="56" t="s">
        <v>835</v>
      </c>
      <c r="F183" s="14" t="s">
        <v>914</v>
      </c>
      <c r="G183" s="16"/>
    </row>
    <row r="184" spans="1:9" ht="72.5">
      <c r="A184" s="3" t="s">
        <v>1371</v>
      </c>
      <c r="B184" s="5" t="s">
        <v>365</v>
      </c>
      <c r="C184" s="67" t="s">
        <v>659</v>
      </c>
      <c r="D184" s="51">
        <v>1</v>
      </c>
      <c r="E184" s="56" t="s">
        <v>835</v>
      </c>
      <c r="F184" s="14" t="s">
        <v>915</v>
      </c>
      <c r="G184" s="16"/>
    </row>
    <row r="185" spans="1:9" ht="46.5">
      <c r="A185" s="3"/>
      <c r="B185" s="5"/>
      <c r="C185" s="5" t="s">
        <v>660</v>
      </c>
      <c r="D185" s="51">
        <v>1</v>
      </c>
      <c r="E185" s="56" t="s">
        <v>840</v>
      </c>
      <c r="F185" s="16"/>
      <c r="G185" s="16"/>
    </row>
    <row r="186" spans="1:9" ht="43.5">
      <c r="A186" s="3"/>
      <c r="B186" s="5"/>
      <c r="C186" s="14" t="s">
        <v>661</v>
      </c>
      <c r="D186" s="51">
        <v>1</v>
      </c>
      <c r="E186" s="56" t="s">
        <v>829</v>
      </c>
      <c r="F186" s="16"/>
      <c r="G186" s="16"/>
    </row>
    <row r="187" spans="1:9" ht="46.5">
      <c r="A187" s="3" t="s">
        <v>1373</v>
      </c>
      <c r="B187" s="5" t="s">
        <v>366</v>
      </c>
      <c r="C187" s="89" t="s">
        <v>662</v>
      </c>
      <c r="D187" s="51">
        <v>1</v>
      </c>
      <c r="E187" s="56" t="s">
        <v>828</v>
      </c>
      <c r="F187" s="14"/>
      <c r="G187" s="16"/>
    </row>
    <row r="188" spans="1:9" ht="58">
      <c r="A188" s="3"/>
      <c r="B188" s="22"/>
      <c r="C188" s="14" t="s">
        <v>663</v>
      </c>
      <c r="D188" s="51">
        <v>1</v>
      </c>
      <c r="E188" s="56" t="s">
        <v>823</v>
      </c>
      <c r="F188" s="14" t="s">
        <v>917</v>
      </c>
      <c r="G188" s="16"/>
    </row>
    <row r="189" spans="1:9" ht="43.5">
      <c r="A189" s="3"/>
      <c r="B189" s="5"/>
      <c r="C189" s="14" t="s">
        <v>664</v>
      </c>
      <c r="D189" s="51">
        <v>1</v>
      </c>
      <c r="E189" s="56" t="s">
        <v>823</v>
      </c>
      <c r="F189" s="14" t="s">
        <v>918</v>
      </c>
      <c r="G189" s="16"/>
    </row>
    <row r="190" spans="1:9" ht="29">
      <c r="A190" s="3"/>
      <c r="B190" s="5"/>
      <c r="C190" s="14" t="s">
        <v>665</v>
      </c>
      <c r="D190" s="51">
        <v>1</v>
      </c>
      <c r="E190" s="56" t="s">
        <v>829</v>
      </c>
      <c r="F190" s="14"/>
      <c r="G190" s="16"/>
    </row>
    <row r="191" spans="1:9" ht="46.5">
      <c r="A191" s="3" t="s">
        <v>2028</v>
      </c>
      <c r="B191" s="5" t="s">
        <v>2751</v>
      </c>
      <c r="C191" s="14" t="s">
        <v>2752</v>
      </c>
      <c r="D191" s="51">
        <v>1</v>
      </c>
      <c r="E191" s="56" t="s">
        <v>835</v>
      </c>
      <c r="F191" s="14" t="s">
        <v>2753</v>
      </c>
      <c r="G191" s="16"/>
    </row>
    <row r="192" spans="1:9" ht="43.5">
      <c r="A192" s="3"/>
      <c r="B192" s="5"/>
      <c r="C192" s="14" t="s">
        <v>2754</v>
      </c>
      <c r="D192" s="51">
        <v>1</v>
      </c>
      <c r="E192" s="56" t="s">
        <v>835</v>
      </c>
      <c r="F192" s="14" t="s">
        <v>2755</v>
      </c>
      <c r="G192" s="16"/>
    </row>
    <row r="193" spans="1:9" ht="58">
      <c r="A193" s="3"/>
      <c r="B193" s="5"/>
      <c r="C193" s="69" t="s">
        <v>2756</v>
      </c>
      <c r="D193" s="51">
        <v>1</v>
      </c>
      <c r="E193" s="22" t="s">
        <v>822</v>
      </c>
      <c r="F193" s="14"/>
      <c r="G193" s="16"/>
    </row>
    <row r="194" spans="1:9">
      <c r="A194" s="3" t="s">
        <v>1374</v>
      </c>
      <c r="B194" s="447" t="s">
        <v>2030</v>
      </c>
      <c r="C194" s="445"/>
      <c r="D194" s="445"/>
      <c r="E194" s="445"/>
      <c r="F194" s="445"/>
      <c r="G194" s="451"/>
      <c r="H194" s="300">
        <f>SUM(D195:D202)</f>
        <v>8</v>
      </c>
      <c r="I194" s="300">
        <f>COUNT(D195:D202)*2</f>
        <v>16</v>
      </c>
    </row>
    <row r="195" spans="1:9" ht="46.5">
      <c r="A195" s="3" t="s">
        <v>1375</v>
      </c>
      <c r="B195" s="5" t="s">
        <v>370</v>
      </c>
      <c r="C195" s="19" t="s">
        <v>2757</v>
      </c>
      <c r="D195" s="51">
        <v>1</v>
      </c>
      <c r="E195" s="16" t="s">
        <v>840</v>
      </c>
      <c r="F195" s="16"/>
      <c r="G195" s="16"/>
    </row>
    <row r="196" spans="1:9" ht="62">
      <c r="A196" s="3" t="s">
        <v>1377</v>
      </c>
      <c r="B196" s="5" t="s">
        <v>2758</v>
      </c>
      <c r="C196" s="14" t="s">
        <v>2759</v>
      </c>
      <c r="D196" s="51">
        <v>1</v>
      </c>
      <c r="E196" s="16" t="s">
        <v>840</v>
      </c>
      <c r="F196" s="14"/>
      <c r="G196" s="16"/>
    </row>
    <row r="197" spans="1:9" ht="46.5">
      <c r="A197" s="3" t="s">
        <v>2450</v>
      </c>
      <c r="B197" s="5" t="s">
        <v>2760</v>
      </c>
      <c r="C197" s="14" t="s">
        <v>670</v>
      </c>
      <c r="D197" s="51">
        <v>1</v>
      </c>
      <c r="E197" s="16" t="s">
        <v>840</v>
      </c>
      <c r="F197" s="14" t="s">
        <v>2761</v>
      </c>
      <c r="G197" s="16"/>
    </row>
    <row r="198" spans="1:9" ht="31">
      <c r="A198" s="3" t="s">
        <v>1379</v>
      </c>
      <c r="B198" s="7" t="s">
        <v>373</v>
      </c>
      <c r="C198" s="101" t="s">
        <v>2762</v>
      </c>
      <c r="D198" s="51">
        <v>1</v>
      </c>
      <c r="E198" s="16" t="s">
        <v>840</v>
      </c>
      <c r="F198" s="19" t="s">
        <v>2763</v>
      </c>
      <c r="G198" s="16"/>
    </row>
    <row r="199" spans="1:9" ht="87">
      <c r="A199" s="3" t="s">
        <v>1381</v>
      </c>
      <c r="B199" s="6" t="s">
        <v>2764</v>
      </c>
      <c r="C199" s="19" t="s">
        <v>2765</v>
      </c>
      <c r="D199" s="51">
        <v>1</v>
      </c>
      <c r="E199" s="16" t="s">
        <v>825</v>
      </c>
      <c r="F199" s="19" t="s">
        <v>2766</v>
      </c>
      <c r="G199" s="16"/>
    </row>
    <row r="200" spans="1:9" ht="130.5">
      <c r="A200" s="3" t="s">
        <v>1383</v>
      </c>
      <c r="B200" s="6" t="s">
        <v>375</v>
      </c>
      <c r="C200" s="19" t="s">
        <v>2040</v>
      </c>
      <c r="D200" s="51">
        <v>1</v>
      </c>
      <c r="E200" s="16" t="s">
        <v>840</v>
      </c>
      <c r="F200" s="19" t="s">
        <v>2455</v>
      </c>
      <c r="G200" s="16"/>
    </row>
    <row r="201" spans="1:9" ht="29">
      <c r="A201" s="3"/>
      <c r="B201" s="6"/>
      <c r="C201" s="14" t="s">
        <v>674</v>
      </c>
      <c r="D201" s="51">
        <v>1</v>
      </c>
      <c r="E201" s="16" t="s">
        <v>840</v>
      </c>
      <c r="F201" s="16"/>
      <c r="G201" s="16"/>
    </row>
    <row r="202" spans="1:9" ht="46.5">
      <c r="A202" s="3" t="s">
        <v>1386</v>
      </c>
      <c r="B202" s="6" t="s">
        <v>376</v>
      </c>
      <c r="C202" s="84" t="s">
        <v>2767</v>
      </c>
      <c r="D202" s="51">
        <v>1</v>
      </c>
      <c r="E202" s="16" t="s">
        <v>823</v>
      </c>
      <c r="F202" s="16"/>
      <c r="G202" s="16"/>
    </row>
    <row r="203" spans="1:9">
      <c r="A203" s="3" t="s">
        <v>2457</v>
      </c>
      <c r="B203" s="447" t="s">
        <v>377</v>
      </c>
      <c r="C203" s="445"/>
      <c r="D203" s="445"/>
      <c r="E203" s="445"/>
      <c r="F203" s="445"/>
      <c r="G203" s="451"/>
      <c r="H203" s="300">
        <f>SUM(D204:D215)</f>
        <v>12</v>
      </c>
      <c r="I203" s="300">
        <f>COUNT(D204:D215)*2</f>
        <v>24</v>
      </c>
    </row>
    <row r="204" spans="1:9" ht="43.5">
      <c r="A204" s="3" t="s">
        <v>2458</v>
      </c>
      <c r="B204" s="5" t="s">
        <v>2768</v>
      </c>
      <c r="C204" s="25" t="s">
        <v>2769</v>
      </c>
      <c r="D204" s="51">
        <v>1</v>
      </c>
      <c r="E204" s="16" t="s">
        <v>835</v>
      </c>
      <c r="F204" s="25" t="s">
        <v>2770</v>
      </c>
      <c r="G204" s="16"/>
    </row>
    <row r="205" spans="1:9" ht="29">
      <c r="A205" s="3"/>
      <c r="B205" s="5"/>
      <c r="C205" s="14" t="s">
        <v>2771</v>
      </c>
      <c r="D205" s="51">
        <v>1</v>
      </c>
      <c r="E205" s="16" t="s">
        <v>835</v>
      </c>
      <c r="F205" s="16"/>
      <c r="G205" s="16"/>
    </row>
    <row r="206" spans="1:9" ht="58">
      <c r="A206" s="3"/>
      <c r="B206" s="5"/>
      <c r="C206" s="25" t="s">
        <v>677</v>
      </c>
      <c r="D206" s="51">
        <v>1</v>
      </c>
      <c r="E206" s="16" t="s">
        <v>835</v>
      </c>
      <c r="F206" s="14" t="s">
        <v>2772</v>
      </c>
      <c r="G206" s="16"/>
    </row>
    <row r="207" spans="1:9" ht="29">
      <c r="A207" s="3"/>
      <c r="B207" s="5"/>
      <c r="C207" s="25" t="s">
        <v>2773</v>
      </c>
      <c r="D207" s="51">
        <v>1</v>
      </c>
      <c r="E207" s="16" t="s">
        <v>833</v>
      </c>
      <c r="F207" s="16"/>
      <c r="G207" s="16"/>
    </row>
    <row r="208" spans="1:9" ht="43.5">
      <c r="A208" s="3"/>
      <c r="B208" s="5"/>
      <c r="C208" s="94" t="s">
        <v>2461</v>
      </c>
      <c r="D208" s="51">
        <v>1</v>
      </c>
      <c r="E208" s="16" t="s">
        <v>835</v>
      </c>
      <c r="F208" s="16"/>
      <c r="G208" s="16"/>
    </row>
    <row r="209" spans="1:9" ht="46.5">
      <c r="A209" s="3" t="s">
        <v>2462</v>
      </c>
      <c r="B209" s="5" t="s">
        <v>2463</v>
      </c>
      <c r="C209" s="14" t="s">
        <v>679</v>
      </c>
      <c r="D209" s="51">
        <v>1</v>
      </c>
      <c r="E209" s="16" t="s">
        <v>843</v>
      </c>
      <c r="F209" s="14" t="s">
        <v>926</v>
      </c>
      <c r="G209" s="16"/>
    </row>
    <row r="210" spans="1:9" ht="58">
      <c r="A210" s="3"/>
      <c r="B210" s="5"/>
      <c r="C210" s="19" t="s">
        <v>2464</v>
      </c>
      <c r="D210" s="51">
        <v>1</v>
      </c>
      <c r="E210" s="16" t="s">
        <v>840</v>
      </c>
      <c r="F210" s="19"/>
      <c r="G210" s="16"/>
    </row>
    <row r="211" spans="1:9" ht="29">
      <c r="A211" s="3"/>
      <c r="B211" s="5"/>
      <c r="C211" s="14" t="s">
        <v>2465</v>
      </c>
      <c r="D211" s="51">
        <v>1</v>
      </c>
      <c r="E211" s="16" t="s">
        <v>835</v>
      </c>
      <c r="F211" s="14"/>
      <c r="G211" s="16"/>
    </row>
    <row r="212" spans="1:9" ht="58">
      <c r="A212" s="3"/>
      <c r="B212" s="5"/>
      <c r="C212" s="19" t="s">
        <v>2774</v>
      </c>
      <c r="D212" s="51">
        <v>1</v>
      </c>
      <c r="E212" s="16" t="s">
        <v>829</v>
      </c>
      <c r="F212" s="16"/>
      <c r="G212" s="16"/>
    </row>
    <row r="213" spans="1:9" ht="46.5">
      <c r="A213" s="3" t="s">
        <v>2466</v>
      </c>
      <c r="B213" s="5" t="s">
        <v>380</v>
      </c>
      <c r="C213" s="19" t="s">
        <v>2775</v>
      </c>
      <c r="D213" s="51">
        <v>1</v>
      </c>
      <c r="E213" s="71" t="s">
        <v>833</v>
      </c>
      <c r="F213" s="19" t="s">
        <v>2776</v>
      </c>
      <c r="G213" s="16"/>
    </row>
    <row r="214" spans="1:9" ht="43.5">
      <c r="A214" s="3"/>
      <c r="B214" s="5"/>
      <c r="C214" s="19" t="s">
        <v>2777</v>
      </c>
      <c r="D214" s="51">
        <v>1</v>
      </c>
      <c r="E214" s="16" t="s">
        <v>833</v>
      </c>
      <c r="F214" s="19"/>
      <c r="G214" s="16"/>
    </row>
    <row r="215" spans="1:9" ht="62">
      <c r="A215" s="3" t="s">
        <v>2469</v>
      </c>
      <c r="B215" s="5" t="s">
        <v>381</v>
      </c>
      <c r="C215" s="69" t="s">
        <v>2778</v>
      </c>
      <c r="D215" s="51">
        <v>1</v>
      </c>
      <c r="E215" s="16" t="s">
        <v>829</v>
      </c>
      <c r="F215" s="19"/>
      <c r="G215" s="16"/>
    </row>
    <row r="216" spans="1:9">
      <c r="A216" s="3" t="s">
        <v>1388</v>
      </c>
      <c r="B216" s="447" t="s">
        <v>382</v>
      </c>
      <c r="C216" s="445"/>
      <c r="D216" s="445"/>
      <c r="E216" s="445"/>
      <c r="F216" s="445"/>
      <c r="G216" s="451"/>
      <c r="H216" s="300">
        <f>SUM(D217:D225)</f>
        <v>9</v>
      </c>
      <c r="I216" s="300">
        <f>COUNT(D217:D225)*2</f>
        <v>18</v>
      </c>
    </row>
    <row r="217" spans="1:9" ht="31">
      <c r="A217" s="3" t="s">
        <v>2779</v>
      </c>
      <c r="B217" s="5" t="s">
        <v>2780</v>
      </c>
      <c r="C217" s="19" t="s">
        <v>2781</v>
      </c>
      <c r="D217" s="51">
        <v>1</v>
      </c>
      <c r="E217" s="16" t="s">
        <v>835</v>
      </c>
      <c r="F217" s="16"/>
      <c r="G217" s="16"/>
    </row>
    <row r="218" spans="1:9" ht="31">
      <c r="A218" s="3" t="s">
        <v>1389</v>
      </c>
      <c r="B218" s="5" t="s">
        <v>385</v>
      </c>
      <c r="C218" s="14" t="s">
        <v>696</v>
      </c>
      <c r="D218" s="51">
        <v>1</v>
      </c>
      <c r="E218" s="22" t="s">
        <v>835</v>
      </c>
      <c r="F218" s="16"/>
      <c r="G218" s="16"/>
    </row>
    <row r="219" spans="1:9" ht="77.5">
      <c r="A219" s="3" t="s">
        <v>2782</v>
      </c>
      <c r="B219" s="7" t="s">
        <v>386</v>
      </c>
      <c r="C219" s="19" t="s">
        <v>2783</v>
      </c>
      <c r="D219" s="51">
        <v>1</v>
      </c>
      <c r="E219" s="16" t="s">
        <v>835</v>
      </c>
      <c r="F219" s="16"/>
      <c r="G219" s="16"/>
    </row>
    <row r="220" spans="1:9" ht="43.5">
      <c r="A220" s="3"/>
      <c r="B220" s="7"/>
      <c r="C220" s="69" t="s">
        <v>2784</v>
      </c>
      <c r="D220" s="51">
        <v>1</v>
      </c>
      <c r="E220" s="16" t="s">
        <v>835</v>
      </c>
      <c r="F220" s="16"/>
      <c r="G220" s="16"/>
    </row>
    <row r="221" spans="1:9" ht="58">
      <c r="A221" s="3"/>
      <c r="B221" s="7"/>
      <c r="C221" s="69" t="s">
        <v>2785</v>
      </c>
      <c r="D221" s="51">
        <v>1</v>
      </c>
      <c r="E221" s="16" t="s">
        <v>835</v>
      </c>
      <c r="F221" s="16"/>
      <c r="G221" s="16"/>
    </row>
    <row r="222" spans="1:9" ht="43.5">
      <c r="A222" s="3"/>
      <c r="B222" s="7"/>
      <c r="C222" s="69" t="s">
        <v>2786</v>
      </c>
      <c r="D222" s="51">
        <v>1</v>
      </c>
      <c r="E222" s="16" t="s">
        <v>827</v>
      </c>
      <c r="F222" s="16"/>
      <c r="G222" s="16"/>
    </row>
    <row r="223" spans="1:9" ht="58">
      <c r="A223" s="3"/>
      <c r="B223" s="7"/>
      <c r="C223" s="69" t="s">
        <v>2787</v>
      </c>
      <c r="D223" s="51">
        <v>1</v>
      </c>
      <c r="E223" s="16" t="s">
        <v>827</v>
      </c>
      <c r="F223" s="16"/>
      <c r="G223" s="16"/>
    </row>
    <row r="224" spans="1:9" ht="72.5">
      <c r="A224" s="3"/>
      <c r="B224" s="7"/>
      <c r="C224" s="107" t="s">
        <v>2788</v>
      </c>
      <c r="D224" s="51">
        <v>1</v>
      </c>
      <c r="E224" s="16" t="s">
        <v>835</v>
      </c>
      <c r="F224" s="16"/>
      <c r="G224" s="16"/>
    </row>
    <row r="225" spans="1:9" ht="58">
      <c r="A225" s="3"/>
      <c r="B225" s="7"/>
      <c r="C225" s="69" t="s">
        <v>2789</v>
      </c>
      <c r="D225" s="51">
        <v>1</v>
      </c>
      <c r="E225" s="16" t="s">
        <v>835</v>
      </c>
      <c r="F225" s="16"/>
      <c r="G225" s="16"/>
    </row>
    <row r="226" spans="1:9">
      <c r="A226" s="3" t="s">
        <v>2044</v>
      </c>
      <c r="B226" s="447" t="s">
        <v>2045</v>
      </c>
      <c r="C226" s="445"/>
      <c r="D226" s="445"/>
      <c r="E226" s="445"/>
      <c r="F226" s="445"/>
      <c r="G226" s="451"/>
      <c r="H226" s="300">
        <f>SUM(D227:D232)</f>
        <v>6</v>
      </c>
      <c r="I226" s="300">
        <f>COUNT(D227:D232)*2</f>
        <v>12</v>
      </c>
    </row>
    <row r="227" spans="1:9" ht="31">
      <c r="A227" s="3" t="s">
        <v>2046</v>
      </c>
      <c r="B227" s="6" t="s">
        <v>2047</v>
      </c>
      <c r="C227" s="19" t="s">
        <v>2048</v>
      </c>
      <c r="D227" s="51">
        <v>1</v>
      </c>
      <c r="E227" s="16" t="s">
        <v>840</v>
      </c>
      <c r="F227" s="16"/>
      <c r="G227" s="16"/>
    </row>
    <row r="228" spans="1:9" ht="29">
      <c r="A228" s="3"/>
      <c r="B228" s="6"/>
      <c r="C228" s="19" t="s">
        <v>2049</v>
      </c>
      <c r="D228" s="51">
        <v>1</v>
      </c>
      <c r="E228" s="16" t="s">
        <v>822</v>
      </c>
      <c r="F228" s="16"/>
      <c r="G228" s="16"/>
    </row>
    <row r="229" spans="1:9" ht="29">
      <c r="A229" s="3"/>
      <c r="B229" s="6"/>
      <c r="C229" s="19" t="s">
        <v>2790</v>
      </c>
      <c r="D229" s="51">
        <v>1</v>
      </c>
      <c r="E229" s="16" t="s">
        <v>840</v>
      </c>
      <c r="F229" s="16"/>
      <c r="G229" s="16"/>
    </row>
    <row r="230" spans="1:9" ht="43.5">
      <c r="A230" s="3"/>
      <c r="B230" s="6"/>
      <c r="C230" s="19" t="s">
        <v>2472</v>
      </c>
      <c r="D230" s="51">
        <v>1</v>
      </c>
      <c r="E230" s="16" t="s">
        <v>835</v>
      </c>
      <c r="F230" s="16"/>
      <c r="G230" s="16"/>
    </row>
    <row r="231" spans="1:9" ht="29">
      <c r="A231" s="3"/>
      <c r="B231" s="6"/>
      <c r="C231" s="94" t="s">
        <v>2791</v>
      </c>
      <c r="D231" s="51">
        <v>1</v>
      </c>
      <c r="E231" s="16" t="s">
        <v>840</v>
      </c>
      <c r="F231" s="16"/>
      <c r="G231" s="16"/>
    </row>
    <row r="232" spans="1:9" ht="58">
      <c r="A232" s="3" t="s">
        <v>2053</v>
      </c>
      <c r="B232" s="6" t="s">
        <v>2054</v>
      </c>
      <c r="C232" s="19" t="s">
        <v>2792</v>
      </c>
      <c r="D232" s="51">
        <v>1</v>
      </c>
      <c r="E232" s="16" t="s">
        <v>840</v>
      </c>
      <c r="F232" s="14" t="s">
        <v>2793</v>
      </c>
      <c r="G232" s="16"/>
    </row>
    <row r="233" spans="1:9">
      <c r="A233" s="3" t="s">
        <v>2482</v>
      </c>
      <c r="B233" s="447" t="s">
        <v>393</v>
      </c>
      <c r="C233" s="445"/>
      <c r="D233" s="445"/>
      <c r="E233" s="445"/>
      <c r="F233" s="445"/>
      <c r="G233" s="451"/>
      <c r="H233" s="300">
        <f>SUM(D234:D241)</f>
        <v>8</v>
      </c>
      <c r="I233" s="300">
        <f>COUNT(D234:D241)*2</f>
        <v>16</v>
      </c>
    </row>
    <row r="234" spans="1:9" ht="77.5">
      <c r="A234" s="3" t="s">
        <v>2483</v>
      </c>
      <c r="B234" s="5" t="s">
        <v>394</v>
      </c>
      <c r="C234" s="5" t="s">
        <v>2794</v>
      </c>
      <c r="D234" s="51">
        <v>1</v>
      </c>
      <c r="E234" s="16" t="s">
        <v>831</v>
      </c>
      <c r="F234" s="16"/>
      <c r="G234" s="16"/>
    </row>
    <row r="235" spans="1:9" ht="43.5">
      <c r="A235" s="3"/>
      <c r="B235" s="22"/>
      <c r="C235" s="69" t="s">
        <v>2795</v>
      </c>
      <c r="D235" s="51">
        <v>1</v>
      </c>
      <c r="E235" s="16" t="s">
        <v>829</v>
      </c>
      <c r="F235" s="16"/>
      <c r="G235" s="16"/>
    </row>
    <row r="236" spans="1:9" ht="29">
      <c r="A236" s="3"/>
      <c r="B236" s="16"/>
      <c r="C236" s="14" t="s">
        <v>2796</v>
      </c>
      <c r="D236" s="51">
        <v>1</v>
      </c>
      <c r="E236" s="16" t="s">
        <v>840</v>
      </c>
      <c r="F236" s="16"/>
      <c r="G236" s="16"/>
    </row>
    <row r="237" spans="1:9" ht="46.5">
      <c r="A237" s="3" t="s">
        <v>2487</v>
      </c>
      <c r="B237" s="5" t="s">
        <v>395</v>
      </c>
      <c r="C237" s="19" t="s">
        <v>2797</v>
      </c>
      <c r="D237" s="51">
        <v>1</v>
      </c>
      <c r="E237" s="16" t="s">
        <v>835</v>
      </c>
      <c r="F237" s="16"/>
      <c r="G237" s="16"/>
    </row>
    <row r="238" spans="1:9" ht="43.5">
      <c r="A238" s="3"/>
      <c r="B238" s="5"/>
      <c r="C238" s="19" t="s">
        <v>2798</v>
      </c>
      <c r="D238" s="51">
        <v>1</v>
      </c>
      <c r="E238" s="16" t="s">
        <v>835</v>
      </c>
      <c r="F238" s="16"/>
      <c r="G238" s="16"/>
    </row>
    <row r="239" spans="1:9" ht="58">
      <c r="A239" s="3"/>
      <c r="B239" s="5"/>
      <c r="C239" s="19" t="s">
        <v>2799</v>
      </c>
      <c r="D239" s="51">
        <v>1</v>
      </c>
      <c r="E239" s="16" t="s">
        <v>835</v>
      </c>
      <c r="F239" s="16"/>
      <c r="G239" s="16"/>
    </row>
    <row r="240" spans="1:9" ht="43.5">
      <c r="A240" s="3" t="s">
        <v>169</v>
      </c>
      <c r="B240" s="14" t="s">
        <v>396</v>
      </c>
      <c r="C240" s="15" t="s">
        <v>719</v>
      </c>
      <c r="D240" s="51">
        <v>1</v>
      </c>
      <c r="E240" s="103" t="s">
        <v>835</v>
      </c>
      <c r="F240" s="16"/>
      <c r="G240" s="16"/>
    </row>
    <row r="241" spans="1:9" ht="43.5">
      <c r="A241" s="3"/>
      <c r="B241" s="14"/>
      <c r="C241" s="15" t="s">
        <v>2800</v>
      </c>
      <c r="D241" s="51">
        <v>1</v>
      </c>
      <c r="E241" s="103" t="s">
        <v>822</v>
      </c>
      <c r="F241" s="16"/>
      <c r="G241" s="16"/>
    </row>
    <row r="242" spans="1:9">
      <c r="A242" s="3" t="s">
        <v>1443</v>
      </c>
      <c r="B242" s="447" t="s">
        <v>1444</v>
      </c>
      <c r="C242" s="445"/>
      <c r="D242" s="445"/>
      <c r="E242" s="445"/>
      <c r="F242" s="445"/>
      <c r="G242" s="451"/>
      <c r="H242" s="300">
        <f>SUM(D243:D244)</f>
        <v>2</v>
      </c>
      <c r="I242" s="300">
        <f>COUNT(D243:D244)*2</f>
        <v>4</v>
      </c>
    </row>
    <row r="243" spans="1:9" ht="62">
      <c r="A243" s="3" t="s">
        <v>2528</v>
      </c>
      <c r="B243" s="6" t="s">
        <v>2529</v>
      </c>
      <c r="C243" s="19" t="s">
        <v>2801</v>
      </c>
      <c r="D243" s="51">
        <v>1</v>
      </c>
      <c r="E243" s="71" t="s">
        <v>835</v>
      </c>
      <c r="F243" s="71" t="s">
        <v>2802</v>
      </c>
      <c r="G243" s="16"/>
    </row>
    <row r="244" spans="1:9" ht="46.5">
      <c r="A244" s="3" t="s">
        <v>2803</v>
      </c>
      <c r="B244" s="6" t="s">
        <v>2804</v>
      </c>
      <c r="C244" s="19" t="s">
        <v>2801</v>
      </c>
      <c r="D244" s="51">
        <v>1</v>
      </c>
      <c r="E244" s="71" t="s">
        <v>835</v>
      </c>
      <c r="F244" s="71" t="s">
        <v>2802</v>
      </c>
      <c r="G244" s="16"/>
    </row>
    <row r="245" spans="1:9" ht="18.5">
      <c r="A245" s="1"/>
      <c r="B245" s="506" t="s">
        <v>397</v>
      </c>
      <c r="C245" s="445"/>
      <c r="D245" s="445"/>
      <c r="E245" s="445"/>
      <c r="F245" s="445"/>
      <c r="G245" s="296"/>
      <c r="H245" s="300">
        <f>H246+H251+H264+H272+H286+H298</f>
        <v>61</v>
      </c>
      <c r="I245" s="300">
        <f>I246+I251+I264+I272+I286+I298</f>
        <v>122</v>
      </c>
    </row>
    <row r="246" spans="1:9">
      <c r="A246" s="188" t="s">
        <v>1603</v>
      </c>
      <c r="B246" s="447" t="s">
        <v>2154</v>
      </c>
      <c r="C246" s="445"/>
      <c r="D246" s="445"/>
      <c r="E246" s="445"/>
      <c r="F246" s="445"/>
      <c r="G246" s="451"/>
      <c r="H246" s="300">
        <f>SUM(D247:D250)</f>
        <v>4</v>
      </c>
      <c r="I246" s="300">
        <f>COUNT(D247:D250)*2</f>
        <v>8</v>
      </c>
    </row>
    <row r="247" spans="1:9" ht="46.5">
      <c r="A247" s="188" t="s">
        <v>1604</v>
      </c>
      <c r="B247" s="5" t="s">
        <v>2159</v>
      </c>
      <c r="C247" s="14" t="s">
        <v>722</v>
      </c>
      <c r="D247" s="51">
        <v>1</v>
      </c>
      <c r="E247" s="71" t="s">
        <v>835</v>
      </c>
      <c r="F247" s="19" t="s">
        <v>1605</v>
      </c>
      <c r="G247" s="114"/>
    </row>
    <row r="248" spans="1:9" ht="29">
      <c r="A248" s="188"/>
      <c r="B248" s="5"/>
      <c r="C248" s="14" t="s">
        <v>723</v>
      </c>
      <c r="D248" s="51">
        <v>1</v>
      </c>
      <c r="E248" s="71" t="s">
        <v>835</v>
      </c>
      <c r="F248" s="71"/>
      <c r="G248" s="114"/>
    </row>
    <row r="249" spans="1:9" ht="62">
      <c r="A249" s="188" t="s">
        <v>1607</v>
      </c>
      <c r="B249" s="5" t="s">
        <v>2160</v>
      </c>
      <c r="C249" s="94" t="s">
        <v>724</v>
      </c>
      <c r="D249" s="51">
        <v>1</v>
      </c>
      <c r="E249" s="71" t="s">
        <v>835</v>
      </c>
      <c r="F249" s="67" t="s">
        <v>1608</v>
      </c>
      <c r="G249" s="114"/>
    </row>
    <row r="250" spans="1:9" ht="31">
      <c r="A250" s="188" t="s">
        <v>173</v>
      </c>
      <c r="B250" s="17" t="s">
        <v>2546</v>
      </c>
      <c r="C250" s="19" t="s">
        <v>725</v>
      </c>
      <c r="D250" s="51">
        <v>1</v>
      </c>
      <c r="E250" s="71" t="s">
        <v>835</v>
      </c>
      <c r="F250" s="71"/>
      <c r="G250" s="114"/>
    </row>
    <row r="251" spans="1:9">
      <c r="A251" s="188" t="s">
        <v>1609</v>
      </c>
      <c r="B251" s="447" t="s">
        <v>2161</v>
      </c>
      <c r="C251" s="445"/>
      <c r="D251" s="445"/>
      <c r="E251" s="445"/>
      <c r="F251" s="445"/>
      <c r="G251" s="451"/>
      <c r="H251" s="300">
        <f>SUM(D252:D263)</f>
        <v>12</v>
      </c>
      <c r="I251" s="300">
        <f>COUNT(D252:D263)*2</f>
        <v>24</v>
      </c>
    </row>
    <row r="252" spans="1:9" ht="43.5">
      <c r="A252" s="188" t="s">
        <v>1610</v>
      </c>
      <c r="B252" s="5" t="s">
        <v>403</v>
      </c>
      <c r="C252" s="14" t="s">
        <v>726</v>
      </c>
      <c r="D252" s="51">
        <v>1</v>
      </c>
      <c r="E252" s="71" t="s">
        <v>823</v>
      </c>
      <c r="F252" s="19" t="s">
        <v>2547</v>
      </c>
      <c r="G252" s="114"/>
    </row>
    <row r="253" spans="1:9" ht="29">
      <c r="A253" s="188"/>
      <c r="B253" s="5"/>
      <c r="C253" s="14" t="s">
        <v>727</v>
      </c>
      <c r="D253" s="51">
        <v>1</v>
      </c>
      <c r="E253" s="71" t="s">
        <v>828</v>
      </c>
      <c r="F253" s="19" t="s">
        <v>938</v>
      </c>
      <c r="G253" s="114"/>
    </row>
    <row r="254" spans="1:9" ht="43.5">
      <c r="A254" s="188"/>
      <c r="B254" s="5"/>
      <c r="C254" s="14" t="s">
        <v>728</v>
      </c>
      <c r="D254" s="51">
        <v>1</v>
      </c>
      <c r="E254" s="71" t="s">
        <v>828</v>
      </c>
      <c r="F254" s="19" t="s">
        <v>939</v>
      </c>
      <c r="G254" s="114"/>
    </row>
    <row r="255" spans="1:9" ht="58">
      <c r="A255" s="188"/>
      <c r="B255" s="5"/>
      <c r="C255" s="14" t="s">
        <v>729</v>
      </c>
      <c r="D255" s="51">
        <v>1</v>
      </c>
      <c r="E255" s="71" t="s">
        <v>828</v>
      </c>
      <c r="F255" s="19" t="s">
        <v>940</v>
      </c>
      <c r="G255" s="114"/>
    </row>
    <row r="256" spans="1:9" ht="43.5">
      <c r="A256" s="188"/>
      <c r="B256" s="5"/>
      <c r="C256" s="14" t="s">
        <v>730</v>
      </c>
      <c r="D256" s="51">
        <v>1</v>
      </c>
      <c r="E256" s="71" t="s">
        <v>823</v>
      </c>
      <c r="F256" s="19" t="s">
        <v>941</v>
      </c>
      <c r="G256" s="114"/>
    </row>
    <row r="257" spans="1:9" ht="29">
      <c r="A257" s="188"/>
      <c r="B257" s="5"/>
      <c r="C257" s="19" t="s">
        <v>2164</v>
      </c>
      <c r="D257" s="51">
        <v>1</v>
      </c>
      <c r="E257" s="71" t="s">
        <v>823</v>
      </c>
      <c r="F257" s="19"/>
      <c r="G257" s="114"/>
    </row>
    <row r="258" spans="1:9" ht="43.5">
      <c r="A258" s="188"/>
      <c r="B258" s="5"/>
      <c r="C258" s="19" t="s">
        <v>2165</v>
      </c>
      <c r="D258" s="51">
        <v>1</v>
      </c>
      <c r="E258" s="71" t="s">
        <v>823</v>
      </c>
      <c r="F258" s="19"/>
      <c r="G258" s="114"/>
    </row>
    <row r="259" spans="1:9" ht="62">
      <c r="A259" s="188" t="s">
        <v>1614</v>
      </c>
      <c r="B259" s="5" t="s">
        <v>2805</v>
      </c>
      <c r="C259" s="14" t="s">
        <v>731</v>
      </c>
      <c r="D259" s="51">
        <v>1</v>
      </c>
      <c r="E259" s="71" t="s">
        <v>822</v>
      </c>
      <c r="F259" s="19" t="s">
        <v>942</v>
      </c>
      <c r="G259" s="114"/>
    </row>
    <row r="260" spans="1:9" ht="29">
      <c r="A260" s="188"/>
      <c r="B260" s="111"/>
      <c r="C260" s="14" t="s">
        <v>732</v>
      </c>
      <c r="D260" s="51">
        <v>1</v>
      </c>
      <c r="E260" s="71" t="s">
        <v>831</v>
      </c>
      <c r="F260" s="71"/>
      <c r="G260" s="114"/>
    </row>
    <row r="261" spans="1:9" ht="29">
      <c r="A261" s="188"/>
      <c r="B261" s="111"/>
      <c r="C261" s="19" t="s">
        <v>2806</v>
      </c>
      <c r="D261" s="51">
        <v>1</v>
      </c>
      <c r="E261" s="71" t="s">
        <v>839</v>
      </c>
      <c r="F261" s="19"/>
      <c r="G261" s="114"/>
    </row>
    <row r="262" spans="1:9" ht="46.5">
      <c r="A262" s="188" t="s">
        <v>1616</v>
      </c>
      <c r="B262" s="5" t="s">
        <v>2168</v>
      </c>
      <c r="C262" s="14" t="s">
        <v>733</v>
      </c>
      <c r="D262" s="51">
        <v>1</v>
      </c>
      <c r="E262" s="71" t="s">
        <v>823</v>
      </c>
      <c r="F262" s="71"/>
      <c r="G262" s="114"/>
    </row>
    <row r="263" spans="1:9" ht="58">
      <c r="A263" s="188"/>
      <c r="B263" s="5"/>
      <c r="C263" s="14" t="s">
        <v>734</v>
      </c>
      <c r="D263" s="51">
        <v>1</v>
      </c>
      <c r="E263" s="16" t="s">
        <v>828</v>
      </c>
      <c r="F263" s="19" t="s">
        <v>943</v>
      </c>
      <c r="G263" s="114"/>
    </row>
    <row r="264" spans="1:9">
      <c r="A264" s="188" t="s">
        <v>1617</v>
      </c>
      <c r="B264" s="447" t="s">
        <v>2174</v>
      </c>
      <c r="C264" s="445"/>
      <c r="D264" s="445"/>
      <c r="E264" s="445"/>
      <c r="F264" s="445"/>
      <c r="G264" s="451"/>
      <c r="H264" s="300">
        <f>SUM(D265:D271)</f>
        <v>7</v>
      </c>
      <c r="I264" s="300">
        <f>COUNT(D265:D271)*2</f>
        <v>14</v>
      </c>
    </row>
    <row r="265" spans="1:9" ht="46.5">
      <c r="A265" s="188" t="s">
        <v>1618</v>
      </c>
      <c r="B265" s="5" t="s">
        <v>2175</v>
      </c>
      <c r="C265" s="19" t="s">
        <v>735</v>
      </c>
      <c r="D265" s="51">
        <v>1</v>
      </c>
      <c r="E265" s="71" t="s">
        <v>828</v>
      </c>
      <c r="F265" s="19" t="s">
        <v>2807</v>
      </c>
      <c r="G265" s="114"/>
    </row>
    <row r="266" spans="1:9" ht="15.5">
      <c r="A266" s="188"/>
      <c r="B266" s="5"/>
      <c r="C266" s="19" t="s">
        <v>2808</v>
      </c>
      <c r="D266" s="51">
        <v>1</v>
      </c>
      <c r="E266" s="71" t="s">
        <v>828</v>
      </c>
      <c r="F266" s="19"/>
      <c r="G266" s="114"/>
    </row>
    <row r="267" spans="1:9" ht="15.5">
      <c r="A267" s="188"/>
      <c r="B267" s="18"/>
      <c r="C267" s="19" t="s">
        <v>2178</v>
      </c>
      <c r="D267" s="51">
        <v>1</v>
      </c>
      <c r="E267" s="71" t="s">
        <v>828</v>
      </c>
      <c r="F267" s="71" t="s">
        <v>2809</v>
      </c>
      <c r="G267" s="114"/>
    </row>
    <row r="268" spans="1:9" ht="15.5">
      <c r="A268" s="188"/>
      <c r="B268" s="18"/>
      <c r="C268" s="19" t="s">
        <v>2810</v>
      </c>
      <c r="D268" s="51">
        <v>1</v>
      </c>
      <c r="E268" s="71" t="s">
        <v>828</v>
      </c>
      <c r="F268" s="71" t="s">
        <v>2809</v>
      </c>
      <c r="G268" s="114"/>
    </row>
    <row r="269" spans="1:9" ht="15.5">
      <c r="A269" s="188"/>
      <c r="B269" s="18"/>
      <c r="C269" s="19" t="s">
        <v>2179</v>
      </c>
      <c r="D269" s="51">
        <v>1</v>
      </c>
      <c r="E269" s="71" t="s">
        <v>828</v>
      </c>
      <c r="F269" s="71" t="s">
        <v>2809</v>
      </c>
      <c r="G269" s="114"/>
    </row>
    <row r="270" spans="1:9" ht="46.5">
      <c r="A270" s="188" t="s">
        <v>1619</v>
      </c>
      <c r="B270" s="5" t="s">
        <v>2182</v>
      </c>
      <c r="C270" s="19" t="s">
        <v>2811</v>
      </c>
      <c r="D270" s="51">
        <v>1</v>
      </c>
      <c r="E270" s="71" t="s">
        <v>828</v>
      </c>
      <c r="F270" s="71"/>
      <c r="G270" s="114"/>
    </row>
    <row r="271" spans="1:9" ht="29">
      <c r="A271" s="188"/>
      <c r="B271" s="5"/>
      <c r="C271" s="19" t="s">
        <v>739</v>
      </c>
      <c r="D271" s="51">
        <v>1</v>
      </c>
      <c r="E271" s="71" t="s">
        <v>831</v>
      </c>
      <c r="F271" s="71"/>
      <c r="G271" s="114"/>
    </row>
    <row r="272" spans="1:9">
      <c r="A272" s="188" t="s">
        <v>1620</v>
      </c>
      <c r="B272" s="447" t="s">
        <v>2183</v>
      </c>
      <c r="C272" s="445"/>
      <c r="D272" s="445"/>
      <c r="E272" s="445"/>
      <c r="F272" s="445"/>
      <c r="G272" s="451"/>
      <c r="H272" s="300">
        <f>SUM(D273:D285)</f>
        <v>13</v>
      </c>
      <c r="I272" s="300">
        <f>COUNT(D273:D285)*2</f>
        <v>26</v>
      </c>
    </row>
    <row r="273" spans="1:9" ht="58">
      <c r="A273" s="188" t="s">
        <v>1621</v>
      </c>
      <c r="B273" s="14" t="s">
        <v>2812</v>
      </c>
      <c r="C273" s="19" t="s">
        <v>2813</v>
      </c>
      <c r="D273" s="51">
        <v>1</v>
      </c>
      <c r="E273" s="71" t="s">
        <v>822</v>
      </c>
      <c r="F273" s="19" t="s">
        <v>2814</v>
      </c>
      <c r="G273" s="114"/>
    </row>
    <row r="274" spans="1:9" ht="87">
      <c r="A274" s="188"/>
      <c r="B274" s="19"/>
      <c r="C274" s="19" t="s">
        <v>1624</v>
      </c>
      <c r="D274" s="51">
        <v>1</v>
      </c>
      <c r="E274" s="71" t="s">
        <v>822</v>
      </c>
      <c r="F274" s="19" t="s">
        <v>2815</v>
      </c>
      <c r="G274" s="114"/>
    </row>
    <row r="275" spans="1:9" ht="29">
      <c r="A275" s="188"/>
      <c r="B275" s="19"/>
      <c r="C275" s="14" t="s">
        <v>742</v>
      </c>
      <c r="D275" s="51">
        <v>1</v>
      </c>
      <c r="E275" s="71" t="s">
        <v>822</v>
      </c>
      <c r="F275" s="16" t="s">
        <v>946</v>
      </c>
      <c r="G275" s="114"/>
    </row>
    <row r="276" spans="1:9" ht="43.5">
      <c r="A276" s="188"/>
      <c r="B276" s="19"/>
      <c r="C276" s="14" t="s">
        <v>743</v>
      </c>
      <c r="D276" s="51">
        <v>1</v>
      </c>
      <c r="E276" s="71" t="s">
        <v>822</v>
      </c>
      <c r="F276" s="19" t="s">
        <v>947</v>
      </c>
      <c r="G276" s="114"/>
    </row>
    <row r="277" spans="1:9" ht="43.5">
      <c r="A277" s="188"/>
      <c r="B277" s="19"/>
      <c r="C277" s="19" t="s">
        <v>744</v>
      </c>
      <c r="D277" s="51">
        <v>1</v>
      </c>
      <c r="E277" s="71" t="s">
        <v>822</v>
      </c>
      <c r="F277" s="19" t="s">
        <v>2816</v>
      </c>
      <c r="G277" s="114"/>
    </row>
    <row r="278" spans="1:9" ht="43.5">
      <c r="A278" s="188"/>
      <c r="B278" s="19"/>
      <c r="C278" s="99" t="s">
        <v>1626</v>
      </c>
      <c r="D278" s="51">
        <v>1</v>
      </c>
      <c r="E278" s="71" t="s">
        <v>822</v>
      </c>
      <c r="F278" s="19"/>
      <c r="G278" s="114"/>
    </row>
    <row r="279" spans="1:9" ht="58">
      <c r="A279" s="188" t="s">
        <v>1627</v>
      </c>
      <c r="B279" s="14" t="s">
        <v>2184</v>
      </c>
      <c r="C279" s="91" t="s">
        <v>746</v>
      </c>
      <c r="D279" s="51">
        <v>1</v>
      </c>
      <c r="E279" s="66" t="s">
        <v>828</v>
      </c>
      <c r="F279" s="14" t="s">
        <v>949</v>
      </c>
      <c r="G279" s="114"/>
    </row>
    <row r="280" spans="1:9" ht="43.5">
      <c r="A280" s="188"/>
      <c r="B280" s="19"/>
      <c r="C280" s="91" t="s">
        <v>747</v>
      </c>
      <c r="D280" s="51">
        <v>1</v>
      </c>
      <c r="E280" s="66" t="s">
        <v>828</v>
      </c>
      <c r="F280" s="14" t="s">
        <v>950</v>
      </c>
      <c r="G280" s="114"/>
    </row>
    <row r="281" spans="1:9" ht="29">
      <c r="A281" s="188"/>
      <c r="B281" s="19"/>
      <c r="C281" s="14" t="s">
        <v>2185</v>
      </c>
      <c r="D281" s="51">
        <v>1</v>
      </c>
      <c r="E281" s="66" t="s">
        <v>828</v>
      </c>
      <c r="F281" s="14" t="s">
        <v>2186</v>
      </c>
      <c r="G281" s="114"/>
    </row>
    <row r="282" spans="1:9" ht="58">
      <c r="A282" s="188"/>
      <c r="B282" s="19"/>
      <c r="C282" s="116" t="s">
        <v>748</v>
      </c>
      <c r="D282" s="51">
        <v>1</v>
      </c>
      <c r="E282" s="66" t="s">
        <v>828</v>
      </c>
      <c r="F282" s="43" t="s">
        <v>951</v>
      </c>
      <c r="G282" s="114"/>
    </row>
    <row r="283" spans="1:9" ht="29">
      <c r="A283" s="188"/>
      <c r="B283" s="19"/>
      <c r="C283" s="19" t="s">
        <v>749</v>
      </c>
      <c r="D283" s="51">
        <v>1</v>
      </c>
      <c r="E283" s="66" t="s">
        <v>828</v>
      </c>
      <c r="F283" s="71"/>
      <c r="G283" s="114"/>
    </row>
    <row r="284" spans="1:9" ht="29">
      <c r="A284" s="188"/>
      <c r="B284" s="19"/>
      <c r="C284" s="19" t="s">
        <v>2188</v>
      </c>
      <c r="D284" s="51">
        <v>1</v>
      </c>
      <c r="E284" s="66" t="s">
        <v>828</v>
      </c>
      <c r="F284" s="19"/>
      <c r="G284" s="114"/>
    </row>
    <row r="285" spans="1:9" ht="43.5">
      <c r="A285" s="188"/>
      <c r="B285" s="19"/>
      <c r="C285" s="19" t="s">
        <v>2189</v>
      </c>
      <c r="D285" s="51">
        <v>1</v>
      </c>
      <c r="E285" s="66" t="s">
        <v>828</v>
      </c>
      <c r="F285" s="19" t="s">
        <v>2190</v>
      </c>
      <c r="G285" s="114"/>
    </row>
    <row r="286" spans="1:9">
      <c r="A286" s="189" t="s">
        <v>1628</v>
      </c>
      <c r="B286" s="447" t="s">
        <v>2817</v>
      </c>
      <c r="C286" s="445"/>
      <c r="D286" s="445"/>
      <c r="E286" s="445"/>
      <c r="F286" s="445"/>
      <c r="G286" s="451"/>
      <c r="H286" s="300">
        <f>SUM(D287:D297)</f>
        <v>11</v>
      </c>
      <c r="I286" s="300">
        <f>COUNT(D287:D297)*2</f>
        <v>22</v>
      </c>
    </row>
    <row r="287" spans="1:9" ht="43.5">
      <c r="A287" s="188" t="s">
        <v>1629</v>
      </c>
      <c r="B287" s="14" t="s">
        <v>413</v>
      </c>
      <c r="C287" s="69" t="s">
        <v>2818</v>
      </c>
      <c r="D287" s="51">
        <v>1</v>
      </c>
      <c r="E287" s="71" t="s">
        <v>823</v>
      </c>
      <c r="F287" s="71"/>
      <c r="G287" s="114"/>
    </row>
    <row r="288" spans="1:9" ht="58">
      <c r="A288" s="188" t="s">
        <v>1633</v>
      </c>
      <c r="B288" s="14" t="s">
        <v>2819</v>
      </c>
      <c r="C288" s="14" t="s">
        <v>751</v>
      </c>
      <c r="D288" s="51">
        <v>1</v>
      </c>
      <c r="E288" s="71" t="s">
        <v>828</v>
      </c>
      <c r="F288" s="19" t="s">
        <v>952</v>
      </c>
      <c r="G288" s="114"/>
    </row>
    <row r="289" spans="1:11" ht="58">
      <c r="A289" s="188" t="s">
        <v>1635</v>
      </c>
      <c r="B289" s="14" t="s">
        <v>2820</v>
      </c>
      <c r="C289" s="14" t="s">
        <v>1636</v>
      </c>
      <c r="D289" s="51">
        <v>1</v>
      </c>
      <c r="E289" s="71" t="s">
        <v>835</v>
      </c>
      <c r="F289" s="71"/>
      <c r="G289" s="114"/>
    </row>
    <row r="290" spans="1:11" ht="29">
      <c r="A290" s="188"/>
      <c r="B290" s="19"/>
      <c r="C290" s="14" t="s">
        <v>2821</v>
      </c>
      <c r="D290" s="51">
        <v>1</v>
      </c>
      <c r="E290" s="71" t="s">
        <v>835</v>
      </c>
      <c r="F290" s="71"/>
      <c r="G290" s="114"/>
    </row>
    <row r="291" spans="1:11" ht="43.5">
      <c r="A291" s="188"/>
      <c r="B291" s="19"/>
      <c r="C291" s="14" t="s">
        <v>1639</v>
      </c>
      <c r="D291" s="51">
        <v>1</v>
      </c>
      <c r="E291" s="71" t="s">
        <v>835</v>
      </c>
      <c r="F291" s="71"/>
      <c r="G291" s="114"/>
    </row>
    <row r="292" spans="1:11" ht="29">
      <c r="A292" s="188"/>
      <c r="B292" s="19"/>
      <c r="C292" s="14" t="s">
        <v>756</v>
      </c>
      <c r="D292" s="51">
        <v>1</v>
      </c>
      <c r="E292" s="71" t="s">
        <v>828</v>
      </c>
      <c r="F292" s="19" t="s">
        <v>954</v>
      </c>
      <c r="G292" s="114"/>
    </row>
    <row r="293" spans="1:11" ht="58">
      <c r="A293" s="188"/>
      <c r="B293" s="19"/>
      <c r="C293" s="14" t="s">
        <v>2822</v>
      </c>
      <c r="D293" s="51">
        <v>1</v>
      </c>
      <c r="E293" s="71" t="s">
        <v>828</v>
      </c>
      <c r="F293" s="19" t="s">
        <v>2823</v>
      </c>
      <c r="G293" s="114"/>
    </row>
    <row r="294" spans="1:11" ht="29">
      <c r="A294" s="188"/>
      <c r="B294" s="19"/>
      <c r="C294" s="14" t="s">
        <v>2195</v>
      </c>
      <c r="D294" s="51">
        <v>1</v>
      </c>
      <c r="E294" s="71" t="s">
        <v>828</v>
      </c>
      <c r="F294" s="19"/>
      <c r="G294" s="114"/>
    </row>
    <row r="295" spans="1:11" ht="29">
      <c r="A295" s="188"/>
      <c r="B295" s="19"/>
      <c r="C295" s="14" t="s">
        <v>2197</v>
      </c>
      <c r="D295" s="51">
        <v>1</v>
      </c>
      <c r="E295" s="71" t="s">
        <v>823</v>
      </c>
      <c r="F295" s="19"/>
      <c r="G295" s="114"/>
    </row>
    <row r="296" spans="1:11" ht="43.5">
      <c r="A296" s="188" t="s">
        <v>2198</v>
      </c>
      <c r="B296" s="14" t="s">
        <v>2549</v>
      </c>
      <c r="C296" s="19" t="s">
        <v>2200</v>
      </c>
      <c r="D296" s="51">
        <v>1</v>
      </c>
      <c r="E296" s="71" t="s">
        <v>828</v>
      </c>
      <c r="F296" s="71"/>
      <c r="G296" s="114"/>
    </row>
    <row r="297" spans="1:11" ht="174">
      <c r="A297" s="188" t="s">
        <v>2824</v>
      </c>
      <c r="B297" s="14" t="s">
        <v>2825</v>
      </c>
      <c r="C297" s="19" t="s">
        <v>2826</v>
      </c>
      <c r="D297" s="51">
        <v>1</v>
      </c>
      <c r="E297" s="71" t="s">
        <v>823</v>
      </c>
      <c r="F297" s="19" t="s">
        <v>2827</v>
      </c>
      <c r="G297" s="114"/>
    </row>
    <row r="298" spans="1:11">
      <c r="A298" s="188" t="s">
        <v>1640</v>
      </c>
      <c r="B298" s="447" t="s">
        <v>417</v>
      </c>
      <c r="C298" s="445"/>
      <c r="D298" s="445"/>
      <c r="E298" s="445"/>
      <c r="F298" s="445"/>
      <c r="G298" s="451"/>
      <c r="H298" s="300">
        <f>SUM(D299:D312)</f>
        <v>14</v>
      </c>
      <c r="I298" s="300">
        <f>COUNT(D299:D312)*2</f>
        <v>28</v>
      </c>
    </row>
    <row r="299" spans="1:11" ht="46.5">
      <c r="A299" s="188" t="s">
        <v>1641</v>
      </c>
      <c r="B299" s="18" t="s">
        <v>418</v>
      </c>
      <c r="C299" s="19" t="s">
        <v>760</v>
      </c>
      <c r="D299" s="51">
        <v>1</v>
      </c>
      <c r="E299" s="71" t="s">
        <v>823</v>
      </c>
      <c r="F299" s="71"/>
      <c r="G299" s="114"/>
    </row>
    <row r="300" spans="1:11" ht="29">
      <c r="A300" s="188"/>
      <c r="B300" s="18"/>
      <c r="C300" s="19" t="s">
        <v>761</v>
      </c>
      <c r="D300" s="51">
        <v>1</v>
      </c>
      <c r="E300" s="71" t="s">
        <v>823</v>
      </c>
      <c r="F300" s="71"/>
      <c r="G300" s="114"/>
    </row>
    <row r="301" spans="1:11" ht="29">
      <c r="A301" s="188"/>
      <c r="B301" s="18"/>
      <c r="C301" s="19" t="s">
        <v>762</v>
      </c>
      <c r="D301" s="51">
        <v>1</v>
      </c>
      <c r="E301" s="71" t="s">
        <v>828</v>
      </c>
      <c r="F301" s="71"/>
      <c r="G301" s="114"/>
    </row>
    <row r="302" spans="1:11" ht="43.5">
      <c r="A302" s="188"/>
      <c r="B302" s="18"/>
      <c r="C302" s="19" t="s">
        <v>763</v>
      </c>
      <c r="D302" s="51">
        <v>1</v>
      </c>
      <c r="E302" s="71" t="s">
        <v>823</v>
      </c>
      <c r="F302" s="71"/>
      <c r="G302" s="114"/>
    </row>
    <row r="303" spans="1:11" ht="29">
      <c r="A303" s="188"/>
      <c r="B303" s="101"/>
      <c r="C303" s="15" t="s">
        <v>764</v>
      </c>
      <c r="D303" s="52">
        <v>1</v>
      </c>
      <c r="E303" s="112" t="s">
        <v>823</v>
      </c>
      <c r="F303" s="112"/>
      <c r="G303" s="377"/>
      <c r="H303" s="378"/>
      <c r="I303" s="378"/>
      <c r="J303" s="378"/>
      <c r="K303" s="378"/>
    </row>
    <row r="304" spans="1:11" ht="31">
      <c r="A304" s="188" t="s">
        <v>1642</v>
      </c>
      <c r="B304" s="18" t="s">
        <v>419</v>
      </c>
      <c r="C304" s="14" t="s">
        <v>765</v>
      </c>
      <c r="D304" s="51">
        <v>1</v>
      </c>
      <c r="E304" s="71" t="s">
        <v>823</v>
      </c>
      <c r="F304" s="19"/>
      <c r="G304" s="114"/>
    </row>
    <row r="305" spans="1:9" ht="58">
      <c r="A305" s="188"/>
      <c r="B305" s="18"/>
      <c r="C305" s="14" t="s">
        <v>766</v>
      </c>
      <c r="D305" s="51">
        <v>1</v>
      </c>
      <c r="E305" s="71" t="s">
        <v>823</v>
      </c>
      <c r="F305" s="19" t="s">
        <v>957</v>
      </c>
      <c r="G305" s="114"/>
    </row>
    <row r="306" spans="1:9" ht="29">
      <c r="A306" s="188"/>
      <c r="B306" s="18"/>
      <c r="C306" s="14" t="s">
        <v>767</v>
      </c>
      <c r="D306" s="51">
        <v>1</v>
      </c>
      <c r="E306" s="71" t="s">
        <v>828</v>
      </c>
      <c r="F306" s="14" t="s">
        <v>958</v>
      </c>
      <c r="G306" s="114"/>
    </row>
    <row r="307" spans="1:9" ht="29">
      <c r="A307" s="188"/>
      <c r="B307" s="18"/>
      <c r="C307" s="101" t="s">
        <v>768</v>
      </c>
      <c r="D307" s="51">
        <v>1</v>
      </c>
      <c r="E307" s="71" t="s">
        <v>831</v>
      </c>
      <c r="F307" s="14"/>
      <c r="G307" s="114"/>
    </row>
    <row r="308" spans="1:9" ht="43.5">
      <c r="A308" s="188"/>
      <c r="B308" s="18"/>
      <c r="C308" s="14" t="s">
        <v>769</v>
      </c>
      <c r="D308" s="51">
        <v>1</v>
      </c>
      <c r="E308" s="71" t="s">
        <v>828</v>
      </c>
      <c r="F308" s="19" t="s">
        <v>959</v>
      </c>
      <c r="G308" s="114"/>
    </row>
    <row r="309" spans="1:9" ht="58">
      <c r="A309" s="188"/>
      <c r="B309" s="18"/>
      <c r="C309" s="14" t="s">
        <v>770</v>
      </c>
      <c r="D309" s="51">
        <v>1</v>
      </c>
      <c r="E309" s="71" t="s">
        <v>835</v>
      </c>
      <c r="F309" s="19" t="s">
        <v>960</v>
      </c>
      <c r="G309" s="114"/>
    </row>
    <row r="310" spans="1:9" ht="46.5">
      <c r="A310" s="188" t="s">
        <v>1646</v>
      </c>
      <c r="B310" s="18" t="s">
        <v>420</v>
      </c>
      <c r="C310" s="22" t="s">
        <v>2205</v>
      </c>
      <c r="D310" s="51">
        <v>1</v>
      </c>
      <c r="E310" s="72" t="s">
        <v>831</v>
      </c>
      <c r="F310" s="71"/>
      <c r="G310" s="114"/>
    </row>
    <row r="311" spans="1:9" ht="29">
      <c r="A311" s="188"/>
      <c r="B311" s="18"/>
      <c r="C311" s="14" t="s">
        <v>772</v>
      </c>
      <c r="D311" s="51">
        <v>1</v>
      </c>
      <c r="E311" s="72" t="s">
        <v>822</v>
      </c>
      <c r="F311" s="71"/>
      <c r="G311" s="114"/>
    </row>
    <row r="312" spans="1:9" ht="29">
      <c r="A312" s="188"/>
      <c r="B312" s="18"/>
      <c r="C312" s="84" t="s">
        <v>1647</v>
      </c>
      <c r="D312" s="51">
        <v>1</v>
      </c>
      <c r="E312" s="71" t="s">
        <v>831</v>
      </c>
      <c r="F312" s="71"/>
      <c r="G312" s="114"/>
    </row>
    <row r="313" spans="1:9" ht="18.5">
      <c r="A313" s="1"/>
      <c r="B313" s="505" t="s">
        <v>1648</v>
      </c>
      <c r="C313" s="504"/>
      <c r="D313" s="504"/>
      <c r="E313" s="504"/>
      <c r="F313" s="504"/>
      <c r="G313" s="504"/>
      <c r="H313" s="376">
        <f>H314+H318+H340+H346+H350</f>
        <v>38</v>
      </c>
      <c r="I313" s="376">
        <f>I314+I318+I340+I346+I350</f>
        <v>76</v>
      </c>
    </row>
    <row r="314" spans="1:9">
      <c r="A314" s="3" t="s">
        <v>1660</v>
      </c>
      <c r="B314" s="503" t="s">
        <v>2208</v>
      </c>
      <c r="C314" s="504"/>
      <c r="D314" s="504"/>
      <c r="E314" s="504"/>
      <c r="F314" s="504"/>
      <c r="G314" s="504"/>
      <c r="H314" s="376">
        <f>SUM(D315:D317)</f>
        <v>3</v>
      </c>
      <c r="I314" s="376">
        <f>COUNT(D315:D317)*2</f>
        <v>6</v>
      </c>
    </row>
    <row r="315" spans="1:9" ht="58">
      <c r="A315" s="3" t="s">
        <v>1661</v>
      </c>
      <c r="B315" s="5" t="s">
        <v>2828</v>
      </c>
      <c r="C315" s="69" t="s">
        <v>2829</v>
      </c>
      <c r="D315" s="51">
        <v>1</v>
      </c>
      <c r="E315" s="16" t="s">
        <v>835</v>
      </c>
      <c r="F315" s="16"/>
      <c r="G315" s="16"/>
      <c r="H315" s="376"/>
      <c r="I315" s="376"/>
    </row>
    <row r="316" spans="1:9" ht="46.5">
      <c r="A316" s="3" t="s">
        <v>1665</v>
      </c>
      <c r="B316" s="7" t="s">
        <v>2830</v>
      </c>
      <c r="C316" s="18" t="s">
        <v>2831</v>
      </c>
      <c r="D316" s="51">
        <v>1</v>
      </c>
      <c r="E316" s="16" t="s">
        <v>835</v>
      </c>
      <c r="F316" s="16"/>
      <c r="G316" s="16"/>
      <c r="H316" s="376"/>
      <c r="I316" s="376"/>
    </row>
    <row r="317" spans="1:9" ht="46.5">
      <c r="A317" s="3"/>
      <c r="B317" s="16"/>
      <c r="C317" s="18" t="s">
        <v>779</v>
      </c>
      <c r="D317" s="51">
        <v>1</v>
      </c>
      <c r="E317" s="16" t="s">
        <v>831</v>
      </c>
      <c r="F317" s="16"/>
      <c r="G317" s="16"/>
      <c r="H317" s="376"/>
      <c r="I317" s="376"/>
    </row>
    <row r="318" spans="1:9">
      <c r="A318" s="3" t="s">
        <v>1666</v>
      </c>
      <c r="B318" s="503" t="s">
        <v>2558</v>
      </c>
      <c r="C318" s="504"/>
      <c r="D318" s="504"/>
      <c r="E318" s="504"/>
      <c r="F318" s="504"/>
      <c r="G318" s="504"/>
      <c r="H318" s="376">
        <f>SUM(D319:D339)</f>
        <v>21</v>
      </c>
      <c r="I318" s="376">
        <f>COUNT(D319:D339)*2</f>
        <v>42</v>
      </c>
    </row>
    <row r="319" spans="1:9" ht="46.5">
      <c r="A319" s="3" t="s">
        <v>1667</v>
      </c>
      <c r="B319" s="5" t="s">
        <v>427</v>
      </c>
      <c r="C319" s="14" t="s">
        <v>780</v>
      </c>
      <c r="D319" s="51">
        <v>1</v>
      </c>
      <c r="E319" s="16" t="s">
        <v>840</v>
      </c>
      <c r="F319" s="16"/>
      <c r="G319" s="16"/>
      <c r="H319" s="376"/>
      <c r="I319" s="376"/>
    </row>
    <row r="320" spans="1:9" ht="29">
      <c r="A320" s="3"/>
      <c r="B320" s="18"/>
      <c r="C320" s="14" t="s">
        <v>781</v>
      </c>
      <c r="D320" s="51">
        <v>1</v>
      </c>
      <c r="E320" s="16" t="s">
        <v>827</v>
      </c>
      <c r="F320" s="16"/>
      <c r="G320" s="16"/>
      <c r="H320" s="376"/>
      <c r="I320" s="376"/>
    </row>
    <row r="321" spans="1:9" ht="46.5">
      <c r="A321" s="3" t="s">
        <v>1668</v>
      </c>
      <c r="B321" s="5" t="s">
        <v>428</v>
      </c>
      <c r="C321" s="14" t="s">
        <v>2832</v>
      </c>
      <c r="D321" s="51">
        <v>1</v>
      </c>
      <c r="E321" s="16" t="s">
        <v>840</v>
      </c>
      <c r="F321" s="16"/>
      <c r="G321" s="16"/>
      <c r="H321" s="376"/>
      <c r="I321" s="376"/>
    </row>
    <row r="322" spans="1:9" ht="43.5">
      <c r="A322" s="3"/>
      <c r="B322" s="5"/>
      <c r="C322" s="19" t="s">
        <v>2833</v>
      </c>
      <c r="D322" s="51">
        <v>1</v>
      </c>
      <c r="E322" s="16" t="s">
        <v>840</v>
      </c>
      <c r="F322" s="16"/>
      <c r="G322" s="16"/>
      <c r="H322" s="376"/>
      <c r="I322" s="376"/>
    </row>
    <row r="323" spans="1:9" ht="43.5">
      <c r="A323" s="3"/>
      <c r="B323" s="5"/>
      <c r="C323" s="19" t="s">
        <v>2834</v>
      </c>
      <c r="D323" s="51">
        <v>1</v>
      </c>
      <c r="E323" s="16" t="s">
        <v>840</v>
      </c>
      <c r="F323" s="16"/>
      <c r="G323" s="16"/>
      <c r="H323" s="376"/>
      <c r="I323" s="376"/>
    </row>
    <row r="324" spans="1:9" ht="29">
      <c r="A324" s="3"/>
      <c r="B324" s="5"/>
      <c r="C324" s="19" t="s">
        <v>2835</v>
      </c>
      <c r="D324" s="51">
        <v>1</v>
      </c>
      <c r="E324" s="16" t="s">
        <v>840</v>
      </c>
      <c r="F324" s="16"/>
      <c r="G324" s="16"/>
      <c r="H324" s="376"/>
      <c r="I324" s="376"/>
    </row>
    <row r="325" spans="1:9" ht="58">
      <c r="A325" s="3"/>
      <c r="B325" s="5"/>
      <c r="C325" s="19" t="s">
        <v>2836</v>
      </c>
      <c r="D325" s="51">
        <v>1</v>
      </c>
      <c r="E325" s="16" t="s">
        <v>840</v>
      </c>
      <c r="F325" s="16"/>
      <c r="G325" s="16"/>
      <c r="H325" s="376"/>
      <c r="I325" s="376"/>
    </row>
    <row r="326" spans="1:9" ht="43.5">
      <c r="A326" s="3"/>
      <c r="B326" s="5"/>
      <c r="C326" s="19" t="s">
        <v>2837</v>
      </c>
      <c r="D326" s="51">
        <v>1</v>
      </c>
      <c r="E326" s="16" t="s">
        <v>840</v>
      </c>
      <c r="F326" s="16"/>
      <c r="G326" s="16"/>
      <c r="H326" s="376"/>
      <c r="I326" s="376"/>
    </row>
    <row r="327" spans="1:9" ht="72.5">
      <c r="A327" s="3"/>
      <c r="B327" s="5"/>
      <c r="C327" s="19" t="s">
        <v>2838</v>
      </c>
      <c r="D327" s="51">
        <v>1</v>
      </c>
      <c r="E327" s="16" t="s">
        <v>840</v>
      </c>
      <c r="F327" s="16"/>
      <c r="G327" s="16"/>
      <c r="H327" s="376"/>
      <c r="I327" s="376"/>
    </row>
    <row r="328" spans="1:9" ht="43.5">
      <c r="A328" s="3"/>
      <c r="B328" s="5"/>
      <c r="C328" s="19" t="s">
        <v>2839</v>
      </c>
      <c r="D328" s="51">
        <v>1</v>
      </c>
      <c r="E328" s="16" t="s">
        <v>840</v>
      </c>
      <c r="F328" s="16"/>
      <c r="G328" s="16"/>
      <c r="H328" s="376"/>
      <c r="I328" s="376"/>
    </row>
    <row r="329" spans="1:9" ht="58">
      <c r="A329" s="3"/>
      <c r="B329" s="5"/>
      <c r="C329" s="19" t="s">
        <v>2840</v>
      </c>
      <c r="D329" s="51">
        <v>1</v>
      </c>
      <c r="E329" s="16" t="s">
        <v>840</v>
      </c>
      <c r="F329" s="16"/>
      <c r="G329" s="16"/>
      <c r="H329" s="376"/>
      <c r="I329" s="376"/>
    </row>
    <row r="330" spans="1:9" ht="43.5">
      <c r="A330" s="3"/>
      <c r="B330" s="5"/>
      <c r="C330" s="19" t="s">
        <v>2841</v>
      </c>
      <c r="D330" s="51">
        <v>1</v>
      </c>
      <c r="E330" s="16" t="s">
        <v>840</v>
      </c>
      <c r="F330" s="16"/>
      <c r="G330" s="16"/>
      <c r="H330" s="376"/>
      <c r="I330" s="376"/>
    </row>
    <row r="331" spans="1:9" ht="43.5">
      <c r="A331" s="3"/>
      <c r="B331" s="5"/>
      <c r="C331" s="19" t="s">
        <v>2842</v>
      </c>
      <c r="D331" s="51">
        <v>1</v>
      </c>
      <c r="E331" s="16" t="s">
        <v>840</v>
      </c>
      <c r="F331" s="16"/>
      <c r="G331" s="16"/>
      <c r="H331" s="376"/>
      <c r="I331" s="376"/>
    </row>
    <row r="332" spans="1:9" ht="43.5">
      <c r="A332" s="3"/>
      <c r="B332" s="5"/>
      <c r="C332" s="19" t="s">
        <v>2843</v>
      </c>
      <c r="D332" s="51">
        <v>1</v>
      </c>
      <c r="E332" s="16" t="s">
        <v>840</v>
      </c>
      <c r="F332" s="16"/>
      <c r="G332" s="16"/>
      <c r="H332" s="376"/>
      <c r="I332" s="376"/>
    </row>
    <row r="333" spans="1:9" ht="72.5">
      <c r="A333" s="3"/>
      <c r="B333" s="5"/>
      <c r="C333" s="69" t="s">
        <v>2844</v>
      </c>
      <c r="D333" s="51">
        <v>1</v>
      </c>
      <c r="E333" s="16" t="s">
        <v>840</v>
      </c>
      <c r="F333" s="16"/>
      <c r="G333" s="16"/>
      <c r="H333" s="376"/>
      <c r="I333" s="376"/>
    </row>
    <row r="334" spans="1:9" ht="43.5">
      <c r="A334" s="3"/>
      <c r="B334" s="5"/>
      <c r="C334" s="19" t="s">
        <v>2845</v>
      </c>
      <c r="D334" s="51">
        <v>1</v>
      </c>
      <c r="E334" s="16" t="s">
        <v>840</v>
      </c>
      <c r="F334" s="16"/>
      <c r="G334" s="16"/>
      <c r="H334" s="376"/>
      <c r="I334" s="376"/>
    </row>
    <row r="335" spans="1:9" ht="43.5">
      <c r="A335" s="3"/>
      <c r="B335" s="5"/>
      <c r="C335" s="19" t="s">
        <v>2846</v>
      </c>
      <c r="D335" s="51">
        <v>1</v>
      </c>
      <c r="E335" s="16" t="s">
        <v>840</v>
      </c>
      <c r="F335" s="16"/>
      <c r="G335" s="16"/>
      <c r="H335" s="376"/>
      <c r="I335" s="376"/>
    </row>
    <row r="336" spans="1:9" ht="43.5">
      <c r="A336" s="3"/>
      <c r="B336" s="5"/>
      <c r="C336" s="19" t="s">
        <v>2847</v>
      </c>
      <c r="D336" s="51">
        <v>1</v>
      </c>
      <c r="E336" s="16" t="s">
        <v>840</v>
      </c>
      <c r="F336" s="16"/>
      <c r="G336" s="16"/>
      <c r="H336" s="376"/>
      <c r="I336" s="376"/>
    </row>
    <row r="337" spans="1:9" ht="43.5">
      <c r="A337" s="3"/>
      <c r="B337" s="5"/>
      <c r="C337" s="19" t="s">
        <v>2848</v>
      </c>
      <c r="D337" s="51">
        <v>1</v>
      </c>
      <c r="E337" s="16" t="s">
        <v>840</v>
      </c>
      <c r="F337" s="16"/>
      <c r="G337" s="16"/>
      <c r="H337" s="376"/>
      <c r="I337" s="376"/>
    </row>
    <row r="338" spans="1:9" ht="31">
      <c r="A338" s="3" t="s">
        <v>1680</v>
      </c>
      <c r="B338" s="5" t="s">
        <v>2232</v>
      </c>
      <c r="C338" s="19" t="s">
        <v>1681</v>
      </c>
      <c r="D338" s="51">
        <v>1</v>
      </c>
      <c r="E338" s="16" t="s">
        <v>835</v>
      </c>
      <c r="F338" s="16"/>
      <c r="G338" s="16"/>
      <c r="H338" s="376"/>
      <c r="I338" s="376"/>
    </row>
    <row r="339" spans="1:9" ht="188.5">
      <c r="A339" s="3" t="s">
        <v>1682</v>
      </c>
      <c r="B339" s="5" t="s">
        <v>430</v>
      </c>
      <c r="C339" s="101" t="s">
        <v>795</v>
      </c>
      <c r="D339" s="51">
        <v>1</v>
      </c>
      <c r="E339" s="16" t="s">
        <v>823</v>
      </c>
      <c r="F339" s="19" t="s">
        <v>2849</v>
      </c>
      <c r="G339" s="16"/>
      <c r="H339" s="376"/>
      <c r="I339" s="376"/>
    </row>
    <row r="340" spans="1:9">
      <c r="A340" s="3" t="s">
        <v>1684</v>
      </c>
      <c r="B340" s="503" t="s">
        <v>1685</v>
      </c>
      <c r="C340" s="504"/>
      <c r="D340" s="504"/>
      <c r="E340" s="504"/>
      <c r="F340" s="504"/>
      <c r="G340" s="504"/>
      <c r="H340" s="376">
        <f>SUM(D341:D345)</f>
        <v>5</v>
      </c>
      <c r="I340" s="376">
        <f>COUNT(D341:D345)*2</f>
        <v>10</v>
      </c>
    </row>
    <row r="341" spans="1:9" ht="31">
      <c r="A341" s="3" t="s">
        <v>1686</v>
      </c>
      <c r="B341" s="5" t="s">
        <v>1687</v>
      </c>
      <c r="C341" s="19" t="s">
        <v>1688</v>
      </c>
      <c r="D341" s="51">
        <v>1</v>
      </c>
      <c r="E341" s="16" t="s">
        <v>829</v>
      </c>
      <c r="F341" s="16"/>
      <c r="G341" s="16"/>
      <c r="H341" s="376"/>
      <c r="I341" s="376"/>
    </row>
    <row r="342" spans="1:9" ht="46.5">
      <c r="A342" s="3" t="s">
        <v>1689</v>
      </c>
      <c r="B342" s="5" t="s">
        <v>1690</v>
      </c>
      <c r="C342" s="19" t="s">
        <v>2850</v>
      </c>
      <c r="D342" s="51">
        <v>1</v>
      </c>
      <c r="E342" s="16" t="s">
        <v>829</v>
      </c>
      <c r="F342" s="16"/>
      <c r="G342" s="16"/>
      <c r="H342" s="376"/>
      <c r="I342" s="376"/>
    </row>
    <row r="343" spans="1:9" ht="46.5">
      <c r="A343" s="3" t="s">
        <v>1693</v>
      </c>
      <c r="B343" s="7" t="s">
        <v>1694</v>
      </c>
      <c r="C343" s="14" t="s">
        <v>1695</v>
      </c>
      <c r="D343" s="51">
        <v>1</v>
      </c>
      <c r="E343" s="16" t="s">
        <v>829</v>
      </c>
      <c r="F343" s="16"/>
      <c r="G343" s="16"/>
      <c r="H343" s="376"/>
      <c r="I343" s="376"/>
    </row>
    <row r="344" spans="1:9" ht="46.5">
      <c r="A344" s="3" t="s">
        <v>1696</v>
      </c>
      <c r="B344" s="5" t="s">
        <v>1697</v>
      </c>
      <c r="C344" s="71" t="s">
        <v>2570</v>
      </c>
      <c r="D344" s="51">
        <v>1</v>
      </c>
      <c r="E344" s="16" t="s">
        <v>829</v>
      </c>
      <c r="F344" s="16"/>
      <c r="G344" s="16"/>
      <c r="H344" s="376"/>
      <c r="I344" s="376"/>
    </row>
    <row r="345" spans="1:9" ht="62">
      <c r="A345" s="3" t="s">
        <v>1699</v>
      </c>
      <c r="B345" s="5" t="s">
        <v>1700</v>
      </c>
      <c r="C345" s="19" t="s">
        <v>1701</v>
      </c>
      <c r="D345" s="51">
        <v>1</v>
      </c>
      <c r="E345" s="16" t="s">
        <v>829</v>
      </c>
      <c r="F345" s="16"/>
      <c r="G345" s="16"/>
      <c r="H345" s="376"/>
      <c r="I345" s="376"/>
    </row>
    <row r="346" spans="1:9">
      <c r="A346" s="3" t="s">
        <v>1702</v>
      </c>
      <c r="B346" s="503" t="s">
        <v>431</v>
      </c>
      <c r="C346" s="504"/>
      <c r="D346" s="504"/>
      <c r="E346" s="504"/>
      <c r="F346" s="504"/>
      <c r="G346" s="504"/>
      <c r="H346" s="376">
        <f>SUM(D347:D349)</f>
        <v>3</v>
      </c>
      <c r="I346" s="376">
        <f>COUNT(D347:D349)*2</f>
        <v>6</v>
      </c>
    </row>
    <row r="347" spans="1:9" ht="62">
      <c r="A347" s="3" t="s">
        <v>1703</v>
      </c>
      <c r="B347" s="5" t="s">
        <v>432</v>
      </c>
      <c r="C347" s="19" t="s">
        <v>2851</v>
      </c>
      <c r="D347" s="51">
        <v>1</v>
      </c>
      <c r="E347" s="16" t="s">
        <v>829</v>
      </c>
      <c r="F347" s="16"/>
      <c r="G347" s="16"/>
      <c r="H347" s="376"/>
      <c r="I347" s="376"/>
    </row>
    <row r="348" spans="1:9" ht="46.5">
      <c r="A348" s="3" t="s">
        <v>1705</v>
      </c>
      <c r="B348" s="6" t="s">
        <v>433</v>
      </c>
      <c r="C348" s="19" t="s">
        <v>797</v>
      </c>
      <c r="D348" s="51">
        <v>1</v>
      </c>
      <c r="E348" s="16" t="s">
        <v>831</v>
      </c>
      <c r="F348" s="16"/>
      <c r="G348" s="16"/>
      <c r="H348" s="376"/>
      <c r="I348" s="376"/>
    </row>
    <row r="349" spans="1:9" ht="46.5">
      <c r="A349" s="3" t="s">
        <v>205</v>
      </c>
      <c r="B349" s="5" t="s">
        <v>434</v>
      </c>
      <c r="C349" s="14" t="s">
        <v>798</v>
      </c>
      <c r="D349" s="51">
        <v>1</v>
      </c>
      <c r="E349" s="16" t="s">
        <v>835</v>
      </c>
      <c r="F349" s="16"/>
      <c r="G349" s="16"/>
      <c r="H349" s="376"/>
      <c r="I349" s="376"/>
    </row>
    <row r="350" spans="1:9" ht="37">
      <c r="A350" s="202" t="s">
        <v>1707</v>
      </c>
      <c r="B350" s="473" t="s">
        <v>1708</v>
      </c>
      <c r="C350" s="473"/>
      <c r="D350" s="473"/>
      <c r="E350" s="473"/>
      <c r="F350" s="473"/>
      <c r="G350" s="473"/>
      <c r="H350" s="376">
        <f>SUM(D351:D356)</f>
        <v>6</v>
      </c>
      <c r="I350" s="376">
        <f>COUNT(D351:D356)*2</f>
        <v>12</v>
      </c>
    </row>
    <row r="351" spans="1:9" ht="31">
      <c r="A351" s="3" t="s">
        <v>1709</v>
      </c>
      <c r="B351" s="88" t="s">
        <v>1710</v>
      </c>
      <c r="C351" s="16" t="s">
        <v>1711</v>
      </c>
      <c r="D351" s="51">
        <v>1</v>
      </c>
      <c r="E351" s="16" t="s">
        <v>835</v>
      </c>
      <c r="F351" s="16"/>
      <c r="G351" s="16"/>
      <c r="H351" s="376"/>
      <c r="I351" s="376"/>
    </row>
    <row r="352" spans="1:9" ht="15.5">
      <c r="A352" s="3"/>
      <c r="B352" s="88"/>
      <c r="C352" s="16" t="s">
        <v>1712</v>
      </c>
      <c r="D352" s="51">
        <v>1</v>
      </c>
      <c r="E352" s="16" t="s">
        <v>822</v>
      </c>
      <c r="F352" s="16"/>
      <c r="G352" s="16"/>
      <c r="H352" s="376"/>
      <c r="I352" s="376"/>
    </row>
    <row r="353" spans="1:9" ht="15.5">
      <c r="A353" s="3"/>
      <c r="B353" s="88"/>
      <c r="C353" s="16" t="s">
        <v>1713</v>
      </c>
      <c r="D353" s="51">
        <v>1</v>
      </c>
      <c r="E353" s="16" t="s">
        <v>822</v>
      </c>
      <c r="F353" s="16"/>
      <c r="G353" s="16"/>
      <c r="H353" s="376"/>
      <c r="I353" s="376"/>
    </row>
    <row r="354" spans="1:9" ht="15.5">
      <c r="A354" s="3"/>
      <c r="B354" s="88"/>
      <c r="C354" s="16" t="s">
        <v>1714</v>
      </c>
      <c r="D354" s="51">
        <v>1</v>
      </c>
      <c r="E354" s="16" t="s">
        <v>835</v>
      </c>
      <c r="F354" s="16"/>
      <c r="G354" s="16"/>
      <c r="H354" s="376"/>
      <c r="I354" s="376"/>
    </row>
    <row r="355" spans="1:9" ht="31">
      <c r="A355" s="3" t="s">
        <v>1715</v>
      </c>
      <c r="B355" s="88" t="s">
        <v>1716</v>
      </c>
      <c r="C355" s="16" t="s">
        <v>1717</v>
      </c>
      <c r="D355" s="51">
        <v>1</v>
      </c>
      <c r="E355" s="16" t="s">
        <v>835</v>
      </c>
      <c r="F355" s="16"/>
      <c r="G355" s="16"/>
      <c r="H355" s="376"/>
      <c r="I355" s="376"/>
    </row>
    <row r="356" spans="1:9" ht="15.5">
      <c r="A356" s="3"/>
      <c r="B356" s="88"/>
      <c r="C356" s="16" t="s">
        <v>1718</v>
      </c>
      <c r="D356" s="51">
        <v>1</v>
      </c>
      <c r="E356" s="16" t="s">
        <v>835</v>
      </c>
      <c r="F356" s="16"/>
      <c r="G356" s="16"/>
      <c r="H356" s="376"/>
      <c r="I356" s="376"/>
    </row>
    <row r="357" spans="1:9" ht="18.5">
      <c r="A357" s="1"/>
      <c r="B357" s="505" t="s">
        <v>2236</v>
      </c>
      <c r="C357" s="504"/>
      <c r="D357" s="504"/>
      <c r="E357" s="504"/>
      <c r="F357" s="504"/>
      <c r="G357" s="504"/>
      <c r="H357" s="300">
        <f>H358+H363+H370+H376</f>
        <v>16</v>
      </c>
      <c r="I357" s="300">
        <f>I358+I363+I370+I376</f>
        <v>32</v>
      </c>
    </row>
    <row r="358" spans="1:9">
      <c r="A358" s="3" t="s">
        <v>1719</v>
      </c>
      <c r="B358" s="503" t="s">
        <v>436</v>
      </c>
      <c r="C358" s="504"/>
      <c r="D358" s="504"/>
      <c r="E358" s="504"/>
      <c r="F358" s="504"/>
      <c r="G358" s="504"/>
      <c r="H358" s="300">
        <f>SUM(D359:D362)</f>
        <v>4</v>
      </c>
      <c r="I358" s="300">
        <f>COUNT(D359:D362)*2</f>
        <v>8</v>
      </c>
    </row>
    <row r="359" spans="1:9" ht="29">
      <c r="A359" s="3" t="s">
        <v>1720</v>
      </c>
      <c r="B359" s="14" t="s">
        <v>437</v>
      </c>
      <c r="C359" s="14" t="s">
        <v>2852</v>
      </c>
      <c r="D359" s="51">
        <v>1</v>
      </c>
      <c r="E359" s="71" t="s">
        <v>840</v>
      </c>
      <c r="F359" s="19"/>
      <c r="G359" s="114"/>
    </row>
    <row r="360" spans="1:9" ht="29">
      <c r="A360" s="3" t="s">
        <v>1731</v>
      </c>
      <c r="B360" s="14" t="s">
        <v>438</v>
      </c>
      <c r="C360" s="19" t="s">
        <v>2853</v>
      </c>
      <c r="D360" s="51">
        <v>1</v>
      </c>
      <c r="E360" s="71" t="s">
        <v>840</v>
      </c>
      <c r="F360" s="71"/>
      <c r="G360" s="114"/>
    </row>
    <row r="361" spans="1:9">
      <c r="A361" s="3"/>
      <c r="B361" s="14"/>
      <c r="C361" s="101" t="s">
        <v>2854</v>
      </c>
      <c r="D361" s="51">
        <v>1</v>
      </c>
      <c r="E361" s="71" t="s">
        <v>840</v>
      </c>
      <c r="F361" s="71"/>
      <c r="G361" s="114"/>
    </row>
    <row r="362" spans="1:9">
      <c r="A362" s="3"/>
      <c r="B362" s="14"/>
      <c r="C362" s="19" t="s">
        <v>807</v>
      </c>
      <c r="D362" s="51">
        <v>1</v>
      </c>
      <c r="E362" s="71" t="s">
        <v>840</v>
      </c>
      <c r="F362" s="71"/>
      <c r="G362" s="114"/>
    </row>
    <row r="363" spans="1:9">
      <c r="A363" s="3" t="s">
        <v>1733</v>
      </c>
      <c r="B363" s="503" t="s">
        <v>439</v>
      </c>
      <c r="C363" s="504"/>
      <c r="D363" s="504"/>
      <c r="E363" s="504"/>
      <c r="F363" s="504"/>
      <c r="G363" s="504"/>
      <c r="H363" s="300">
        <f>SUM(D364:D369)</f>
        <v>6</v>
      </c>
      <c r="I363" s="300">
        <f>COUNT(D364:D369)*2</f>
        <v>12</v>
      </c>
    </row>
    <row r="364" spans="1:9" ht="43.5">
      <c r="A364" s="3" t="s">
        <v>1734</v>
      </c>
      <c r="B364" s="14" t="s">
        <v>440</v>
      </c>
      <c r="C364" s="19" t="s">
        <v>2855</v>
      </c>
      <c r="D364" s="51">
        <v>1</v>
      </c>
      <c r="E364" s="71" t="s">
        <v>840</v>
      </c>
      <c r="F364" s="19" t="s">
        <v>2856</v>
      </c>
      <c r="G364" s="114"/>
    </row>
    <row r="365" spans="1:9">
      <c r="A365" s="3"/>
      <c r="B365" s="14"/>
      <c r="C365" s="19" t="s">
        <v>2857</v>
      </c>
      <c r="D365" s="51">
        <v>1</v>
      </c>
      <c r="E365" s="71" t="s">
        <v>840</v>
      </c>
      <c r="F365" s="71"/>
      <c r="G365" s="114"/>
    </row>
    <row r="366" spans="1:9">
      <c r="A366" s="3"/>
      <c r="B366" s="14"/>
      <c r="C366" s="19" t="s">
        <v>2858</v>
      </c>
      <c r="D366" s="51">
        <v>1</v>
      </c>
      <c r="E366" s="71" t="s">
        <v>840</v>
      </c>
      <c r="F366" s="71"/>
      <c r="G366" s="114"/>
    </row>
    <row r="367" spans="1:9">
      <c r="A367" s="3"/>
      <c r="B367" s="14"/>
      <c r="C367" s="14" t="s">
        <v>2579</v>
      </c>
      <c r="D367" s="51">
        <v>1</v>
      </c>
      <c r="E367" s="71" t="s">
        <v>840</v>
      </c>
      <c r="F367" s="71"/>
      <c r="G367" s="114"/>
    </row>
    <row r="368" spans="1:9">
      <c r="A368" s="3"/>
      <c r="B368" s="14"/>
      <c r="C368" s="14" t="s">
        <v>2859</v>
      </c>
      <c r="D368" s="51">
        <v>1</v>
      </c>
      <c r="E368" s="71" t="s">
        <v>840</v>
      </c>
      <c r="F368" s="71"/>
      <c r="G368" s="114"/>
    </row>
    <row r="369" spans="1:9">
      <c r="A369" s="3"/>
      <c r="B369" s="14"/>
      <c r="C369" s="14" t="s">
        <v>2860</v>
      </c>
      <c r="D369" s="51">
        <v>1</v>
      </c>
      <c r="E369" s="71" t="s">
        <v>840</v>
      </c>
      <c r="F369" s="71"/>
      <c r="G369" s="114"/>
    </row>
    <row r="370" spans="1:9">
      <c r="A370" s="3" t="s">
        <v>1736</v>
      </c>
      <c r="B370" s="503" t="s">
        <v>441</v>
      </c>
      <c r="C370" s="504"/>
      <c r="D370" s="504"/>
      <c r="E370" s="504"/>
      <c r="F370" s="504"/>
      <c r="G370" s="504"/>
      <c r="H370" s="300">
        <f>SUM(D371:D375)</f>
        <v>5</v>
      </c>
      <c r="I370" s="300">
        <f>COUNT(D371:D375)*2</f>
        <v>10</v>
      </c>
    </row>
    <row r="371" spans="1:9" ht="29">
      <c r="A371" s="3" t="s">
        <v>1737</v>
      </c>
      <c r="B371" s="14" t="s">
        <v>442</v>
      </c>
      <c r="C371" s="69" t="s">
        <v>2861</v>
      </c>
      <c r="D371" s="51">
        <v>1</v>
      </c>
      <c r="E371" s="71" t="s">
        <v>840</v>
      </c>
      <c r="F371" s="71"/>
      <c r="G371" s="114"/>
    </row>
    <row r="372" spans="1:9">
      <c r="A372" s="3"/>
      <c r="B372" s="14"/>
      <c r="C372" s="19" t="s">
        <v>2862</v>
      </c>
      <c r="D372" s="51">
        <v>1</v>
      </c>
      <c r="E372" s="71" t="s">
        <v>840</v>
      </c>
      <c r="F372" s="71"/>
      <c r="G372" s="114"/>
    </row>
    <row r="373" spans="1:9">
      <c r="A373" s="3"/>
      <c r="B373" s="14"/>
      <c r="C373" s="19" t="s">
        <v>2863</v>
      </c>
      <c r="D373" s="51">
        <v>1</v>
      </c>
      <c r="E373" s="71" t="s">
        <v>840</v>
      </c>
      <c r="F373" s="71"/>
      <c r="G373" s="114"/>
    </row>
    <row r="374" spans="1:9" ht="58">
      <c r="A374" s="3"/>
      <c r="B374" s="14"/>
      <c r="C374" s="19" t="s">
        <v>2864</v>
      </c>
      <c r="D374" s="51">
        <v>1</v>
      </c>
      <c r="E374" s="71" t="s">
        <v>840</v>
      </c>
      <c r="F374" s="19" t="s">
        <v>2865</v>
      </c>
      <c r="G374" s="114"/>
    </row>
    <row r="375" spans="1:9">
      <c r="A375" s="3"/>
      <c r="B375" s="14"/>
      <c r="C375" s="14" t="s">
        <v>2866</v>
      </c>
      <c r="D375" s="51">
        <v>1</v>
      </c>
      <c r="E375" s="71" t="s">
        <v>840</v>
      </c>
      <c r="F375" s="71"/>
      <c r="G375" s="114"/>
    </row>
    <row r="376" spans="1:9">
      <c r="A376" s="3" t="s">
        <v>1745</v>
      </c>
      <c r="B376" s="503" t="s">
        <v>443</v>
      </c>
      <c r="C376" s="504"/>
      <c r="D376" s="504"/>
      <c r="E376" s="504"/>
      <c r="F376" s="504"/>
      <c r="G376" s="504"/>
      <c r="H376" s="300">
        <f>SUM(D377)</f>
        <v>1</v>
      </c>
      <c r="I376" s="300">
        <f>COUNT(D377)*2</f>
        <v>2</v>
      </c>
    </row>
    <row r="377" spans="1:9" ht="29">
      <c r="A377" s="3" t="s">
        <v>1746</v>
      </c>
      <c r="B377" s="14" t="s">
        <v>444</v>
      </c>
      <c r="C377" s="14" t="s">
        <v>2586</v>
      </c>
      <c r="D377" s="51">
        <v>1</v>
      </c>
      <c r="E377" s="71" t="s">
        <v>840</v>
      </c>
      <c r="F377" s="71"/>
      <c r="G377" s="114"/>
    </row>
    <row r="378" spans="1:9">
      <c r="A378" s="43"/>
      <c r="B378" s="22"/>
      <c r="C378" s="22"/>
      <c r="D378" s="152"/>
      <c r="E378" s="22"/>
      <c r="F378" s="22"/>
      <c r="G378" s="22"/>
    </row>
    <row r="379" spans="1:9">
      <c r="A379" s="43"/>
      <c r="B379" s="22"/>
      <c r="C379" s="22"/>
      <c r="D379" s="152"/>
      <c r="E379" s="22"/>
      <c r="F379" s="22"/>
      <c r="G379" s="22"/>
    </row>
    <row r="380" spans="1:9" ht="46">
      <c r="A380" s="488" t="s">
        <v>2867</v>
      </c>
      <c r="B380" s="488"/>
      <c r="C380" s="488"/>
      <c r="D380" s="152"/>
      <c r="E380" s="22"/>
      <c r="F380" s="22"/>
      <c r="G380" s="22"/>
    </row>
    <row r="381" spans="1:9" ht="46">
      <c r="A381" s="151"/>
      <c r="B381" s="190" t="s">
        <v>2868</v>
      </c>
      <c r="C381" s="120">
        <f>D406</f>
        <v>50</v>
      </c>
      <c r="D381" s="152"/>
      <c r="E381" s="22"/>
      <c r="F381" s="22"/>
      <c r="G381" s="22"/>
    </row>
    <row r="382" spans="1:9" ht="26">
      <c r="A382" s="151"/>
      <c r="B382" s="482" t="s">
        <v>446</v>
      </c>
      <c r="C382" s="489"/>
      <c r="D382" s="152"/>
      <c r="E382" s="22"/>
      <c r="F382" s="22"/>
      <c r="G382" s="22"/>
    </row>
    <row r="383" spans="1:9" ht="21">
      <c r="A383" s="3" t="s">
        <v>216</v>
      </c>
      <c r="B383" s="191" t="s">
        <v>447</v>
      </c>
      <c r="C383" s="110">
        <f>D398</f>
        <v>50</v>
      </c>
      <c r="D383" s="152"/>
      <c r="E383" s="22"/>
      <c r="F383" s="22"/>
      <c r="G383" s="22"/>
    </row>
    <row r="384" spans="1:9" ht="21">
      <c r="A384" s="3" t="s">
        <v>217</v>
      </c>
      <c r="B384" s="191" t="s">
        <v>2869</v>
      </c>
      <c r="C384" s="110">
        <f t="shared" ref="C384:C390" si="0">D399</f>
        <v>50</v>
      </c>
      <c r="D384" s="152"/>
      <c r="E384" s="22"/>
      <c r="F384" s="22"/>
      <c r="G384" s="22"/>
    </row>
    <row r="385" spans="1:7" ht="21">
      <c r="A385" s="3" t="s">
        <v>218</v>
      </c>
      <c r="B385" s="191" t="s">
        <v>449</v>
      </c>
      <c r="C385" s="110">
        <f t="shared" si="0"/>
        <v>50</v>
      </c>
      <c r="D385" s="152"/>
      <c r="E385" s="22"/>
      <c r="F385" s="22"/>
      <c r="G385" s="22"/>
    </row>
    <row r="386" spans="1:7" ht="21">
      <c r="A386" s="3" t="s">
        <v>219</v>
      </c>
      <c r="B386" s="191" t="s">
        <v>450</v>
      </c>
      <c r="C386" s="110">
        <f t="shared" si="0"/>
        <v>50</v>
      </c>
      <c r="D386" s="152"/>
      <c r="E386" s="22"/>
      <c r="F386" s="22"/>
      <c r="G386" s="22"/>
    </row>
    <row r="387" spans="1:7" ht="21">
      <c r="A387" s="3" t="s">
        <v>220</v>
      </c>
      <c r="B387" s="191" t="s">
        <v>451</v>
      </c>
      <c r="C387" s="110">
        <f t="shared" si="0"/>
        <v>50</v>
      </c>
      <c r="D387" s="152"/>
      <c r="E387" s="22"/>
      <c r="F387" s="22"/>
      <c r="G387" s="22"/>
    </row>
    <row r="388" spans="1:7" ht="21">
      <c r="A388" s="3" t="s">
        <v>221</v>
      </c>
      <c r="B388" s="191" t="s">
        <v>452</v>
      </c>
      <c r="C388" s="110">
        <f t="shared" si="0"/>
        <v>50</v>
      </c>
      <c r="D388" s="152"/>
      <c r="E388" s="22"/>
      <c r="F388" s="22"/>
      <c r="G388" s="22"/>
    </row>
    <row r="389" spans="1:7" ht="21">
      <c r="A389" s="3" t="s">
        <v>222</v>
      </c>
      <c r="B389" s="191" t="s">
        <v>453</v>
      </c>
      <c r="C389" s="110">
        <f t="shared" si="0"/>
        <v>50</v>
      </c>
      <c r="D389" s="152"/>
      <c r="E389" s="22"/>
      <c r="F389" s="22"/>
      <c r="G389" s="22"/>
    </row>
    <row r="390" spans="1:7" ht="21">
      <c r="A390" s="3" t="s">
        <v>223</v>
      </c>
      <c r="B390" s="191" t="s">
        <v>454</v>
      </c>
      <c r="C390" s="110">
        <f t="shared" si="0"/>
        <v>50</v>
      </c>
      <c r="D390" s="152"/>
      <c r="E390" s="22"/>
      <c r="F390" s="22"/>
      <c r="G390" s="22"/>
    </row>
    <row r="391" spans="1:7">
      <c r="A391" s="43"/>
      <c r="B391" s="22"/>
      <c r="C391" s="22"/>
      <c r="D391" s="152"/>
      <c r="E391" s="22"/>
      <c r="F391" s="22"/>
      <c r="G391" s="22"/>
    </row>
    <row r="392" spans="1:7">
      <c r="A392" s="43"/>
      <c r="B392" s="22"/>
      <c r="C392" s="22"/>
      <c r="D392" s="152"/>
      <c r="E392" s="22"/>
      <c r="F392" s="22"/>
      <c r="G392" s="22"/>
    </row>
    <row r="393" spans="1:7">
      <c r="A393" s="43"/>
      <c r="B393" s="22"/>
      <c r="C393" s="22"/>
      <c r="D393" s="152"/>
      <c r="E393" s="22"/>
      <c r="F393" s="22"/>
      <c r="G393" s="22"/>
    </row>
    <row r="394" spans="1:7">
      <c r="A394" s="343"/>
      <c r="B394" s="301"/>
      <c r="C394" s="301"/>
      <c r="D394" s="368"/>
      <c r="E394" s="301"/>
      <c r="F394" s="301"/>
      <c r="G394" s="22"/>
    </row>
    <row r="395" spans="1:7">
      <c r="A395" s="343"/>
      <c r="B395" s="301"/>
      <c r="C395" s="301"/>
      <c r="D395" s="368"/>
      <c r="E395" s="301"/>
      <c r="F395" s="301"/>
      <c r="G395" s="22"/>
    </row>
    <row r="396" spans="1:7">
      <c r="A396" s="343"/>
      <c r="B396" s="301"/>
      <c r="C396" s="301"/>
      <c r="D396" s="368"/>
      <c r="E396" s="301"/>
      <c r="F396" s="301"/>
      <c r="G396" s="22"/>
    </row>
    <row r="397" spans="1:7">
      <c r="A397" s="343"/>
      <c r="B397" s="301" t="s">
        <v>455</v>
      </c>
      <c r="C397" s="301" t="s">
        <v>2258</v>
      </c>
      <c r="D397" s="368" t="s">
        <v>1756</v>
      </c>
      <c r="E397" s="301">
        <f>G2</f>
        <v>5</v>
      </c>
      <c r="F397" s="301"/>
      <c r="G397" s="22"/>
    </row>
    <row r="398" spans="1:7">
      <c r="A398" s="343" t="s">
        <v>216</v>
      </c>
      <c r="B398" s="301">
        <f>IF(E397=0,0,H4)</f>
        <v>12</v>
      </c>
      <c r="C398" s="301">
        <f>IF(E397=0,0,I4)</f>
        <v>24</v>
      </c>
      <c r="D398" s="368">
        <f>IF(E397=0,0,B398*100/C398)</f>
        <v>50</v>
      </c>
      <c r="E398" s="301"/>
      <c r="F398" s="301"/>
      <c r="G398" s="22"/>
    </row>
    <row r="399" spans="1:7">
      <c r="A399" s="343" t="s">
        <v>217</v>
      </c>
      <c r="B399" s="301">
        <f>IF(E397=0,0,H20)</f>
        <v>26</v>
      </c>
      <c r="C399" s="301">
        <f>IF(E397=0,0,I20)</f>
        <v>52</v>
      </c>
      <c r="D399" s="368">
        <f>IF(E397=0,0,B399*100/C399)</f>
        <v>50</v>
      </c>
      <c r="E399" s="301"/>
      <c r="F399" s="301"/>
      <c r="G399" s="22"/>
    </row>
    <row r="400" spans="1:7">
      <c r="A400" s="343" t="s">
        <v>218</v>
      </c>
      <c r="B400" s="301">
        <f>IF(E397=0,0,H51)</f>
        <v>43</v>
      </c>
      <c r="C400" s="301">
        <f>IF(E397=0,0,I51)</f>
        <v>86</v>
      </c>
      <c r="D400" s="368">
        <f>IF(E397=0,0,B400*100/C400)</f>
        <v>50</v>
      </c>
      <c r="E400" s="301"/>
      <c r="F400" s="301"/>
      <c r="G400" s="22"/>
    </row>
    <row r="401" spans="1:7">
      <c r="A401" s="343" t="s">
        <v>219</v>
      </c>
      <c r="B401" s="301">
        <f>IF(E397=0,0,H100)</f>
        <v>44</v>
      </c>
      <c r="C401" s="301">
        <f>IF(E397=0,0,I100)</f>
        <v>88</v>
      </c>
      <c r="D401" s="368">
        <f>IF(E397=0,0,B401*100/C401)</f>
        <v>50</v>
      </c>
      <c r="E401" s="301"/>
      <c r="F401" s="301"/>
      <c r="G401" s="22"/>
    </row>
    <row r="402" spans="1:7">
      <c r="A402" s="343" t="s">
        <v>220</v>
      </c>
      <c r="B402" s="369">
        <f>IF(E397=0,0,H151)</f>
        <v>81</v>
      </c>
      <c r="C402" s="369">
        <f>IF(E397=0,0,I151)</f>
        <v>162</v>
      </c>
      <c r="D402" s="368">
        <f>IF(E397=0,0,B402*100/C402)</f>
        <v>50</v>
      </c>
      <c r="E402" s="301"/>
      <c r="F402" s="301"/>
      <c r="G402" s="22"/>
    </row>
    <row r="403" spans="1:7">
      <c r="A403" s="343" t="s">
        <v>221</v>
      </c>
      <c r="B403" s="369">
        <f>IF(E397=0,0,H245)</f>
        <v>61</v>
      </c>
      <c r="C403" s="369">
        <f>IF(E397=0,0,I245)</f>
        <v>122</v>
      </c>
      <c r="D403" s="368">
        <f>IF(E397=0,0,B403*100/C403)</f>
        <v>50</v>
      </c>
      <c r="E403" s="301"/>
      <c r="F403" s="301"/>
      <c r="G403" s="22"/>
    </row>
    <row r="404" spans="1:7">
      <c r="A404" s="343" t="s">
        <v>222</v>
      </c>
      <c r="B404" s="369">
        <f>IF( E397=0,0,H313)</f>
        <v>38</v>
      </c>
      <c r="C404" s="369">
        <f>IF(E397=0,0,I313)</f>
        <v>76</v>
      </c>
      <c r="D404" s="368">
        <f>IF(E397=0,0,B404*100/C404)</f>
        <v>50</v>
      </c>
      <c r="E404" s="301"/>
      <c r="F404" s="301"/>
      <c r="G404" s="22"/>
    </row>
    <row r="405" spans="1:7">
      <c r="A405" s="343" t="s">
        <v>223</v>
      </c>
      <c r="B405" s="369">
        <f>IF(G2=0,0,H357)</f>
        <v>16</v>
      </c>
      <c r="C405" s="369">
        <f>IF(E397=0,0,I357)</f>
        <v>32</v>
      </c>
      <c r="D405" s="368">
        <f>IF(E397=0,0,B405*100/C405)</f>
        <v>50</v>
      </c>
      <c r="E405" s="301"/>
      <c r="F405" s="301"/>
      <c r="G405" s="22"/>
    </row>
    <row r="406" spans="1:7">
      <c r="A406" s="343" t="s">
        <v>224</v>
      </c>
      <c r="B406" s="301">
        <f>IF(G2=0,0,SUM(B398:B405))</f>
        <v>321</v>
      </c>
      <c r="C406" s="301">
        <f>IF(G2=0,0,SUM(C398:C405))</f>
        <v>642</v>
      </c>
      <c r="D406" s="368">
        <f>IF(E397=0,0,B406*100/C406)</f>
        <v>50</v>
      </c>
      <c r="E406" s="301"/>
      <c r="F406" s="301"/>
      <c r="G406" s="22"/>
    </row>
    <row r="407" spans="1:7">
      <c r="A407" s="345"/>
      <c r="B407" s="342"/>
      <c r="C407" s="342"/>
      <c r="D407" s="368"/>
      <c r="E407" s="342"/>
      <c r="F407" s="342"/>
    </row>
    <row r="408" spans="1:7">
      <c r="A408" s="345"/>
      <c r="B408" s="342"/>
      <c r="C408" s="342"/>
      <c r="D408" s="368"/>
      <c r="E408" s="342"/>
      <c r="F408" s="342"/>
    </row>
  </sheetData>
  <protectedRanges>
    <protectedRange sqref="G1:G408" name="Range2_1"/>
    <protectedRange sqref="D1:D408" name="Range1_1"/>
  </protectedRanges>
  <mergeCells count="57">
    <mergeCell ref="B51:G51"/>
    <mergeCell ref="A1:G1"/>
    <mergeCell ref="A2:F2"/>
    <mergeCell ref="B4:G4"/>
    <mergeCell ref="B5:G5"/>
    <mergeCell ref="B8:G8"/>
    <mergeCell ref="B17:G17"/>
    <mergeCell ref="B20:G20"/>
    <mergeCell ref="B21:G21"/>
    <mergeCell ref="B31:G31"/>
    <mergeCell ref="B35:G35"/>
    <mergeCell ref="B40:G40"/>
    <mergeCell ref="B147:G147"/>
    <mergeCell ref="B52:G52"/>
    <mergeCell ref="B61:G61"/>
    <mergeCell ref="B72:G72"/>
    <mergeCell ref="B83:G83"/>
    <mergeCell ref="B94:G94"/>
    <mergeCell ref="B100:G100"/>
    <mergeCell ref="B101:G101"/>
    <mergeCell ref="B106:G106"/>
    <mergeCell ref="B116:G116"/>
    <mergeCell ref="B135:G135"/>
    <mergeCell ref="B141:G141"/>
    <mergeCell ref="B233:G233"/>
    <mergeCell ref="B151:G151"/>
    <mergeCell ref="B152:G152"/>
    <mergeCell ref="B158:G158"/>
    <mergeCell ref="B161:G161"/>
    <mergeCell ref="B168:G168"/>
    <mergeCell ref="B176:G176"/>
    <mergeCell ref="B181:G181"/>
    <mergeCell ref="B194:G194"/>
    <mergeCell ref="B203:G203"/>
    <mergeCell ref="B216:G216"/>
    <mergeCell ref="B226:G226"/>
    <mergeCell ref="B340:G340"/>
    <mergeCell ref="B242:G242"/>
    <mergeCell ref="B245:F245"/>
    <mergeCell ref="B246:G246"/>
    <mergeCell ref="B251:G251"/>
    <mergeCell ref="B264:G264"/>
    <mergeCell ref="B272:G272"/>
    <mergeCell ref="B286:G286"/>
    <mergeCell ref="B298:G298"/>
    <mergeCell ref="B313:G313"/>
    <mergeCell ref="B314:G314"/>
    <mergeCell ref="B318:G318"/>
    <mergeCell ref="B376:G376"/>
    <mergeCell ref="A380:C380"/>
    <mergeCell ref="B382:C382"/>
    <mergeCell ref="B346:G346"/>
    <mergeCell ref="B350:G350"/>
    <mergeCell ref="B357:G357"/>
    <mergeCell ref="B358:G358"/>
    <mergeCell ref="B363:G363"/>
    <mergeCell ref="B370:G370"/>
  </mergeCells>
  <dataValidations count="1">
    <dataValidation type="list" allowBlank="1" showInputMessage="1" showErrorMessage="1" sqref="D1:D408">
      <formula1>$L$1:$N$1</formula1>
    </dataValidation>
  </dataValidations>
  <pageMargins left="0.7" right="0.7" top="0.75" bottom="0.75" header="0.3" footer="0.3"/>
  <pageSetup paperSize="9" scale="43" fitToHeight="0" orientation="portrait" verticalDpi="0" r:id="rId1"/>
</worksheet>
</file>

<file path=xl/worksheets/sheet7.xml><?xml version="1.0" encoding="utf-8"?>
<worksheet xmlns="http://schemas.openxmlformats.org/spreadsheetml/2006/main" xmlns:r="http://schemas.openxmlformats.org/officeDocument/2006/relationships">
  <sheetPr>
    <pageSetUpPr fitToPage="1"/>
  </sheetPr>
  <dimension ref="A1:O457"/>
  <sheetViews>
    <sheetView topLeftCell="A52" workbookViewId="0">
      <selection activeCell="D425" sqref="D425"/>
    </sheetView>
  </sheetViews>
  <sheetFormatPr defaultColWidth="9.1796875" defaultRowHeight="14.5"/>
  <cols>
    <col min="1" max="1" width="15" style="124" customWidth="1"/>
    <col min="2" max="2" width="30.54296875" style="124" customWidth="1"/>
    <col min="3" max="3" width="29" style="124" customWidth="1"/>
    <col min="4" max="4" width="11.81640625" style="124" customWidth="1"/>
    <col min="5" max="5" width="17" style="124" customWidth="1"/>
    <col min="6" max="6" width="29.1796875" style="124" customWidth="1"/>
    <col min="7" max="7" width="18.1796875" style="124" customWidth="1"/>
    <col min="8" max="15" width="9.1796875" style="300"/>
    <col min="16" max="16384" width="9.1796875" style="124"/>
  </cols>
  <sheetData>
    <row r="1" spans="1:13" ht="33.5">
      <c r="A1" s="515" t="s">
        <v>0</v>
      </c>
      <c r="B1" s="515"/>
      <c r="C1" s="515"/>
      <c r="D1" s="515"/>
      <c r="E1" s="515"/>
      <c r="F1" s="515"/>
      <c r="G1" s="515"/>
      <c r="H1" s="379"/>
      <c r="I1" s="379"/>
      <c r="K1" s="300">
        <v>0</v>
      </c>
      <c r="L1" s="300">
        <v>1</v>
      </c>
      <c r="M1" s="300">
        <v>2</v>
      </c>
    </row>
    <row r="2" spans="1:13" ht="26">
      <c r="A2" s="486" t="s">
        <v>2870</v>
      </c>
      <c r="B2" s="438"/>
      <c r="C2" s="438"/>
      <c r="D2" s="438"/>
      <c r="E2" s="438"/>
      <c r="F2" s="439"/>
      <c r="G2" s="203">
        <v>6</v>
      </c>
      <c r="H2" s="379"/>
      <c r="I2" s="379"/>
    </row>
    <row r="3" spans="1:13" ht="29">
      <c r="A3" s="126" t="s">
        <v>2</v>
      </c>
      <c r="B3" s="137" t="s">
        <v>225</v>
      </c>
      <c r="C3" s="76" t="s">
        <v>971</v>
      </c>
      <c r="D3" s="76" t="s">
        <v>818</v>
      </c>
      <c r="E3" s="76" t="s">
        <v>819</v>
      </c>
      <c r="F3" s="76" t="s">
        <v>845</v>
      </c>
      <c r="G3" s="76" t="s">
        <v>968</v>
      </c>
      <c r="H3" s="379"/>
      <c r="I3" s="379"/>
    </row>
    <row r="4" spans="1:13" ht="21">
      <c r="A4" s="1"/>
      <c r="B4" s="440" t="s">
        <v>226</v>
      </c>
      <c r="C4" s="441"/>
      <c r="D4" s="441"/>
      <c r="E4" s="441"/>
      <c r="F4" s="441"/>
      <c r="G4" s="441"/>
      <c r="H4" s="379">
        <f>H5+H10</f>
        <v>9</v>
      </c>
      <c r="I4" s="379">
        <f>I5+I10</f>
        <v>18</v>
      </c>
    </row>
    <row r="5" spans="1:13" ht="18.5">
      <c r="A5" s="188" t="s">
        <v>973</v>
      </c>
      <c r="B5" s="431" t="s">
        <v>227</v>
      </c>
      <c r="C5" s="443"/>
      <c r="D5" s="443"/>
      <c r="E5" s="443"/>
      <c r="F5" s="443"/>
      <c r="G5" s="483"/>
      <c r="H5" s="379">
        <f>SUM(D6:D9)</f>
        <v>4</v>
      </c>
      <c r="I5" s="379">
        <f>COUNT(D6:D9)*2</f>
        <v>8</v>
      </c>
    </row>
    <row r="6" spans="1:13" ht="58">
      <c r="A6" s="3" t="s">
        <v>977</v>
      </c>
      <c r="B6" s="5" t="s">
        <v>229</v>
      </c>
      <c r="C6" s="19" t="s">
        <v>2871</v>
      </c>
      <c r="D6" s="51">
        <v>1</v>
      </c>
      <c r="E6" s="16" t="s">
        <v>822</v>
      </c>
      <c r="F6" s="14" t="s">
        <v>2872</v>
      </c>
      <c r="G6" s="16"/>
      <c r="H6" s="379"/>
      <c r="I6" s="379"/>
    </row>
    <row r="7" spans="1:13" ht="31">
      <c r="A7" s="3" t="s">
        <v>980</v>
      </c>
      <c r="B7" s="5" t="s">
        <v>230</v>
      </c>
      <c r="C7" s="94" t="s">
        <v>2873</v>
      </c>
      <c r="D7" s="51">
        <v>1</v>
      </c>
      <c r="E7" s="16" t="s">
        <v>822</v>
      </c>
      <c r="F7" s="14" t="s">
        <v>2874</v>
      </c>
      <c r="G7" s="16"/>
      <c r="H7" s="379"/>
      <c r="I7" s="379"/>
    </row>
    <row r="8" spans="1:13" ht="31">
      <c r="A8" s="3" t="s">
        <v>1007</v>
      </c>
      <c r="B8" s="5" t="s">
        <v>233</v>
      </c>
      <c r="C8" s="19" t="s">
        <v>2875</v>
      </c>
      <c r="D8" s="51">
        <v>1</v>
      </c>
      <c r="E8" s="16" t="s">
        <v>835</v>
      </c>
      <c r="F8" s="16"/>
      <c r="G8" s="16"/>
      <c r="H8" s="379"/>
      <c r="I8" s="379"/>
    </row>
    <row r="9" spans="1:13" ht="31">
      <c r="A9" s="3" t="s">
        <v>2267</v>
      </c>
      <c r="B9" s="7" t="s">
        <v>234</v>
      </c>
      <c r="C9" s="101" t="s">
        <v>2876</v>
      </c>
      <c r="D9" s="52">
        <v>1</v>
      </c>
      <c r="E9" s="103" t="s">
        <v>822</v>
      </c>
      <c r="F9" s="103"/>
      <c r="G9" s="16"/>
      <c r="H9" s="379"/>
      <c r="I9" s="379"/>
    </row>
    <row r="10" spans="1:13" ht="18.5">
      <c r="A10" s="188" t="s">
        <v>1009</v>
      </c>
      <c r="B10" s="431" t="s">
        <v>1010</v>
      </c>
      <c r="C10" s="443"/>
      <c r="D10" s="443"/>
      <c r="E10" s="443"/>
      <c r="F10" s="443"/>
      <c r="G10" s="483"/>
      <c r="H10" s="379">
        <f>SUM(D11:D15)</f>
        <v>5</v>
      </c>
      <c r="I10" s="379">
        <f>COUNT(D11:D15)*2</f>
        <v>10</v>
      </c>
    </row>
    <row r="11" spans="1:13" ht="31">
      <c r="A11" s="3" t="s">
        <v>1011</v>
      </c>
      <c r="B11" s="6" t="s">
        <v>1012</v>
      </c>
      <c r="C11" s="19" t="s">
        <v>1019</v>
      </c>
      <c r="D11" s="51">
        <v>1</v>
      </c>
      <c r="E11" s="16" t="s">
        <v>822</v>
      </c>
      <c r="F11" s="16" t="s">
        <v>2877</v>
      </c>
      <c r="G11" s="16"/>
      <c r="H11" s="379"/>
      <c r="I11" s="379"/>
    </row>
    <row r="12" spans="1:13" ht="15.5">
      <c r="A12" s="3"/>
      <c r="B12" s="6"/>
      <c r="C12" s="19" t="s">
        <v>2878</v>
      </c>
      <c r="D12" s="51">
        <v>1</v>
      </c>
      <c r="E12" s="16" t="s">
        <v>822</v>
      </c>
      <c r="F12" s="16"/>
      <c r="G12" s="16"/>
      <c r="H12" s="379"/>
      <c r="I12" s="379"/>
    </row>
    <row r="13" spans="1:13" ht="31">
      <c r="A13" s="3" t="s">
        <v>1024</v>
      </c>
      <c r="B13" s="6" t="s">
        <v>1025</v>
      </c>
      <c r="C13" s="19" t="s">
        <v>2879</v>
      </c>
      <c r="D13" s="51">
        <v>1</v>
      </c>
      <c r="E13" s="16" t="s">
        <v>822</v>
      </c>
      <c r="F13" s="19"/>
      <c r="G13" s="16"/>
      <c r="H13" s="379"/>
      <c r="I13" s="379"/>
    </row>
    <row r="14" spans="1:13" ht="31">
      <c r="A14" s="3" t="s">
        <v>1032</v>
      </c>
      <c r="B14" s="6" t="s">
        <v>1033</v>
      </c>
      <c r="C14" s="19" t="s">
        <v>1778</v>
      </c>
      <c r="D14" s="51">
        <v>1</v>
      </c>
      <c r="E14" s="16" t="s">
        <v>822</v>
      </c>
      <c r="F14" s="16"/>
      <c r="G14" s="16"/>
      <c r="H14" s="379"/>
      <c r="I14" s="379"/>
    </row>
    <row r="15" spans="1:13" ht="29">
      <c r="A15" s="3"/>
      <c r="B15" s="6"/>
      <c r="C15" s="19" t="s">
        <v>2880</v>
      </c>
      <c r="D15" s="51">
        <v>1</v>
      </c>
      <c r="E15" s="16" t="s">
        <v>822</v>
      </c>
      <c r="F15" s="16"/>
      <c r="G15" s="16"/>
      <c r="H15" s="379"/>
      <c r="I15" s="379"/>
    </row>
    <row r="16" spans="1:13" ht="21">
      <c r="A16" s="1"/>
      <c r="B16" s="440" t="s">
        <v>244</v>
      </c>
      <c r="C16" s="441"/>
      <c r="D16" s="441"/>
      <c r="E16" s="441"/>
      <c r="F16" s="441"/>
      <c r="G16" s="441"/>
      <c r="H16" s="379">
        <f>H17+H22+H26+H33+H38</f>
        <v>21</v>
      </c>
      <c r="I16" s="379">
        <f>I17+I22+I26+I33+I38</f>
        <v>42</v>
      </c>
    </row>
    <row r="17" spans="1:9" ht="18.5">
      <c r="A17" s="188" t="s">
        <v>1090</v>
      </c>
      <c r="B17" s="431" t="s">
        <v>245</v>
      </c>
      <c r="C17" s="443"/>
      <c r="D17" s="443"/>
      <c r="E17" s="443"/>
      <c r="F17" s="443"/>
      <c r="G17" s="483"/>
      <c r="H17" s="379">
        <f>SUM(D18:D21)</f>
        <v>4</v>
      </c>
      <c r="I17" s="379">
        <f>COUNT(D18:D21)*2</f>
        <v>8</v>
      </c>
    </row>
    <row r="18" spans="1:9" ht="31">
      <c r="A18" s="3" t="s">
        <v>1091</v>
      </c>
      <c r="B18" s="7" t="s">
        <v>246</v>
      </c>
      <c r="C18" s="25" t="s">
        <v>2881</v>
      </c>
      <c r="D18" s="51">
        <v>1</v>
      </c>
      <c r="E18" s="16" t="s">
        <v>823</v>
      </c>
      <c r="F18" s="19" t="s">
        <v>2882</v>
      </c>
      <c r="G18" s="16"/>
      <c r="H18" s="379"/>
      <c r="I18" s="379"/>
    </row>
    <row r="19" spans="1:9" ht="29">
      <c r="A19" s="3"/>
      <c r="B19" s="7"/>
      <c r="C19" s="25" t="s">
        <v>2883</v>
      </c>
      <c r="D19" s="51">
        <v>1</v>
      </c>
      <c r="E19" s="16" t="s">
        <v>823</v>
      </c>
      <c r="F19" s="16"/>
      <c r="G19" s="16"/>
      <c r="H19" s="379"/>
      <c r="I19" s="379"/>
    </row>
    <row r="20" spans="1:9" ht="15.5">
      <c r="A20" s="3"/>
      <c r="B20" s="7"/>
      <c r="C20" s="8" t="s">
        <v>2884</v>
      </c>
      <c r="D20" s="51">
        <v>1</v>
      </c>
      <c r="E20" s="16" t="s">
        <v>823</v>
      </c>
      <c r="F20" s="16"/>
      <c r="G20" s="16"/>
      <c r="H20" s="379"/>
      <c r="I20" s="379"/>
    </row>
    <row r="21" spans="1:9" ht="46.5">
      <c r="A21" s="3" t="s">
        <v>1110</v>
      </c>
      <c r="B21" s="7" t="s">
        <v>248</v>
      </c>
      <c r="C21" s="27" t="s">
        <v>479</v>
      </c>
      <c r="D21" s="51">
        <v>1</v>
      </c>
      <c r="E21" s="16" t="s">
        <v>823</v>
      </c>
      <c r="F21" s="16"/>
      <c r="G21" s="16"/>
      <c r="H21" s="379"/>
      <c r="I21" s="379"/>
    </row>
    <row r="22" spans="1:9">
      <c r="A22" s="188" t="s">
        <v>1115</v>
      </c>
      <c r="B22" s="447" t="s">
        <v>2885</v>
      </c>
      <c r="C22" s="445"/>
      <c r="D22" s="445"/>
      <c r="E22" s="445"/>
      <c r="F22" s="445"/>
      <c r="G22" s="451"/>
      <c r="H22" s="379">
        <f>SUM(D23:D25)</f>
        <v>3</v>
      </c>
      <c r="I22" s="379">
        <f>COUNT(D23:D25)*2</f>
        <v>6</v>
      </c>
    </row>
    <row r="23" spans="1:9" ht="58">
      <c r="A23" s="3" t="s">
        <v>1117</v>
      </c>
      <c r="B23" s="5" t="s">
        <v>251</v>
      </c>
      <c r="C23" s="25" t="s">
        <v>2886</v>
      </c>
      <c r="D23" s="51">
        <v>1</v>
      </c>
      <c r="E23" s="16" t="s">
        <v>838</v>
      </c>
      <c r="F23" s="14" t="s">
        <v>2887</v>
      </c>
      <c r="G23" s="16"/>
      <c r="H23" s="379"/>
      <c r="I23" s="379"/>
    </row>
    <row r="24" spans="1:9" ht="62">
      <c r="A24" s="3" t="s">
        <v>1122</v>
      </c>
      <c r="B24" s="186" t="s">
        <v>1123</v>
      </c>
      <c r="C24" s="26" t="s">
        <v>2888</v>
      </c>
      <c r="D24" s="51">
        <v>1</v>
      </c>
      <c r="E24" s="16" t="s">
        <v>823</v>
      </c>
      <c r="F24" s="16"/>
      <c r="G24" s="16"/>
      <c r="H24" s="379"/>
      <c r="I24" s="379"/>
    </row>
    <row r="25" spans="1:9" ht="15.5">
      <c r="A25" s="3"/>
      <c r="B25" s="5"/>
      <c r="C25" s="25" t="s">
        <v>488</v>
      </c>
      <c r="D25" s="51">
        <v>1</v>
      </c>
      <c r="E25" s="16" t="s">
        <v>823</v>
      </c>
      <c r="F25" s="16"/>
      <c r="G25" s="16"/>
      <c r="H25" s="379"/>
      <c r="I25" s="379"/>
    </row>
    <row r="26" spans="1:9" ht="18.5">
      <c r="A26" s="188" t="s">
        <v>1127</v>
      </c>
      <c r="B26" s="431" t="s">
        <v>2889</v>
      </c>
      <c r="C26" s="443"/>
      <c r="D26" s="443"/>
      <c r="E26" s="443"/>
      <c r="F26" s="443"/>
      <c r="G26" s="483"/>
      <c r="H26" s="379">
        <f>SUM(D27:D31)</f>
        <v>5</v>
      </c>
      <c r="I26" s="379">
        <f>COUNT(D27:D31)*2</f>
        <v>10</v>
      </c>
    </row>
    <row r="27" spans="1:9" ht="31">
      <c r="A27" s="3" t="s">
        <v>1128</v>
      </c>
      <c r="B27" s="5" t="s">
        <v>254</v>
      </c>
      <c r="C27" s="25" t="s">
        <v>2890</v>
      </c>
      <c r="D27" s="51">
        <v>1</v>
      </c>
      <c r="E27" s="16" t="s">
        <v>823</v>
      </c>
      <c r="F27" s="16"/>
      <c r="G27" s="16"/>
      <c r="H27" s="379"/>
      <c r="I27" s="379"/>
    </row>
    <row r="28" spans="1:9" ht="43.5">
      <c r="A28" s="3"/>
      <c r="B28" s="5"/>
      <c r="C28" s="19" t="s">
        <v>2891</v>
      </c>
      <c r="D28" s="51">
        <v>1</v>
      </c>
      <c r="E28" s="16" t="s">
        <v>823</v>
      </c>
      <c r="F28" s="16"/>
      <c r="G28" s="16"/>
      <c r="H28" s="379"/>
      <c r="I28" s="379"/>
    </row>
    <row r="29" spans="1:9" ht="46.5">
      <c r="A29" s="3" t="s">
        <v>1132</v>
      </c>
      <c r="B29" s="5" t="s">
        <v>255</v>
      </c>
      <c r="C29" s="19" t="s">
        <v>1806</v>
      </c>
      <c r="D29" s="51">
        <v>1</v>
      </c>
      <c r="E29" s="16" t="s">
        <v>820</v>
      </c>
      <c r="F29" s="22"/>
      <c r="G29" s="16"/>
      <c r="H29" s="379"/>
      <c r="I29" s="379"/>
    </row>
    <row r="30" spans="1:9" ht="62">
      <c r="A30" s="3" t="s">
        <v>1134</v>
      </c>
      <c r="B30" s="5" t="s">
        <v>256</v>
      </c>
      <c r="C30" s="14" t="s">
        <v>493</v>
      </c>
      <c r="D30" s="51">
        <v>1</v>
      </c>
      <c r="E30" s="16" t="s">
        <v>839</v>
      </c>
      <c r="F30" s="16"/>
      <c r="G30" s="16"/>
      <c r="H30" s="379"/>
      <c r="I30" s="379"/>
    </row>
    <row r="31" spans="1:9" ht="77.5">
      <c r="A31" s="3" t="s">
        <v>1137</v>
      </c>
      <c r="B31" s="5" t="s">
        <v>257</v>
      </c>
      <c r="C31" s="14" t="s">
        <v>2892</v>
      </c>
      <c r="D31" s="51">
        <v>1</v>
      </c>
      <c r="E31" s="16" t="s">
        <v>820</v>
      </c>
      <c r="F31" s="16"/>
      <c r="G31" s="16"/>
      <c r="H31" s="379"/>
      <c r="I31" s="379"/>
    </row>
    <row r="32" spans="1:9" ht="29">
      <c r="A32" s="3"/>
      <c r="B32" s="5"/>
      <c r="C32" s="14" t="s">
        <v>2893</v>
      </c>
      <c r="D32" s="51">
        <v>1</v>
      </c>
      <c r="E32" s="16"/>
      <c r="F32" s="16"/>
      <c r="G32" s="16"/>
      <c r="H32" s="379"/>
      <c r="I32" s="379"/>
    </row>
    <row r="33" spans="1:9" ht="18.5">
      <c r="A33" s="188" t="s">
        <v>1140</v>
      </c>
      <c r="B33" s="431" t="s">
        <v>2894</v>
      </c>
      <c r="C33" s="443"/>
      <c r="D33" s="443"/>
      <c r="E33" s="443"/>
      <c r="F33" s="443"/>
      <c r="G33" s="483"/>
      <c r="H33" s="379">
        <f>SUM(D34:D37)</f>
        <v>4</v>
      </c>
      <c r="I33" s="379">
        <f>COUNT(D34:D37)*2</f>
        <v>8</v>
      </c>
    </row>
    <row r="34" spans="1:9" ht="62">
      <c r="A34" s="3" t="s">
        <v>1142</v>
      </c>
      <c r="B34" s="5" t="s">
        <v>259</v>
      </c>
      <c r="C34" s="19" t="s">
        <v>2895</v>
      </c>
      <c r="D34" s="51">
        <v>1</v>
      </c>
      <c r="E34" s="16" t="s">
        <v>821</v>
      </c>
      <c r="F34" s="16"/>
      <c r="G34" s="16"/>
      <c r="H34" s="379"/>
      <c r="I34" s="379"/>
    </row>
    <row r="35" spans="1:9" ht="15.5">
      <c r="A35" s="3"/>
      <c r="B35" s="5"/>
      <c r="C35" s="19" t="s">
        <v>2896</v>
      </c>
      <c r="D35" s="51">
        <v>1</v>
      </c>
      <c r="E35" s="16" t="s">
        <v>821</v>
      </c>
      <c r="F35" s="16"/>
      <c r="G35" s="16"/>
      <c r="H35" s="379"/>
      <c r="I35" s="379"/>
    </row>
    <row r="36" spans="1:9" ht="46.5">
      <c r="A36" s="3" t="s">
        <v>1149</v>
      </c>
      <c r="B36" s="5" t="s">
        <v>262</v>
      </c>
      <c r="C36" s="19" t="s">
        <v>2897</v>
      </c>
      <c r="D36" s="51">
        <v>1</v>
      </c>
      <c r="E36" s="16" t="s">
        <v>833</v>
      </c>
      <c r="F36" s="16"/>
      <c r="G36" s="16"/>
      <c r="H36" s="379"/>
      <c r="I36" s="379"/>
    </row>
    <row r="37" spans="1:9" ht="58">
      <c r="A37" s="3"/>
      <c r="B37" s="5"/>
      <c r="C37" s="19" t="s">
        <v>2898</v>
      </c>
      <c r="D37" s="51">
        <v>1</v>
      </c>
      <c r="E37" s="16" t="s">
        <v>833</v>
      </c>
      <c r="F37" s="16"/>
      <c r="G37" s="16"/>
      <c r="H37" s="379"/>
      <c r="I37" s="379"/>
    </row>
    <row r="38" spans="1:9">
      <c r="A38" s="188" t="s">
        <v>1155</v>
      </c>
      <c r="B38" s="447" t="s">
        <v>1156</v>
      </c>
      <c r="C38" s="445"/>
      <c r="D38" s="445"/>
      <c r="E38" s="445"/>
      <c r="F38" s="445"/>
      <c r="G38" s="451"/>
      <c r="H38" s="379">
        <f>SUM(D39:D43)</f>
        <v>5</v>
      </c>
      <c r="I38" s="379">
        <f>COUNT(D39:D43)*2</f>
        <v>10</v>
      </c>
    </row>
    <row r="39" spans="1:9" ht="62">
      <c r="A39" s="3" t="s">
        <v>41</v>
      </c>
      <c r="B39" s="5" t="s">
        <v>265</v>
      </c>
      <c r="C39" s="26" t="s">
        <v>2899</v>
      </c>
      <c r="D39" s="51">
        <v>1</v>
      </c>
      <c r="E39" s="16" t="s">
        <v>833</v>
      </c>
      <c r="F39" s="16" t="s">
        <v>2900</v>
      </c>
      <c r="G39" s="16"/>
      <c r="H39" s="379"/>
      <c r="I39" s="379"/>
    </row>
    <row r="40" spans="1:9" ht="29">
      <c r="A40" s="3"/>
      <c r="B40" s="5"/>
      <c r="C40" s="14" t="s">
        <v>2901</v>
      </c>
      <c r="D40" s="51">
        <v>1</v>
      </c>
      <c r="E40" s="16"/>
      <c r="F40" s="16"/>
      <c r="G40" s="16"/>
      <c r="H40" s="379"/>
      <c r="I40" s="379"/>
    </row>
    <row r="41" spans="1:9" ht="58">
      <c r="A41" s="3" t="s">
        <v>1159</v>
      </c>
      <c r="B41" s="5" t="s">
        <v>266</v>
      </c>
      <c r="C41" s="14" t="s">
        <v>2902</v>
      </c>
      <c r="D41" s="51">
        <v>1</v>
      </c>
      <c r="E41" s="16" t="s">
        <v>833</v>
      </c>
      <c r="F41" s="16"/>
      <c r="G41" s="16"/>
      <c r="H41" s="379"/>
      <c r="I41" s="379"/>
    </row>
    <row r="42" spans="1:9" ht="46.5">
      <c r="A42" s="3" t="s">
        <v>1162</v>
      </c>
      <c r="B42" s="5" t="s">
        <v>267</v>
      </c>
      <c r="C42" s="14" t="s">
        <v>2903</v>
      </c>
      <c r="D42" s="51">
        <v>1</v>
      </c>
      <c r="E42" s="16" t="s">
        <v>833</v>
      </c>
      <c r="F42" s="16"/>
      <c r="G42" s="16"/>
      <c r="H42" s="379"/>
      <c r="I42" s="379"/>
    </row>
    <row r="43" spans="1:9" ht="62">
      <c r="A43" s="3" t="s">
        <v>1164</v>
      </c>
      <c r="B43" s="5" t="s">
        <v>2320</v>
      </c>
      <c r="C43" s="19" t="s">
        <v>2904</v>
      </c>
      <c r="D43" s="51">
        <v>1</v>
      </c>
      <c r="E43" s="16" t="s">
        <v>1167</v>
      </c>
      <c r="F43" s="16"/>
      <c r="G43" s="16"/>
      <c r="H43" s="379"/>
      <c r="I43" s="379"/>
    </row>
    <row r="44" spans="1:9" ht="21">
      <c r="A44" s="1"/>
      <c r="B44" s="440" t="s">
        <v>268</v>
      </c>
      <c r="C44" s="441"/>
      <c r="D44" s="441"/>
      <c r="E44" s="441"/>
      <c r="F44" s="441"/>
      <c r="G44" s="441"/>
      <c r="H44" s="379">
        <f>H45+H63+H74+H94+H110</f>
        <v>81</v>
      </c>
      <c r="I44" s="379">
        <f>I45+I63+I74+I94+I110</f>
        <v>162</v>
      </c>
    </row>
    <row r="45" spans="1:9" ht="18.5">
      <c r="A45" s="188" t="s">
        <v>1171</v>
      </c>
      <c r="B45" s="431" t="s">
        <v>269</v>
      </c>
      <c r="C45" s="443"/>
      <c r="D45" s="443"/>
      <c r="E45" s="443"/>
      <c r="F45" s="443"/>
      <c r="G45" s="483"/>
      <c r="H45" s="379">
        <f>SUM(D46:D62)</f>
        <v>17</v>
      </c>
      <c r="I45" s="379">
        <f>COUNT(D46:D62)*2</f>
        <v>34</v>
      </c>
    </row>
    <row r="46" spans="1:9" ht="46.5">
      <c r="A46" s="3" t="s">
        <v>1172</v>
      </c>
      <c r="B46" s="8" t="s">
        <v>270</v>
      </c>
      <c r="C46" s="19" t="s">
        <v>2905</v>
      </c>
      <c r="D46" s="51">
        <v>1</v>
      </c>
      <c r="E46" s="16" t="s">
        <v>823</v>
      </c>
      <c r="F46" s="16"/>
      <c r="G46" s="16"/>
      <c r="H46" s="379"/>
      <c r="I46" s="379"/>
    </row>
    <row r="47" spans="1:9" ht="15.5">
      <c r="A47" s="3"/>
      <c r="B47" s="8"/>
      <c r="C47" s="19" t="s">
        <v>2906</v>
      </c>
      <c r="D47" s="51">
        <v>1</v>
      </c>
      <c r="E47" s="16" t="s">
        <v>823</v>
      </c>
      <c r="F47" s="16"/>
      <c r="G47" s="16"/>
      <c r="H47" s="379"/>
      <c r="I47" s="379"/>
    </row>
    <row r="48" spans="1:9" ht="31">
      <c r="A48" s="3" t="s">
        <v>1177</v>
      </c>
      <c r="B48" s="9" t="s">
        <v>271</v>
      </c>
      <c r="C48" s="14" t="s">
        <v>2907</v>
      </c>
      <c r="D48" s="51">
        <v>1</v>
      </c>
      <c r="E48" s="16" t="s">
        <v>823</v>
      </c>
      <c r="F48" s="16"/>
      <c r="G48" s="16"/>
      <c r="H48" s="379"/>
      <c r="I48" s="379"/>
    </row>
    <row r="49" spans="1:9" ht="46.5">
      <c r="A49" s="3" t="s">
        <v>1187</v>
      </c>
      <c r="B49" s="8" t="s">
        <v>2908</v>
      </c>
      <c r="C49" s="19" t="s">
        <v>2909</v>
      </c>
      <c r="D49" s="51">
        <v>1</v>
      </c>
      <c r="E49" s="16" t="s">
        <v>823</v>
      </c>
      <c r="F49" s="16"/>
      <c r="G49" s="16"/>
      <c r="H49" s="379"/>
      <c r="I49" s="379"/>
    </row>
    <row r="50" spans="1:9" ht="15.5">
      <c r="A50" s="3"/>
      <c r="B50" s="8"/>
      <c r="C50" s="19" t="s">
        <v>2910</v>
      </c>
      <c r="D50" s="51">
        <v>1</v>
      </c>
      <c r="E50" s="16" t="s">
        <v>823</v>
      </c>
      <c r="F50" s="16"/>
      <c r="G50" s="16"/>
      <c r="H50" s="379"/>
      <c r="I50" s="379"/>
    </row>
    <row r="51" spans="1:9" ht="15.5">
      <c r="A51" s="3"/>
      <c r="B51" s="8"/>
      <c r="C51" s="19" t="s">
        <v>2911</v>
      </c>
      <c r="D51" s="51">
        <v>1</v>
      </c>
      <c r="E51" s="16" t="s">
        <v>823</v>
      </c>
      <c r="F51" s="16"/>
      <c r="G51" s="16"/>
      <c r="H51" s="379"/>
      <c r="I51" s="379"/>
    </row>
    <row r="52" spans="1:9" ht="15.5">
      <c r="A52" s="3"/>
      <c r="B52" s="8"/>
      <c r="C52" s="19" t="s">
        <v>2912</v>
      </c>
      <c r="D52" s="51">
        <v>1</v>
      </c>
      <c r="E52" s="16" t="s">
        <v>823</v>
      </c>
      <c r="F52" s="16"/>
      <c r="G52" s="16"/>
      <c r="H52" s="379"/>
      <c r="I52" s="379"/>
    </row>
    <row r="53" spans="1:9" ht="15.5">
      <c r="A53" s="3"/>
      <c r="B53" s="8"/>
      <c r="C53" s="19" t="s">
        <v>2913</v>
      </c>
      <c r="D53" s="51">
        <v>1</v>
      </c>
      <c r="E53" s="16" t="s">
        <v>823</v>
      </c>
      <c r="F53" s="16"/>
      <c r="G53" s="16"/>
      <c r="H53" s="379"/>
      <c r="I53" s="379"/>
    </row>
    <row r="54" spans="1:9" ht="29">
      <c r="A54" s="3"/>
      <c r="B54" s="8"/>
      <c r="C54" s="19" t="s">
        <v>2914</v>
      </c>
      <c r="D54" s="51">
        <v>1</v>
      </c>
      <c r="E54" s="16" t="s">
        <v>823</v>
      </c>
      <c r="F54" s="16"/>
      <c r="G54" s="16"/>
      <c r="H54" s="379"/>
      <c r="I54" s="379"/>
    </row>
    <row r="55" spans="1:9" ht="15.5">
      <c r="A55" s="3"/>
      <c r="B55" s="8"/>
      <c r="C55" s="19" t="s">
        <v>2915</v>
      </c>
      <c r="D55" s="51">
        <v>1</v>
      </c>
      <c r="E55" s="16" t="s">
        <v>823</v>
      </c>
      <c r="F55" s="16"/>
      <c r="G55" s="16"/>
      <c r="H55" s="379"/>
      <c r="I55" s="379"/>
    </row>
    <row r="56" spans="1:9" ht="29">
      <c r="A56" s="3"/>
      <c r="B56" s="8"/>
      <c r="C56" s="19" t="s">
        <v>2916</v>
      </c>
      <c r="D56" s="51">
        <v>1</v>
      </c>
      <c r="E56" s="16" t="s">
        <v>823</v>
      </c>
      <c r="F56" s="16"/>
      <c r="G56" s="16"/>
      <c r="H56" s="379"/>
      <c r="I56" s="379"/>
    </row>
    <row r="57" spans="1:9" ht="29">
      <c r="A57" s="3"/>
      <c r="B57" s="8"/>
      <c r="C57" s="19" t="s">
        <v>2917</v>
      </c>
      <c r="D57" s="51">
        <v>1</v>
      </c>
      <c r="E57" s="16" t="s">
        <v>823</v>
      </c>
      <c r="F57" s="16"/>
      <c r="G57" s="16"/>
      <c r="H57" s="379"/>
      <c r="I57" s="379"/>
    </row>
    <row r="58" spans="1:9" ht="15.5">
      <c r="A58" s="3"/>
      <c r="B58" s="8"/>
      <c r="C58" s="19" t="s">
        <v>2918</v>
      </c>
      <c r="D58" s="51">
        <v>1</v>
      </c>
      <c r="E58" s="16" t="s">
        <v>823</v>
      </c>
      <c r="F58" s="16"/>
      <c r="G58" s="16"/>
      <c r="H58" s="379"/>
      <c r="I58" s="379"/>
    </row>
    <row r="59" spans="1:9" ht="15.5">
      <c r="A59" s="3"/>
      <c r="B59" s="8"/>
      <c r="C59" s="19" t="s">
        <v>1833</v>
      </c>
      <c r="D59" s="51">
        <v>1</v>
      </c>
      <c r="E59" s="16" t="s">
        <v>823</v>
      </c>
      <c r="F59" s="16"/>
      <c r="G59" s="16"/>
      <c r="H59" s="379"/>
      <c r="I59" s="379"/>
    </row>
    <row r="60" spans="1:9" ht="62">
      <c r="A60" s="3" t="s">
        <v>1193</v>
      </c>
      <c r="B60" s="8" t="s">
        <v>273</v>
      </c>
      <c r="C60" s="14" t="s">
        <v>2919</v>
      </c>
      <c r="D60" s="51">
        <v>1</v>
      </c>
      <c r="E60" s="16" t="s">
        <v>823</v>
      </c>
      <c r="F60" s="16" t="s">
        <v>2920</v>
      </c>
      <c r="G60" s="16"/>
      <c r="H60" s="379"/>
      <c r="I60" s="379"/>
    </row>
    <row r="61" spans="1:9" ht="46.5">
      <c r="A61" s="3" t="s">
        <v>1195</v>
      </c>
      <c r="B61" s="8" t="s">
        <v>274</v>
      </c>
      <c r="C61" s="19" t="s">
        <v>1196</v>
      </c>
      <c r="D61" s="51">
        <v>1</v>
      </c>
      <c r="E61" s="16" t="s">
        <v>823</v>
      </c>
      <c r="F61" s="16"/>
      <c r="G61" s="16"/>
      <c r="H61" s="379"/>
      <c r="I61" s="379"/>
    </row>
    <row r="62" spans="1:9" ht="77.5">
      <c r="A62" s="3" t="s">
        <v>1200</v>
      </c>
      <c r="B62" s="11" t="s">
        <v>2921</v>
      </c>
      <c r="C62" s="19" t="s">
        <v>2922</v>
      </c>
      <c r="D62" s="51">
        <v>1</v>
      </c>
      <c r="E62" s="16" t="s">
        <v>823</v>
      </c>
      <c r="F62" s="19" t="s">
        <v>2923</v>
      </c>
      <c r="G62" s="16"/>
      <c r="H62" s="379"/>
      <c r="I62" s="379"/>
    </row>
    <row r="63" spans="1:9" ht="18.5">
      <c r="A63" s="188" t="s">
        <v>1205</v>
      </c>
      <c r="B63" s="431" t="s">
        <v>277</v>
      </c>
      <c r="C63" s="443"/>
      <c r="D63" s="443"/>
      <c r="E63" s="443"/>
      <c r="F63" s="443"/>
      <c r="G63" s="483"/>
      <c r="H63" s="379">
        <f>SUM(D64:D73)</f>
        <v>10</v>
      </c>
      <c r="I63" s="379">
        <f>COUNT(D64:D73)*2</f>
        <v>20</v>
      </c>
    </row>
    <row r="64" spans="1:9" ht="72.5">
      <c r="A64" s="3" t="s">
        <v>53</v>
      </c>
      <c r="B64" s="9" t="s">
        <v>278</v>
      </c>
      <c r="C64" s="14" t="s">
        <v>528</v>
      </c>
      <c r="D64" s="51">
        <v>1</v>
      </c>
      <c r="E64" s="16" t="s">
        <v>823</v>
      </c>
      <c r="F64" s="14" t="s">
        <v>871</v>
      </c>
      <c r="G64" s="16"/>
      <c r="H64" s="379"/>
      <c r="I64" s="379"/>
    </row>
    <row r="65" spans="1:9" ht="43.5">
      <c r="A65" s="3" t="s">
        <v>1207</v>
      </c>
      <c r="B65" s="9" t="s">
        <v>279</v>
      </c>
      <c r="C65" s="25" t="s">
        <v>2924</v>
      </c>
      <c r="D65" s="51">
        <v>1</v>
      </c>
      <c r="E65" s="16" t="s">
        <v>823</v>
      </c>
      <c r="F65" s="19"/>
      <c r="G65" s="16"/>
      <c r="H65" s="379"/>
      <c r="I65" s="379"/>
    </row>
    <row r="66" spans="1:9" ht="46.5">
      <c r="A66" s="3" t="s">
        <v>55</v>
      </c>
      <c r="B66" s="12" t="s">
        <v>2925</v>
      </c>
      <c r="C66" s="101" t="s">
        <v>2926</v>
      </c>
      <c r="D66" s="51">
        <v>1</v>
      </c>
      <c r="E66" s="16" t="s">
        <v>823</v>
      </c>
      <c r="F66" s="16"/>
      <c r="G66" s="16"/>
      <c r="H66" s="379"/>
      <c r="I66" s="379"/>
    </row>
    <row r="67" spans="1:9" ht="29">
      <c r="A67" s="3"/>
      <c r="B67" s="12"/>
      <c r="C67" s="101" t="s">
        <v>2927</v>
      </c>
      <c r="D67" s="51">
        <v>1</v>
      </c>
      <c r="E67" s="16" t="s">
        <v>823</v>
      </c>
      <c r="F67" s="16"/>
      <c r="G67" s="16"/>
      <c r="H67" s="379"/>
      <c r="I67" s="379"/>
    </row>
    <row r="68" spans="1:9" ht="29">
      <c r="A68" s="3"/>
      <c r="B68" s="7"/>
      <c r="C68" s="101" t="s">
        <v>2928</v>
      </c>
      <c r="D68" s="51">
        <v>1</v>
      </c>
      <c r="E68" s="16" t="s">
        <v>823</v>
      </c>
      <c r="F68" s="16"/>
      <c r="G68" s="16"/>
      <c r="H68" s="379"/>
      <c r="I68" s="379"/>
    </row>
    <row r="69" spans="1:9" ht="43.5">
      <c r="A69" s="3" t="s">
        <v>56</v>
      </c>
      <c r="B69" s="9" t="s">
        <v>281</v>
      </c>
      <c r="C69" s="69" t="s">
        <v>2929</v>
      </c>
      <c r="D69" s="51">
        <v>1</v>
      </c>
      <c r="E69" s="16" t="s">
        <v>828</v>
      </c>
      <c r="F69" s="16"/>
      <c r="G69" s="16"/>
      <c r="H69" s="379"/>
      <c r="I69" s="379"/>
    </row>
    <row r="70" spans="1:9" ht="43.5">
      <c r="A70" s="3"/>
      <c r="B70" s="13"/>
      <c r="C70" s="69" t="s">
        <v>1846</v>
      </c>
      <c r="D70" s="51">
        <v>1</v>
      </c>
      <c r="E70" s="16" t="s">
        <v>823</v>
      </c>
      <c r="F70" s="16"/>
      <c r="G70" s="16"/>
      <c r="H70" s="379"/>
      <c r="I70" s="379"/>
    </row>
    <row r="71" spans="1:9" ht="43.5">
      <c r="A71" s="3" t="s">
        <v>57</v>
      </c>
      <c r="B71" s="13" t="s">
        <v>282</v>
      </c>
      <c r="C71" s="69" t="s">
        <v>2930</v>
      </c>
      <c r="D71" s="51">
        <v>1</v>
      </c>
      <c r="E71" s="16" t="s">
        <v>823</v>
      </c>
      <c r="F71" s="16"/>
      <c r="G71" s="16"/>
      <c r="H71" s="379"/>
      <c r="I71" s="379"/>
    </row>
    <row r="72" spans="1:9" ht="72.5">
      <c r="A72" s="3"/>
      <c r="B72" s="13"/>
      <c r="C72" s="69" t="s">
        <v>534</v>
      </c>
      <c r="D72" s="51">
        <v>1</v>
      </c>
      <c r="E72" s="16" t="s">
        <v>827</v>
      </c>
      <c r="F72" s="16"/>
      <c r="G72" s="16"/>
      <c r="H72" s="379"/>
      <c r="I72" s="379"/>
    </row>
    <row r="73" spans="1:9" ht="77.5">
      <c r="A73" s="3" t="s">
        <v>58</v>
      </c>
      <c r="B73" s="9" t="s">
        <v>283</v>
      </c>
      <c r="C73" s="14" t="s">
        <v>535</v>
      </c>
      <c r="D73" s="51">
        <v>1</v>
      </c>
      <c r="E73" s="16" t="s">
        <v>821</v>
      </c>
      <c r="F73" s="16"/>
      <c r="G73" s="16"/>
      <c r="H73" s="379"/>
      <c r="I73" s="379"/>
    </row>
    <row r="74" spans="1:9" ht="18.5">
      <c r="A74" s="188" t="s">
        <v>59</v>
      </c>
      <c r="B74" s="431" t="s">
        <v>284</v>
      </c>
      <c r="C74" s="443"/>
      <c r="D74" s="443"/>
      <c r="E74" s="443"/>
      <c r="F74" s="443"/>
      <c r="G74" s="483"/>
      <c r="H74" s="379">
        <f>SUM(D75:D93)</f>
        <v>19</v>
      </c>
      <c r="I74" s="379">
        <f>COUNT(D75:D93)*2</f>
        <v>38</v>
      </c>
    </row>
    <row r="75" spans="1:9" ht="46.5">
      <c r="A75" s="3" t="s">
        <v>60</v>
      </c>
      <c r="B75" s="8" t="s">
        <v>1218</v>
      </c>
      <c r="C75" s="19" t="s">
        <v>2931</v>
      </c>
      <c r="D75" s="51">
        <v>1</v>
      </c>
      <c r="E75" s="71" t="s">
        <v>827</v>
      </c>
      <c r="F75" s="16" t="s">
        <v>2932</v>
      </c>
      <c r="G75" s="16"/>
      <c r="H75" s="379"/>
      <c r="I75" s="379"/>
    </row>
    <row r="76" spans="1:9" ht="43.5">
      <c r="A76" s="3"/>
      <c r="B76" s="8"/>
      <c r="C76" s="19" t="s">
        <v>2933</v>
      </c>
      <c r="D76" s="51">
        <v>1</v>
      </c>
      <c r="E76" s="71" t="s">
        <v>827</v>
      </c>
      <c r="F76" s="19" t="s">
        <v>2934</v>
      </c>
      <c r="G76" s="16"/>
      <c r="H76" s="379"/>
      <c r="I76" s="379"/>
    </row>
    <row r="77" spans="1:9" ht="15.5">
      <c r="A77" s="3"/>
      <c r="B77" s="8"/>
      <c r="C77" s="19" t="s">
        <v>2935</v>
      </c>
      <c r="D77" s="51">
        <v>1</v>
      </c>
      <c r="E77" s="71" t="s">
        <v>827</v>
      </c>
      <c r="F77" s="16" t="s">
        <v>2932</v>
      </c>
      <c r="G77" s="16"/>
      <c r="H77" s="379"/>
      <c r="I77" s="379"/>
    </row>
    <row r="78" spans="1:9" ht="46.5">
      <c r="A78" s="3" t="s">
        <v>1851</v>
      </c>
      <c r="B78" s="8" t="s">
        <v>287</v>
      </c>
      <c r="C78" s="19" t="s">
        <v>2359</v>
      </c>
      <c r="D78" s="51">
        <v>1</v>
      </c>
      <c r="E78" s="16" t="s">
        <v>834</v>
      </c>
      <c r="F78" s="14" t="s">
        <v>2936</v>
      </c>
      <c r="G78" s="16"/>
      <c r="H78" s="379"/>
      <c r="I78" s="379"/>
    </row>
    <row r="79" spans="1:9" ht="46.5">
      <c r="A79" s="3" t="s">
        <v>1223</v>
      </c>
      <c r="B79" s="8" t="s">
        <v>288</v>
      </c>
      <c r="C79" s="19" t="s">
        <v>2937</v>
      </c>
      <c r="D79" s="51">
        <v>1</v>
      </c>
      <c r="E79" s="16" t="s">
        <v>828</v>
      </c>
      <c r="F79" s="16"/>
      <c r="G79" s="16"/>
      <c r="H79" s="379"/>
      <c r="I79" s="379"/>
    </row>
    <row r="80" spans="1:9" ht="31">
      <c r="A80" s="3" t="s">
        <v>65</v>
      </c>
      <c r="B80" s="8" t="s">
        <v>290</v>
      </c>
      <c r="C80" s="16" t="s">
        <v>2938</v>
      </c>
      <c r="D80" s="51">
        <v>1</v>
      </c>
      <c r="E80" s="16" t="s">
        <v>821</v>
      </c>
      <c r="F80" s="16"/>
      <c r="G80" s="16"/>
      <c r="H80" s="379"/>
      <c r="I80" s="379"/>
    </row>
    <row r="81" spans="1:9" ht="15.5">
      <c r="A81" s="3"/>
      <c r="B81" s="8"/>
      <c r="C81" s="16" t="s">
        <v>2939</v>
      </c>
      <c r="D81" s="51">
        <v>1</v>
      </c>
      <c r="E81" s="16" t="s">
        <v>821</v>
      </c>
      <c r="F81" s="16"/>
      <c r="G81" s="16"/>
      <c r="H81" s="379"/>
      <c r="I81" s="379"/>
    </row>
    <row r="82" spans="1:9" ht="15.5">
      <c r="A82" s="3"/>
      <c r="B82" s="8"/>
      <c r="C82" s="67" t="s">
        <v>1859</v>
      </c>
      <c r="D82" s="51">
        <v>1</v>
      </c>
      <c r="E82" s="16" t="s">
        <v>821</v>
      </c>
      <c r="F82" s="16"/>
      <c r="G82" s="16"/>
      <c r="H82" s="379"/>
      <c r="I82" s="379"/>
    </row>
    <row r="83" spans="1:9" ht="29">
      <c r="A83" s="3"/>
      <c r="B83" s="8"/>
      <c r="C83" s="15" t="s">
        <v>2940</v>
      </c>
      <c r="D83" s="52">
        <v>1</v>
      </c>
      <c r="E83" s="103" t="s">
        <v>821</v>
      </c>
      <c r="F83" s="22"/>
      <c r="G83" s="16"/>
      <c r="H83" s="379"/>
      <c r="I83" s="379"/>
    </row>
    <row r="84" spans="1:9" ht="43.5">
      <c r="A84" s="3"/>
      <c r="B84" s="8"/>
      <c r="C84" s="14" t="s">
        <v>2941</v>
      </c>
      <c r="D84" s="51">
        <v>1</v>
      </c>
      <c r="E84" s="16" t="s">
        <v>821</v>
      </c>
      <c r="F84" s="16"/>
      <c r="G84" s="16"/>
      <c r="H84" s="379"/>
      <c r="I84" s="379"/>
    </row>
    <row r="85" spans="1:9" ht="15.5">
      <c r="A85" s="3"/>
      <c r="B85" s="8"/>
      <c r="C85" s="15" t="s">
        <v>546</v>
      </c>
      <c r="D85" s="52">
        <v>1</v>
      </c>
      <c r="E85" s="103" t="s">
        <v>821</v>
      </c>
      <c r="F85" s="22"/>
      <c r="G85" s="16"/>
      <c r="H85" s="379"/>
      <c r="I85" s="379"/>
    </row>
    <row r="86" spans="1:9" ht="15.5">
      <c r="A86" s="3"/>
      <c r="B86" s="8"/>
      <c r="C86" s="71" t="s">
        <v>2942</v>
      </c>
      <c r="D86" s="51">
        <v>1</v>
      </c>
      <c r="E86" s="16" t="s">
        <v>821</v>
      </c>
      <c r="F86" s="22"/>
      <c r="G86" s="16"/>
      <c r="H86" s="379"/>
      <c r="I86" s="379"/>
    </row>
    <row r="87" spans="1:9" ht="15.5">
      <c r="A87" s="3"/>
      <c r="B87" s="8"/>
      <c r="C87" s="19" t="s">
        <v>2943</v>
      </c>
      <c r="D87" s="51">
        <v>1</v>
      </c>
      <c r="E87" s="16" t="s">
        <v>821</v>
      </c>
      <c r="F87" s="22"/>
      <c r="G87" s="16"/>
      <c r="H87" s="379"/>
      <c r="I87" s="379"/>
    </row>
    <row r="88" spans="1:9" ht="15.5">
      <c r="A88" s="3"/>
      <c r="B88" s="8"/>
      <c r="C88" s="19" t="s">
        <v>2944</v>
      </c>
      <c r="D88" s="51">
        <v>1</v>
      </c>
      <c r="E88" s="16" t="s">
        <v>821</v>
      </c>
      <c r="F88" s="22"/>
      <c r="G88" s="16"/>
      <c r="H88" s="379"/>
      <c r="I88" s="379"/>
    </row>
    <row r="89" spans="1:9" ht="15.5">
      <c r="A89" s="3"/>
      <c r="B89" s="8"/>
      <c r="C89" s="19" t="s">
        <v>2945</v>
      </c>
      <c r="D89" s="51">
        <v>1</v>
      </c>
      <c r="E89" s="16" t="s">
        <v>821</v>
      </c>
      <c r="F89" s="22"/>
      <c r="G89" s="16"/>
      <c r="H89" s="379"/>
      <c r="I89" s="379"/>
    </row>
    <row r="90" spans="1:9" ht="31">
      <c r="A90" s="3" t="s">
        <v>66</v>
      </c>
      <c r="B90" s="8" t="s">
        <v>291</v>
      </c>
      <c r="C90" s="19" t="s">
        <v>2946</v>
      </c>
      <c r="D90" s="51">
        <v>1</v>
      </c>
      <c r="E90" s="16" t="s">
        <v>821</v>
      </c>
      <c r="F90" s="16"/>
      <c r="G90" s="16"/>
      <c r="H90" s="379"/>
      <c r="I90" s="379"/>
    </row>
    <row r="91" spans="1:9" ht="29">
      <c r="A91" s="3"/>
      <c r="B91" s="5"/>
      <c r="C91" s="19" t="s">
        <v>2662</v>
      </c>
      <c r="D91" s="51">
        <v>1</v>
      </c>
      <c r="E91" s="16" t="s">
        <v>821</v>
      </c>
      <c r="F91" s="16"/>
      <c r="G91" s="16"/>
      <c r="H91" s="379"/>
      <c r="I91" s="379"/>
    </row>
    <row r="92" spans="1:9" ht="29">
      <c r="A92" s="3"/>
      <c r="B92" s="5"/>
      <c r="C92" s="19" t="s">
        <v>2947</v>
      </c>
      <c r="D92" s="51">
        <v>1</v>
      </c>
      <c r="E92" s="16" t="s">
        <v>821</v>
      </c>
      <c r="F92" s="16"/>
      <c r="G92" s="16"/>
      <c r="H92" s="379"/>
      <c r="I92" s="379"/>
    </row>
    <row r="93" spans="1:9" ht="29">
      <c r="A93" s="3"/>
      <c r="B93" s="5"/>
      <c r="C93" s="19" t="s">
        <v>2948</v>
      </c>
      <c r="D93" s="51">
        <v>1</v>
      </c>
      <c r="E93" s="16" t="s">
        <v>821</v>
      </c>
      <c r="F93" s="16"/>
      <c r="G93" s="16"/>
      <c r="H93" s="379"/>
      <c r="I93" s="379"/>
    </row>
    <row r="94" spans="1:9" ht="18.5">
      <c r="A94" s="188" t="s">
        <v>1242</v>
      </c>
      <c r="B94" s="431" t="s">
        <v>292</v>
      </c>
      <c r="C94" s="443"/>
      <c r="D94" s="443"/>
      <c r="E94" s="443"/>
      <c r="F94" s="443"/>
      <c r="G94" s="483"/>
      <c r="H94" s="379">
        <f>SUM(D95:D109)</f>
        <v>15</v>
      </c>
      <c r="I94" s="379">
        <f>COUNT(D95:D109)*2</f>
        <v>30</v>
      </c>
    </row>
    <row r="95" spans="1:9" ht="46.5">
      <c r="A95" s="3" t="s">
        <v>1243</v>
      </c>
      <c r="B95" s="8" t="s">
        <v>293</v>
      </c>
      <c r="C95" s="19" t="s">
        <v>2949</v>
      </c>
      <c r="D95" s="51">
        <v>1</v>
      </c>
      <c r="E95" s="16" t="s">
        <v>836</v>
      </c>
      <c r="F95" s="14" t="s">
        <v>2950</v>
      </c>
      <c r="G95" s="16"/>
      <c r="H95" s="379"/>
      <c r="I95" s="379"/>
    </row>
    <row r="96" spans="1:9" ht="15.5">
      <c r="A96" s="3"/>
      <c r="B96" s="8"/>
      <c r="C96" s="19" t="s">
        <v>2951</v>
      </c>
      <c r="D96" s="51">
        <v>1</v>
      </c>
      <c r="E96" s="16" t="s">
        <v>836</v>
      </c>
      <c r="F96" s="19"/>
      <c r="G96" s="16"/>
      <c r="H96" s="379"/>
      <c r="I96" s="379"/>
    </row>
    <row r="97" spans="1:9" ht="29">
      <c r="A97" s="3"/>
      <c r="B97" s="8"/>
      <c r="C97" s="19" t="s">
        <v>1874</v>
      </c>
      <c r="D97" s="51">
        <v>1</v>
      </c>
      <c r="E97" s="16" t="s">
        <v>836</v>
      </c>
      <c r="F97" s="19" t="s">
        <v>2952</v>
      </c>
      <c r="G97" s="16"/>
      <c r="H97" s="379"/>
      <c r="I97" s="379"/>
    </row>
    <row r="98" spans="1:9" ht="15.5">
      <c r="A98" s="3"/>
      <c r="B98" s="8"/>
      <c r="C98" s="19" t="s">
        <v>1876</v>
      </c>
      <c r="D98" s="51">
        <v>1</v>
      </c>
      <c r="E98" s="16" t="s">
        <v>836</v>
      </c>
      <c r="F98" s="19" t="s">
        <v>2953</v>
      </c>
      <c r="G98" s="16"/>
      <c r="H98" s="379"/>
      <c r="I98" s="379"/>
    </row>
    <row r="99" spans="1:9" ht="29">
      <c r="A99" s="3"/>
      <c r="B99" s="8"/>
      <c r="C99" s="19" t="s">
        <v>1878</v>
      </c>
      <c r="D99" s="51">
        <v>1</v>
      </c>
      <c r="E99" s="16" t="s">
        <v>836</v>
      </c>
      <c r="F99" s="19" t="s">
        <v>2954</v>
      </c>
      <c r="G99" s="16"/>
      <c r="H99" s="379"/>
      <c r="I99" s="379"/>
    </row>
    <row r="100" spans="1:9" ht="29">
      <c r="A100" s="3"/>
      <c r="B100" s="8"/>
      <c r="C100" s="19" t="s">
        <v>1880</v>
      </c>
      <c r="D100" s="51">
        <v>1</v>
      </c>
      <c r="E100" s="16" t="s">
        <v>836</v>
      </c>
      <c r="F100" s="19" t="s">
        <v>2955</v>
      </c>
      <c r="G100" s="16"/>
      <c r="H100" s="379"/>
      <c r="I100" s="379"/>
    </row>
    <row r="101" spans="1:9" ht="43.5">
      <c r="A101" s="3"/>
      <c r="B101" s="8"/>
      <c r="C101" s="101" t="s">
        <v>2956</v>
      </c>
      <c r="D101" s="51">
        <v>1</v>
      </c>
      <c r="E101" s="103" t="s">
        <v>836</v>
      </c>
      <c r="F101" s="19" t="s">
        <v>2957</v>
      </c>
      <c r="G101" s="16"/>
      <c r="H101" s="379"/>
      <c r="I101" s="379"/>
    </row>
    <row r="102" spans="1:9" ht="116">
      <c r="A102" s="3"/>
      <c r="B102" s="8"/>
      <c r="C102" s="19" t="s">
        <v>2958</v>
      </c>
      <c r="D102" s="51">
        <v>1</v>
      </c>
      <c r="E102" s="16" t="s">
        <v>836</v>
      </c>
      <c r="F102" s="101" t="s">
        <v>2959</v>
      </c>
      <c r="G102" s="16"/>
      <c r="H102" s="379"/>
      <c r="I102" s="379"/>
    </row>
    <row r="103" spans="1:9" ht="15.5">
      <c r="A103" s="3"/>
      <c r="B103" s="8"/>
      <c r="C103" s="19" t="s">
        <v>1888</v>
      </c>
      <c r="D103" s="51">
        <v>1</v>
      </c>
      <c r="E103" s="16" t="s">
        <v>836</v>
      </c>
      <c r="F103" s="14" t="s">
        <v>2960</v>
      </c>
      <c r="G103" s="16"/>
      <c r="H103" s="379"/>
      <c r="I103" s="379"/>
    </row>
    <row r="104" spans="1:9" ht="31">
      <c r="A104" s="3" t="s">
        <v>1247</v>
      </c>
      <c r="B104" s="8" t="s">
        <v>294</v>
      </c>
      <c r="C104" s="19" t="s">
        <v>1890</v>
      </c>
      <c r="D104" s="51">
        <v>1</v>
      </c>
      <c r="E104" s="16" t="s">
        <v>836</v>
      </c>
      <c r="F104" s="111"/>
      <c r="G104" s="16"/>
      <c r="H104" s="379"/>
      <c r="I104" s="379"/>
    </row>
    <row r="105" spans="1:9" ht="29">
      <c r="A105" s="3"/>
      <c r="B105" s="8"/>
      <c r="C105" s="19" t="s">
        <v>2961</v>
      </c>
      <c r="D105" s="51">
        <v>1</v>
      </c>
      <c r="E105" s="16" t="s">
        <v>836</v>
      </c>
      <c r="F105" s="71"/>
      <c r="G105" s="16"/>
      <c r="H105" s="379"/>
      <c r="I105" s="379"/>
    </row>
    <row r="106" spans="1:9" ht="29">
      <c r="A106" s="3"/>
      <c r="B106" s="8"/>
      <c r="C106" s="19" t="s">
        <v>733</v>
      </c>
      <c r="D106" s="51">
        <v>1</v>
      </c>
      <c r="E106" s="16" t="s">
        <v>836</v>
      </c>
      <c r="F106" s="71"/>
      <c r="G106" s="16"/>
      <c r="H106" s="379"/>
      <c r="I106" s="379"/>
    </row>
    <row r="107" spans="1:9" ht="29">
      <c r="A107" s="3"/>
      <c r="B107" s="8"/>
      <c r="C107" s="19" t="s">
        <v>1895</v>
      </c>
      <c r="D107" s="51">
        <v>1</v>
      </c>
      <c r="E107" s="16" t="s">
        <v>836</v>
      </c>
      <c r="F107" s="19"/>
      <c r="G107" s="16"/>
      <c r="H107" s="379"/>
      <c r="I107" s="379"/>
    </row>
    <row r="108" spans="1:9" ht="29">
      <c r="A108" s="3"/>
      <c r="B108" s="8"/>
      <c r="C108" s="19" t="s">
        <v>2962</v>
      </c>
      <c r="D108" s="51">
        <v>1</v>
      </c>
      <c r="E108" s="16" t="s">
        <v>836</v>
      </c>
      <c r="F108" s="19"/>
      <c r="G108" s="16"/>
      <c r="H108" s="379"/>
      <c r="I108" s="379"/>
    </row>
    <row r="109" spans="1:9" ht="62">
      <c r="A109" s="3" t="s">
        <v>1251</v>
      </c>
      <c r="B109" s="9" t="s">
        <v>295</v>
      </c>
      <c r="C109" s="14" t="s">
        <v>2963</v>
      </c>
      <c r="D109" s="51">
        <v>1</v>
      </c>
      <c r="E109" s="16" t="s">
        <v>836</v>
      </c>
      <c r="F109" s="16"/>
      <c r="G109" s="16"/>
      <c r="H109" s="379"/>
      <c r="I109" s="379"/>
    </row>
    <row r="110" spans="1:9" ht="18.5">
      <c r="A110" s="188" t="s">
        <v>1254</v>
      </c>
      <c r="B110" s="431" t="s">
        <v>296</v>
      </c>
      <c r="C110" s="443"/>
      <c r="D110" s="443"/>
      <c r="E110" s="443"/>
      <c r="F110" s="443"/>
      <c r="G110" s="483"/>
      <c r="H110" s="379">
        <f>SUM(D111:D130)</f>
        <v>20</v>
      </c>
      <c r="I110" s="379">
        <f>COUNT(D111:D130)*2</f>
        <v>40</v>
      </c>
    </row>
    <row r="111" spans="1:9" ht="46.5">
      <c r="A111" s="3" t="s">
        <v>1255</v>
      </c>
      <c r="B111" s="8" t="s">
        <v>297</v>
      </c>
      <c r="C111" s="5" t="s">
        <v>1256</v>
      </c>
      <c r="D111" s="51">
        <v>1</v>
      </c>
      <c r="E111" s="71" t="s">
        <v>823</v>
      </c>
      <c r="F111" s="19" t="s">
        <v>2964</v>
      </c>
      <c r="G111" s="16"/>
      <c r="H111" s="379"/>
      <c r="I111" s="379"/>
    </row>
    <row r="112" spans="1:9" ht="62">
      <c r="A112" s="3" t="s">
        <v>1258</v>
      </c>
      <c r="B112" s="8" t="s">
        <v>298</v>
      </c>
      <c r="C112" s="19" t="s">
        <v>2965</v>
      </c>
      <c r="D112" s="51">
        <v>1</v>
      </c>
      <c r="E112" s="71" t="s">
        <v>823</v>
      </c>
      <c r="F112" s="19" t="s">
        <v>2966</v>
      </c>
      <c r="G112" s="16"/>
      <c r="H112" s="379"/>
      <c r="I112" s="379"/>
    </row>
    <row r="113" spans="1:9" ht="101.5">
      <c r="A113" s="3"/>
      <c r="B113" s="8"/>
      <c r="C113" s="19" t="s">
        <v>2967</v>
      </c>
      <c r="D113" s="51">
        <v>1</v>
      </c>
      <c r="E113" s="71" t="s">
        <v>823</v>
      </c>
      <c r="F113" s="19" t="s">
        <v>2968</v>
      </c>
      <c r="G113" s="16"/>
      <c r="H113" s="379"/>
      <c r="I113" s="379"/>
    </row>
    <row r="114" spans="1:9" ht="58">
      <c r="A114" s="3"/>
      <c r="B114" s="8"/>
      <c r="C114" s="19" t="s">
        <v>2969</v>
      </c>
      <c r="D114" s="51">
        <v>1</v>
      </c>
      <c r="E114" s="71" t="s">
        <v>823</v>
      </c>
      <c r="F114" s="19" t="s">
        <v>2970</v>
      </c>
      <c r="G114" s="16"/>
      <c r="H114" s="379"/>
      <c r="I114" s="379"/>
    </row>
    <row r="115" spans="1:9" ht="29">
      <c r="A115" s="3"/>
      <c r="B115" s="8"/>
      <c r="C115" s="19" t="s">
        <v>2971</v>
      </c>
      <c r="D115" s="51">
        <v>1</v>
      </c>
      <c r="E115" s="71" t="s">
        <v>823</v>
      </c>
      <c r="F115" s="71"/>
      <c r="G115" s="16"/>
      <c r="H115" s="379"/>
      <c r="I115" s="379"/>
    </row>
    <row r="116" spans="1:9" ht="15.5">
      <c r="A116" s="3"/>
      <c r="B116" s="8"/>
      <c r="C116" s="6" t="s">
        <v>2972</v>
      </c>
      <c r="D116" s="51">
        <v>1</v>
      </c>
      <c r="E116" s="71" t="s">
        <v>823</v>
      </c>
      <c r="F116" s="71"/>
      <c r="G116" s="16"/>
      <c r="H116" s="379"/>
      <c r="I116" s="379"/>
    </row>
    <row r="117" spans="1:9" ht="15.5">
      <c r="A117" s="3"/>
      <c r="B117" s="8"/>
      <c r="C117" s="6" t="s">
        <v>2973</v>
      </c>
      <c r="D117" s="51">
        <v>1</v>
      </c>
      <c r="E117" s="71" t="s">
        <v>823</v>
      </c>
      <c r="F117" s="71"/>
      <c r="G117" s="16"/>
      <c r="H117" s="379"/>
      <c r="I117" s="379"/>
    </row>
    <row r="118" spans="1:9" ht="15.5">
      <c r="A118" s="3"/>
      <c r="B118" s="8"/>
      <c r="C118" s="6" t="s">
        <v>2974</v>
      </c>
      <c r="D118" s="51">
        <v>1</v>
      </c>
      <c r="E118" s="71" t="s">
        <v>823</v>
      </c>
      <c r="F118" s="71"/>
      <c r="G118" s="16"/>
      <c r="H118" s="379"/>
      <c r="I118" s="379"/>
    </row>
    <row r="119" spans="1:9" ht="15.5">
      <c r="A119" s="3"/>
      <c r="B119" s="8"/>
      <c r="C119" s="5" t="s">
        <v>2975</v>
      </c>
      <c r="D119" s="51">
        <v>1</v>
      </c>
      <c r="E119" s="71" t="s">
        <v>823</v>
      </c>
      <c r="F119" s="71"/>
      <c r="G119" s="16"/>
      <c r="H119" s="379"/>
      <c r="I119" s="379"/>
    </row>
    <row r="120" spans="1:9" ht="62">
      <c r="A120" s="3" t="s">
        <v>1911</v>
      </c>
      <c r="B120" s="8" t="s">
        <v>299</v>
      </c>
      <c r="C120" s="5" t="s">
        <v>1912</v>
      </c>
      <c r="D120" s="51">
        <v>1</v>
      </c>
      <c r="E120" s="71" t="s">
        <v>823</v>
      </c>
      <c r="F120" s="14" t="s">
        <v>2976</v>
      </c>
      <c r="G120" s="16"/>
      <c r="H120" s="379"/>
      <c r="I120" s="379"/>
    </row>
    <row r="121" spans="1:9" ht="77.5">
      <c r="A121" s="3" t="s">
        <v>1914</v>
      </c>
      <c r="B121" s="11" t="s">
        <v>300</v>
      </c>
      <c r="C121" s="19" t="s">
        <v>2977</v>
      </c>
      <c r="D121" s="51">
        <v>1</v>
      </c>
      <c r="E121" s="71" t="s">
        <v>823</v>
      </c>
      <c r="F121" s="19" t="s">
        <v>2978</v>
      </c>
      <c r="G121" s="16"/>
      <c r="H121" s="379"/>
      <c r="I121" s="379"/>
    </row>
    <row r="122" spans="1:9" ht="43.5">
      <c r="A122" s="3"/>
      <c r="B122" s="11"/>
      <c r="C122" s="19" t="s">
        <v>2979</v>
      </c>
      <c r="D122" s="51">
        <v>1</v>
      </c>
      <c r="E122" s="71" t="s">
        <v>823</v>
      </c>
      <c r="F122" s="19" t="s">
        <v>2980</v>
      </c>
      <c r="G122" s="16"/>
      <c r="H122" s="379"/>
      <c r="I122" s="379"/>
    </row>
    <row r="123" spans="1:9" ht="43.5">
      <c r="A123" s="3" t="s">
        <v>1265</v>
      </c>
      <c r="B123" s="8" t="s">
        <v>301</v>
      </c>
      <c r="C123" s="6" t="s">
        <v>572</v>
      </c>
      <c r="D123" s="51">
        <v>1</v>
      </c>
      <c r="E123" s="71" t="s">
        <v>823</v>
      </c>
      <c r="F123" s="14" t="s">
        <v>2981</v>
      </c>
      <c r="G123" s="16"/>
      <c r="H123" s="379"/>
      <c r="I123" s="379"/>
    </row>
    <row r="124" spans="1:9" ht="43.5">
      <c r="A124" s="3"/>
      <c r="B124" s="8"/>
      <c r="C124" s="6" t="s">
        <v>2982</v>
      </c>
      <c r="D124" s="51">
        <v>1</v>
      </c>
      <c r="E124" s="71" t="s">
        <v>823</v>
      </c>
      <c r="F124" s="14" t="s">
        <v>2983</v>
      </c>
      <c r="G124" s="16"/>
      <c r="H124" s="379"/>
      <c r="I124" s="379"/>
    </row>
    <row r="125" spans="1:9" ht="58">
      <c r="A125" s="3" t="s">
        <v>77</v>
      </c>
      <c r="B125" s="11" t="s">
        <v>302</v>
      </c>
      <c r="C125" s="6" t="s">
        <v>1267</v>
      </c>
      <c r="D125" s="51">
        <v>1</v>
      </c>
      <c r="E125" s="71" t="s">
        <v>823</v>
      </c>
      <c r="F125" s="14" t="s">
        <v>2984</v>
      </c>
      <c r="G125" s="16"/>
      <c r="H125" s="379"/>
      <c r="I125" s="379"/>
    </row>
    <row r="126" spans="1:9" ht="31">
      <c r="A126" s="3"/>
      <c r="B126" s="11"/>
      <c r="C126" s="6" t="s">
        <v>2985</v>
      </c>
      <c r="D126" s="51">
        <v>1</v>
      </c>
      <c r="E126" s="71" t="s">
        <v>823</v>
      </c>
      <c r="F126" s="14" t="s">
        <v>2986</v>
      </c>
      <c r="G126" s="16"/>
      <c r="H126" s="379"/>
      <c r="I126" s="379"/>
    </row>
    <row r="127" spans="1:9" ht="46.5">
      <c r="A127" s="3" t="s">
        <v>1270</v>
      </c>
      <c r="B127" s="8" t="s">
        <v>303</v>
      </c>
      <c r="C127" s="14" t="s">
        <v>2987</v>
      </c>
      <c r="D127" s="51">
        <v>1</v>
      </c>
      <c r="E127" s="71" t="s">
        <v>823</v>
      </c>
      <c r="F127" s="14" t="s">
        <v>2988</v>
      </c>
      <c r="G127" s="16"/>
      <c r="H127" s="379"/>
      <c r="I127" s="379"/>
    </row>
    <row r="128" spans="1:9" ht="29">
      <c r="A128" s="1"/>
      <c r="B128" s="16"/>
      <c r="C128" s="19" t="s">
        <v>2989</v>
      </c>
      <c r="D128" s="51">
        <v>1</v>
      </c>
      <c r="E128" s="71" t="s">
        <v>823</v>
      </c>
      <c r="F128" s="19" t="s">
        <v>2990</v>
      </c>
      <c r="G128" s="16"/>
      <c r="H128" s="379"/>
      <c r="I128" s="379"/>
    </row>
    <row r="129" spans="1:9" ht="43.5">
      <c r="A129" s="1"/>
      <c r="B129" s="16"/>
      <c r="C129" s="16" t="s">
        <v>2382</v>
      </c>
      <c r="D129" s="51">
        <v>1</v>
      </c>
      <c r="E129" s="71" t="s">
        <v>823</v>
      </c>
      <c r="F129" s="19" t="s">
        <v>2991</v>
      </c>
      <c r="G129" s="16"/>
      <c r="H129" s="379"/>
      <c r="I129" s="379"/>
    </row>
    <row r="130" spans="1:9" ht="29">
      <c r="A130" s="1"/>
      <c r="B130" s="16"/>
      <c r="C130" s="69" t="s">
        <v>2384</v>
      </c>
      <c r="D130" s="51">
        <v>1</v>
      </c>
      <c r="E130" s="71" t="s">
        <v>823</v>
      </c>
      <c r="F130" s="19" t="s">
        <v>2992</v>
      </c>
      <c r="G130" s="70"/>
      <c r="H130" s="379"/>
      <c r="I130" s="379"/>
    </row>
    <row r="131" spans="1:9" ht="21">
      <c r="A131" s="1"/>
      <c r="B131" s="440" t="s">
        <v>304</v>
      </c>
      <c r="C131" s="441"/>
      <c r="D131" s="441"/>
      <c r="E131" s="441"/>
      <c r="F131" s="441"/>
      <c r="G131" s="441"/>
      <c r="H131" s="379">
        <f>H132+H141+H154+H173+H180+H185</f>
        <v>52</v>
      </c>
      <c r="I131" s="379">
        <f>I132+I141+I154+I173+I180+I185</f>
        <v>104</v>
      </c>
    </row>
    <row r="132" spans="1:9" ht="18.5">
      <c r="A132" s="188" t="s">
        <v>1275</v>
      </c>
      <c r="B132" s="431" t="s">
        <v>305</v>
      </c>
      <c r="C132" s="443"/>
      <c r="D132" s="443"/>
      <c r="E132" s="443"/>
      <c r="F132" s="443"/>
      <c r="G132" s="483"/>
      <c r="H132" s="379">
        <f>SUM(D133:D140)</f>
        <v>8</v>
      </c>
      <c r="I132" s="379">
        <f>COUNT(D133:D140)*2</f>
        <v>16</v>
      </c>
    </row>
    <row r="133" spans="1:9" ht="46.5">
      <c r="A133" s="3" t="s">
        <v>1276</v>
      </c>
      <c r="B133" s="7" t="s">
        <v>306</v>
      </c>
      <c r="C133" s="14" t="s">
        <v>2993</v>
      </c>
      <c r="D133" s="51">
        <v>1</v>
      </c>
      <c r="E133" s="16" t="s">
        <v>835</v>
      </c>
      <c r="F133" s="16"/>
      <c r="G133" s="16"/>
      <c r="H133" s="379"/>
      <c r="I133" s="379"/>
    </row>
    <row r="134" spans="1:9" ht="43.5">
      <c r="A134" s="3"/>
      <c r="B134" s="7"/>
      <c r="C134" s="19" t="s">
        <v>579</v>
      </c>
      <c r="D134" s="51">
        <v>1</v>
      </c>
      <c r="E134" s="16" t="s">
        <v>835</v>
      </c>
      <c r="F134" s="16"/>
      <c r="G134" s="16"/>
      <c r="H134" s="379"/>
      <c r="I134" s="379"/>
    </row>
    <row r="135" spans="1:9" ht="72.5">
      <c r="A135" s="3"/>
      <c r="B135" s="7"/>
      <c r="C135" s="14" t="s">
        <v>2994</v>
      </c>
      <c r="D135" s="51">
        <v>1</v>
      </c>
      <c r="E135" s="71" t="s">
        <v>827</v>
      </c>
      <c r="F135" s="16"/>
      <c r="G135" s="16"/>
      <c r="H135" s="379"/>
      <c r="I135" s="379"/>
    </row>
    <row r="136" spans="1:9" ht="43.5">
      <c r="A136" s="3"/>
      <c r="B136" s="7"/>
      <c r="C136" s="14" t="s">
        <v>2995</v>
      </c>
      <c r="D136" s="51">
        <v>1</v>
      </c>
      <c r="E136" s="16" t="s">
        <v>835</v>
      </c>
      <c r="F136" s="16"/>
      <c r="G136" s="16"/>
      <c r="H136" s="379"/>
      <c r="I136" s="379"/>
    </row>
    <row r="137" spans="1:9" ht="43.5">
      <c r="A137" s="3"/>
      <c r="B137" s="7"/>
      <c r="C137" s="14" t="s">
        <v>2996</v>
      </c>
      <c r="D137" s="51">
        <v>1</v>
      </c>
      <c r="E137" s="16" t="s">
        <v>835</v>
      </c>
      <c r="F137" s="16"/>
      <c r="G137" s="16"/>
      <c r="H137" s="379"/>
      <c r="I137" s="379"/>
    </row>
    <row r="138" spans="1:9" ht="62">
      <c r="A138" s="3" t="s">
        <v>1277</v>
      </c>
      <c r="B138" s="5" t="s">
        <v>307</v>
      </c>
      <c r="C138" s="14" t="s">
        <v>581</v>
      </c>
      <c r="D138" s="51">
        <v>1</v>
      </c>
      <c r="E138" s="16" t="s">
        <v>837</v>
      </c>
      <c r="F138" s="19" t="s">
        <v>2997</v>
      </c>
      <c r="G138" s="16"/>
      <c r="H138" s="379"/>
      <c r="I138" s="379"/>
    </row>
    <row r="139" spans="1:9" ht="58">
      <c r="A139" s="3"/>
      <c r="B139" s="5"/>
      <c r="C139" s="19" t="s">
        <v>2998</v>
      </c>
      <c r="D139" s="51">
        <v>1</v>
      </c>
      <c r="E139" s="16" t="s">
        <v>837</v>
      </c>
      <c r="F139" s="16"/>
      <c r="G139" s="16"/>
      <c r="H139" s="379"/>
      <c r="I139" s="379"/>
    </row>
    <row r="140" spans="1:9" ht="58">
      <c r="A140" s="3" t="s">
        <v>1930</v>
      </c>
      <c r="B140" s="5" t="s">
        <v>308</v>
      </c>
      <c r="C140" s="19" t="s">
        <v>582</v>
      </c>
      <c r="D140" s="51">
        <v>1</v>
      </c>
      <c r="E140" s="16" t="s">
        <v>828</v>
      </c>
      <c r="F140" s="16"/>
      <c r="G140" s="16"/>
      <c r="H140" s="379"/>
      <c r="I140" s="379"/>
    </row>
    <row r="141" spans="1:9" ht="18.5">
      <c r="A141" s="188" t="s">
        <v>1279</v>
      </c>
      <c r="B141" s="431" t="s">
        <v>309</v>
      </c>
      <c r="C141" s="443"/>
      <c r="D141" s="443"/>
      <c r="E141" s="443"/>
      <c r="F141" s="443"/>
      <c r="G141" s="483"/>
      <c r="H141" s="379">
        <f>SUM(D142:D153)</f>
        <v>12</v>
      </c>
      <c r="I141" s="379">
        <f>COUNT(D142:D153)*2</f>
        <v>24</v>
      </c>
    </row>
    <row r="142" spans="1:9" ht="46.5">
      <c r="A142" s="3" t="s">
        <v>1280</v>
      </c>
      <c r="B142" s="5" t="s">
        <v>1931</v>
      </c>
      <c r="C142" s="19" t="s">
        <v>2999</v>
      </c>
      <c r="D142" s="51">
        <v>1</v>
      </c>
      <c r="E142" s="16" t="s">
        <v>835</v>
      </c>
      <c r="F142" s="19" t="s">
        <v>1933</v>
      </c>
      <c r="G142" s="16"/>
      <c r="H142" s="379"/>
      <c r="I142" s="379"/>
    </row>
    <row r="143" spans="1:9" ht="46.5">
      <c r="A143" s="3" t="s">
        <v>1284</v>
      </c>
      <c r="B143" s="5" t="s">
        <v>310</v>
      </c>
      <c r="C143" s="19" t="s">
        <v>583</v>
      </c>
      <c r="D143" s="51">
        <v>1</v>
      </c>
      <c r="E143" s="16" t="s">
        <v>823</v>
      </c>
      <c r="F143" s="16"/>
      <c r="G143" s="16"/>
      <c r="H143" s="379"/>
      <c r="I143" s="379"/>
    </row>
    <row r="144" spans="1:9" ht="29">
      <c r="A144" s="3"/>
      <c r="B144" s="5"/>
      <c r="C144" s="19" t="s">
        <v>584</v>
      </c>
      <c r="D144" s="51">
        <v>1</v>
      </c>
      <c r="E144" s="16" t="s">
        <v>823</v>
      </c>
      <c r="F144" s="16"/>
      <c r="G144" s="16"/>
      <c r="H144" s="379"/>
      <c r="I144" s="379"/>
    </row>
    <row r="145" spans="1:9" ht="46.5">
      <c r="A145" s="3" t="s">
        <v>1286</v>
      </c>
      <c r="B145" s="5" t="s">
        <v>311</v>
      </c>
      <c r="C145" s="14" t="s">
        <v>3000</v>
      </c>
      <c r="D145" s="51">
        <v>1</v>
      </c>
      <c r="E145" s="16" t="s">
        <v>827</v>
      </c>
      <c r="F145" s="16"/>
      <c r="G145" s="16"/>
      <c r="H145" s="379"/>
      <c r="I145" s="379"/>
    </row>
    <row r="146" spans="1:9" ht="15.5">
      <c r="A146" s="3"/>
      <c r="B146" s="5"/>
      <c r="C146" s="71" t="s">
        <v>3001</v>
      </c>
      <c r="D146" s="51">
        <v>1</v>
      </c>
      <c r="E146" s="71" t="s">
        <v>827</v>
      </c>
      <c r="F146" s="16"/>
      <c r="G146" s="16"/>
      <c r="H146" s="379"/>
      <c r="I146" s="379"/>
    </row>
    <row r="147" spans="1:9" ht="46.5">
      <c r="A147" s="3" t="s">
        <v>1289</v>
      </c>
      <c r="B147" s="7" t="s">
        <v>312</v>
      </c>
      <c r="C147" s="14" t="s">
        <v>1290</v>
      </c>
      <c r="D147" s="51">
        <v>1</v>
      </c>
      <c r="E147" s="22" t="s">
        <v>835</v>
      </c>
      <c r="F147" s="16"/>
      <c r="G147" s="16"/>
      <c r="H147" s="379"/>
      <c r="I147" s="379"/>
    </row>
    <row r="148" spans="1:9" ht="43.5">
      <c r="A148" s="3"/>
      <c r="B148" s="7"/>
      <c r="C148" s="14" t="s">
        <v>1291</v>
      </c>
      <c r="D148" s="51">
        <v>1</v>
      </c>
      <c r="E148" s="16" t="s">
        <v>829</v>
      </c>
      <c r="F148" s="16"/>
      <c r="G148" s="16"/>
      <c r="H148" s="379"/>
      <c r="I148" s="379"/>
    </row>
    <row r="149" spans="1:9" ht="43.5">
      <c r="A149" s="3" t="s">
        <v>1292</v>
      </c>
      <c r="B149" s="14" t="s">
        <v>313</v>
      </c>
      <c r="C149" s="14" t="s">
        <v>1938</v>
      </c>
      <c r="D149" s="51">
        <v>1</v>
      </c>
      <c r="E149" s="16" t="s">
        <v>835</v>
      </c>
      <c r="F149" s="16"/>
      <c r="G149" s="16"/>
      <c r="H149" s="379"/>
      <c r="I149" s="379"/>
    </row>
    <row r="150" spans="1:9">
      <c r="A150" s="3"/>
      <c r="B150" s="14"/>
      <c r="C150" s="14" t="s">
        <v>590</v>
      </c>
      <c r="D150" s="51">
        <v>1</v>
      </c>
      <c r="E150" s="16" t="s">
        <v>838</v>
      </c>
      <c r="F150" s="16"/>
      <c r="G150" s="16"/>
      <c r="H150" s="379"/>
      <c r="I150" s="379"/>
    </row>
    <row r="151" spans="1:9" ht="62">
      <c r="A151" s="3" t="s">
        <v>1294</v>
      </c>
      <c r="B151" s="5" t="s">
        <v>314</v>
      </c>
      <c r="C151" s="19" t="s">
        <v>591</v>
      </c>
      <c r="D151" s="51">
        <v>1</v>
      </c>
      <c r="E151" s="16" t="s">
        <v>827</v>
      </c>
      <c r="F151" s="14" t="s">
        <v>893</v>
      </c>
      <c r="G151" s="16"/>
      <c r="H151" s="379"/>
      <c r="I151" s="379"/>
    </row>
    <row r="152" spans="1:9" ht="46.5">
      <c r="A152" s="3" t="s">
        <v>2387</v>
      </c>
      <c r="B152" s="7" t="s">
        <v>315</v>
      </c>
      <c r="C152" s="15" t="s">
        <v>3002</v>
      </c>
      <c r="D152" s="52">
        <v>1</v>
      </c>
      <c r="E152" s="103" t="s">
        <v>828</v>
      </c>
      <c r="F152" s="103"/>
      <c r="G152" s="103"/>
      <c r="H152" s="379"/>
      <c r="I152" s="379"/>
    </row>
    <row r="153" spans="1:9" ht="29">
      <c r="A153" s="3"/>
      <c r="B153" s="7"/>
      <c r="C153" s="15" t="s">
        <v>3003</v>
      </c>
      <c r="D153" s="52">
        <v>1</v>
      </c>
      <c r="E153" s="103" t="s">
        <v>838</v>
      </c>
      <c r="F153" s="103"/>
      <c r="G153" s="103"/>
      <c r="H153" s="379"/>
      <c r="I153" s="379"/>
    </row>
    <row r="154" spans="1:9">
      <c r="A154" s="188" t="s">
        <v>1298</v>
      </c>
      <c r="B154" s="447" t="s">
        <v>316</v>
      </c>
      <c r="C154" s="445"/>
      <c r="D154" s="445"/>
      <c r="E154" s="445"/>
      <c r="F154" s="445"/>
      <c r="G154" s="451"/>
      <c r="H154" s="379">
        <f>SUM(D155:D172)</f>
        <v>18</v>
      </c>
      <c r="I154" s="379">
        <f>COUNT(D155:D172)*2</f>
        <v>36</v>
      </c>
    </row>
    <row r="155" spans="1:9" ht="31">
      <c r="A155" s="3" t="s">
        <v>1303</v>
      </c>
      <c r="B155" s="5" t="s">
        <v>317</v>
      </c>
      <c r="C155" s="69" t="s">
        <v>1302</v>
      </c>
      <c r="D155" s="51">
        <v>1</v>
      </c>
      <c r="E155" s="16" t="s">
        <v>823</v>
      </c>
      <c r="F155" s="16"/>
      <c r="G155" s="16"/>
      <c r="H155" s="379"/>
      <c r="I155" s="379"/>
    </row>
    <row r="156" spans="1:9" ht="43.5">
      <c r="A156" s="3"/>
      <c r="B156" s="5"/>
      <c r="C156" s="87" t="s">
        <v>3004</v>
      </c>
      <c r="D156" s="51">
        <v>1</v>
      </c>
      <c r="E156" s="16" t="s">
        <v>823</v>
      </c>
      <c r="F156" s="16"/>
      <c r="G156" s="16"/>
      <c r="H156" s="379"/>
      <c r="I156" s="379"/>
    </row>
    <row r="157" spans="1:9" ht="29">
      <c r="A157" s="3"/>
      <c r="B157" s="5"/>
      <c r="C157" s="69" t="s">
        <v>594</v>
      </c>
      <c r="D157" s="51">
        <v>1</v>
      </c>
      <c r="E157" s="16" t="s">
        <v>823</v>
      </c>
      <c r="F157" s="16"/>
      <c r="G157" s="16"/>
      <c r="H157" s="379"/>
      <c r="I157" s="379"/>
    </row>
    <row r="158" spans="1:9" ht="29">
      <c r="A158" s="3"/>
      <c r="B158" s="5"/>
      <c r="C158" s="69" t="s">
        <v>3005</v>
      </c>
      <c r="D158" s="51">
        <v>1</v>
      </c>
      <c r="E158" s="16" t="s">
        <v>823</v>
      </c>
      <c r="F158" s="16"/>
      <c r="G158" s="16"/>
      <c r="H158" s="379"/>
      <c r="I158" s="379"/>
    </row>
    <row r="159" spans="1:9" ht="18.5">
      <c r="A159" s="188"/>
      <c r="B159" s="257"/>
      <c r="C159" s="69" t="s">
        <v>596</v>
      </c>
      <c r="D159" s="51">
        <v>1</v>
      </c>
      <c r="E159" s="16" t="s">
        <v>823</v>
      </c>
      <c r="F159" s="71"/>
      <c r="G159" s="57"/>
      <c r="H159" s="379"/>
      <c r="I159" s="379"/>
    </row>
    <row r="160" spans="1:9" ht="43.5">
      <c r="A160" s="3" t="s">
        <v>92</v>
      </c>
      <c r="B160" s="7" t="s">
        <v>318</v>
      </c>
      <c r="C160" s="69" t="s">
        <v>1304</v>
      </c>
      <c r="D160" s="51">
        <v>1</v>
      </c>
      <c r="E160" s="16" t="s">
        <v>823</v>
      </c>
      <c r="F160" s="69" t="s">
        <v>894</v>
      </c>
      <c r="G160" s="16"/>
      <c r="H160" s="379"/>
      <c r="I160" s="379"/>
    </row>
    <row r="161" spans="1:9" ht="29">
      <c r="A161" s="3"/>
      <c r="B161" s="7"/>
      <c r="C161" s="14" t="s">
        <v>598</v>
      </c>
      <c r="D161" s="51">
        <v>1</v>
      </c>
      <c r="E161" s="16" t="s">
        <v>823</v>
      </c>
      <c r="F161" s="14"/>
      <c r="G161" s="16"/>
      <c r="H161" s="379"/>
      <c r="I161" s="379"/>
    </row>
    <row r="162" spans="1:9" ht="29">
      <c r="A162" s="3"/>
      <c r="B162" s="6"/>
      <c r="C162" s="67" t="s">
        <v>1305</v>
      </c>
      <c r="D162" s="51">
        <v>1</v>
      </c>
      <c r="E162" s="16" t="s">
        <v>823</v>
      </c>
      <c r="F162" s="14"/>
      <c r="G162" s="16"/>
      <c r="H162" s="379"/>
      <c r="I162" s="379"/>
    </row>
    <row r="163" spans="1:9" ht="31">
      <c r="A163" s="3" t="s">
        <v>93</v>
      </c>
      <c r="B163" s="5" t="s">
        <v>319</v>
      </c>
      <c r="C163" s="19" t="s">
        <v>3006</v>
      </c>
      <c r="D163" s="51">
        <v>1</v>
      </c>
      <c r="E163" s="16" t="s">
        <v>823</v>
      </c>
      <c r="F163" s="16"/>
      <c r="G163" s="16"/>
      <c r="H163" s="379"/>
      <c r="I163" s="379"/>
    </row>
    <row r="164" spans="1:9" ht="46.5">
      <c r="A164" s="3" t="s">
        <v>94</v>
      </c>
      <c r="B164" s="5" t="s">
        <v>320</v>
      </c>
      <c r="C164" s="19" t="s">
        <v>3007</v>
      </c>
      <c r="D164" s="51">
        <v>1</v>
      </c>
      <c r="E164" s="16" t="s">
        <v>823</v>
      </c>
      <c r="F164" s="16"/>
      <c r="G164" s="16"/>
      <c r="H164" s="379"/>
      <c r="I164" s="379"/>
    </row>
    <row r="165" spans="1:9" ht="46.5">
      <c r="A165" s="3" t="s">
        <v>1310</v>
      </c>
      <c r="B165" s="6" t="s">
        <v>321</v>
      </c>
      <c r="C165" s="26" t="s">
        <v>3008</v>
      </c>
      <c r="D165" s="51">
        <v>1</v>
      </c>
      <c r="E165" s="16" t="s">
        <v>823</v>
      </c>
      <c r="F165" s="71" t="s">
        <v>3009</v>
      </c>
      <c r="G165" s="16"/>
      <c r="H165" s="379"/>
      <c r="I165" s="379"/>
    </row>
    <row r="166" spans="1:9" ht="43.5">
      <c r="A166" s="3"/>
      <c r="B166" s="6"/>
      <c r="C166" s="26" t="s">
        <v>3010</v>
      </c>
      <c r="D166" s="51">
        <v>1</v>
      </c>
      <c r="E166" s="16" t="s">
        <v>823</v>
      </c>
      <c r="F166" s="71" t="s">
        <v>3011</v>
      </c>
      <c r="G166" s="16"/>
      <c r="H166" s="379"/>
      <c r="I166" s="379"/>
    </row>
    <row r="167" spans="1:9" ht="46.5">
      <c r="A167" s="3" t="s">
        <v>1315</v>
      </c>
      <c r="B167" s="6" t="s">
        <v>322</v>
      </c>
      <c r="C167" s="19" t="s">
        <v>3012</v>
      </c>
      <c r="D167" s="51">
        <v>1</v>
      </c>
      <c r="E167" s="16" t="s">
        <v>823</v>
      </c>
      <c r="F167" s="16"/>
      <c r="G167" s="16"/>
      <c r="H167" s="379"/>
      <c r="I167" s="379"/>
    </row>
    <row r="168" spans="1:9" ht="43.5">
      <c r="A168" s="3"/>
      <c r="B168" s="6"/>
      <c r="C168" s="19" t="s">
        <v>3013</v>
      </c>
      <c r="D168" s="51">
        <v>1</v>
      </c>
      <c r="E168" s="16" t="s">
        <v>838</v>
      </c>
      <c r="F168" s="16"/>
      <c r="G168" s="16"/>
      <c r="H168" s="379"/>
      <c r="I168" s="379"/>
    </row>
    <row r="169" spans="1:9" ht="58">
      <c r="A169" s="3" t="s">
        <v>97</v>
      </c>
      <c r="B169" s="6" t="s">
        <v>323</v>
      </c>
      <c r="C169" s="19" t="s">
        <v>3014</v>
      </c>
      <c r="D169" s="51">
        <v>1</v>
      </c>
      <c r="E169" s="71" t="s">
        <v>835</v>
      </c>
      <c r="F169" s="258" t="s">
        <v>3015</v>
      </c>
      <c r="G169" s="16"/>
      <c r="H169" s="379"/>
      <c r="I169" s="379"/>
    </row>
    <row r="170" spans="1:9" ht="29">
      <c r="A170" s="3"/>
      <c r="B170" s="6"/>
      <c r="C170" s="19" t="s">
        <v>3016</v>
      </c>
      <c r="D170" s="51">
        <v>1</v>
      </c>
      <c r="E170" s="71" t="s">
        <v>835</v>
      </c>
      <c r="F170" s="71" t="s">
        <v>3017</v>
      </c>
      <c r="G170" s="16"/>
      <c r="H170" s="379"/>
      <c r="I170" s="379"/>
    </row>
    <row r="171" spans="1:9" ht="29">
      <c r="A171" s="3"/>
      <c r="B171" s="6"/>
      <c r="C171" s="67" t="s">
        <v>3018</v>
      </c>
      <c r="D171" s="51">
        <v>1</v>
      </c>
      <c r="E171" s="71" t="s">
        <v>835</v>
      </c>
      <c r="F171" s="16"/>
      <c r="G171" s="16"/>
      <c r="H171" s="379"/>
      <c r="I171" s="379"/>
    </row>
    <row r="172" spans="1:9" ht="31">
      <c r="A172" s="3" t="s">
        <v>1319</v>
      </c>
      <c r="B172" s="6" t="s">
        <v>324</v>
      </c>
      <c r="C172" s="19" t="s">
        <v>3019</v>
      </c>
      <c r="D172" s="51">
        <v>1</v>
      </c>
      <c r="E172" s="16" t="s">
        <v>823</v>
      </c>
      <c r="F172" s="16"/>
      <c r="G172" s="16"/>
      <c r="H172" s="379"/>
      <c r="I172" s="379"/>
    </row>
    <row r="173" spans="1:9" ht="18.5">
      <c r="A173" s="188" t="s">
        <v>100</v>
      </c>
      <c r="B173" s="431" t="s">
        <v>326</v>
      </c>
      <c r="C173" s="443"/>
      <c r="D173" s="443"/>
      <c r="E173" s="443"/>
      <c r="F173" s="443"/>
      <c r="G173" s="483"/>
      <c r="H173" s="379">
        <f>SUM(D174:D179)</f>
        <v>6</v>
      </c>
      <c r="I173" s="379">
        <f>COUNT(D174:D179)*2</f>
        <v>12</v>
      </c>
    </row>
    <row r="174" spans="1:9" ht="62">
      <c r="A174" s="3" t="s">
        <v>1322</v>
      </c>
      <c r="B174" s="5" t="s">
        <v>327</v>
      </c>
      <c r="C174" s="14" t="s">
        <v>607</v>
      </c>
      <c r="D174" s="51">
        <v>1</v>
      </c>
      <c r="E174" s="16" t="s">
        <v>828</v>
      </c>
      <c r="F174" s="16"/>
      <c r="G174" s="16"/>
      <c r="H174" s="379"/>
      <c r="I174" s="379"/>
    </row>
    <row r="175" spans="1:9" ht="15.5">
      <c r="A175" s="3"/>
      <c r="B175" s="5"/>
      <c r="C175" s="19" t="s">
        <v>3020</v>
      </c>
      <c r="D175" s="51">
        <v>1</v>
      </c>
      <c r="E175" s="16" t="s">
        <v>828</v>
      </c>
      <c r="F175" s="16"/>
      <c r="G175" s="16"/>
      <c r="H175" s="379"/>
      <c r="I175" s="379"/>
    </row>
    <row r="176" spans="1:9" ht="46.5">
      <c r="A176" s="3" t="s">
        <v>1323</v>
      </c>
      <c r="B176" s="5" t="s">
        <v>328</v>
      </c>
      <c r="C176" s="19" t="s">
        <v>3021</v>
      </c>
      <c r="D176" s="51">
        <v>1</v>
      </c>
      <c r="E176" s="16" t="s">
        <v>828</v>
      </c>
      <c r="F176" s="14" t="s">
        <v>3022</v>
      </c>
      <c r="G176" s="16"/>
      <c r="H176" s="379"/>
      <c r="I176" s="379"/>
    </row>
    <row r="177" spans="1:9" ht="15.5">
      <c r="A177" s="3"/>
      <c r="B177" s="5"/>
      <c r="C177" s="14" t="s">
        <v>1956</v>
      </c>
      <c r="D177" s="51">
        <v>1</v>
      </c>
      <c r="E177" s="16" t="s">
        <v>828</v>
      </c>
      <c r="F177" s="16"/>
      <c r="G177" s="16"/>
      <c r="H177" s="379"/>
      <c r="I177" s="379"/>
    </row>
    <row r="178" spans="1:9" ht="15.5">
      <c r="A178" s="3"/>
      <c r="B178" s="5"/>
      <c r="C178" s="14" t="s">
        <v>610</v>
      </c>
      <c r="D178" s="51">
        <v>1</v>
      </c>
      <c r="E178" s="16" t="s">
        <v>828</v>
      </c>
      <c r="F178" s="16"/>
      <c r="G178" s="16"/>
      <c r="H178" s="379"/>
      <c r="I178" s="379"/>
    </row>
    <row r="179" spans="1:9" ht="43.5">
      <c r="A179" s="3" t="s">
        <v>103</v>
      </c>
      <c r="B179" s="15" t="s">
        <v>329</v>
      </c>
      <c r="C179" s="14" t="s">
        <v>3023</v>
      </c>
      <c r="D179" s="51">
        <v>1</v>
      </c>
      <c r="E179" s="16" t="s">
        <v>823</v>
      </c>
      <c r="F179" s="22"/>
      <c r="G179" s="16"/>
      <c r="H179" s="379"/>
      <c r="I179" s="379"/>
    </row>
    <row r="180" spans="1:9">
      <c r="A180" s="3" t="s">
        <v>1325</v>
      </c>
      <c r="B180" s="447" t="s">
        <v>330</v>
      </c>
      <c r="C180" s="445"/>
      <c r="D180" s="445"/>
      <c r="E180" s="445"/>
      <c r="F180" s="445"/>
      <c r="G180" s="451"/>
      <c r="H180" s="379">
        <f>SUM(D181:D184)</f>
        <v>4</v>
      </c>
      <c r="I180" s="379">
        <f>COUNT(D181:D184)*2</f>
        <v>8</v>
      </c>
    </row>
    <row r="181" spans="1:9" ht="43.5">
      <c r="A181" s="3" t="s">
        <v>105</v>
      </c>
      <c r="B181" s="5" t="s">
        <v>331</v>
      </c>
      <c r="C181" s="19" t="s">
        <v>3024</v>
      </c>
      <c r="D181" s="77">
        <v>1</v>
      </c>
      <c r="E181" s="16" t="s">
        <v>827</v>
      </c>
      <c r="F181" s="14" t="s">
        <v>3025</v>
      </c>
      <c r="G181" s="16"/>
      <c r="H181" s="379"/>
      <c r="I181" s="379"/>
    </row>
    <row r="182" spans="1:9" ht="29">
      <c r="A182" s="3"/>
      <c r="B182" s="5"/>
      <c r="C182" s="14" t="s">
        <v>3026</v>
      </c>
      <c r="D182" s="77">
        <v>1</v>
      </c>
      <c r="E182" s="16" t="s">
        <v>827</v>
      </c>
      <c r="F182" s="16"/>
      <c r="G182" s="16"/>
      <c r="H182" s="379"/>
      <c r="I182" s="379"/>
    </row>
    <row r="183" spans="1:9" ht="46.5">
      <c r="A183" s="3" t="s">
        <v>106</v>
      </c>
      <c r="B183" s="5" t="s">
        <v>332</v>
      </c>
      <c r="C183" s="14" t="s">
        <v>3027</v>
      </c>
      <c r="D183" s="77">
        <v>1</v>
      </c>
      <c r="E183" s="16" t="s">
        <v>827</v>
      </c>
      <c r="F183" s="16"/>
      <c r="G183" s="16"/>
      <c r="H183" s="379"/>
      <c r="I183" s="379"/>
    </row>
    <row r="184" spans="1:9" ht="58">
      <c r="A184" s="3" t="s">
        <v>1963</v>
      </c>
      <c r="B184" s="14" t="s">
        <v>1964</v>
      </c>
      <c r="C184" s="19" t="s">
        <v>1965</v>
      </c>
      <c r="D184" s="77">
        <v>1</v>
      </c>
      <c r="E184" s="16" t="s">
        <v>835</v>
      </c>
      <c r="F184" s="16"/>
      <c r="G184" s="16"/>
      <c r="H184" s="379"/>
      <c r="I184" s="379"/>
    </row>
    <row r="185" spans="1:9" ht="18.5">
      <c r="A185" s="188" t="s">
        <v>1327</v>
      </c>
      <c r="B185" s="431" t="s">
        <v>336</v>
      </c>
      <c r="C185" s="443"/>
      <c r="D185" s="443"/>
      <c r="E185" s="443"/>
      <c r="F185" s="443"/>
      <c r="G185" s="483"/>
      <c r="H185" s="379">
        <f>SUM(D186:D189)</f>
        <v>4</v>
      </c>
      <c r="I185" s="379">
        <f>COUNT(D186:D189)*2</f>
        <v>8</v>
      </c>
    </row>
    <row r="186" spans="1:9" ht="46.5">
      <c r="A186" s="3" t="s">
        <v>1328</v>
      </c>
      <c r="B186" s="6" t="s">
        <v>337</v>
      </c>
      <c r="C186" s="6" t="s">
        <v>3028</v>
      </c>
      <c r="D186" s="51">
        <v>1</v>
      </c>
      <c r="E186" s="16" t="s">
        <v>831</v>
      </c>
      <c r="F186" s="16"/>
      <c r="G186" s="16"/>
      <c r="H186" s="379"/>
      <c r="I186" s="379"/>
    </row>
    <row r="187" spans="1:9" ht="62">
      <c r="A187" s="3" t="s">
        <v>1329</v>
      </c>
      <c r="B187" s="6" t="s">
        <v>338</v>
      </c>
      <c r="C187" s="14" t="s">
        <v>617</v>
      </c>
      <c r="D187" s="51">
        <v>1</v>
      </c>
      <c r="E187" s="16" t="s">
        <v>829</v>
      </c>
      <c r="F187" s="14" t="s">
        <v>899</v>
      </c>
      <c r="G187" s="16"/>
      <c r="H187" s="379"/>
      <c r="I187" s="379"/>
    </row>
    <row r="188" spans="1:9" ht="29">
      <c r="A188" s="3"/>
      <c r="B188" s="6"/>
      <c r="C188" s="67" t="s">
        <v>1330</v>
      </c>
      <c r="D188" s="51">
        <v>1</v>
      </c>
      <c r="E188" s="16" t="s">
        <v>831</v>
      </c>
      <c r="F188" s="16"/>
      <c r="G188" s="16"/>
      <c r="H188" s="379"/>
      <c r="I188" s="379"/>
    </row>
    <row r="189" spans="1:9" ht="62">
      <c r="A189" s="3" t="s">
        <v>1331</v>
      </c>
      <c r="B189" s="6" t="s">
        <v>339</v>
      </c>
      <c r="C189" s="69" t="s">
        <v>618</v>
      </c>
      <c r="D189" s="51">
        <v>1</v>
      </c>
      <c r="E189" s="16" t="s">
        <v>823</v>
      </c>
      <c r="F189" s="19"/>
      <c r="G189" s="16"/>
      <c r="H189" s="379"/>
      <c r="I189" s="379"/>
    </row>
    <row r="190" spans="1:9" ht="21">
      <c r="A190" s="1"/>
      <c r="B190" s="440" t="s">
        <v>340</v>
      </c>
      <c r="C190" s="441"/>
      <c r="D190" s="441"/>
      <c r="E190" s="441"/>
      <c r="F190" s="441"/>
      <c r="G190" s="441"/>
      <c r="H190" s="379">
        <f>H191+H194+H200+H203+H207+H218+H227+H235+H246+H259+H273</f>
        <v>75</v>
      </c>
      <c r="I190" s="379">
        <f>I191+I194+I200+I203+I207+I218+I227+I235+I246+I259+I273</f>
        <v>150</v>
      </c>
    </row>
    <row r="191" spans="1:9" ht="18.5">
      <c r="A191" s="188" t="s">
        <v>1351</v>
      </c>
      <c r="B191" s="447" t="s">
        <v>348</v>
      </c>
      <c r="C191" s="448"/>
      <c r="D191" s="448"/>
      <c r="E191" s="448"/>
      <c r="F191" s="448"/>
      <c r="G191" s="487"/>
      <c r="H191" s="379">
        <f>SUM(D192:D193)</f>
        <v>2</v>
      </c>
      <c r="I191" s="379">
        <f>COUNT(D192:D193)*2</f>
        <v>4</v>
      </c>
    </row>
    <row r="192" spans="1:9" ht="62">
      <c r="A192" s="3" t="s">
        <v>1352</v>
      </c>
      <c r="B192" s="5" t="s">
        <v>349</v>
      </c>
      <c r="C192" s="19" t="s">
        <v>3029</v>
      </c>
      <c r="D192" s="51">
        <v>1</v>
      </c>
      <c r="E192" s="19" t="s">
        <v>835</v>
      </c>
      <c r="F192" s="16"/>
      <c r="G192" s="16"/>
      <c r="H192" s="379"/>
      <c r="I192" s="379"/>
    </row>
    <row r="193" spans="1:9" ht="62">
      <c r="A193" s="1"/>
      <c r="B193" s="5"/>
      <c r="C193" s="5" t="s">
        <v>3030</v>
      </c>
      <c r="D193" s="51">
        <v>1</v>
      </c>
      <c r="E193" s="19" t="s">
        <v>829</v>
      </c>
      <c r="F193" s="16"/>
      <c r="G193" s="16"/>
      <c r="H193" s="379"/>
      <c r="I193" s="379"/>
    </row>
    <row r="194" spans="1:9" ht="18.5">
      <c r="A194" s="188" t="s">
        <v>1999</v>
      </c>
      <c r="B194" s="447" t="s">
        <v>351</v>
      </c>
      <c r="C194" s="448"/>
      <c r="D194" s="448"/>
      <c r="E194" s="448"/>
      <c r="F194" s="448"/>
      <c r="G194" s="487"/>
      <c r="H194" s="379">
        <f>SUM(D195:D199)</f>
        <v>5</v>
      </c>
      <c r="I194" s="380">
        <f>COUNT(D195:D199)*2</f>
        <v>10</v>
      </c>
    </row>
    <row r="195" spans="1:9" ht="46.5">
      <c r="A195" s="3" t="s">
        <v>2000</v>
      </c>
      <c r="B195" s="5" t="s">
        <v>352</v>
      </c>
      <c r="C195" s="14" t="s">
        <v>643</v>
      </c>
      <c r="D195" s="51">
        <v>1</v>
      </c>
      <c r="E195" s="16" t="s">
        <v>828</v>
      </c>
      <c r="F195" s="14" t="s">
        <v>3031</v>
      </c>
      <c r="G195" s="16"/>
      <c r="H195" s="379"/>
      <c r="I195" s="380"/>
    </row>
    <row r="196" spans="1:9" ht="58">
      <c r="A196" s="3" t="s">
        <v>2002</v>
      </c>
      <c r="B196" s="14" t="s">
        <v>353</v>
      </c>
      <c r="C196" s="5" t="s">
        <v>2003</v>
      </c>
      <c r="D196" s="51">
        <v>1</v>
      </c>
      <c r="E196" s="16" t="s">
        <v>835</v>
      </c>
      <c r="F196" s="14" t="s">
        <v>907</v>
      </c>
      <c r="G196" s="16"/>
      <c r="H196" s="379"/>
      <c r="I196" s="380"/>
    </row>
    <row r="197" spans="1:9" ht="46.5">
      <c r="A197" s="3" t="s">
        <v>2004</v>
      </c>
      <c r="B197" s="5" t="s">
        <v>354</v>
      </c>
      <c r="C197" s="14" t="s">
        <v>646</v>
      </c>
      <c r="D197" s="51">
        <v>1</v>
      </c>
      <c r="E197" s="16" t="s">
        <v>835</v>
      </c>
      <c r="F197" s="16"/>
      <c r="G197" s="16"/>
      <c r="H197" s="379"/>
      <c r="I197" s="380"/>
    </row>
    <row r="198" spans="1:9" ht="15.5">
      <c r="A198" s="3"/>
      <c r="B198" s="5"/>
      <c r="C198" s="14" t="s">
        <v>3032</v>
      </c>
      <c r="D198" s="51">
        <v>1</v>
      </c>
      <c r="E198" s="16" t="s">
        <v>840</v>
      </c>
      <c r="F198" s="16"/>
      <c r="G198" s="16"/>
      <c r="H198" s="379"/>
      <c r="I198" s="380"/>
    </row>
    <row r="199" spans="1:9" ht="31.5" thickBot="1">
      <c r="A199" s="3" t="s">
        <v>2007</v>
      </c>
      <c r="B199" s="5" t="s">
        <v>356</v>
      </c>
      <c r="C199" s="36" t="s">
        <v>649</v>
      </c>
      <c r="D199" s="51">
        <v>1</v>
      </c>
      <c r="E199" s="16" t="s">
        <v>829</v>
      </c>
      <c r="F199" s="14" t="s">
        <v>3033</v>
      </c>
      <c r="G199" s="16"/>
      <c r="H199" s="379"/>
      <c r="I199" s="380"/>
    </row>
    <row r="200" spans="1:9" ht="18.5">
      <c r="A200" s="188" t="s">
        <v>1359</v>
      </c>
      <c r="B200" s="447" t="s">
        <v>357</v>
      </c>
      <c r="C200" s="448"/>
      <c r="D200" s="448"/>
      <c r="E200" s="448"/>
      <c r="F200" s="448"/>
      <c r="G200" s="487"/>
      <c r="H200" s="379">
        <f>SUM(D201:D202)</f>
        <v>2</v>
      </c>
      <c r="I200" s="380">
        <f>COUNT(D201:D202)*2</f>
        <v>4</v>
      </c>
    </row>
    <row r="201" spans="1:9" ht="43.5">
      <c r="A201" s="3" t="s">
        <v>2013</v>
      </c>
      <c r="B201" s="14" t="s">
        <v>358</v>
      </c>
      <c r="C201" s="38" t="s">
        <v>651</v>
      </c>
      <c r="D201" s="51">
        <v>1</v>
      </c>
      <c r="E201" s="16" t="s">
        <v>828</v>
      </c>
      <c r="F201" s="14" t="s">
        <v>3034</v>
      </c>
      <c r="G201" s="16"/>
      <c r="H201" s="379"/>
      <c r="I201" s="380"/>
    </row>
    <row r="202" spans="1:9" ht="43.5">
      <c r="A202" s="3" t="s">
        <v>1360</v>
      </c>
      <c r="B202" s="14" t="s">
        <v>359</v>
      </c>
      <c r="C202" s="14" t="s">
        <v>2442</v>
      </c>
      <c r="D202" s="51">
        <v>1</v>
      </c>
      <c r="E202" s="16" t="s">
        <v>828</v>
      </c>
      <c r="F202" s="71" t="s">
        <v>3035</v>
      </c>
      <c r="G202" s="16"/>
      <c r="H202" s="379"/>
      <c r="I202" s="380"/>
    </row>
    <row r="203" spans="1:9" ht="18.5">
      <c r="A203" s="188" t="s">
        <v>1362</v>
      </c>
      <c r="B203" s="447" t="s">
        <v>360</v>
      </c>
      <c r="C203" s="448"/>
      <c r="D203" s="448"/>
      <c r="E203" s="448"/>
      <c r="F203" s="448"/>
      <c r="G203" s="487"/>
      <c r="H203" s="379">
        <f>SUM(D204:D206)</f>
        <v>3</v>
      </c>
      <c r="I203" s="380">
        <f>COUNT(D204:D206)*2</f>
        <v>6</v>
      </c>
    </row>
    <row r="204" spans="1:9" ht="43.5">
      <c r="A204" s="3" t="s">
        <v>1363</v>
      </c>
      <c r="B204" s="14" t="s">
        <v>361</v>
      </c>
      <c r="C204" s="19" t="s">
        <v>3036</v>
      </c>
      <c r="D204" s="51">
        <v>1</v>
      </c>
      <c r="E204" s="16" t="s">
        <v>840</v>
      </c>
      <c r="F204" s="16"/>
      <c r="G204" s="16"/>
      <c r="H204" s="379"/>
      <c r="I204" s="380"/>
    </row>
    <row r="205" spans="1:9" ht="29">
      <c r="A205" s="3" t="s">
        <v>1366</v>
      </c>
      <c r="B205" s="14" t="s">
        <v>362</v>
      </c>
      <c r="C205" s="14" t="s">
        <v>655</v>
      </c>
      <c r="D205" s="51">
        <v>1</v>
      </c>
      <c r="E205" s="16" t="s">
        <v>835</v>
      </c>
      <c r="F205" s="16"/>
      <c r="G205" s="16"/>
      <c r="H205" s="379"/>
      <c r="I205" s="380"/>
    </row>
    <row r="206" spans="1:9" ht="29">
      <c r="A206" s="3"/>
      <c r="B206" s="14"/>
      <c r="C206" s="14" t="s">
        <v>2749</v>
      </c>
      <c r="D206" s="51">
        <v>1</v>
      </c>
      <c r="E206" s="16" t="s">
        <v>840</v>
      </c>
      <c r="F206" s="16"/>
      <c r="G206" s="16"/>
      <c r="H206" s="379"/>
      <c r="I206" s="380"/>
    </row>
    <row r="207" spans="1:9" ht="18.5">
      <c r="A207" s="188" t="s">
        <v>1370</v>
      </c>
      <c r="B207" s="447" t="s">
        <v>363</v>
      </c>
      <c r="C207" s="448"/>
      <c r="D207" s="448"/>
      <c r="E207" s="448"/>
      <c r="F207" s="448"/>
      <c r="G207" s="487"/>
      <c r="H207" s="379">
        <f>SUM(D208:D217)</f>
        <v>10</v>
      </c>
      <c r="I207" s="380">
        <f>COUNT(D208:D217)*2</f>
        <v>20</v>
      </c>
    </row>
    <row r="208" spans="1:9" ht="87">
      <c r="A208" s="3" t="s">
        <v>2024</v>
      </c>
      <c r="B208" s="6" t="s">
        <v>2025</v>
      </c>
      <c r="C208" s="67" t="s">
        <v>657</v>
      </c>
      <c r="D208" s="152">
        <v>1</v>
      </c>
      <c r="E208" s="16" t="s">
        <v>822</v>
      </c>
      <c r="F208" s="14" t="s">
        <v>3037</v>
      </c>
      <c r="G208" s="16"/>
      <c r="H208" s="379"/>
      <c r="I208" s="380"/>
    </row>
    <row r="209" spans="1:9" ht="58">
      <c r="A209" s="3"/>
      <c r="B209" s="6"/>
      <c r="C209" s="67" t="s">
        <v>658</v>
      </c>
      <c r="D209" s="51">
        <v>1</v>
      </c>
      <c r="E209" s="16" t="s">
        <v>835</v>
      </c>
      <c r="F209" s="14" t="s">
        <v>914</v>
      </c>
      <c r="G209" s="16"/>
      <c r="H209" s="379"/>
      <c r="I209" s="380"/>
    </row>
    <row r="210" spans="1:9" ht="58">
      <c r="A210" s="3"/>
      <c r="B210" s="6"/>
      <c r="C210" s="67" t="s">
        <v>659</v>
      </c>
      <c r="D210" s="51">
        <v>1</v>
      </c>
      <c r="E210" s="16" t="s">
        <v>835</v>
      </c>
      <c r="F210" s="14" t="s">
        <v>915</v>
      </c>
      <c r="G210" s="16"/>
      <c r="H210" s="379"/>
      <c r="I210" s="380"/>
    </row>
    <row r="211" spans="1:9" ht="46.5">
      <c r="A211" s="3" t="s">
        <v>1371</v>
      </c>
      <c r="B211" s="6" t="s">
        <v>365</v>
      </c>
      <c r="C211" s="5" t="s">
        <v>3038</v>
      </c>
      <c r="D211" s="51">
        <v>1</v>
      </c>
      <c r="E211" s="16" t="s">
        <v>840</v>
      </c>
      <c r="F211" s="16"/>
      <c r="G211" s="16"/>
      <c r="H211" s="379"/>
      <c r="I211" s="380"/>
    </row>
    <row r="212" spans="1:9" ht="43.5">
      <c r="A212" s="3"/>
      <c r="B212" s="6"/>
      <c r="C212" s="14" t="s">
        <v>1372</v>
      </c>
      <c r="D212" s="51">
        <v>1</v>
      </c>
      <c r="E212" s="16" t="s">
        <v>829</v>
      </c>
      <c r="F212" s="16"/>
      <c r="G212" s="16"/>
      <c r="H212" s="379"/>
      <c r="I212" s="380"/>
    </row>
    <row r="213" spans="1:9" ht="46.5">
      <c r="A213" s="3" t="s">
        <v>1373</v>
      </c>
      <c r="B213" s="6" t="s">
        <v>366</v>
      </c>
      <c r="C213" s="89" t="s">
        <v>662</v>
      </c>
      <c r="D213" s="51">
        <v>1</v>
      </c>
      <c r="E213" s="16" t="s">
        <v>828</v>
      </c>
      <c r="F213" s="14" t="s">
        <v>3039</v>
      </c>
      <c r="G213" s="16"/>
      <c r="H213" s="379"/>
      <c r="I213" s="380"/>
    </row>
    <row r="214" spans="1:9" ht="43.5">
      <c r="A214" s="3"/>
      <c r="B214" s="6"/>
      <c r="C214" s="14" t="s">
        <v>663</v>
      </c>
      <c r="D214" s="51">
        <v>1</v>
      </c>
      <c r="E214" s="56" t="s">
        <v>823</v>
      </c>
      <c r="F214" s="14" t="s">
        <v>917</v>
      </c>
      <c r="G214" s="16"/>
      <c r="H214" s="379"/>
      <c r="I214" s="380"/>
    </row>
    <row r="215" spans="1:9" ht="43.5">
      <c r="A215" s="3"/>
      <c r="B215" s="6"/>
      <c r="C215" s="14" t="s">
        <v>664</v>
      </c>
      <c r="D215" s="51">
        <v>1</v>
      </c>
      <c r="E215" s="56" t="s">
        <v>823</v>
      </c>
      <c r="F215" s="14" t="s">
        <v>918</v>
      </c>
      <c r="G215" s="16"/>
      <c r="H215" s="379"/>
      <c r="I215" s="380"/>
    </row>
    <row r="216" spans="1:9" ht="29">
      <c r="A216" s="3"/>
      <c r="B216" s="6"/>
      <c r="C216" s="14" t="s">
        <v>665</v>
      </c>
      <c r="D216" s="51">
        <v>1</v>
      </c>
      <c r="E216" s="56" t="s">
        <v>829</v>
      </c>
      <c r="F216" s="14"/>
      <c r="G216" s="16"/>
      <c r="H216" s="379"/>
      <c r="I216" s="380"/>
    </row>
    <row r="217" spans="1:9" ht="62">
      <c r="A217" s="3" t="s">
        <v>2028</v>
      </c>
      <c r="B217" s="6" t="s">
        <v>367</v>
      </c>
      <c r="C217" s="18" t="s">
        <v>2029</v>
      </c>
      <c r="D217" s="51">
        <v>1</v>
      </c>
      <c r="E217" s="22" t="s">
        <v>822</v>
      </c>
      <c r="F217" s="16"/>
      <c r="G217" s="16"/>
      <c r="H217" s="379"/>
      <c r="I217" s="380"/>
    </row>
    <row r="218" spans="1:9" ht="18.5">
      <c r="A218" s="188" t="s">
        <v>1374</v>
      </c>
      <c r="B218" s="447" t="s">
        <v>369</v>
      </c>
      <c r="C218" s="448"/>
      <c r="D218" s="448"/>
      <c r="E218" s="448"/>
      <c r="F218" s="448"/>
      <c r="G218" s="487"/>
      <c r="H218" s="379">
        <f>SUM(D219:D226)</f>
        <v>8</v>
      </c>
      <c r="I218" s="380">
        <f>COUNT(D219:D226)*2</f>
        <v>16</v>
      </c>
    </row>
    <row r="219" spans="1:9" ht="46.5">
      <c r="A219" s="3" t="s">
        <v>1375</v>
      </c>
      <c r="B219" s="5" t="s">
        <v>370</v>
      </c>
      <c r="C219" s="14" t="s">
        <v>3040</v>
      </c>
      <c r="D219" s="51">
        <v>1</v>
      </c>
      <c r="E219" s="16" t="s">
        <v>840</v>
      </c>
      <c r="F219" s="19" t="s">
        <v>3041</v>
      </c>
      <c r="G219" s="16"/>
      <c r="H219" s="379"/>
      <c r="I219" s="380"/>
    </row>
    <row r="220" spans="1:9" ht="46.5">
      <c r="A220" s="3" t="s">
        <v>1377</v>
      </c>
      <c r="B220" s="5" t="s">
        <v>371</v>
      </c>
      <c r="C220" s="14" t="s">
        <v>3042</v>
      </c>
      <c r="D220" s="51">
        <v>1</v>
      </c>
      <c r="E220" s="16" t="s">
        <v>840</v>
      </c>
      <c r="F220" s="14" t="s">
        <v>920</v>
      </c>
      <c r="G220" s="16"/>
      <c r="H220" s="379"/>
      <c r="I220" s="380"/>
    </row>
    <row r="221" spans="1:9" ht="101.5">
      <c r="A221" s="3" t="s">
        <v>1379</v>
      </c>
      <c r="B221" s="7" t="s">
        <v>373</v>
      </c>
      <c r="C221" s="19" t="s">
        <v>3043</v>
      </c>
      <c r="D221" s="51">
        <v>1</v>
      </c>
      <c r="E221" s="16" t="s">
        <v>840</v>
      </c>
      <c r="F221" s="14" t="s">
        <v>3044</v>
      </c>
      <c r="G221" s="16"/>
      <c r="H221" s="379"/>
      <c r="I221" s="380"/>
    </row>
    <row r="222" spans="1:9" ht="15.5">
      <c r="A222" s="3"/>
      <c r="B222" s="7"/>
      <c r="C222" s="19" t="s">
        <v>3045</v>
      </c>
      <c r="D222" s="51">
        <v>1</v>
      </c>
      <c r="E222" s="16" t="s">
        <v>840</v>
      </c>
      <c r="F222" s="16"/>
      <c r="G222" s="16"/>
      <c r="H222" s="379"/>
      <c r="I222" s="380"/>
    </row>
    <row r="223" spans="1:9" ht="31">
      <c r="A223" s="3" t="s">
        <v>1381</v>
      </c>
      <c r="B223" s="6" t="s">
        <v>374</v>
      </c>
      <c r="C223" s="19" t="s">
        <v>2038</v>
      </c>
      <c r="D223" s="51">
        <v>1</v>
      </c>
      <c r="E223" s="16" t="s">
        <v>825</v>
      </c>
      <c r="F223" s="19" t="s">
        <v>3046</v>
      </c>
      <c r="G223" s="16"/>
      <c r="H223" s="379"/>
      <c r="I223" s="380"/>
    </row>
    <row r="224" spans="1:9" ht="43.5">
      <c r="A224" s="3" t="s">
        <v>1383</v>
      </c>
      <c r="B224" s="6" t="s">
        <v>375</v>
      </c>
      <c r="C224" s="19" t="s">
        <v>2040</v>
      </c>
      <c r="D224" s="51">
        <v>1</v>
      </c>
      <c r="E224" s="16" t="s">
        <v>840</v>
      </c>
      <c r="F224" s="14" t="s">
        <v>3047</v>
      </c>
      <c r="G224" s="16"/>
      <c r="H224" s="379"/>
      <c r="I224" s="380"/>
    </row>
    <row r="225" spans="1:9" ht="29">
      <c r="A225" s="3"/>
      <c r="B225" s="6"/>
      <c r="C225" s="14" t="s">
        <v>674</v>
      </c>
      <c r="D225" s="51">
        <v>1</v>
      </c>
      <c r="E225" s="16" t="s">
        <v>840</v>
      </c>
      <c r="F225" s="16"/>
      <c r="G225" s="16"/>
      <c r="H225" s="379"/>
      <c r="I225" s="380"/>
    </row>
    <row r="226" spans="1:9" ht="46.5">
      <c r="A226" s="3" t="s">
        <v>1386</v>
      </c>
      <c r="B226" s="6" t="s">
        <v>376</v>
      </c>
      <c r="C226" s="84" t="s">
        <v>2456</v>
      </c>
      <c r="D226" s="51">
        <v>1</v>
      </c>
      <c r="E226" s="16" t="s">
        <v>840</v>
      </c>
      <c r="F226" s="16"/>
      <c r="G226" s="16"/>
      <c r="H226" s="379"/>
      <c r="I226" s="380"/>
    </row>
    <row r="227" spans="1:9" ht="18.5">
      <c r="A227" s="188" t="s">
        <v>2044</v>
      </c>
      <c r="B227" s="447" t="s">
        <v>3048</v>
      </c>
      <c r="C227" s="448"/>
      <c r="D227" s="448"/>
      <c r="E227" s="448"/>
      <c r="F227" s="448"/>
      <c r="G227" s="487"/>
      <c r="H227" s="379">
        <f>SUM(D228:D234)</f>
        <v>7</v>
      </c>
      <c r="I227" s="380">
        <f>COUNT(D228:D234)*2</f>
        <v>14</v>
      </c>
    </row>
    <row r="228" spans="1:9" ht="43.5">
      <c r="A228" s="3" t="s">
        <v>3049</v>
      </c>
      <c r="B228" s="6" t="s">
        <v>3050</v>
      </c>
      <c r="C228" s="94" t="s">
        <v>3051</v>
      </c>
      <c r="D228" s="51">
        <v>1</v>
      </c>
      <c r="E228" s="16" t="s">
        <v>829</v>
      </c>
      <c r="F228" s="259" t="s">
        <v>4957</v>
      </c>
      <c r="G228" s="16"/>
      <c r="H228" s="379"/>
      <c r="I228" s="380"/>
    </row>
    <row r="229" spans="1:9" ht="31">
      <c r="A229" s="3" t="s">
        <v>2046</v>
      </c>
      <c r="B229" s="6" t="s">
        <v>2047</v>
      </c>
      <c r="C229" s="19" t="s">
        <v>2049</v>
      </c>
      <c r="D229" s="51">
        <v>1</v>
      </c>
      <c r="E229" s="16" t="s">
        <v>822</v>
      </c>
      <c r="F229" s="71"/>
      <c r="G229" s="16"/>
      <c r="H229" s="379"/>
      <c r="I229" s="380"/>
    </row>
    <row r="230" spans="1:9" ht="29">
      <c r="A230" s="3"/>
      <c r="B230" s="6"/>
      <c r="C230" s="19" t="s">
        <v>2050</v>
      </c>
      <c r="D230" s="51">
        <v>1</v>
      </c>
      <c r="E230" s="16" t="s">
        <v>840</v>
      </c>
      <c r="F230" s="34"/>
      <c r="G230" s="16"/>
      <c r="H230" s="379"/>
      <c r="I230" s="380"/>
    </row>
    <row r="231" spans="1:9" ht="29">
      <c r="A231" s="3"/>
      <c r="B231" s="6"/>
      <c r="C231" s="19" t="s">
        <v>2051</v>
      </c>
      <c r="D231" s="51">
        <v>1</v>
      </c>
      <c r="E231" s="16" t="s">
        <v>835</v>
      </c>
      <c r="F231" s="34"/>
      <c r="G231" s="16"/>
      <c r="H231" s="379"/>
      <c r="I231" s="380"/>
    </row>
    <row r="232" spans="1:9" ht="29">
      <c r="A232" s="3"/>
      <c r="B232" s="6"/>
      <c r="C232" s="94" t="s">
        <v>2473</v>
      </c>
      <c r="D232" s="51">
        <v>1</v>
      </c>
      <c r="E232" s="16" t="s">
        <v>840</v>
      </c>
      <c r="F232" s="34"/>
      <c r="G232" s="16"/>
      <c r="H232" s="379"/>
      <c r="I232" s="380"/>
    </row>
    <row r="233" spans="1:9" ht="46.5">
      <c r="A233" s="3" t="s">
        <v>2475</v>
      </c>
      <c r="B233" s="6" t="s">
        <v>2054</v>
      </c>
      <c r="C233" s="19" t="s">
        <v>3052</v>
      </c>
      <c r="D233" s="51">
        <v>1</v>
      </c>
      <c r="E233" s="16" t="s">
        <v>840</v>
      </c>
      <c r="F233" s="16"/>
      <c r="G233" s="16"/>
      <c r="H233" s="379"/>
      <c r="I233" s="380"/>
    </row>
    <row r="234" spans="1:9" ht="43.5">
      <c r="A234" s="3"/>
      <c r="B234" s="6"/>
      <c r="C234" s="101" t="s">
        <v>3053</v>
      </c>
      <c r="D234" s="51">
        <v>1</v>
      </c>
      <c r="E234" s="16" t="s">
        <v>829</v>
      </c>
      <c r="F234" s="103"/>
      <c r="G234" s="16"/>
      <c r="H234" s="379"/>
      <c r="I234" s="380"/>
    </row>
    <row r="235" spans="1:9" ht="18.5">
      <c r="A235" s="188" t="s">
        <v>2477</v>
      </c>
      <c r="B235" s="447" t="s">
        <v>3054</v>
      </c>
      <c r="C235" s="448"/>
      <c r="D235" s="448"/>
      <c r="E235" s="448"/>
      <c r="F235" s="448"/>
      <c r="G235" s="487"/>
      <c r="H235" s="379">
        <f>SUM(D236:D245)</f>
        <v>10</v>
      </c>
      <c r="I235" s="380">
        <f>COUNT(D236:D245)*2</f>
        <v>20</v>
      </c>
    </row>
    <row r="236" spans="1:9" ht="62">
      <c r="A236" s="3" t="s">
        <v>2479</v>
      </c>
      <c r="B236" s="5" t="s">
        <v>3055</v>
      </c>
      <c r="C236" s="19" t="s">
        <v>3056</v>
      </c>
      <c r="D236" s="51">
        <v>1</v>
      </c>
      <c r="E236" s="16" t="s">
        <v>829</v>
      </c>
      <c r="F236" s="16"/>
      <c r="G236" s="16"/>
      <c r="H236" s="379"/>
      <c r="I236" s="380"/>
    </row>
    <row r="237" spans="1:9" ht="29">
      <c r="A237" s="3"/>
      <c r="B237" s="5"/>
      <c r="C237" s="19" t="s">
        <v>3057</v>
      </c>
      <c r="D237" s="51">
        <v>1</v>
      </c>
      <c r="E237" s="16" t="s">
        <v>829</v>
      </c>
      <c r="F237" s="16"/>
      <c r="G237" s="16"/>
      <c r="H237" s="379"/>
      <c r="I237" s="380"/>
    </row>
    <row r="238" spans="1:9" ht="46.5">
      <c r="A238" s="3" t="s">
        <v>3058</v>
      </c>
      <c r="B238" s="5" t="s">
        <v>3059</v>
      </c>
      <c r="C238" s="19" t="s">
        <v>3060</v>
      </c>
      <c r="D238" s="51">
        <v>1</v>
      </c>
      <c r="E238" s="16" t="s">
        <v>840</v>
      </c>
      <c r="F238" s="16"/>
      <c r="G238" s="16"/>
      <c r="H238" s="379"/>
      <c r="I238" s="380"/>
    </row>
    <row r="239" spans="1:9" ht="29">
      <c r="A239" s="3"/>
      <c r="B239" s="5"/>
      <c r="C239" s="19" t="s">
        <v>3061</v>
      </c>
      <c r="D239" s="51">
        <v>1</v>
      </c>
      <c r="E239" s="16" t="s">
        <v>829</v>
      </c>
      <c r="F239" s="16"/>
      <c r="G239" s="16"/>
      <c r="H239" s="379"/>
      <c r="I239" s="380"/>
    </row>
    <row r="240" spans="1:9" ht="29">
      <c r="A240" s="3"/>
      <c r="B240" s="5"/>
      <c r="C240" s="69" t="s">
        <v>3062</v>
      </c>
      <c r="D240" s="51">
        <v>1</v>
      </c>
      <c r="E240" s="16" t="s">
        <v>840</v>
      </c>
      <c r="F240" s="14" t="s">
        <v>3063</v>
      </c>
      <c r="G240" s="16"/>
      <c r="H240" s="379"/>
      <c r="I240" s="380"/>
    </row>
    <row r="241" spans="1:9" ht="29">
      <c r="A241" s="3"/>
      <c r="B241" s="5"/>
      <c r="C241" s="69" t="s">
        <v>3064</v>
      </c>
      <c r="D241" s="51">
        <v>1</v>
      </c>
      <c r="E241" s="16" t="s">
        <v>829</v>
      </c>
      <c r="F241" s="14" t="s">
        <v>3065</v>
      </c>
      <c r="G241" s="16"/>
      <c r="H241" s="379"/>
      <c r="I241" s="380"/>
    </row>
    <row r="242" spans="1:9" ht="29">
      <c r="A242" s="3"/>
      <c r="B242" s="5"/>
      <c r="C242" s="69" t="s">
        <v>3066</v>
      </c>
      <c r="D242" s="51">
        <v>1</v>
      </c>
      <c r="E242" s="16" t="s">
        <v>829</v>
      </c>
      <c r="F242" s="14"/>
      <c r="G242" s="16"/>
      <c r="H242" s="379"/>
      <c r="I242" s="380"/>
    </row>
    <row r="243" spans="1:9" ht="15.5">
      <c r="A243" s="3"/>
      <c r="B243" s="5"/>
      <c r="C243" s="260" t="s">
        <v>3067</v>
      </c>
      <c r="D243" s="51">
        <v>1</v>
      </c>
      <c r="E243" s="16" t="s">
        <v>840</v>
      </c>
      <c r="F243" s="14" t="s">
        <v>3068</v>
      </c>
      <c r="G243" s="16"/>
      <c r="H243" s="379"/>
      <c r="I243" s="380"/>
    </row>
    <row r="244" spans="1:9" ht="29">
      <c r="A244" s="3"/>
      <c r="B244" s="5"/>
      <c r="C244" s="260" t="s">
        <v>3069</v>
      </c>
      <c r="D244" s="51">
        <v>1</v>
      </c>
      <c r="E244" s="16" t="s">
        <v>840</v>
      </c>
      <c r="F244" s="14"/>
      <c r="G244" s="16"/>
      <c r="H244" s="379"/>
      <c r="I244" s="380"/>
    </row>
    <row r="245" spans="1:9" ht="46.5">
      <c r="A245" s="3" t="s">
        <v>3070</v>
      </c>
      <c r="B245" s="5" t="s">
        <v>3071</v>
      </c>
      <c r="C245" s="260" t="s">
        <v>3072</v>
      </c>
      <c r="D245" s="51">
        <v>1</v>
      </c>
      <c r="E245" s="16" t="s">
        <v>829</v>
      </c>
      <c r="F245" s="16"/>
      <c r="G245" s="16"/>
      <c r="H245" s="379"/>
      <c r="I245" s="380"/>
    </row>
    <row r="246" spans="1:9" ht="18.5">
      <c r="A246" s="188" t="s">
        <v>3073</v>
      </c>
      <c r="B246" s="447" t="s">
        <v>3074</v>
      </c>
      <c r="C246" s="448"/>
      <c r="D246" s="448"/>
      <c r="E246" s="448"/>
      <c r="F246" s="448"/>
      <c r="G246" s="487"/>
      <c r="H246" s="379">
        <f>SUM(D247:D258)</f>
        <v>12</v>
      </c>
      <c r="I246" s="380">
        <f>COUNT(D247:D258)*2</f>
        <v>24</v>
      </c>
    </row>
    <row r="247" spans="1:9" ht="43.5">
      <c r="A247" s="3" t="s">
        <v>3075</v>
      </c>
      <c r="B247" s="5" t="s">
        <v>392</v>
      </c>
      <c r="C247" s="19" t="s">
        <v>3076</v>
      </c>
      <c r="D247" s="51">
        <v>1</v>
      </c>
      <c r="E247" s="16" t="s">
        <v>829</v>
      </c>
      <c r="F247" s="19" t="s">
        <v>3077</v>
      </c>
      <c r="G247" s="16"/>
      <c r="H247" s="379"/>
      <c r="I247" s="380"/>
    </row>
    <row r="248" spans="1:9" ht="46.5">
      <c r="A248" s="3" t="s">
        <v>3078</v>
      </c>
      <c r="B248" s="5" t="s">
        <v>3079</v>
      </c>
      <c r="C248" s="19" t="s">
        <v>3080</v>
      </c>
      <c r="D248" s="51">
        <v>1</v>
      </c>
      <c r="E248" s="16" t="s">
        <v>829</v>
      </c>
      <c r="F248" s="14" t="s">
        <v>3081</v>
      </c>
      <c r="G248" s="16"/>
      <c r="H248" s="379"/>
      <c r="I248" s="380"/>
    </row>
    <row r="249" spans="1:9" ht="29">
      <c r="A249" s="3"/>
      <c r="B249" s="5"/>
      <c r="C249" s="19" t="s">
        <v>3082</v>
      </c>
      <c r="D249" s="51">
        <v>1</v>
      </c>
      <c r="E249" s="16" t="s">
        <v>829</v>
      </c>
      <c r="F249" s="14"/>
      <c r="G249" s="16"/>
      <c r="H249" s="379"/>
      <c r="I249" s="380"/>
    </row>
    <row r="250" spans="1:9" ht="29">
      <c r="A250" s="3"/>
      <c r="B250" s="5"/>
      <c r="C250" s="19" t="s">
        <v>3083</v>
      </c>
      <c r="D250" s="51">
        <v>1</v>
      </c>
      <c r="E250" s="16" t="s">
        <v>829</v>
      </c>
      <c r="F250" s="14"/>
      <c r="G250" s="16"/>
      <c r="H250" s="379"/>
      <c r="I250" s="380"/>
    </row>
    <row r="251" spans="1:9" ht="29">
      <c r="A251" s="3"/>
      <c r="B251" s="5"/>
      <c r="C251" s="19" t="s">
        <v>3084</v>
      </c>
      <c r="D251" s="51">
        <v>1</v>
      </c>
      <c r="E251" s="16" t="s">
        <v>829</v>
      </c>
      <c r="F251" s="14" t="s">
        <v>3085</v>
      </c>
      <c r="G251" s="16"/>
      <c r="H251" s="379"/>
      <c r="I251" s="380"/>
    </row>
    <row r="252" spans="1:9" ht="29">
      <c r="A252" s="3"/>
      <c r="B252" s="5"/>
      <c r="C252" s="19" t="s">
        <v>3086</v>
      </c>
      <c r="D252" s="51">
        <v>1</v>
      </c>
      <c r="E252" s="16" t="s">
        <v>829</v>
      </c>
      <c r="F252" s="14" t="s">
        <v>3087</v>
      </c>
      <c r="G252" s="16"/>
      <c r="H252" s="379"/>
      <c r="I252" s="380"/>
    </row>
    <row r="253" spans="1:9" ht="43.5">
      <c r="A253" s="3" t="s">
        <v>3088</v>
      </c>
      <c r="B253" s="6" t="s">
        <v>3089</v>
      </c>
      <c r="C253" s="19" t="s">
        <v>3090</v>
      </c>
      <c r="D253" s="51">
        <v>1</v>
      </c>
      <c r="E253" s="16" t="s">
        <v>829</v>
      </c>
      <c r="F253" s="19" t="s">
        <v>3091</v>
      </c>
      <c r="G253" s="16"/>
      <c r="H253" s="379"/>
      <c r="I253" s="380"/>
    </row>
    <row r="254" spans="1:9" ht="58">
      <c r="A254" s="3"/>
      <c r="B254" s="6"/>
      <c r="C254" s="19" t="s">
        <v>3092</v>
      </c>
      <c r="D254" s="51">
        <v>1</v>
      </c>
      <c r="E254" s="16" t="s">
        <v>829</v>
      </c>
      <c r="F254" s="19" t="s">
        <v>3093</v>
      </c>
      <c r="G254" s="16"/>
      <c r="H254" s="379"/>
      <c r="I254" s="380"/>
    </row>
    <row r="255" spans="1:9" ht="29">
      <c r="A255" s="3"/>
      <c r="B255" s="6"/>
      <c r="C255" s="14" t="s">
        <v>3094</v>
      </c>
      <c r="D255" s="51">
        <v>1</v>
      </c>
      <c r="E255" s="16" t="s">
        <v>829</v>
      </c>
      <c r="F255" s="14" t="s">
        <v>3095</v>
      </c>
      <c r="G255" s="16"/>
      <c r="H255" s="379"/>
      <c r="I255" s="380"/>
    </row>
    <row r="256" spans="1:9" ht="101.5">
      <c r="A256" s="3"/>
      <c r="B256" s="6"/>
      <c r="C256" s="14" t="s">
        <v>3096</v>
      </c>
      <c r="D256" s="51">
        <v>1</v>
      </c>
      <c r="E256" s="16" t="s">
        <v>829</v>
      </c>
      <c r="F256" s="43" t="s">
        <v>3097</v>
      </c>
      <c r="G256" s="16"/>
      <c r="H256" s="379"/>
      <c r="I256" s="380"/>
    </row>
    <row r="257" spans="1:9" ht="58">
      <c r="A257" s="3" t="s">
        <v>3098</v>
      </c>
      <c r="B257" s="5" t="s">
        <v>3099</v>
      </c>
      <c r="C257" s="19" t="s">
        <v>3100</v>
      </c>
      <c r="D257" s="51">
        <v>1</v>
      </c>
      <c r="E257" s="16" t="s">
        <v>829</v>
      </c>
      <c r="F257" s="14" t="s">
        <v>3101</v>
      </c>
      <c r="G257" s="16"/>
      <c r="H257" s="379"/>
      <c r="I257" s="380"/>
    </row>
    <row r="258" spans="1:9" ht="87">
      <c r="A258" s="3"/>
      <c r="B258" s="8"/>
      <c r="C258" s="19" t="s">
        <v>3102</v>
      </c>
      <c r="D258" s="51">
        <v>1</v>
      </c>
      <c r="E258" s="16" t="s">
        <v>829</v>
      </c>
      <c r="F258" s="261" t="s">
        <v>3103</v>
      </c>
      <c r="G258" s="56"/>
      <c r="H258" s="379"/>
      <c r="I258" s="380"/>
    </row>
    <row r="259" spans="1:9" ht="18.5">
      <c r="A259" s="188" t="s">
        <v>2059</v>
      </c>
      <c r="B259" s="447" t="s">
        <v>3104</v>
      </c>
      <c r="C259" s="448"/>
      <c r="D259" s="448"/>
      <c r="E259" s="448"/>
      <c r="F259" s="448"/>
      <c r="G259" s="487"/>
      <c r="H259" s="379">
        <f>SUM(D260:D272)</f>
        <v>13</v>
      </c>
      <c r="I259" s="380">
        <f>COUNT(D260:D272)*2</f>
        <v>26</v>
      </c>
    </row>
    <row r="260" spans="1:9" ht="72.5">
      <c r="A260" s="3" t="s">
        <v>2075</v>
      </c>
      <c r="B260" s="5" t="s">
        <v>2076</v>
      </c>
      <c r="C260" s="19" t="s">
        <v>3105</v>
      </c>
      <c r="D260" s="51">
        <v>1</v>
      </c>
      <c r="E260" s="16" t="s">
        <v>835</v>
      </c>
      <c r="F260" s="14" t="s">
        <v>3106</v>
      </c>
      <c r="G260" s="16"/>
      <c r="H260" s="379"/>
      <c r="I260" s="380"/>
    </row>
    <row r="261" spans="1:9" ht="58">
      <c r="A261" s="3"/>
      <c r="B261" s="5"/>
      <c r="C261" s="19" t="s">
        <v>3107</v>
      </c>
      <c r="D261" s="51">
        <v>1</v>
      </c>
      <c r="E261" s="16" t="s">
        <v>835</v>
      </c>
      <c r="F261" s="14" t="s">
        <v>3108</v>
      </c>
      <c r="G261" s="16"/>
      <c r="H261" s="379"/>
      <c r="I261" s="380"/>
    </row>
    <row r="262" spans="1:9" ht="101.5">
      <c r="A262" s="3"/>
      <c r="B262" s="5"/>
      <c r="C262" s="19" t="s">
        <v>3109</v>
      </c>
      <c r="D262" s="51">
        <v>1</v>
      </c>
      <c r="E262" s="16" t="s">
        <v>835</v>
      </c>
      <c r="F262" s="14" t="s">
        <v>3110</v>
      </c>
      <c r="G262" s="16"/>
      <c r="H262" s="379"/>
      <c r="I262" s="380"/>
    </row>
    <row r="263" spans="1:9" ht="29">
      <c r="A263" s="3"/>
      <c r="B263" s="5"/>
      <c r="C263" s="19" t="s">
        <v>3111</v>
      </c>
      <c r="D263" s="51">
        <v>1</v>
      </c>
      <c r="E263" s="16" t="s">
        <v>835</v>
      </c>
      <c r="F263" s="14" t="s">
        <v>3112</v>
      </c>
      <c r="G263" s="16"/>
      <c r="H263" s="379"/>
      <c r="I263" s="380"/>
    </row>
    <row r="264" spans="1:9" ht="72.5">
      <c r="A264" s="3" t="s">
        <v>2079</v>
      </c>
      <c r="B264" s="5" t="s">
        <v>3113</v>
      </c>
      <c r="C264" s="262" t="s">
        <v>3114</v>
      </c>
      <c r="D264" s="51">
        <v>1</v>
      </c>
      <c r="E264" s="16" t="s">
        <v>835</v>
      </c>
      <c r="F264" s="14" t="s">
        <v>3115</v>
      </c>
      <c r="G264" s="16"/>
      <c r="H264" s="379"/>
      <c r="I264" s="380"/>
    </row>
    <row r="265" spans="1:9" ht="15.5">
      <c r="A265" s="3"/>
      <c r="B265" s="5"/>
      <c r="C265" s="262" t="s">
        <v>3116</v>
      </c>
      <c r="D265" s="51">
        <v>1</v>
      </c>
      <c r="E265" s="16" t="s">
        <v>835</v>
      </c>
      <c r="F265" s="16"/>
      <c r="G265" s="16"/>
      <c r="H265" s="379"/>
      <c r="I265" s="380"/>
    </row>
    <row r="266" spans="1:9" ht="15.5">
      <c r="A266" s="3"/>
      <c r="B266" s="5"/>
      <c r="C266" s="262" t="s">
        <v>3117</v>
      </c>
      <c r="D266" s="51">
        <v>1</v>
      </c>
      <c r="E266" s="16" t="s">
        <v>835</v>
      </c>
      <c r="F266" s="16"/>
      <c r="G266" s="16"/>
      <c r="H266" s="379"/>
      <c r="I266" s="380"/>
    </row>
    <row r="267" spans="1:9" ht="15.5">
      <c r="A267" s="3"/>
      <c r="B267" s="5"/>
      <c r="C267" s="262" t="s">
        <v>3118</v>
      </c>
      <c r="D267" s="51">
        <v>1</v>
      </c>
      <c r="E267" s="16" t="s">
        <v>835</v>
      </c>
      <c r="F267" s="16"/>
      <c r="G267" s="16"/>
      <c r="H267" s="379"/>
      <c r="I267" s="380"/>
    </row>
    <row r="268" spans="1:9" ht="62">
      <c r="A268" s="3" t="s">
        <v>2092</v>
      </c>
      <c r="B268" s="5" t="s">
        <v>2093</v>
      </c>
      <c r="C268" s="18" t="s">
        <v>3119</v>
      </c>
      <c r="D268" s="51">
        <v>1</v>
      </c>
      <c r="E268" s="16" t="s">
        <v>840</v>
      </c>
      <c r="F268" s="16"/>
      <c r="G268" s="16"/>
      <c r="H268" s="379"/>
      <c r="I268" s="380"/>
    </row>
    <row r="269" spans="1:9" ht="15.5">
      <c r="A269" s="3"/>
      <c r="B269" s="5"/>
      <c r="C269" s="18" t="s">
        <v>3120</v>
      </c>
      <c r="D269" s="51">
        <v>1</v>
      </c>
      <c r="E269" s="16" t="s">
        <v>835</v>
      </c>
      <c r="F269" s="16"/>
      <c r="G269" s="16"/>
      <c r="H269" s="379"/>
      <c r="I269" s="380"/>
    </row>
    <row r="270" spans="1:9" ht="15.5">
      <c r="A270" s="3"/>
      <c r="B270" s="5"/>
      <c r="C270" s="18" t="s">
        <v>2102</v>
      </c>
      <c r="D270" s="51">
        <v>1</v>
      </c>
      <c r="E270" s="16" t="s">
        <v>835</v>
      </c>
      <c r="F270" s="16"/>
      <c r="G270" s="16"/>
      <c r="H270" s="379"/>
      <c r="I270" s="380"/>
    </row>
    <row r="271" spans="1:9" ht="15.5">
      <c r="A271" s="3"/>
      <c r="B271" s="5"/>
      <c r="C271" s="18" t="s">
        <v>2104</v>
      </c>
      <c r="D271" s="51">
        <v>1</v>
      </c>
      <c r="E271" s="16" t="s">
        <v>835</v>
      </c>
      <c r="F271" s="16"/>
      <c r="G271" s="16"/>
      <c r="H271" s="379"/>
      <c r="I271" s="380"/>
    </row>
    <row r="272" spans="1:9" ht="15.5">
      <c r="A272" s="3"/>
      <c r="B272" s="5"/>
      <c r="C272" s="18" t="s">
        <v>2108</v>
      </c>
      <c r="D272" s="51">
        <v>1</v>
      </c>
      <c r="E272" s="16" t="s">
        <v>835</v>
      </c>
      <c r="F272" s="16"/>
      <c r="G272" s="16"/>
      <c r="H272" s="379"/>
      <c r="I272" s="380"/>
    </row>
    <row r="273" spans="1:9" ht="18.5">
      <c r="A273" s="188" t="s">
        <v>2110</v>
      </c>
      <c r="B273" s="447" t="s">
        <v>3121</v>
      </c>
      <c r="C273" s="448"/>
      <c r="D273" s="448"/>
      <c r="E273" s="448"/>
      <c r="F273" s="448"/>
      <c r="G273" s="487"/>
      <c r="H273" s="379">
        <f>SUM(D274:D276)</f>
        <v>3</v>
      </c>
      <c r="I273" s="380">
        <f>COUNT(D274:D276)*2</f>
        <v>6</v>
      </c>
    </row>
    <row r="274" spans="1:9" ht="31">
      <c r="A274" s="3" t="s">
        <v>2112</v>
      </c>
      <c r="B274" s="5" t="s">
        <v>3122</v>
      </c>
      <c r="C274" s="19" t="s">
        <v>3123</v>
      </c>
      <c r="D274" s="51">
        <v>1</v>
      </c>
      <c r="E274" s="16" t="s">
        <v>835</v>
      </c>
      <c r="F274" s="16"/>
      <c r="G274" s="16"/>
      <c r="H274" s="379"/>
      <c r="I274" s="380"/>
    </row>
    <row r="275" spans="1:9" ht="29">
      <c r="A275" s="3"/>
      <c r="B275" s="5"/>
      <c r="C275" s="235" t="s">
        <v>3124</v>
      </c>
      <c r="D275" s="51">
        <v>1</v>
      </c>
      <c r="E275" s="16" t="s">
        <v>833</v>
      </c>
      <c r="F275" s="16"/>
      <c r="G275" s="16"/>
      <c r="H275" s="379"/>
      <c r="I275" s="380"/>
    </row>
    <row r="276" spans="1:9" ht="46.5">
      <c r="A276" s="3" t="s">
        <v>2123</v>
      </c>
      <c r="B276" s="5" t="s">
        <v>3125</v>
      </c>
      <c r="C276" s="19" t="s">
        <v>3126</v>
      </c>
      <c r="D276" s="51">
        <v>1</v>
      </c>
      <c r="E276" s="16" t="s">
        <v>835</v>
      </c>
      <c r="F276" s="16"/>
      <c r="G276" s="16"/>
      <c r="H276" s="379"/>
      <c r="I276" s="380"/>
    </row>
    <row r="277" spans="1:9" ht="21">
      <c r="A277" s="2"/>
      <c r="B277" s="440" t="s">
        <v>397</v>
      </c>
      <c r="C277" s="441"/>
      <c r="D277" s="441"/>
      <c r="E277" s="441"/>
      <c r="F277" s="441"/>
      <c r="G277" s="441"/>
      <c r="H277" s="379">
        <f>H278+H285+H301+H311+H330+H349</f>
        <v>81</v>
      </c>
      <c r="I277" s="379">
        <f>I278+I285+I301+I311+I330+I349</f>
        <v>162</v>
      </c>
    </row>
    <row r="278" spans="1:9" ht="18.5">
      <c r="A278" s="188" t="s">
        <v>1603</v>
      </c>
      <c r="B278" s="447" t="s">
        <v>398</v>
      </c>
      <c r="C278" s="448"/>
      <c r="D278" s="448"/>
      <c r="E278" s="448"/>
      <c r="F278" s="448"/>
      <c r="G278" s="487"/>
      <c r="H278" s="379">
        <f>SUM(D279:D284)</f>
        <v>6</v>
      </c>
      <c r="I278" s="380">
        <f>COUNT(D279:D284)*2</f>
        <v>12</v>
      </c>
    </row>
    <row r="279" spans="1:9" ht="46.5">
      <c r="A279" s="188" t="s">
        <v>2155</v>
      </c>
      <c r="B279" s="5" t="s">
        <v>3127</v>
      </c>
      <c r="C279" s="19" t="s">
        <v>2157</v>
      </c>
      <c r="D279" s="51">
        <v>1</v>
      </c>
      <c r="E279" s="71" t="s">
        <v>835</v>
      </c>
      <c r="F279" s="19" t="s">
        <v>2158</v>
      </c>
      <c r="G279" s="114"/>
      <c r="H279" s="379"/>
      <c r="I279" s="380"/>
    </row>
    <row r="280" spans="1:9" ht="58">
      <c r="A280" s="188" t="s">
        <v>2542</v>
      </c>
      <c r="B280" s="5" t="s">
        <v>3128</v>
      </c>
      <c r="C280" s="19" t="s">
        <v>3129</v>
      </c>
      <c r="D280" s="51">
        <v>1</v>
      </c>
      <c r="E280" s="71" t="s">
        <v>835</v>
      </c>
      <c r="F280" s="19" t="s">
        <v>2545</v>
      </c>
      <c r="G280" s="114"/>
      <c r="H280" s="379"/>
      <c r="I280" s="380"/>
    </row>
    <row r="281" spans="1:9" ht="46.5">
      <c r="A281" s="188" t="s">
        <v>1604</v>
      </c>
      <c r="B281" s="5" t="s">
        <v>399</v>
      </c>
      <c r="C281" s="14" t="s">
        <v>3130</v>
      </c>
      <c r="D281" s="51">
        <v>1</v>
      </c>
      <c r="E281" s="71" t="s">
        <v>835</v>
      </c>
      <c r="F281" s="19" t="s">
        <v>1605</v>
      </c>
      <c r="G281" s="114"/>
      <c r="H281" s="379"/>
      <c r="I281" s="380"/>
    </row>
    <row r="282" spans="1:9" ht="29">
      <c r="A282" s="188"/>
      <c r="B282" s="5"/>
      <c r="C282" s="14" t="s">
        <v>3131</v>
      </c>
      <c r="D282" s="51">
        <v>1</v>
      </c>
      <c r="E282" s="71" t="s">
        <v>835</v>
      </c>
      <c r="F282" s="71"/>
      <c r="G282" s="114"/>
      <c r="H282" s="379"/>
      <c r="I282" s="380"/>
    </row>
    <row r="283" spans="1:9" ht="62">
      <c r="A283" s="188" t="s">
        <v>1607</v>
      </c>
      <c r="B283" s="5" t="s">
        <v>400</v>
      </c>
      <c r="C283" s="94" t="s">
        <v>724</v>
      </c>
      <c r="D283" s="51">
        <v>1</v>
      </c>
      <c r="E283" s="71" t="s">
        <v>835</v>
      </c>
      <c r="F283" s="67" t="s">
        <v>937</v>
      </c>
      <c r="G283" s="114"/>
      <c r="H283" s="379"/>
      <c r="I283" s="380"/>
    </row>
    <row r="284" spans="1:9" ht="31">
      <c r="A284" s="188" t="s">
        <v>173</v>
      </c>
      <c r="B284" s="17" t="s">
        <v>401</v>
      </c>
      <c r="C284" s="19" t="s">
        <v>3132</v>
      </c>
      <c r="D284" s="51">
        <v>1</v>
      </c>
      <c r="E284" s="71" t="s">
        <v>835</v>
      </c>
      <c r="F284" s="71"/>
      <c r="G284" s="114"/>
      <c r="H284" s="379"/>
      <c r="I284" s="380"/>
    </row>
    <row r="285" spans="1:9" ht="18.5">
      <c r="A285" s="188" t="s">
        <v>1609</v>
      </c>
      <c r="B285" s="447" t="s">
        <v>402</v>
      </c>
      <c r="C285" s="448"/>
      <c r="D285" s="448"/>
      <c r="E285" s="448"/>
      <c r="F285" s="448"/>
      <c r="G285" s="487"/>
      <c r="H285" s="379">
        <f>SUM(D286:D300)</f>
        <v>15</v>
      </c>
      <c r="I285" s="380">
        <f>COUNT(D286:D300)*2</f>
        <v>30</v>
      </c>
    </row>
    <row r="286" spans="1:9" ht="31">
      <c r="A286" s="188" t="s">
        <v>1610</v>
      </c>
      <c r="B286" s="5" t="s">
        <v>403</v>
      </c>
      <c r="C286" s="14" t="s">
        <v>726</v>
      </c>
      <c r="D286" s="51">
        <v>1</v>
      </c>
      <c r="E286" s="71" t="s">
        <v>823</v>
      </c>
      <c r="F286" s="19" t="s">
        <v>1611</v>
      </c>
      <c r="G286" s="114"/>
      <c r="H286" s="379"/>
      <c r="I286" s="380"/>
    </row>
    <row r="287" spans="1:9" ht="29">
      <c r="A287" s="188"/>
      <c r="B287" s="5"/>
      <c r="C287" s="14" t="s">
        <v>727</v>
      </c>
      <c r="D287" s="51">
        <v>1</v>
      </c>
      <c r="E287" s="71" t="s">
        <v>828</v>
      </c>
      <c r="F287" s="19" t="s">
        <v>3133</v>
      </c>
      <c r="G287" s="114"/>
      <c r="H287" s="379"/>
      <c r="I287" s="380"/>
    </row>
    <row r="288" spans="1:9" ht="43.5">
      <c r="A288" s="188"/>
      <c r="B288" s="5"/>
      <c r="C288" s="14" t="s">
        <v>728</v>
      </c>
      <c r="D288" s="51">
        <v>1</v>
      </c>
      <c r="E288" s="71" t="s">
        <v>828</v>
      </c>
      <c r="F288" s="19" t="s">
        <v>939</v>
      </c>
      <c r="G288" s="114"/>
      <c r="H288" s="379"/>
      <c r="I288" s="380"/>
    </row>
    <row r="289" spans="1:9" ht="29">
      <c r="A289" s="188"/>
      <c r="B289" s="5"/>
      <c r="C289" s="14" t="s">
        <v>729</v>
      </c>
      <c r="D289" s="51">
        <v>1</v>
      </c>
      <c r="E289" s="71" t="s">
        <v>828</v>
      </c>
      <c r="F289" s="19" t="s">
        <v>1613</v>
      </c>
      <c r="G289" s="114"/>
      <c r="H289" s="379"/>
      <c r="I289" s="380"/>
    </row>
    <row r="290" spans="1:9" ht="43.5">
      <c r="A290" s="188"/>
      <c r="B290" s="5"/>
      <c r="C290" s="14" t="s">
        <v>730</v>
      </c>
      <c r="D290" s="51">
        <v>1</v>
      </c>
      <c r="E290" s="71" t="s">
        <v>823</v>
      </c>
      <c r="F290" s="19" t="s">
        <v>941</v>
      </c>
      <c r="G290" s="114"/>
      <c r="H290" s="379"/>
      <c r="I290" s="380"/>
    </row>
    <row r="291" spans="1:9" ht="29">
      <c r="A291" s="188"/>
      <c r="B291" s="5"/>
      <c r="C291" s="19" t="s">
        <v>2164</v>
      </c>
      <c r="D291" s="51">
        <v>1</v>
      </c>
      <c r="E291" s="71" t="s">
        <v>823</v>
      </c>
      <c r="F291" s="71"/>
      <c r="G291" s="114"/>
      <c r="H291" s="379"/>
      <c r="I291" s="380"/>
    </row>
    <row r="292" spans="1:9" ht="43.5">
      <c r="A292" s="188"/>
      <c r="B292" s="5"/>
      <c r="C292" s="19" t="s">
        <v>2165</v>
      </c>
      <c r="D292" s="51">
        <v>1</v>
      </c>
      <c r="E292" s="71" t="s">
        <v>823</v>
      </c>
      <c r="F292" s="71"/>
      <c r="G292" s="114"/>
      <c r="H292" s="379"/>
      <c r="I292" s="380"/>
    </row>
    <row r="293" spans="1:9" ht="62">
      <c r="A293" s="188" t="s">
        <v>1614</v>
      </c>
      <c r="B293" s="5" t="s">
        <v>3134</v>
      </c>
      <c r="C293" s="14" t="s">
        <v>731</v>
      </c>
      <c r="D293" s="51">
        <v>1</v>
      </c>
      <c r="E293" s="71" t="s">
        <v>822</v>
      </c>
      <c r="F293" s="19" t="s">
        <v>942</v>
      </c>
      <c r="G293" s="114"/>
      <c r="H293" s="379"/>
      <c r="I293" s="380"/>
    </row>
    <row r="294" spans="1:9" ht="87">
      <c r="A294" s="188"/>
      <c r="B294" s="5"/>
      <c r="C294" s="19" t="s">
        <v>3135</v>
      </c>
      <c r="D294" s="51">
        <v>1</v>
      </c>
      <c r="E294" s="71" t="s">
        <v>822</v>
      </c>
      <c r="F294" s="19" t="s">
        <v>3136</v>
      </c>
      <c r="G294" s="114"/>
      <c r="H294" s="379"/>
      <c r="I294" s="380"/>
    </row>
    <row r="295" spans="1:9" ht="29">
      <c r="A295" s="188"/>
      <c r="B295" s="5"/>
      <c r="C295" s="14" t="s">
        <v>3137</v>
      </c>
      <c r="D295" s="51">
        <v>1</v>
      </c>
      <c r="E295" s="71" t="s">
        <v>831</v>
      </c>
      <c r="F295" s="71"/>
      <c r="G295" s="114"/>
      <c r="H295" s="379"/>
      <c r="I295" s="380"/>
    </row>
    <row r="296" spans="1:9" ht="46.5">
      <c r="A296" s="188" t="s">
        <v>1616</v>
      </c>
      <c r="B296" s="5" t="s">
        <v>405</v>
      </c>
      <c r="C296" s="14" t="s">
        <v>733</v>
      </c>
      <c r="D296" s="51">
        <v>1</v>
      </c>
      <c r="E296" s="71" t="s">
        <v>823</v>
      </c>
      <c r="F296" s="71"/>
      <c r="G296" s="114"/>
      <c r="H296" s="379"/>
      <c r="I296" s="380"/>
    </row>
    <row r="297" spans="1:9" ht="43.5">
      <c r="A297" s="188"/>
      <c r="B297" s="5"/>
      <c r="C297" s="14" t="s">
        <v>3138</v>
      </c>
      <c r="D297" s="51">
        <v>1</v>
      </c>
      <c r="E297" s="71" t="s">
        <v>828</v>
      </c>
      <c r="F297" s="19" t="s">
        <v>3139</v>
      </c>
      <c r="G297" s="114"/>
      <c r="H297" s="379"/>
      <c r="I297" s="380"/>
    </row>
    <row r="298" spans="1:9" ht="29">
      <c r="A298" s="188"/>
      <c r="B298" s="5"/>
      <c r="C298" s="14" t="s">
        <v>3140</v>
      </c>
      <c r="D298" s="51">
        <v>1</v>
      </c>
      <c r="E298" s="16" t="s">
        <v>831</v>
      </c>
      <c r="F298" s="19"/>
      <c r="G298" s="114"/>
      <c r="H298" s="379"/>
      <c r="I298" s="380"/>
    </row>
    <row r="299" spans="1:9" ht="29">
      <c r="A299" s="188"/>
      <c r="B299" s="5"/>
      <c r="C299" s="14" t="s">
        <v>2173</v>
      </c>
      <c r="D299" s="51">
        <v>1</v>
      </c>
      <c r="E299" s="16" t="s">
        <v>831</v>
      </c>
      <c r="F299" s="19"/>
      <c r="G299" s="114"/>
      <c r="H299" s="379"/>
      <c r="I299" s="380"/>
    </row>
    <row r="300" spans="1:9" ht="43.5">
      <c r="A300" s="188"/>
      <c r="B300" s="5"/>
      <c r="C300" s="14" t="s">
        <v>3141</v>
      </c>
      <c r="D300" s="51">
        <v>1</v>
      </c>
      <c r="E300" s="71" t="s">
        <v>828</v>
      </c>
      <c r="F300" s="19" t="s">
        <v>3142</v>
      </c>
      <c r="G300" s="114"/>
      <c r="H300" s="379"/>
      <c r="I300" s="380"/>
    </row>
    <row r="301" spans="1:9" ht="18.5">
      <c r="A301" s="188" t="s">
        <v>1617</v>
      </c>
      <c r="B301" s="447" t="s">
        <v>406</v>
      </c>
      <c r="C301" s="448"/>
      <c r="D301" s="448"/>
      <c r="E301" s="448"/>
      <c r="F301" s="448"/>
      <c r="G301" s="487"/>
      <c r="H301" s="379">
        <f>SUM(D302:D310)</f>
        <v>9</v>
      </c>
      <c r="I301" s="380">
        <f>COUNT(D302:D310)*2</f>
        <v>18</v>
      </c>
    </row>
    <row r="302" spans="1:9" ht="46.5">
      <c r="A302" s="188" t="s">
        <v>1618</v>
      </c>
      <c r="B302" s="18" t="s">
        <v>407</v>
      </c>
      <c r="C302" s="19" t="s">
        <v>735</v>
      </c>
      <c r="D302" s="51">
        <v>1</v>
      </c>
      <c r="E302" s="71" t="s">
        <v>828</v>
      </c>
      <c r="F302" s="71"/>
      <c r="G302" s="114"/>
      <c r="H302" s="379"/>
      <c r="I302" s="380"/>
    </row>
    <row r="303" spans="1:9" ht="15.5">
      <c r="A303" s="188"/>
      <c r="B303" s="18"/>
      <c r="C303" s="19" t="s">
        <v>736</v>
      </c>
      <c r="D303" s="51">
        <v>1</v>
      </c>
      <c r="E303" s="71" t="s">
        <v>828</v>
      </c>
      <c r="F303" s="71"/>
      <c r="G303" s="114"/>
      <c r="H303" s="379"/>
      <c r="I303" s="380"/>
    </row>
    <row r="304" spans="1:9" ht="29">
      <c r="A304" s="188"/>
      <c r="B304" s="18"/>
      <c r="C304" s="19" t="s">
        <v>3143</v>
      </c>
      <c r="D304" s="51">
        <v>1</v>
      </c>
      <c r="E304" s="71" t="s">
        <v>828</v>
      </c>
      <c r="F304" s="71"/>
      <c r="G304" s="114"/>
      <c r="H304" s="379"/>
      <c r="I304" s="380"/>
    </row>
    <row r="305" spans="1:9" ht="29">
      <c r="A305" s="188"/>
      <c r="B305" s="18"/>
      <c r="C305" s="115" t="s">
        <v>2177</v>
      </c>
      <c r="D305" s="51">
        <v>1</v>
      </c>
      <c r="E305" s="71" t="s">
        <v>828</v>
      </c>
      <c r="F305" s="71"/>
      <c r="G305" s="114"/>
      <c r="H305" s="379"/>
      <c r="I305" s="380"/>
    </row>
    <row r="306" spans="1:9" ht="15.5">
      <c r="A306" s="188"/>
      <c r="B306" s="18"/>
      <c r="C306" s="19" t="s">
        <v>2178</v>
      </c>
      <c r="D306" s="51">
        <v>1</v>
      </c>
      <c r="E306" s="71" t="s">
        <v>828</v>
      </c>
      <c r="F306" s="71"/>
      <c r="G306" s="114"/>
      <c r="H306" s="379"/>
      <c r="I306" s="380"/>
    </row>
    <row r="307" spans="1:9" ht="15.5">
      <c r="A307" s="188"/>
      <c r="B307" s="18"/>
      <c r="C307" s="19" t="s">
        <v>2179</v>
      </c>
      <c r="D307" s="51">
        <v>1</v>
      </c>
      <c r="E307" s="71" t="s">
        <v>828</v>
      </c>
      <c r="F307" s="71"/>
      <c r="G307" s="114"/>
      <c r="H307" s="379"/>
      <c r="I307" s="380"/>
    </row>
    <row r="308" spans="1:9" ht="29">
      <c r="A308" s="188"/>
      <c r="B308" s="18"/>
      <c r="C308" s="19" t="s">
        <v>737</v>
      </c>
      <c r="D308" s="51">
        <v>1</v>
      </c>
      <c r="E308" s="71" t="s">
        <v>828</v>
      </c>
      <c r="F308" s="71" t="s">
        <v>3144</v>
      </c>
      <c r="G308" s="114"/>
      <c r="H308" s="379"/>
      <c r="I308" s="380"/>
    </row>
    <row r="309" spans="1:9" ht="31">
      <c r="A309" s="188" t="s">
        <v>1619</v>
      </c>
      <c r="B309" s="5" t="s">
        <v>408</v>
      </c>
      <c r="C309" s="19" t="s">
        <v>738</v>
      </c>
      <c r="D309" s="51">
        <v>1</v>
      </c>
      <c r="E309" s="71" t="s">
        <v>828</v>
      </c>
      <c r="F309" s="71"/>
      <c r="G309" s="114"/>
      <c r="H309" s="379"/>
      <c r="I309" s="380"/>
    </row>
    <row r="310" spans="1:9" ht="29">
      <c r="A310" s="188"/>
      <c r="B310" s="5"/>
      <c r="C310" s="19" t="s">
        <v>739</v>
      </c>
      <c r="D310" s="51">
        <v>1</v>
      </c>
      <c r="E310" s="71" t="s">
        <v>831</v>
      </c>
      <c r="F310" s="71"/>
      <c r="G310" s="114"/>
      <c r="H310" s="379"/>
      <c r="I310" s="380"/>
    </row>
    <row r="311" spans="1:9" ht="18.5">
      <c r="A311" s="188" t="s">
        <v>1620</v>
      </c>
      <c r="B311" s="447" t="s">
        <v>409</v>
      </c>
      <c r="C311" s="448"/>
      <c r="D311" s="448"/>
      <c r="E311" s="448"/>
      <c r="F311" s="448"/>
      <c r="G311" s="487"/>
      <c r="H311" s="379">
        <f>SUM(D312:D329)</f>
        <v>18</v>
      </c>
      <c r="I311" s="380">
        <f>COUNT(D312:D329)*2</f>
        <v>36</v>
      </c>
    </row>
    <row r="312" spans="1:9" ht="87">
      <c r="A312" s="188" t="s">
        <v>1621</v>
      </c>
      <c r="B312" s="19" t="s">
        <v>3145</v>
      </c>
      <c r="C312" s="19" t="s">
        <v>3146</v>
      </c>
      <c r="D312" s="51">
        <v>1</v>
      </c>
      <c r="E312" s="71" t="s">
        <v>822</v>
      </c>
      <c r="F312" s="19" t="s">
        <v>3147</v>
      </c>
      <c r="G312" s="114"/>
      <c r="H312" s="379"/>
      <c r="I312" s="380"/>
    </row>
    <row r="313" spans="1:9" ht="130.5">
      <c r="A313" s="188"/>
      <c r="B313" s="19"/>
      <c r="C313" s="19" t="s">
        <v>1624</v>
      </c>
      <c r="D313" s="51">
        <v>1</v>
      </c>
      <c r="E313" s="71" t="s">
        <v>822</v>
      </c>
      <c r="F313" s="19" t="s">
        <v>3148</v>
      </c>
      <c r="G313" s="114"/>
      <c r="H313" s="379"/>
      <c r="I313" s="380"/>
    </row>
    <row r="314" spans="1:9" ht="29">
      <c r="A314" s="188"/>
      <c r="B314" s="19"/>
      <c r="C314" s="14" t="s">
        <v>742</v>
      </c>
      <c r="D314" s="51">
        <v>1</v>
      </c>
      <c r="E314" s="71" t="s">
        <v>822</v>
      </c>
      <c r="F314" s="16" t="s">
        <v>946</v>
      </c>
      <c r="G314" s="114"/>
      <c r="H314" s="379"/>
      <c r="I314" s="380"/>
    </row>
    <row r="315" spans="1:9" ht="43.5">
      <c r="A315" s="188"/>
      <c r="B315" s="19"/>
      <c r="C315" s="14" t="s">
        <v>743</v>
      </c>
      <c r="D315" s="51">
        <v>1</v>
      </c>
      <c r="E315" s="71" t="s">
        <v>822</v>
      </c>
      <c r="F315" s="19" t="s">
        <v>947</v>
      </c>
      <c r="G315" s="114"/>
      <c r="H315" s="379"/>
      <c r="I315" s="380"/>
    </row>
    <row r="316" spans="1:9" ht="29">
      <c r="A316" s="188"/>
      <c r="B316" s="19"/>
      <c r="C316" s="19" t="s">
        <v>744</v>
      </c>
      <c r="D316" s="51">
        <v>1</v>
      </c>
      <c r="E316" s="71" t="s">
        <v>822</v>
      </c>
      <c r="F316" s="19" t="s">
        <v>948</v>
      </c>
      <c r="G316" s="114"/>
      <c r="H316" s="379"/>
      <c r="I316" s="380"/>
    </row>
    <row r="317" spans="1:9" ht="29">
      <c r="A317" s="188"/>
      <c r="B317" s="19"/>
      <c r="C317" s="99" t="s">
        <v>3149</v>
      </c>
      <c r="D317" s="51">
        <v>1</v>
      </c>
      <c r="E317" s="71" t="s">
        <v>822</v>
      </c>
      <c r="F317" s="19"/>
      <c r="G317" s="117"/>
      <c r="H317" s="379"/>
      <c r="I317" s="380"/>
    </row>
    <row r="318" spans="1:9" ht="58">
      <c r="A318" s="188" t="s">
        <v>1627</v>
      </c>
      <c r="B318" s="19" t="s">
        <v>411</v>
      </c>
      <c r="C318" s="91" t="s">
        <v>746</v>
      </c>
      <c r="D318" s="51">
        <v>1</v>
      </c>
      <c r="E318" s="66" t="s">
        <v>828</v>
      </c>
      <c r="F318" s="14" t="s">
        <v>949</v>
      </c>
      <c r="G318" s="16"/>
      <c r="H318" s="379"/>
      <c r="I318" s="380"/>
    </row>
    <row r="319" spans="1:9" ht="43.5">
      <c r="A319" s="188"/>
      <c r="B319" s="19"/>
      <c r="C319" s="14" t="s">
        <v>747</v>
      </c>
      <c r="D319" s="51">
        <v>1</v>
      </c>
      <c r="E319" s="66" t="s">
        <v>828</v>
      </c>
      <c r="F319" s="14" t="s">
        <v>950</v>
      </c>
      <c r="G319" s="16"/>
      <c r="H319" s="379"/>
      <c r="I319" s="380"/>
    </row>
    <row r="320" spans="1:9" ht="43.5">
      <c r="A320" s="188"/>
      <c r="B320" s="19"/>
      <c r="C320" s="14" t="s">
        <v>748</v>
      </c>
      <c r="D320" s="51">
        <v>1</v>
      </c>
      <c r="E320" s="66" t="s">
        <v>828</v>
      </c>
      <c r="F320" s="14" t="s">
        <v>951</v>
      </c>
      <c r="G320" s="16"/>
      <c r="H320" s="379"/>
      <c r="I320" s="380"/>
    </row>
    <row r="321" spans="1:9" ht="43.5">
      <c r="A321" s="188"/>
      <c r="B321" s="19"/>
      <c r="C321" s="19" t="s">
        <v>3150</v>
      </c>
      <c r="D321" s="51">
        <v>1</v>
      </c>
      <c r="E321" s="66" t="s">
        <v>828</v>
      </c>
      <c r="F321" s="14"/>
      <c r="G321" s="16"/>
      <c r="H321" s="379"/>
      <c r="I321" s="380"/>
    </row>
    <row r="322" spans="1:9" ht="29">
      <c r="A322" s="188"/>
      <c r="B322" s="19"/>
      <c r="C322" s="19" t="s">
        <v>2187</v>
      </c>
      <c r="D322" s="51">
        <v>1</v>
      </c>
      <c r="E322" s="66" t="s">
        <v>828</v>
      </c>
      <c r="F322" s="14"/>
      <c r="G322" s="16"/>
      <c r="H322" s="379"/>
      <c r="I322" s="380"/>
    </row>
    <row r="323" spans="1:9" ht="29">
      <c r="A323" s="188"/>
      <c r="B323" s="19"/>
      <c r="C323" s="19" t="s">
        <v>749</v>
      </c>
      <c r="D323" s="51">
        <v>1</v>
      </c>
      <c r="E323" s="66" t="s">
        <v>828</v>
      </c>
      <c r="F323" s="14"/>
      <c r="G323" s="16"/>
      <c r="H323" s="379"/>
      <c r="I323" s="380"/>
    </row>
    <row r="324" spans="1:9" ht="43.5">
      <c r="A324" s="188"/>
      <c r="B324" s="19"/>
      <c r="C324" s="19" t="s">
        <v>3151</v>
      </c>
      <c r="D324" s="51">
        <v>1</v>
      </c>
      <c r="E324" s="66" t="s">
        <v>828</v>
      </c>
      <c r="F324" s="16"/>
      <c r="G324" s="16"/>
      <c r="H324" s="379"/>
      <c r="I324" s="380"/>
    </row>
    <row r="325" spans="1:9" ht="29">
      <c r="A325" s="188"/>
      <c r="B325" s="19"/>
      <c r="C325" s="14" t="s">
        <v>2185</v>
      </c>
      <c r="D325" s="51">
        <v>1</v>
      </c>
      <c r="E325" s="66" t="s">
        <v>828</v>
      </c>
      <c r="F325" s="14" t="s">
        <v>2186</v>
      </c>
      <c r="G325" s="114"/>
      <c r="H325" s="379"/>
      <c r="I325" s="380"/>
    </row>
    <row r="326" spans="1:9" ht="43.5">
      <c r="A326" s="188"/>
      <c r="B326" s="19"/>
      <c r="C326" s="19" t="s">
        <v>3152</v>
      </c>
      <c r="D326" s="51">
        <v>1</v>
      </c>
      <c r="E326" s="71" t="s">
        <v>3153</v>
      </c>
      <c r="F326" s="19"/>
      <c r="G326" s="114"/>
      <c r="H326" s="379"/>
      <c r="I326" s="380"/>
    </row>
    <row r="327" spans="1:9" ht="29">
      <c r="A327" s="188"/>
      <c r="B327" s="19"/>
      <c r="C327" s="19" t="s">
        <v>3154</v>
      </c>
      <c r="D327" s="51">
        <v>1</v>
      </c>
      <c r="E327" s="71" t="s">
        <v>3153</v>
      </c>
      <c r="F327" s="19"/>
      <c r="G327" s="114"/>
      <c r="H327" s="379"/>
      <c r="I327" s="380"/>
    </row>
    <row r="328" spans="1:9" ht="29">
      <c r="A328" s="188"/>
      <c r="B328" s="19"/>
      <c r="C328" s="19" t="s">
        <v>2188</v>
      </c>
      <c r="D328" s="51">
        <v>1</v>
      </c>
      <c r="E328" s="71" t="s">
        <v>3153</v>
      </c>
      <c r="F328" s="19"/>
      <c r="G328" s="114"/>
      <c r="H328" s="379"/>
      <c r="I328" s="380"/>
    </row>
    <row r="329" spans="1:9" ht="43.5">
      <c r="A329" s="188"/>
      <c r="B329" s="19"/>
      <c r="C329" s="19" t="s">
        <v>2189</v>
      </c>
      <c r="D329" s="51">
        <v>1</v>
      </c>
      <c r="E329" s="71" t="s">
        <v>838</v>
      </c>
      <c r="F329" s="19" t="s">
        <v>2190</v>
      </c>
      <c r="G329" s="114"/>
      <c r="H329" s="379"/>
      <c r="I329" s="380"/>
    </row>
    <row r="330" spans="1:9" ht="18.5">
      <c r="A330" s="188" t="s">
        <v>1628</v>
      </c>
      <c r="B330" s="447" t="s">
        <v>412</v>
      </c>
      <c r="C330" s="448"/>
      <c r="D330" s="448"/>
      <c r="E330" s="448"/>
      <c r="F330" s="448"/>
      <c r="G330" s="487"/>
      <c r="H330" s="379">
        <f>SUM(D331:D348)</f>
        <v>18</v>
      </c>
      <c r="I330" s="380">
        <f>COUNT(D331:D348)*2</f>
        <v>36</v>
      </c>
    </row>
    <row r="331" spans="1:9" ht="43.5">
      <c r="A331" s="188" t="s">
        <v>1629</v>
      </c>
      <c r="B331" s="14" t="s">
        <v>413</v>
      </c>
      <c r="C331" s="19" t="s">
        <v>750</v>
      </c>
      <c r="D331" s="51">
        <v>1</v>
      </c>
      <c r="E331" s="71" t="s">
        <v>823</v>
      </c>
      <c r="F331" s="19" t="s">
        <v>3155</v>
      </c>
      <c r="G331" s="114"/>
      <c r="H331" s="379"/>
      <c r="I331" s="380"/>
    </row>
    <row r="332" spans="1:9">
      <c r="A332" s="188"/>
      <c r="B332" s="14"/>
      <c r="C332" s="19" t="s">
        <v>3156</v>
      </c>
      <c r="D332" s="51">
        <v>1</v>
      </c>
      <c r="E332" s="71" t="s">
        <v>823</v>
      </c>
      <c r="F332" s="111"/>
      <c r="G332" s="114"/>
      <c r="H332" s="379"/>
      <c r="I332" s="380"/>
    </row>
    <row r="333" spans="1:9" ht="43.5">
      <c r="A333" s="188"/>
      <c r="B333" s="14"/>
      <c r="C333" s="19" t="s">
        <v>3157</v>
      </c>
      <c r="D333" s="51">
        <v>1</v>
      </c>
      <c r="E333" s="71" t="s">
        <v>823</v>
      </c>
      <c r="F333" s="16"/>
      <c r="G333" s="114"/>
      <c r="H333" s="379"/>
      <c r="I333" s="380"/>
    </row>
    <row r="334" spans="1:9" ht="29">
      <c r="A334" s="188"/>
      <c r="B334" s="14"/>
      <c r="C334" s="69" t="s">
        <v>3158</v>
      </c>
      <c r="D334" s="51">
        <v>1</v>
      </c>
      <c r="E334" s="71" t="s">
        <v>823</v>
      </c>
      <c r="F334" s="19"/>
      <c r="G334" s="114"/>
      <c r="H334" s="379"/>
      <c r="I334" s="380"/>
    </row>
    <row r="335" spans="1:9" ht="58">
      <c r="A335" s="188"/>
      <c r="B335" s="14"/>
      <c r="C335" s="19" t="s">
        <v>3159</v>
      </c>
      <c r="D335" s="51">
        <v>1</v>
      </c>
      <c r="E335" s="71" t="s">
        <v>823</v>
      </c>
      <c r="F335" s="19"/>
      <c r="G335" s="114"/>
      <c r="H335" s="379"/>
      <c r="I335" s="380"/>
    </row>
    <row r="336" spans="1:9" ht="58">
      <c r="A336" s="188" t="s">
        <v>1633</v>
      </c>
      <c r="B336" s="19" t="s">
        <v>414</v>
      </c>
      <c r="C336" s="14" t="s">
        <v>751</v>
      </c>
      <c r="D336" s="51">
        <v>1</v>
      </c>
      <c r="E336" s="71" t="s">
        <v>828</v>
      </c>
      <c r="F336" s="19" t="s">
        <v>952</v>
      </c>
      <c r="G336" s="114"/>
      <c r="H336" s="379"/>
      <c r="I336" s="380"/>
    </row>
    <row r="337" spans="1:9" ht="29">
      <c r="A337" s="188"/>
      <c r="B337" s="19"/>
      <c r="C337" s="14" t="s">
        <v>752</v>
      </c>
      <c r="D337" s="51">
        <v>1</v>
      </c>
      <c r="E337" s="71" t="s">
        <v>828</v>
      </c>
      <c r="F337" s="19" t="s">
        <v>953</v>
      </c>
      <c r="G337" s="114"/>
      <c r="H337" s="379"/>
      <c r="I337" s="380"/>
    </row>
    <row r="338" spans="1:9" ht="43.5">
      <c r="A338" s="188" t="s">
        <v>1635</v>
      </c>
      <c r="B338" s="19" t="s">
        <v>415</v>
      </c>
      <c r="C338" s="14" t="s">
        <v>1636</v>
      </c>
      <c r="D338" s="51">
        <v>1</v>
      </c>
      <c r="E338" s="71" t="s">
        <v>835</v>
      </c>
      <c r="F338" s="71"/>
      <c r="G338" s="114"/>
      <c r="H338" s="379"/>
      <c r="I338" s="380"/>
    </row>
    <row r="339" spans="1:9" ht="29">
      <c r="A339" s="188"/>
      <c r="B339" s="19"/>
      <c r="C339" s="14" t="s">
        <v>1638</v>
      </c>
      <c r="D339" s="51">
        <v>1</v>
      </c>
      <c r="E339" s="71" t="s">
        <v>835</v>
      </c>
      <c r="F339" s="71"/>
      <c r="G339" s="114"/>
      <c r="H339" s="379"/>
      <c r="I339" s="380"/>
    </row>
    <row r="340" spans="1:9" ht="43.5">
      <c r="A340" s="188"/>
      <c r="B340" s="19"/>
      <c r="C340" s="14" t="s">
        <v>1639</v>
      </c>
      <c r="D340" s="51">
        <v>1</v>
      </c>
      <c r="E340" s="71" t="s">
        <v>835</v>
      </c>
      <c r="F340" s="71"/>
      <c r="G340" s="114"/>
      <c r="H340" s="379"/>
      <c r="I340" s="380"/>
    </row>
    <row r="341" spans="1:9" ht="29">
      <c r="A341" s="188"/>
      <c r="B341" s="19"/>
      <c r="C341" s="14" t="s">
        <v>756</v>
      </c>
      <c r="D341" s="51">
        <v>1</v>
      </c>
      <c r="E341" s="71" t="s">
        <v>828</v>
      </c>
      <c r="F341" s="71"/>
      <c r="G341" s="114"/>
      <c r="H341" s="379"/>
      <c r="I341" s="380"/>
    </row>
    <row r="342" spans="1:9" ht="29">
      <c r="A342" s="188"/>
      <c r="B342" s="19"/>
      <c r="C342" s="14" t="s">
        <v>757</v>
      </c>
      <c r="D342" s="51">
        <v>1</v>
      </c>
      <c r="E342" s="71" t="s">
        <v>828</v>
      </c>
      <c r="F342" s="71"/>
      <c r="G342" s="114"/>
      <c r="H342" s="379"/>
      <c r="I342" s="380"/>
    </row>
    <row r="343" spans="1:9" ht="29">
      <c r="A343" s="188"/>
      <c r="B343" s="19"/>
      <c r="C343" s="14" t="s">
        <v>2195</v>
      </c>
      <c r="D343" s="51">
        <v>1</v>
      </c>
      <c r="E343" s="71" t="s">
        <v>828</v>
      </c>
      <c r="F343" s="71"/>
      <c r="G343" s="114"/>
      <c r="H343" s="379"/>
      <c r="I343" s="380"/>
    </row>
    <row r="344" spans="1:9" ht="29">
      <c r="A344" s="188"/>
      <c r="B344" s="19"/>
      <c r="C344" s="14" t="s">
        <v>2196</v>
      </c>
      <c r="D344" s="51">
        <v>1</v>
      </c>
      <c r="E344" s="71" t="s">
        <v>835</v>
      </c>
      <c r="F344" s="71"/>
      <c r="G344" s="114"/>
      <c r="H344" s="379"/>
      <c r="I344" s="380"/>
    </row>
    <row r="345" spans="1:9">
      <c r="A345" s="188"/>
      <c r="B345" s="19"/>
      <c r="C345" s="14" t="s">
        <v>2197</v>
      </c>
      <c r="D345" s="51">
        <v>1</v>
      </c>
      <c r="E345" s="71" t="s">
        <v>823</v>
      </c>
      <c r="F345" s="71"/>
      <c r="G345" s="114"/>
      <c r="H345" s="379"/>
      <c r="I345" s="380"/>
    </row>
    <row r="346" spans="1:9" ht="43.5">
      <c r="A346" s="188" t="s">
        <v>2198</v>
      </c>
      <c r="B346" s="14" t="s">
        <v>416</v>
      </c>
      <c r="C346" s="19" t="s">
        <v>2200</v>
      </c>
      <c r="D346" s="51">
        <v>1</v>
      </c>
      <c r="E346" s="71" t="s">
        <v>828</v>
      </c>
      <c r="F346" s="71"/>
      <c r="G346" s="114"/>
      <c r="H346" s="379"/>
      <c r="I346" s="380"/>
    </row>
    <row r="347" spans="1:9" ht="29">
      <c r="A347" s="188" t="s">
        <v>2824</v>
      </c>
      <c r="B347" s="14" t="s">
        <v>3160</v>
      </c>
      <c r="C347" s="71" t="s">
        <v>3161</v>
      </c>
      <c r="D347" s="51">
        <v>1</v>
      </c>
      <c r="E347" s="71" t="s">
        <v>828</v>
      </c>
      <c r="F347" s="71"/>
      <c r="G347" s="114"/>
      <c r="H347" s="379"/>
      <c r="I347" s="380"/>
    </row>
    <row r="348" spans="1:9" ht="29">
      <c r="A348" s="188"/>
      <c r="B348" s="14"/>
      <c r="C348" s="19" t="s">
        <v>3162</v>
      </c>
      <c r="D348" s="51">
        <v>1</v>
      </c>
      <c r="E348" s="71" t="s">
        <v>835</v>
      </c>
      <c r="F348" s="71"/>
      <c r="G348" s="114"/>
      <c r="H348" s="379"/>
      <c r="I348" s="380"/>
    </row>
    <row r="349" spans="1:9" ht="18.5">
      <c r="A349" s="188" t="s">
        <v>1640</v>
      </c>
      <c r="B349" s="447" t="s">
        <v>417</v>
      </c>
      <c r="C349" s="448"/>
      <c r="D349" s="448"/>
      <c r="E349" s="448"/>
      <c r="F349" s="448"/>
      <c r="G349" s="487"/>
      <c r="H349" s="379">
        <f>SUM(D350:D364)</f>
        <v>15</v>
      </c>
      <c r="I349" s="380">
        <f>COUNT(D350:D364)*2</f>
        <v>30</v>
      </c>
    </row>
    <row r="350" spans="1:9" ht="46.5">
      <c r="A350" s="188" t="s">
        <v>1641</v>
      </c>
      <c r="B350" s="18" t="s">
        <v>418</v>
      </c>
      <c r="C350" s="19" t="s">
        <v>760</v>
      </c>
      <c r="D350" s="51">
        <v>1</v>
      </c>
      <c r="E350" s="71" t="s">
        <v>823</v>
      </c>
      <c r="F350" s="71"/>
      <c r="G350" s="114"/>
      <c r="H350" s="379"/>
      <c r="I350" s="380"/>
    </row>
    <row r="351" spans="1:9" ht="29">
      <c r="A351" s="188"/>
      <c r="B351" s="18"/>
      <c r="C351" s="19" t="s">
        <v>761</v>
      </c>
      <c r="D351" s="51">
        <v>1</v>
      </c>
      <c r="E351" s="71" t="s">
        <v>823</v>
      </c>
      <c r="F351" s="71"/>
      <c r="G351" s="114"/>
      <c r="H351" s="379"/>
      <c r="I351" s="380"/>
    </row>
    <row r="352" spans="1:9" ht="29">
      <c r="A352" s="188"/>
      <c r="B352" s="18"/>
      <c r="C352" s="19" t="s">
        <v>762</v>
      </c>
      <c r="D352" s="51">
        <v>1</v>
      </c>
      <c r="E352" s="71" t="s">
        <v>828</v>
      </c>
      <c r="F352" s="71"/>
      <c r="G352" s="114"/>
      <c r="H352" s="379"/>
      <c r="I352" s="380"/>
    </row>
    <row r="353" spans="1:9" ht="43.5">
      <c r="A353" s="188"/>
      <c r="B353" s="18"/>
      <c r="C353" s="19" t="s">
        <v>763</v>
      </c>
      <c r="D353" s="51">
        <v>1</v>
      </c>
      <c r="E353" s="71" t="s">
        <v>823</v>
      </c>
      <c r="F353" s="71"/>
      <c r="G353" s="114"/>
      <c r="H353" s="379"/>
      <c r="I353" s="380"/>
    </row>
    <row r="354" spans="1:9" ht="29">
      <c r="A354" s="188"/>
      <c r="B354" s="18"/>
      <c r="C354" s="14" t="s">
        <v>764</v>
      </c>
      <c r="D354" s="51">
        <v>1</v>
      </c>
      <c r="E354" s="71" t="s">
        <v>823</v>
      </c>
      <c r="F354" s="71"/>
      <c r="G354" s="114"/>
      <c r="H354" s="379"/>
      <c r="I354" s="380"/>
    </row>
    <row r="355" spans="1:9" ht="31">
      <c r="A355" s="188" t="s">
        <v>1642</v>
      </c>
      <c r="B355" s="18" t="s">
        <v>419</v>
      </c>
      <c r="C355" s="14" t="s">
        <v>765</v>
      </c>
      <c r="D355" s="51">
        <v>1</v>
      </c>
      <c r="E355" s="71" t="s">
        <v>823</v>
      </c>
      <c r="F355" s="19" t="s">
        <v>1643</v>
      </c>
      <c r="G355" s="114"/>
      <c r="H355" s="379"/>
      <c r="I355" s="380"/>
    </row>
    <row r="356" spans="1:9" ht="43.5">
      <c r="A356" s="188"/>
      <c r="B356" s="18"/>
      <c r="C356" s="14" t="s">
        <v>3163</v>
      </c>
      <c r="D356" s="51">
        <v>1</v>
      </c>
      <c r="E356" s="71" t="s">
        <v>823</v>
      </c>
      <c r="F356" s="19" t="s">
        <v>957</v>
      </c>
      <c r="G356" s="114"/>
      <c r="H356" s="379"/>
      <c r="I356" s="380"/>
    </row>
    <row r="357" spans="1:9" ht="29">
      <c r="A357" s="188"/>
      <c r="B357" s="18"/>
      <c r="C357" s="14" t="s">
        <v>767</v>
      </c>
      <c r="D357" s="51">
        <v>1</v>
      </c>
      <c r="E357" s="71" t="s">
        <v>828</v>
      </c>
      <c r="F357" s="14" t="s">
        <v>958</v>
      </c>
      <c r="G357" s="114"/>
      <c r="H357" s="379"/>
      <c r="I357" s="380"/>
    </row>
    <row r="358" spans="1:9" ht="29">
      <c r="A358" s="188"/>
      <c r="B358" s="18"/>
      <c r="C358" s="101" t="s">
        <v>768</v>
      </c>
      <c r="D358" s="51">
        <v>1</v>
      </c>
      <c r="E358" s="71" t="s">
        <v>831</v>
      </c>
      <c r="F358" s="14"/>
      <c r="G358" s="114"/>
      <c r="H358" s="379"/>
      <c r="I358" s="380"/>
    </row>
    <row r="359" spans="1:9" ht="29">
      <c r="A359" s="188"/>
      <c r="B359" s="18"/>
      <c r="C359" s="14" t="s">
        <v>769</v>
      </c>
      <c r="D359" s="51">
        <v>1</v>
      </c>
      <c r="E359" s="71" t="s">
        <v>828</v>
      </c>
      <c r="F359" s="19" t="s">
        <v>959</v>
      </c>
      <c r="G359" s="114"/>
      <c r="H359" s="379"/>
      <c r="I359" s="380"/>
    </row>
    <row r="360" spans="1:9" ht="58">
      <c r="A360" s="188"/>
      <c r="B360" s="18"/>
      <c r="C360" s="14" t="s">
        <v>1644</v>
      </c>
      <c r="D360" s="51">
        <v>1</v>
      </c>
      <c r="E360" s="71" t="s">
        <v>831</v>
      </c>
      <c r="F360" s="19" t="s">
        <v>3164</v>
      </c>
      <c r="G360" s="114"/>
      <c r="H360" s="379"/>
      <c r="I360" s="380"/>
    </row>
    <row r="361" spans="1:9" ht="46.5">
      <c r="A361" s="188" t="s">
        <v>1646</v>
      </c>
      <c r="B361" s="18" t="s">
        <v>420</v>
      </c>
      <c r="C361" s="22" t="s">
        <v>771</v>
      </c>
      <c r="D361" s="51">
        <v>1</v>
      </c>
      <c r="E361" s="72" t="s">
        <v>831</v>
      </c>
      <c r="F361" s="71"/>
      <c r="G361" s="114"/>
      <c r="H361" s="379"/>
      <c r="I361" s="380"/>
    </row>
    <row r="362" spans="1:9" ht="29">
      <c r="A362" s="188"/>
      <c r="B362" s="18"/>
      <c r="C362" s="14" t="s">
        <v>772</v>
      </c>
      <c r="D362" s="51">
        <v>1</v>
      </c>
      <c r="E362" s="72" t="s">
        <v>822</v>
      </c>
      <c r="F362" s="71"/>
      <c r="G362" s="114"/>
      <c r="H362" s="379"/>
      <c r="I362" s="380"/>
    </row>
    <row r="363" spans="1:9" ht="43.5">
      <c r="A363" s="2"/>
      <c r="B363" s="114"/>
      <c r="C363" s="67" t="s">
        <v>773</v>
      </c>
      <c r="D363" s="51">
        <v>1</v>
      </c>
      <c r="E363" s="71" t="s">
        <v>822</v>
      </c>
      <c r="F363" s="71"/>
      <c r="G363" s="114"/>
      <c r="H363" s="379"/>
      <c r="I363" s="380"/>
    </row>
    <row r="364" spans="1:9" ht="29">
      <c r="A364" s="2"/>
      <c r="B364" s="114"/>
      <c r="C364" s="84" t="s">
        <v>1647</v>
      </c>
      <c r="D364" s="51">
        <v>1</v>
      </c>
      <c r="E364" s="71" t="s">
        <v>835</v>
      </c>
      <c r="F364" s="71"/>
      <c r="G364" s="114"/>
      <c r="H364" s="379"/>
      <c r="I364" s="380"/>
    </row>
    <row r="365" spans="1:9" ht="21">
      <c r="A365" s="1"/>
      <c r="B365" s="440" t="s">
        <v>1648</v>
      </c>
      <c r="C365" s="441"/>
      <c r="D365" s="441"/>
      <c r="E365" s="441"/>
      <c r="F365" s="441"/>
      <c r="G365" s="441"/>
      <c r="H365" s="379">
        <f>H366+H368+H372+H387+H392+H396</f>
        <v>31</v>
      </c>
      <c r="I365" s="379">
        <f>I366+I368+I372+I387+I392+I396</f>
        <v>62</v>
      </c>
    </row>
    <row r="366" spans="1:9" ht="18.5">
      <c r="A366" s="188" t="s">
        <v>1649</v>
      </c>
      <c r="B366" s="447" t="s">
        <v>1650</v>
      </c>
      <c r="C366" s="448"/>
      <c r="D366" s="448"/>
      <c r="E366" s="448"/>
      <c r="F366" s="448"/>
      <c r="G366" s="487"/>
      <c r="H366" s="379">
        <f>SUM(D367)</f>
        <v>1</v>
      </c>
      <c r="I366" s="380">
        <f>COUNT(D367)*2</f>
        <v>2</v>
      </c>
    </row>
    <row r="367" spans="1:9" ht="62">
      <c r="A367" s="3" t="s">
        <v>1651</v>
      </c>
      <c r="B367" s="5" t="s">
        <v>1652</v>
      </c>
      <c r="C367" s="18" t="s">
        <v>1653</v>
      </c>
      <c r="D367" s="51">
        <v>1</v>
      </c>
      <c r="E367" s="16" t="s">
        <v>835</v>
      </c>
      <c r="F367" s="14" t="s">
        <v>3165</v>
      </c>
      <c r="G367" s="16"/>
      <c r="H367" s="379"/>
      <c r="I367" s="380"/>
    </row>
    <row r="368" spans="1:9" ht="18.5">
      <c r="A368" s="188" t="s">
        <v>1660</v>
      </c>
      <c r="B368" s="447" t="s">
        <v>422</v>
      </c>
      <c r="C368" s="448"/>
      <c r="D368" s="448"/>
      <c r="E368" s="448"/>
      <c r="F368" s="448"/>
      <c r="G368" s="487"/>
      <c r="H368" s="379">
        <f>SUM(D369:D371)</f>
        <v>3</v>
      </c>
      <c r="I368" s="380">
        <f>COUNT(D369:D371)*2</f>
        <v>6</v>
      </c>
    </row>
    <row r="369" spans="1:9" ht="72.5">
      <c r="A369" s="3" t="s">
        <v>1661</v>
      </c>
      <c r="B369" s="18" t="s">
        <v>423</v>
      </c>
      <c r="C369" s="69" t="s">
        <v>3166</v>
      </c>
      <c r="D369" s="51">
        <v>1</v>
      </c>
      <c r="E369" s="16" t="s">
        <v>835</v>
      </c>
      <c r="F369" s="16"/>
      <c r="G369" s="16"/>
      <c r="H369" s="379"/>
      <c r="I369" s="380"/>
    </row>
    <row r="370" spans="1:9" ht="46.5">
      <c r="A370" s="3" t="s">
        <v>1665</v>
      </c>
      <c r="B370" s="6" t="s">
        <v>425</v>
      </c>
      <c r="C370" s="18" t="s">
        <v>778</v>
      </c>
      <c r="D370" s="51">
        <v>1</v>
      </c>
      <c r="E370" s="16" t="s">
        <v>835</v>
      </c>
      <c r="F370" s="16"/>
      <c r="G370" s="16"/>
      <c r="H370" s="379"/>
      <c r="I370" s="380"/>
    </row>
    <row r="371" spans="1:9" ht="46.5">
      <c r="A371" s="3"/>
      <c r="B371" s="22"/>
      <c r="C371" s="18" t="s">
        <v>779</v>
      </c>
      <c r="D371" s="51">
        <v>1</v>
      </c>
      <c r="E371" s="16" t="s">
        <v>831</v>
      </c>
      <c r="F371" s="16"/>
      <c r="G371" s="16"/>
      <c r="H371" s="379"/>
      <c r="I371" s="380"/>
    </row>
    <row r="372" spans="1:9" ht="18.5">
      <c r="A372" s="188" t="s">
        <v>1666</v>
      </c>
      <c r="B372" s="447" t="s">
        <v>426</v>
      </c>
      <c r="C372" s="448"/>
      <c r="D372" s="448"/>
      <c r="E372" s="448"/>
      <c r="F372" s="448"/>
      <c r="G372" s="487"/>
      <c r="H372" s="379">
        <f>SUM(D373:D386)</f>
        <v>14</v>
      </c>
      <c r="I372" s="380">
        <f>COUNT(D373:D386)*2</f>
        <v>28</v>
      </c>
    </row>
    <row r="373" spans="1:9" ht="46.5">
      <c r="A373" s="3" t="s">
        <v>1667</v>
      </c>
      <c r="B373" s="18" t="s">
        <v>427</v>
      </c>
      <c r="C373" s="43" t="s">
        <v>780</v>
      </c>
      <c r="D373" s="51">
        <v>1</v>
      </c>
      <c r="E373" s="16" t="s">
        <v>840</v>
      </c>
      <c r="F373" s="71"/>
      <c r="G373" s="16"/>
      <c r="H373" s="379"/>
      <c r="I373" s="380"/>
    </row>
    <row r="374" spans="1:9" ht="29">
      <c r="A374" s="3"/>
      <c r="B374" s="18"/>
      <c r="C374" s="14" t="s">
        <v>781</v>
      </c>
      <c r="D374" s="51">
        <v>1</v>
      </c>
      <c r="E374" s="16" t="s">
        <v>827</v>
      </c>
      <c r="F374" s="71"/>
      <c r="G374" s="16"/>
      <c r="H374" s="379"/>
      <c r="I374" s="380"/>
    </row>
    <row r="375" spans="1:9" ht="58">
      <c r="A375" s="3" t="s">
        <v>1668</v>
      </c>
      <c r="B375" s="18" t="s">
        <v>428</v>
      </c>
      <c r="C375" s="19" t="s">
        <v>3167</v>
      </c>
      <c r="D375" s="51">
        <v>1</v>
      </c>
      <c r="E375" s="16" t="s">
        <v>840</v>
      </c>
      <c r="F375" s="19"/>
      <c r="G375" s="16"/>
      <c r="H375" s="379"/>
      <c r="I375" s="380"/>
    </row>
    <row r="376" spans="1:9" ht="43.5">
      <c r="A376" s="3"/>
      <c r="B376" s="18"/>
      <c r="C376" s="19" t="s">
        <v>3168</v>
      </c>
      <c r="D376" s="51">
        <v>1</v>
      </c>
      <c r="E376" s="16" t="s">
        <v>840</v>
      </c>
      <c r="F376" s="19"/>
      <c r="G376" s="16"/>
      <c r="H376" s="379"/>
      <c r="I376" s="380"/>
    </row>
    <row r="377" spans="1:9" ht="43.5">
      <c r="A377" s="3"/>
      <c r="B377" s="18"/>
      <c r="C377" s="19" t="s">
        <v>3169</v>
      </c>
      <c r="D377" s="51">
        <v>1</v>
      </c>
      <c r="E377" s="16" t="s">
        <v>840</v>
      </c>
      <c r="F377" s="19"/>
      <c r="G377" s="16"/>
      <c r="H377" s="379"/>
      <c r="I377" s="380"/>
    </row>
    <row r="378" spans="1:9" ht="43.5">
      <c r="A378" s="3"/>
      <c r="B378" s="18"/>
      <c r="C378" s="19" t="s">
        <v>3170</v>
      </c>
      <c r="D378" s="51">
        <v>1</v>
      </c>
      <c r="E378" s="16" t="s">
        <v>840</v>
      </c>
      <c r="F378" s="19"/>
      <c r="G378" s="16"/>
      <c r="H378" s="379"/>
      <c r="I378" s="380"/>
    </row>
    <row r="379" spans="1:9" ht="43.5">
      <c r="A379" s="3"/>
      <c r="B379" s="18"/>
      <c r="C379" s="19" t="s">
        <v>3171</v>
      </c>
      <c r="D379" s="51">
        <v>1</v>
      </c>
      <c r="E379" s="16" t="s">
        <v>840</v>
      </c>
      <c r="F379" s="19"/>
      <c r="G379" s="16"/>
      <c r="H379" s="379"/>
      <c r="I379" s="380"/>
    </row>
    <row r="380" spans="1:9" ht="58">
      <c r="A380" s="3"/>
      <c r="B380" s="18"/>
      <c r="C380" s="19" t="s">
        <v>3172</v>
      </c>
      <c r="D380" s="51">
        <v>1</v>
      </c>
      <c r="E380" s="16" t="s">
        <v>840</v>
      </c>
      <c r="F380" s="19"/>
      <c r="G380" s="16"/>
      <c r="H380" s="379"/>
      <c r="I380" s="380"/>
    </row>
    <row r="381" spans="1:9" ht="43.5">
      <c r="A381" s="3"/>
      <c r="B381" s="18"/>
      <c r="C381" s="19" t="s">
        <v>3173</v>
      </c>
      <c r="D381" s="51">
        <v>1</v>
      </c>
      <c r="E381" s="16" t="s">
        <v>840</v>
      </c>
      <c r="F381" s="19"/>
      <c r="G381" s="16"/>
      <c r="H381" s="379"/>
      <c r="I381" s="380"/>
    </row>
    <row r="382" spans="1:9" ht="58">
      <c r="A382" s="3"/>
      <c r="B382" s="18"/>
      <c r="C382" s="19" t="s">
        <v>3174</v>
      </c>
      <c r="D382" s="51">
        <v>1</v>
      </c>
      <c r="E382" s="16" t="s">
        <v>840</v>
      </c>
      <c r="F382" s="19"/>
      <c r="G382" s="16"/>
      <c r="H382" s="379"/>
      <c r="I382" s="380"/>
    </row>
    <row r="383" spans="1:9" ht="58">
      <c r="A383" s="3"/>
      <c r="B383" s="18"/>
      <c r="C383" s="19" t="s">
        <v>3175</v>
      </c>
      <c r="D383" s="51">
        <v>1</v>
      </c>
      <c r="E383" s="16" t="s">
        <v>840</v>
      </c>
      <c r="F383" s="19"/>
      <c r="G383" s="16"/>
      <c r="H383" s="379"/>
      <c r="I383" s="380"/>
    </row>
    <row r="384" spans="1:9" ht="58">
      <c r="A384" s="3"/>
      <c r="B384" s="18"/>
      <c r="C384" s="19" t="s">
        <v>3176</v>
      </c>
      <c r="D384" s="51">
        <v>1</v>
      </c>
      <c r="E384" s="16" t="s">
        <v>840</v>
      </c>
      <c r="F384" s="19"/>
      <c r="G384" s="16"/>
      <c r="H384" s="379"/>
      <c r="I384" s="380"/>
    </row>
    <row r="385" spans="1:9" ht="46.5">
      <c r="A385" s="3" t="s">
        <v>1680</v>
      </c>
      <c r="B385" s="18" t="s">
        <v>429</v>
      </c>
      <c r="C385" s="19" t="s">
        <v>3177</v>
      </c>
      <c r="D385" s="51">
        <v>1</v>
      </c>
      <c r="E385" s="16" t="s">
        <v>835</v>
      </c>
      <c r="F385" s="71"/>
      <c r="G385" s="16"/>
      <c r="H385" s="379"/>
      <c r="I385" s="380"/>
    </row>
    <row r="386" spans="1:9" ht="31">
      <c r="A386" s="3" t="s">
        <v>1682</v>
      </c>
      <c r="B386" s="18" t="s">
        <v>430</v>
      </c>
      <c r="C386" s="69" t="s">
        <v>3178</v>
      </c>
      <c r="D386" s="51">
        <v>1</v>
      </c>
      <c r="E386" s="16" t="s">
        <v>823</v>
      </c>
      <c r="F386" s="19" t="s">
        <v>3179</v>
      </c>
      <c r="G386" s="16"/>
      <c r="H386" s="379"/>
      <c r="I386" s="380"/>
    </row>
    <row r="387" spans="1:9" ht="18.5">
      <c r="A387" s="188" t="s">
        <v>1684</v>
      </c>
      <c r="B387" s="447" t="s">
        <v>1685</v>
      </c>
      <c r="C387" s="448"/>
      <c r="D387" s="448"/>
      <c r="E387" s="448"/>
      <c r="F387" s="448"/>
      <c r="G387" s="487"/>
      <c r="H387" s="379">
        <f>SUM(D388:D391)</f>
        <v>4</v>
      </c>
      <c r="I387" s="380">
        <f>COUNT(D388:D391)*2</f>
        <v>8</v>
      </c>
    </row>
    <row r="388" spans="1:9" ht="31">
      <c r="A388" s="3" t="s">
        <v>1686</v>
      </c>
      <c r="B388" s="5" t="s">
        <v>1687</v>
      </c>
      <c r="C388" s="19" t="s">
        <v>1688</v>
      </c>
      <c r="D388" s="51">
        <v>1</v>
      </c>
      <c r="E388" s="16" t="s">
        <v>829</v>
      </c>
      <c r="F388" s="16"/>
      <c r="G388" s="16"/>
      <c r="H388" s="379"/>
      <c r="I388" s="380"/>
    </row>
    <row r="389" spans="1:9" ht="46.5">
      <c r="A389" s="3" t="s">
        <v>1693</v>
      </c>
      <c r="B389" s="7" t="s">
        <v>1694</v>
      </c>
      <c r="C389" s="43" t="s">
        <v>1695</v>
      </c>
      <c r="D389" s="51">
        <v>1</v>
      </c>
      <c r="E389" s="16" t="s">
        <v>829</v>
      </c>
      <c r="F389" s="16"/>
      <c r="G389" s="16"/>
      <c r="H389" s="379"/>
      <c r="I389" s="380"/>
    </row>
    <row r="390" spans="1:9" ht="46.5">
      <c r="A390" s="3" t="s">
        <v>1696</v>
      </c>
      <c r="B390" s="5" t="s">
        <v>1697</v>
      </c>
      <c r="C390" s="109" t="s">
        <v>2570</v>
      </c>
      <c r="D390" s="51">
        <v>1</v>
      </c>
      <c r="E390" s="16" t="s">
        <v>829</v>
      </c>
      <c r="F390" s="16"/>
      <c r="G390" s="16"/>
      <c r="H390" s="379"/>
      <c r="I390" s="380"/>
    </row>
    <row r="391" spans="1:9" ht="62">
      <c r="A391" s="3" t="s">
        <v>1699</v>
      </c>
      <c r="B391" s="5" t="s">
        <v>1700</v>
      </c>
      <c r="C391" s="19" t="s">
        <v>3180</v>
      </c>
      <c r="D391" s="51">
        <v>1</v>
      </c>
      <c r="E391" s="16" t="s">
        <v>829</v>
      </c>
      <c r="F391" s="16"/>
      <c r="G391" s="16"/>
      <c r="H391" s="379"/>
      <c r="I391" s="380"/>
    </row>
    <row r="392" spans="1:9" ht="18.5">
      <c r="A392" s="188" t="s">
        <v>1702</v>
      </c>
      <c r="B392" s="447" t="s">
        <v>431</v>
      </c>
      <c r="C392" s="448"/>
      <c r="D392" s="448"/>
      <c r="E392" s="448"/>
      <c r="F392" s="448"/>
      <c r="G392" s="487"/>
      <c r="H392" s="379">
        <f>SUM(D393:D395)</f>
        <v>3</v>
      </c>
      <c r="I392" s="380">
        <f>COUNT(D393:D395)*2</f>
        <v>6</v>
      </c>
    </row>
    <row r="393" spans="1:9" ht="62">
      <c r="A393" s="3" t="s">
        <v>1703</v>
      </c>
      <c r="B393" s="5" t="s">
        <v>432</v>
      </c>
      <c r="C393" s="69" t="s">
        <v>3181</v>
      </c>
      <c r="D393" s="51">
        <v>1</v>
      </c>
      <c r="E393" s="16" t="s">
        <v>829</v>
      </c>
      <c r="F393" s="16"/>
      <c r="G393" s="16"/>
      <c r="H393" s="379"/>
      <c r="I393" s="380"/>
    </row>
    <row r="394" spans="1:9" ht="46.5">
      <c r="A394" s="3" t="s">
        <v>1705</v>
      </c>
      <c r="B394" s="6" t="s">
        <v>433</v>
      </c>
      <c r="C394" s="19" t="s">
        <v>1706</v>
      </c>
      <c r="D394" s="51">
        <v>1</v>
      </c>
      <c r="E394" s="16" t="s">
        <v>831</v>
      </c>
      <c r="F394" s="16"/>
      <c r="G394" s="16"/>
      <c r="H394" s="379"/>
      <c r="I394" s="380"/>
    </row>
    <row r="395" spans="1:9" ht="46.5">
      <c r="A395" s="3" t="s">
        <v>205</v>
      </c>
      <c r="B395" s="5" t="s">
        <v>434</v>
      </c>
      <c r="C395" s="14" t="s">
        <v>798</v>
      </c>
      <c r="D395" s="51">
        <v>1</v>
      </c>
      <c r="E395" s="16" t="s">
        <v>835</v>
      </c>
      <c r="F395" s="16"/>
      <c r="G395" s="16"/>
      <c r="H395" s="379"/>
      <c r="I395" s="380"/>
    </row>
    <row r="396" spans="1:9" ht="18.5">
      <c r="A396" s="202" t="s">
        <v>1707</v>
      </c>
      <c r="B396" s="431" t="s">
        <v>1708</v>
      </c>
      <c r="C396" s="443"/>
      <c r="D396" s="443"/>
      <c r="E396" s="443"/>
      <c r="F396" s="443"/>
      <c r="G396" s="483"/>
      <c r="H396" s="379">
        <f>SUM(D397:D402)</f>
        <v>6</v>
      </c>
      <c r="I396" s="380">
        <f>COUNT(D397:D402)*2</f>
        <v>12</v>
      </c>
    </row>
    <row r="397" spans="1:9" ht="31">
      <c r="A397" s="3" t="s">
        <v>1709</v>
      </c>
      <c r="B397" s="88" t="s">
        <v>1710</v>
      </c>
      <c r="C397" s="16" t="s">
        <v>1711</v>
      </c>
      <c r="D397" s="51">
        <v>1</v>
      </c>
      <c r="E397" s="16" t="s">
        <v>835</v>
      </c>
      <c r="F397" s="16"/>
      <c r="G397" s="16"/>
      <c r="H397" s="379"/>
      <c r="I397" s="380"/>
    </row>
    <row r="398" spans="1:9" ht="15.5">
      <c r="A398" s="3"/>
      <c r="B398" s="88"/>
      <c r="C398" s="16" t="s">
        <v>1712</v>
      </c>
      <c r="D398" s="51">
        <v>1</v>
      </c>
      <c r="E398" s="16" t="s">
        <v>822</v>
      </c>
      <c r="F398" s="16"/>
      <c r="G398" s="16"/>
      <c r="H398" s="379"/>
      <c r="I398" s="380"/>
    </row>
    <row r="399" spans="1:9" ht="15.5">
      <c r="A399" s="3"/>
      <c r="B399" s="88"/>
      <c r="C399" s="16" t="s">
        <v>1713</v>
      </c>
      <c r="D399" s="51">
        <v>1</v>
      </c>
      <c r="E399" s="16" t="s">
        <v>822</v>
      </c>
      <c r="F399" s="16"/>
      <c r="G399" s="16"/>
      <c r="H399" s="379"/>
      <c r="I399" s="380"/>
    </row>
    <row r="400" spans="1:9" ht="15.5">
      <c r="A400" s="3"/>
      <c r="B400" s="88"/>
      <c r="C400" s="16" t="s">
        <v>1714</v>
      </c>
      <c r="D400" s="51">
        <v>1</v>
      </c>
      <c r="E400" s="16" t="s">
        <v>835</v>
      </c>
      <c r="F400" s="16"/>
      <c r="G400" s="16"/>
      <c r="H400" s="379"/>
      <c r="I400" s="380"/>
    </row>
    <row r="401" spans="1:9" ht="31">
      <c r="A401" s="3" t="s">
        <v>1715</v>
      </c>
      <c r="B401" s="88" t="s">
        <v>1716</v>
      </c>
      <c r="C401" s="16" t="s">
        <v>1717</v>
      </c>
      <c r="D401" s="51">
        <v>1</v>
      </c>
      <c r="E401" s="74" t="s">
        <v>835</v>
      </c>
      <c r="F401" s="16"/>
      <c r="G401" s="16"/>
      <c r="H401" s="379"/>
      <c r="I401" s="380"/>
    </row>
    <row r="402" spans="1:9" ht="15.5">
      <c r="A402" s="3"/>
      <c r="B402" s="88"/>
      <c r="C402" s="16" t="s">
        <v>1718</v>
      </c>
      <c r="D402" s="51">
        <v>1</v>
      </c>
      <c r="E402" s="74" t="s">
        <v>835</v>
      </c>
      <c r="F402" s="16"/>
      <c r="G402" s="16"/>
      <c r="H402" s="379"/>
      <c r="I402" s="380"/>
    </row>
    <row r="403" spans="1:9" ht="21">
      <c r="A403" s="1"/>
      <c r="B403" s="440" t="s">
        <v>435</v>
      </c>
      <c r="C403" s="441"/>
      <c r="D403" s="441"/>
      <c r="E403" s="441"/>
      <c r="F403" s="441"/>
      <c r="G403" s="441"/>
      <c r="H403" s="379">
        <f>H404+H409+H415+H424</f>
        <v>18</v>
      </c>
      <c r="I403" s="379">
        <f>I404+I409+I415+I424</f>
        <v>36</v>
      </c>
    </row>
    <row r="404" spans="1:9" ht="18.5">
      <c r="A404" s="188" t="s">
        <v>1719</v>
      </c>
      <c r="B404" s="447" t="s">
        <v>436</v>
      </c>
      <c r="C404" s="448"/>
      <c r="D404" s="448"/>
      <c r="E404" s="448"/>
      <c r="F404" s="448"/>
      <c r="G404" s="487"/>
      <c r="H404" s="379">
        <f>SUM(D405:D408)</f>
        <v>4</v>
      </c>
      <c r="I404" s="380">
        <f>COUNT(D405:D408)*2</f>
        <v>8</v>
      </c>
    </row>
    <row r="405" spans="1:9" ht="29">
      <c r="A405" s="3" t="s">
        <v>1720</v>
      </c>
      <c r="B405" s="14" t="s">
        <v>437</v>
      </c>
      <c r="C405" s="14" t="s">
        <v>3182</v>
      </c>
      <c r="D405" s="51">
        <v>1</v>
      </c>
      <c r="E405" s="71" t="s">
        <v>840</v>
      </c>
      <c r="F405" s="71"/>
      <c r="G405" s="114"/>
      <c r="H405" s="379"/>
      <c r="I405" s="380"/>
    </row>
    <row r="406" spans="1:9" ht="29">
      <c r="A406" s="3"/>
      <c r="B406" s="14"/>
      <c r="C406" s="14" t="s">
        <v>3183</v>
      </c>
      <c r="D406" s="51">
        <v>1</v>
      </c>
      <c r="E406" s="71" t="s">
        <v>840</v>
      </c>
      <c r="F406" s="71"/>
      <c r="G406" s="114"/>
      <c r="H406" s="379"/>
      <c r="I406" s="380"/>
    </row>
    <row r="407" spans="1:9" ht="29">
      <c r="A407" s="3"/>
      <c r="B407" s="14"/>
      <c r="C407" s="14" t="s">
        <v>3184</v>
      </c>
      <c r="D407" s="51">
        <v>1</v>
      </c>
      <c r="E407" s="71" t="s">
        <v>840</v>
      </c>
      <c r="F407" s="71"/>
      <c r="G407" s="114"/>
      <c r="H407" s="379"/>
      <c r="I407" s="380"/>
    </row>
    <row r="408" spans="1:9" ht="29">
      <c r="A408" s="3"/>
      <c r="B408" s="14"/>
      <c r="C408" s="14" t="s">
        <v>3185</v>
      </c>
      <c r="D408" s="51">
        <v>1</v>
      </c>
      <c r="E408" s="71" t="s">
        <v>840</v>
      </c>
      <c r="F408" s="71"/>
      <c r="G408" s="114"/>
      <c r="H408" s="379"/>
      <c r="I408" s="380"/>
    </row>
    <row r="409" spans="1:9" ht="18.5">
      <c r="A409" s="188" t="s">
        <v>1733</v>
      </c>
      <c r="B409" s="447" t="s">
        <v>439</v>
      </c>
      <c r="C409" s="448"/>
      <c r="D409" s="448"/>
      <c r="E409" s="448"/>
      <c r="F409" s="448"/>
      <c r="G409" s="487"/>
      <c r="H409" s="379">
        <f>SUM(D410:D414)</f>
        <v>5</v>
      </c>
      <c r="I409" s="380">
        <f>COUNT(D410:D414)*2</f>
        <v>10</v>
      </c>
    </row>
    <row r="410" spans="1:9" ht="29">
      <c r="A410" s="3" t="s">
        <v>1734</v>
      </c>
      <c r="B410" s="14" t="s">
        <v>440</v>
      </c>
      <c r="C410" s="14" t="s">
        <v>3186</v>
      </c>
      <c r="D410" s="51">
        <v>1</v>
      </c>
      <c r="E410" s="71" t="s">
        <v>840</v>
      </c>
      <c r="F410" s="71"/>
      <c r="G410" s="114"/>
      <c r="H410" s="379"/>
      <c r="I410" s="380"/>
    </row>
    <row r="411" spans="1:9" ht="29">
      <c r="A411" s="3"/>
      <c r="B411" s="14"/>
      <c r="C411" s="19" t="s">
        <v>3187</v>
      </c>
      <c r="D411" s="51">
        <v>1</v>
      </c>
      <c r="E411" s="71" t="s">
        <v>840</v>
      </c>
      <c r="F411" s="71"/>
      <c r="G411" s="114"/>
      <c r="H411" s="379"/>
      <c r="I411" s="380"/>
    </row>
    <row r="412" spans="1:9">
      <c r="A412" s="3"/>
      <c r="B412" s="14"/>
      <c r="C412" s="19" t="s">
        <v>3188</v>
      </c>
      <c r="D412" s="51">
        <v>1</v>
      </c>
      <c r="E412" s="71" t="s">
        <v>840</v>
      </c>
      <c r="F412" s="71"/>
      <c r="G412" s="114"/>
      <c r="H412" s="379"/>
      <c r="I412" s="380"/>
    </row>
    <row r="413" spans="1:9">
      <c r="A413" s="3"/>
      <c r="B413" s="14"/>
      <c r="C413" s="19" t="s">
        <v>3189</v>
      </c>
      <c r="D413" s="51">
        <v>1</v>
      </c>
      <c r="E413" s="71" t="s">
        <v>840</v>
      </c>
      <c r="F413" s="71"/>
      <c r="G413" s="114"/>
      <c r="H413" s="379"/>
      <c r="I413" s="380"/>
    </row>
    <row r="414" spans="1:9" ht="29">
      <c r="A414" s="3"/>
      <c r="B414" s="14"/>
      <c r="C414" s="194" t="s">
        <v>3190</v>
      </c>
      <c r="D414" s="51">
        <v>1</v>
      </c>
      <c r="E414" s="71" t="s">
        <v>840</v>
      </c>
      <c r="F414" s="71"/>
      <c r="G414" s="114"/>
      <c r="H414" s="379"/>
      <c r="I414" s="380"/>
    </row>
    <row r="415" spans="1:9" ht="18.5">
      <c r="A415" s="188" t="s">
        <v>1736</v>
      </c>
      <c r="B415" s="447" t="s">
        <v>441</v>
      </c>
      <c r="C415" s="448"/>
      <c r="D415" s="448"/>
      <c r="E415" s="448"/>
      <c r="F415" s="448"/>
      <c r="G415" s="487"/>
      <c r="H415" s="379">
        <f>SUM(D416:D423)</f>
        <v>8</v>
      </c>
      <c r="I415" s="380">
        <f>COUNT(D416:D423)*2</f>
        <v>16</v>
      </c>
    </row>
    <row r="416" spans="1:9" ht="43.5">
      <c r="A416" s="3" t="s">
        <v>1737</v>
      </c>
      <c r="B416" s="14" t="s">
        <v>442</v>
      </c>
      <c r="C416" s="14" t="s">
        <v>3191</v>
      </c>
      <c r="D416" s="51">
        <v>1</v>
      </c>
      <c r="E416" s="71" t="s">
        <v>840</v>
      </c>
      <c r="F416" s="19" t="s">
        <v>3192</v>
      </c>
      <c r="G416" s="114"/>
      <c r="H416" s="379"/>
      <c r="I416" s="380"/>
    </row>
    <row r="417" spans="1:9" ht="29">
      <c r="A417" s="3"/>
      <c r="B417" s="14"/>
      <c r="C417" s="14" t="s">
        <v>813</v>
      </c>
      <c r="D417" s="51">
        <v>1</v>
      </c>
      <c r="E417" s="71" t="s">
        <v>840</v>
      </c>
      <c r="F417" s="71"/>
      <c r="G417" s="114"/>
      <c r="H417" s="379"/>
      <c r="I417" s="380"/>
    </row>
    <row r="418" spans="1:9" ht="29.5" thickBot="1">
      <c r="A418" s="3"/>
      <c r="B418" s="14"/>
      <c r="C418" s="263" t="s">
        <v>3193</v>
      </c>
      <c r="D418" s="51">
        <v>1</v>
      </c>
      <c r="E418" s="71" t="s">
        <v>840</v>
      </c>
      <c r="F418" s="71"/>
      <c r="G418" s="114"/>
      <c r="H418" s="379"/>
      <c r="I418" s="380"/>
    </row>
    <row r="419" spans="1:9" ht="29">
      <c r="A419" s="3"/>
      <c r="B419" s="14"/>
      <c r="C419" s="119" t="s">
        <v>2249</v>
      </c>
      <c r="D419" s="51">
        <v>1</v>
      </c>
      <c r="E419" s="71" t="s">
        <v>840</v>
      </c>
      <c r="F419" s="71"/>
      <c r="G419" s="114"/>
      <c r="H419" s="379"/>
      <c r="I419" s="380"/>
    </row>
    <row r="420" spans="1:9" ht="43.5">
      <c r="A420" s="3"/>
      <c r="B420" s="14"/>
      <c r="C420" s="194" t="s">
        <v>3194</v>
      </c>
      <c r="D420" s="51">
        <v>1</v>
      </c>
      <c r="E420" s="71" t="s">
        <v>840</v>
      </c>
      <c r="F420" s="19" t="s">
        <v>3195</v>
      </c>
      <c r="G420" s="114"/>
      <c r="H420" s="379"/>
      <c r="I420" s="380"/>
    </row>
    <row r="421" spans="1:9" ht="43.5">
      <c r="A421" s="3"/>
      <c r="B421" s="14"/>
      <c r="C421" s="194" t="s">
        <v>3196</v>
      </c>
      <c r="D421" s="51">
        <v>1</v>
      </c>
      <c r="E421" s="71" t="s">
        <v>840</v>
      </c>
      <c r="F421" s="71"/>
      <c r="G421" s="114"/>
      <c r="H421" s="379"/>
      <c r="I421" s="380"/>
    </row>
    <row r="422" spans="1:9" ht="29">
      <c r="A422" s="3"/>
      <c r="B422" s="14"/>
      <c r="C422" s="194" t="s">
        <v>3197</v>
      </c>
      <c r="D422" s="51">
        <v>1</v>
      </c>
      <c r="E422" s="71" t="s">
        <v>840</v>
      </c>
      <c r="F422" s="71"/>
      <c r="G422" s="114"/>
      <c r="H422" s="379"/>
      <c r="I422" s="380"/>
    </row>
    <row r="423" spans="1:9" ht="43.5">
      <c r="A423" s="3"/>
      <c r="B423" s="14"/>
      <c r="C423" s="194" t="s">
        <v>3198</v>
      </c>
      <c r="D423" s="51">
        <v>1</v>
      </c>
      <c r="E423" s="71" t="s">
        <v>840</v>
      </c>
      <c r="F423" s="71"/>
      <c r="G423" s="114"/>
      <c r="H423" s="379"/>
      <c r="I423" s="380"/>
    </row>
    <row r="424" spans="1:9" ht="18.5">
      <c r="A424" s="188" t="s">
        <v>1745</v>
      </c>
      <c r="B424" s="447" t="s">
        <v>443</v>
      </c>
      <c r="C424" s="448"/>
      <c r="D424" s="448"/>
      <c r="E424" s="448"/>
      <c r="F424" s="448"/>
      <c r="G424" s="487"/>
      <c r="H424" s="379">
        <f>SUM(D425)</f>
        <v>1</v>
      </c>
      <c r="I424" s="380">
        <f>COUNT(D425)*2</f>
        <v>2</v>
      </c>
    </row>
    <row r="425" spans="1:9" ht="87">
      <c r="A425" s="3" t="s">
        <v>1746</v>
      </c>
      <c r="B425" s="14" t="s">
        <v>444</v>
      </c>
      <c r="C425" s="71" t="s">
        <v>3199</v>
      </c>
      <c r="D425" s="51">
        <v>1</v>
      </c>
      <c r="E425" s="71" t="s">
        <v>840</v>
      </c>
      <c r="F425" s="19" t="s">
        <v>3200</v>
      </c>
      <c r="G425" s="79" t="s">
        <v>3201</v>
      </c>
      <c r="H425" s="379"/>
      <c r="I425" s="380"/>
    </row>
    <row r="426" spans="1:9">
      <c r="A426" s="94"/>
      <c r="B426" s="22"/>
      <c r="C426" s="22"/>
      <c r="D426" s="152"/>
      <c r="E426" s="22"/>
      <c r="F426" s="22"/>
      <c r="G426" s="22"/>
      <c r="H426" s="379"/>
      <c r="I426" s="380"/>
    </row>
    <row r="427" spans="1:9">
      <c r="A427" s="94"/>
      <c r="B427" s="22"/>
      <c r="C427" s="22"/>
      <c r="D427" s="152"/>
      <c r="E427" s="22"/>
      <c r="F427" s="22"/>
      <c r="G427" s="22"/>
      <c r="H427" s="379"/>
      <c r="I427" s="380"/>
    </row>
    <row r="428" spans="1:9" ht="46">
      <c r="A428" s="488" t="s">
        <v>3202</v>
      </c>
      <c r="B428" s="488"/>
      <c r="C428" s="488"/>
      <c r="D428" s="152"/>
      <c r="E428" s="22"/>
      <c r="F428" s="22"/>
      <c r="G428" s="22"/>
      <c r="H428" s="379"/>
      <c r="I428" s="380"/>
    </row>
    <row r="429" spans="1:9" ht="62">
      <c r="A429" s="151"/>
      <c r="B429" s="190" t="s">
        <v>3203</v>
      </c>
      <c r="C429" s="120">
        <f>D455</f>
        <v>50</v>
      </c>
      <c r="D429" s="152"/>
      <c r="E429" s="22"/>
      <c r="F429" s="22"/>
      <c r="G429" s="22"/>
      <c r="H429" s="379"/>
      <c r="I429" s="380"/>
    </row>
    <row r="430" spans="1:9" ht="26">
      <c r="A430" s="151"/>
      <c r="B430" s="482" t="s">
        <v>446</v>
      </c>
      <c r="C430" s="489"/>
      <c r="D430" s="152"/>
      <c r="E430" s="22"/>
      <c r="F430" s="22"/>
      <c r="G430" s="22"/>
      <c r="H430" s="379"/>
      <c r="I430" s="380"/>
    </row>
    <row r="431" spans="1:9" ht="21">
      <c r="A431" s="3" t="s">
        <v>216</v>
      </c>
      <c r="B431" s="191" t="s">
        <v>447</v>
      </c>
      <c r="C431" s="110">
        <f>D447</f>
        <v>50</v>
      </c>
      <c r="D431" s="152"/>
      <c r="E431" s="22"/>
      <c r="F431" s="22"/>
      <c r="G431" s="22"/>
      <c r="H431" s="379"/>
      <c r="I431" s="380"/>
    </row>
    <row r="432" spans="1:9" ht="21">
      <c r="A432" s="3" t="s">
        <v>217</v>
      </c>
      <c r="B432" s="191" t="s">
        <v>448</v>
      </c>
      <c r="C432" s="110">
        <f t="shared" ref="C432:C437" si="0">D448</f>
        <v>50</v>
      </c>
      <c r="D432" s="152"/>
      <c r="E432" s="22"/>
      <c r="F432" s="22"/>
      <c r="G432" s="22"/>
      <c r="H432" s="379"/>
      <c r="I432" s="380"/>
    </row>
    <row r="433" spans="1:9" ht="21">
      <c r="A433" s="3" t="s">
        <v>218</v>
      </c>
      <c r="B433" s="191" t="s">
        <v>449</v>
      </c>
      <c r="C433" s="110">
        <f t="shared" si="0"/>
        <v>50</v>
      </c>
      <c r="D433" s="152"/>
      <c r="E433" s="22"/>
      <c r="F433" s="22"/>
      <c r="G433" s="22"/>
      <c r="H433" s="379"/>
      <c r="I433" s="380"/>
    </row>
    <row r="434" spans="1:9" ht="21">
      <c r="A434" s="3" t="s">
        <v>219</v>
      </c>
      <c r="B434" s="191" t="s">
        <v>450</v>
      </c>
      <c r="C434" s="110">
        <f t="shared" si="0"/>
        <v>50</v>
      </c>
      <c r="D434" s="152"/>
      <c r="E434" s="22"/>
      <c r="F434" s="22"/>
      <c r="G434" s="22"/>
      <c r="H434" s="379"/>
      <c r="I434" s="380"/>
    </row>
    <row r="435" spans="1:9" ht="21">
      <c r="A435" s="3" t="s">
        <v>220</v>
      </c>
      <c r="B435" s="191" t="s">
        <v>451</v>
      </c>
      <c r="C435" s="110">
        <f t="shared" si="0"/>
        <v>50</v>
      </c>
      <c r="D435" s="152"/>
      <c r="E435" s="22"/>
      <c r="F435" s="22"/>
      <c r="G435" s="22"/>
      <c r="H435" s="379"/>
      <c r="I435" s="380"/>
    </row>
    <row r="436" spans="1:9" ht="21">
      <c r="A436" s="3" t="s">
        <v>221</v>
      </c>
      <c r="B436" s="191" t="s">
        <v>452</v>
      </c>
      <c r="C436" s="110">
        <f t="shared" si="0"/>
        <v>50</v>
      </c>
      <c r="D436" s="152"/>
      <c r="E436" s="22"/>
      <c r="F436" s="22"/>
      <c r="G436" s="22"/>
      <c r="H436" s="379"/>
      <c r="I436" s="380"/>
    </row>
    <row r="437" spans="1:9" ht="21">
      <c r="A437" s="3" t="s">
        <v>222</v>
      </c>
      <c r="B437" s="191" t="s">
        <v>453</v>
      </c>
      <c r="C437" s="110">
        <f t="shared" si="0"/>
        <v>50</v>
      </c>
      <c r="D437" s="152"/>
      <c r="E437" s="22"/>
      <c r="F437" s="22"/>
      <c r="G437" s="22"/>
      <c r="H437" s="379"/>
      <c r="I437" s="380"/>
    </row>
    <row r="438" spans="1:9" ht="21">
      <c r="A438" s="3" t="s">
        <v>223</v>
      </c>
      <c r="B438" s="191" t="s">
        <v>454</v>
      </c>
      <c r="C438" s="110">
        <f>D454</f>
        <v>50</v>
      </c>
      <c r="D438" s="152"/>
      <c r="E438" s="22"/>
      <c r="F438" s="22"/>
      <c r="G438" s="22"/>
      <c r="H438" s="379"/>
      <c r="I438" s="380"/>
    </row>
    <row r="439" spans="1:9">
      <c r="A439" s="94"/>
      <c r="B439" s="22"/>
      <c r="C439" s="22"/>
      <c r="D439" s="152"/>
      <c r="E439" s="22"/>
      <c r="F439" s="22"/>
      <c r="G439" s="22"/>
      <c r="H439" s="379"/>
      <c r="I439" s="380"/>
    </row>
    <row r="440" spans="1:9">
      <c r="A440" s="94"/>
      <c r="B440" s="22"/>
      <c r="C440" s="22"/>
      <c r="D440" s="152"/>
      <c r="E440" s="22"/>
      <c r="F440" s="22"/>
      <c r="G440" s="22"/>
      <c r="H440" s="379"/>
      <c r="I440" s="380"/>
    </row>
    <row r="441" spans="1:9">
      <c r="A441" s="94"/>
      <c r="B441" s="22"/>
      <c r="C441" s="22"/>
      <c r="D441" s="152"/>
      <c r="E441" s="22"/>
      <c r="F441" s="22"/>
      <c r="G441" s="22"/>
      <c r="H441" s="379"/>
      <c r="I441" s="380"/>
    </row>
    <row r="442" spans="1:9">
      <c r="A442" s="345"/>
      <c r="B442" s="301"/>
      <c r="C442" s="301"/>
      <c r="D442" s="368"/>
      <c r="E442" s="301"/>
      <c r="F442" s="22"/>
      <c r="G442" s="22"/>
      <c r="H442" s="379"/>
      <c r="I442" s="380"/>
    </row>
    <row r="443" spans="1:9">
      <c r="A443" s="345"/>
      <c r="B443" s="301"/>
      <c r="C443" s="301"/>
      <c r="D443" s="368"/>
      <c r="E443" s="301"/>
      <c r="F443" s="22"/>
      <c r="G443" s="22"/>
      <c r="H443" s="379"/>
      <c r="I443" s="380"/>
    </row>
    <row r="444" spans="1:9">
      <c r="A444" s="345"/>
      <c r="B444" s="301"/>
      <c r="C444" s="301"/>
      <c r="D444" s="368"/>
      <c r="E444" s="301"/>
      <c r="F444" s="22"/>
      <c r="G444" s="22"/>
      <c r="H444" s="379"/>
      <c r="I444" s="380"/>
    </row>
    <row r="445" spans="1:9">
      <c r="A445" s="345"/>
      <c r="B445" s="301"/>
      <c r="C445" s="301"/>
      <c r="D445" s="368"/>
      <c r="E445" s="301"/>
      <c r="F445" s="22"/>
      <c r="G445" s="22"/>
      <c r="H445" s="379"/>
      <c r="I445" s="380"/>
    </row>
    <row r="446" spans="1:9">
      <c r="A446" s="345"/>
      <c r="B446" s="301" t="s">
        <v>455</v>
      </c>
      <c r="C446" s="301" t="s">
        <v>2258</v>
      </c>
      <c r="D446" s="368" t="s">
        <v>1756</v>
      </c>
      <c r="E446" s="301">
        <f>G2</f>
        <v>6</v>
      </c>
      <c r="F446" s="22"/>
      <c r="G446" s="22"/>
      <c r="H446" s="379"/>
      <c r="I446" s="380"/>
    </row>
    <row r="447" spans="1:9">
      <c r="A447" s="343" t="s">
        <v>216</v>
      </c>
      <c r="B447" s="301">
        <f>IF(E446=0,0,H4)</f>
        <v>9</v>
      </c>
      <c r="C447" s="301">
        <f>IF(E446=0,0,I4)</f>
        <v>18</v>
      </c>
      <c r="D447" s="368">
        <f>IF(E446=0,0,B447*100/C447)</f>
        <v>50</v>
      </c>
      <c r="E447" s="301"/>
      <c r="F447" s="22"/>
      <c r="G447" s="22"/>
      <c r="H447" s="379"/>
      <c r="I447" s="380"/>
    </row>
    <row r="448" spans="1:9">
      <c r="A448" s="343" t="s">
        <v>217</v>
      </c>
      <c r="B448" s="301">
        <f>IF(E446=0,0,H16)</f>
        <v>21</v>
      </c>
      <c r="C448" s="301">
        <f>IF(E446=0,0,I16)</f>
        <v>42</v>
      </c>
      <c r="D448" s="368">
        <f>IF(E446=0,0,B448*100/C448)</f>
        <v>50</v>
      </c>
      <c r="E448" s="301"/>
      <c r="F448" s="22"/>
      <c r="G448" s="22"/>
      <c r="H448" s="379"/>
      <c r="I448" s="380"/>
    </row>
    <row r="449" spans="1:9">
      <c r="A449" s="343" t="s">
        <v>218</v>
      </c>
      <c r="B449" s="301">
        <f>IF(E446=0,0,H44)</f>
        <v>81</v>
      </c>
      <c r="C449" s="301">
        <f>IF(E446=0,0,I44)</f>
        <v>162</v>
      </c>
      <c r="D449" s="368">
        <f>IF(E446=0,0,B449*100/C449)</f>
        <v>50</v>
      </c>
      <c r="E449" s="301"/>
      <c r="F449" s="22"/>
      <c r="G449" s="22"/>
      <c r="H449" s="379"/>
      <c r="I449" s="380"/>
    </row>
    <row r="450" spans="1:9">
      <c r="A450" s="343" t="s">
        <v>219</v>
      </c>
      <c r="B450" s="301">
        <f>IF(E446=0,0,H131)</f>
        <v>52</v>
      </c>
      <c r="C450" s="301">
        <f>IF(E446=0,0,I131)</f>
        <v>104</v>
      </c>
      <c r="D450" s="368">
        <f>IF(E446=0,0,B450*100/C450)</f>
        <v>50</v>
      </c>
      <c r="E450" s="301"/>
      <c r="F450" s="22"/>
      <c r="G450" s="22"/>
      <c r="H450" s="379"/>
      <c r="I450" s="380"/>
    </row>
    <row r="451" spans="1:9">
      <c r="A451" s="343" t="s">
        <v>220</v>
      </c>
      <c r="B451" s="369">
        <f>IF(E446=0,0,H190)</f>
        <v>75</v>
      </c>
      <c r="C451" s="369">
        <f>IF(E446=0,0,I190)</f>
        <v>150</v>
      </c>
      <c r="D451" s="368">
        <f>IF(E446=0,0,B451*100/C451)</f>
        <v>50</v>
      </c>
      <c r="E451" s="301"/>
      <c r="F451" s="22"/>
      <c r="G451" s="22"/>
      <c r="H451" s="379"/>
      <c r="I451" s="380"/>
    </row>
    <row r="452" spans="1:9">
      <c r="A452" s="343" t="s">
        <v>221</v>
      </c>
      <c r="B452" s="369">
        <f>IF(E446=0,0,H277)</f>
        <v>81</v>
      </c>
      <c r="C452" s="369">
        <f>IF(E446=0,0,I277)</f>
        <v>162</v>
      </c>
      <c r="D452" s="368">
        <f>IF(E446=0,0,B452*100/C452)</f>
        <v>50</v>
      </c>
      <c r="E452" s="301"/>
      <c r="F452" s="22"/>
      <c r="G452" s="22"/>
      <c r="H452" s="379"/>
      <c r="I452" s="380"/>
    </row>
    <row r="453" spans="1:9">
      <c r="A453" s="343" t="s">
        <v>222</v>
      </c>
      <c r="B453" s="369">
        <f>IF(E446=0,0,H365)</f>
        <v>31</v>
      </c>
      <c r="C453" s="369">
        <f>IF(E446=0,0,I365)</f>
        <v>62</v>
      </c>
      <c r="D453" s="368">
        <f>IF(E446=0,0,B453*100/C453)</f>
        <v>50</v>
      </c>
      <c r="E453" s="301"/>
      <c r="F453" s="22"/>
      <c r="G453" s="22"/>
      <c r="H453" s="379"/>
      <c r="I453" s="380"/>
    </row>
    <row r="454" spans="1:9">
      <c r="A454" s="343" t="s">
        <v>223</v>
      </c>
      <c r="B454" s="369">
        <f>IF(E446=0,0,H403)</f>
        <v>18</v>
      </c>
      <c r="C454" s="369">
        <f>IF(E446=0,0,I403)</f>
        <v>36</v>
      </c>
      <c r="D454" s="368">
        <f>IF(E446=0,0,B454*100/C454)</f>
        <v>50</v>
      </c>
      <c r="E454" s="301"/>
      <c r="F454" s="22"/>
      <c r="G454" s="22"/>
      <c r="H454" s="379"/>
      <c r="I454" s="380"/>
    </row>
    <row r="455" spans="1:9">
      <c r="A455" s="343" t="s">
        <v>224</v>
      </c>
      <c r="B455" s="301">
        <f>IF(G2=0,0,SUM(B447:B454))</f>
        <v>368</v>
      </c>
      <c r="C455" s="301">
        <f>IF(G2=0,0,SUM(C447:C454))</f>
        <v>736</v>
      </c>
      <c r="D455" s="368">
        <f>IF(E446=0,0,B455*100/C455)</f>
        <v>50</v>
      </c>
      <c r="E455" s="301"/>
      <c r="F455" s="22"/>
      <c r="G455" s="22"/>
      <c r="H455" s="379"/>
      <c r="I455" s="380"/>
    </row>
    <row r="456" spans="1:9">
      <c r="A456" s="345"/>
      <c r="B456" s="301"/>
      <c r="C456" s="301"/>
      <c r="D456" s="368"/>
      <c r="E456" s="301"/>
      <c r="F456" s="22"/>
      <c r="G456" s="22"/>
      <c r="H456" s="379"/>
      <c r="I456" s="380"/>
    </row>
    <row r="457" spans="1:9">
      <c r="A457" s="94">
        <v>0</v>
      </c>
      <c r="B457" s="22"/>
      <c r="C457" s="22"/>
      <c r="D457" s="152"/>
      <c r="E457" s="22"/>
      <c r="F457" s="22"/>
      <c r="G457" s="22"/>
      <c r="H457" s="379"/>
      <c r="I457" s="380"/>
    </row>
  </sheetData>
  <protectedRanges>
    <protectedRange sqref="G1:G457" name="Range2_1"/>
    <protectedRange sqref="D1:D457" name="Range1_1"/>
  </protectedRanges>
  <mergeCells count="57">
    <mergeCell ref="B44:G44"/>
    <mergeCell ref="A1:G1"/>
    <mergeCell ref="A2:F2"/>
    <mergeCell ref="B4:G4"/>
    <mergeCell ref="B5:G5"/>
    <mergeCell ref="B10:G10"/>
    <mergeCell ref="B16:G16"/>
    <mergeCell ref="B17:G17"/>
    <mergeCell ref="B22:G22"/>
    <mergeCell ref="B26:G26"/>
    <mergeCell ref="B33:G33"/>
    <mergeCell ref="B38:G38"/>
    <mergeCell ref="B185:G185"/>
    <mergeCell ref="B45:G45"/>
    <mergeCell ref="B63:G63"/>
    <mergeCell ref="B74:G74"/>
    <mergeCell ref="B94:G94"/>
    <mergeCell ref="B110:G110"/>
    <mergeCell ref="B131:G131"/>
    <mergeCell ref="B132:G132"/>
    <mergeCell ref="B141:G141"/>
    <mergeCell ref="B154:G154"/>
    <mergeCell ref="B173:G173"/>
    <mergeCell ref="B180:G180"/>
    <mergeCell ref="B273:G273"/>
    <mergeCell ref="B190:G190"/>
    <mergeCell ref="B191:G191"/>
    <mergeCell ref="B194:G194"/>
    <mergeCell ref="B200:G200"/>
    <mergeCell ref="B203:G203"/>
    <mergeCell ref="B207:G207"/>
    <mergeCell ref="B218:G218"/>
    <mergeCell ref="B227:G227"/>
    <mergeCell ref="B235:G235"/>
    <mergeCell ref="B246:G246"/>
    <mergeCell ref="B259:G259"/>
    <mergeCell ref="B387:G387"/>
    <mergeCell ref="B277:G277"/>
    <mergeCell ref="B278:G278"/>
    <mergeCell ref="B285:G285"/>
    <mergeCell ref="B301:G301"/>
    <mergeCell ref="B311:G311"/>
    <mergeCell ref="B330:G330"/>
    <mergeCell ref="B349:G349"/>
    <mergeCell ref="B365:G365"/>
    <mergeCell ref="B366:G366"/>
    <mergeCell ref="B368:G368"/>
    <mergeCell ref="B372:G372"/>
    <mergeCell ref="B424:G424"/>
    <mergeCell ref="A428:C428"/>
    <mergeCell ref="B430:C430"/>
    <mergeCell ref="B392:G392"/>
    <mergeCell ref="B396:G396"/>
    <mergeCell ref="B403:G403"/>
    <mergeCell ref="B404:G404"/>
    <mergeCell ref="B409:G409"/>
    <mergeCell ref="B415:G415"/>
  </mergeCells>
  <dataValidations count="1">
    <dataValidation type="list" allowBlank="1" showInputMessage="1" showErrorMessage="1" sqref="D1:D457">
      <formula1>$K$1:$M$1</formula1>
    </dataValidation>
  </dataValidations>
  <pageMargins left="0.7" right="0.7" top="0.75" bottom="0.75" header="0.3" footer="0.3"/>
  <pageSetup paperSize="9" scale="42" fitToHeight="0" orientation="portrait" verticalDpi="0" r:id="rId1"/>
</worksheet>
</file>

<file path=xl/worksheets/sheet8.xml><?xml version="1.0" encoding="utf-8"?>
<worksheet xmlns="http://schemas.openxmlformats.org/spreadsheetml/2006/main" xmlns:r="http://schemas.openxmlformats.org/officeDocument/2006/relationships">
  <sheetPr>
    <pageSetUpPr fitToPage="1"/>
  </sheetPr>
  <dimension ref="A1:P339"/>
  <sheetViews>
    <sheetView topLeftCell="A22" workbookViewId="0">
      <selection activeCell="B29" sqref="B29"/>
    </sheetView>
  </sheetViews>
  <sheetFormatPr defaultColWidth="9.1796875" defaultRowHeight="14.5"/>
  <cols>
    <col min="1" max="1" width="13.7265625" style="124" customWidth="1"/>
    <col min="2" max="2" width="25.54296875" style="124" customWidth="1"/>
    <col min="3" max="3" width="25.1796875" style="124" customWidth="1"/>
    <col min="4" max="4" width="11.1796875" style="124" customWidth="1"/>
    <col min="5" max="5" width="13.54296875" style="124" customWidth="1"/>
    <col min="6" max="6" width="26.7265625" style="124" customWidth="1"/>
    <col min="7" max="7" width="17.1796875" style="124" customWidth="1"/>
    <col min="8" max="16384" width="9.1796875" style="124"/>
  </cols>
  <sheetData>
    <row r="1" spans="1:16" ht="33.5">
      <c r="A1" s="515" t="s">
        <v>0</v>
      </c>
      <c r="B1" s="515"/>
      <c r="C1" s="515"/>
      <c r="D1" s="515"/>
      <c r="E1" s="515"/>
      <c r="F1" s="515"/>
      <c r="G1" s="515"/>
      <c r="H1" s="301"/>
      <c r="I1" s="301"/>
      <c r="J1" s="301"/>
      <c r="K1" s="301">
        <v>0</v>
      </c>
      <c r="L1" s="301">
        <v>1</v>
      </c>
      <c r="M1" s="301">
        <v>2</v>
      </c>
      <c r="N1" s="300"/>
      <c r="O1" s="300"/>
      <c r="P1" s="300"/>
    </row>
    <row r="2" spans="1:16" ht="26">
      <c r="A2" s="486" t="s">
        <v>3204</v>
      </c>
      <c r="B2" s="438"/>
      <c r="C2" s="438"/>
      <c r="D2" s="438"/>
      <c r="E2" s="438"/>
      <c r="F2" s="438"/>
      <c r="G2" s="240">
        <v>7</v>
      </c>
      <c r="H2" s="301"/>
      <c r="I2" s="301"/>
      <c r="J2" s="301"/>
      <c r="K2" s="301"/>
      <c r="L2" s="301"/>
      <c r="M2" s="301"/>
      <c r="N2" s="300"/>
      <c r="O2" s="300"/>
      <c r="P2" s="300"/>
    </row>
    <row r="3" spans="1:16" ht="74">
      <c r="A3" s="127" t="s">
        <v>2</v>
      </c>
      <c r="B3" s="137" t="s">
        <v>225</v>
      </c>
      <c r="C3" s="129" t="s">
        <v>456</v>
      </c>
      <c r="D3" s="128" t="s">
        <v>3205</v>
      </c>
      <c r="E3" s="129" t="s">
        <v>819</v>
      </c>
      <c r="F3" s="129" t="s">
        <v>972</v>
      </c>
      <c r="G3" s="241" t="s">
        <v>968</v>
      </c>
      <c r="H3" s="301"/>
      <c r="I3" s="301"/>
      <c r="J3" s="301"/>
      <c r="K3" s="301"/>
      <c r="L3" s="301"/>
      <c r="M3" s="301"/>
      <c r="N3" s="300"/>
      <c r="O3" s="300"/>
      <c r="P3" s="300"/>
    </row>
    <row r="4" spans="1:16" ht="21">
      <c r="A4" s="242"/>
      <c r="B4" s="440" t="s">
        <v>226</v>
      </c>
      <c r="C4" s="441"/>
      <c r="D4" s="441"/>
      <c r="E4" s="441"/>
      <c r="F4" s="441"/>
      <c r="G4" s="441"/>
      <c r="H4" s="301">
        <f>H5+H14+H20</f>
        <v>14</v>
      </c>
      <c r="I4" s="301">
        <f>I5+I14+I20</f>
        <v>28</v>
      </c>
      <c r="J4" s="301"/>
      <c r="K4" s="301"/>
      <c r="L4" s="301"/>
      <c r="M4" s="301"/>
      <c r="N4" s="300"/>
      <c r="O4" s="300"/>
      <c r="P4" s="300"/>
    </row>
    <row r="5" spans="1:16" ht="37">
      <c r="A5" s="202" t="s">
        <v>1042</v>
      </c>
      <c r="B5" s="431" t="s">
        <v>235</v>
      </c>
      <c r="C5" s="443"/>
      <c r="D5" s="443"/>
      <c r="E5" s="443"/>
      <c r="F5" s="443"/>
      <c r="G5" s="483"/>
      <c r="H5" s="301">
        <f>SUM(D6:D13)</f>
        <v>8</v>
      </c>
      <c r="I5" s="301">
        <f>COUNT(D6:D13)*2</f>
        <v>16</v>
      </c>
      <c r="J5" s="301"/>
      <c r="K5" s="301"/>
      <c r="L5" s="301"/>
      <c r="M5" s="301"/>
      <c r="N5" s="300"/>
      <c r="O5" s="300"/>
      <c r="P5" s="300"/>
    </row>
    <row r="6" spans="1:16" ht="31">
      <c r="A6" s="3" t="s">
        <v>1782</v>
      </c>
      <c r="B6" s="6" t="s">
        <v>237</v>
      </c>
      <c r="C6" s="101" t="s">
        <v>3206</v>
      </c>
      <c r="D6" s="51">
        <v>1</v>
      </c>
      <c r="E6" s="16" t="s">
        <v>835</v>
      </c>
      <c r="F6" s="19"/>
      <c r="G6" s="16"/>
      <c r="H6" s="301"/>
      <c r="I6" s="301"/>
      <c r="J6" s="301"/>
      <c r="K6" s="301"/>
      <c r="L6" s="301"/>
      <c r="M6" s="301"/>
      <c r="N6" s="300"/>
      <c r="O6" s="300"/>
      <c r="P6" s="300"/>
    </row>
    <row r="7" spans="1:16" ht="29">
      <c r="A7" s="3"/>
      <c r="B7" s="6"/>
      <c r="C7" s="101" t="s">
        <v>3207</v>
      </c>
      <c r="D7" s="51">
        <v>1</v>
      </c>
      <c r="E7" s="16" t="s">
        <v>835</v>
      </c>
      <c r="F7" s="19" t="s">
        <v>3208</v>
      </c>
      <c r="G7" s="16"/>
      <c r="H7" s="301"/>
      <c r="I7" s="301"/>
      <c r="J7" s="301"/>
      <c r="K7" s="301"/>
      <c r="L7" s="301"/>
      <c r="M7" s="301"/>
      <c r="N7" s="300"/>
      <c r="O7" s="300"/>
      <c r="P7" s="300"/>
    </row>
    <row r="8" spans="1:16" ht="58">
      <c r="A8" s="3"/>
      <c r="B8" s="6"/>
      <c r="C8" s="19" t="s">
        <v>3209</v>
      </c>
      <c r="D8" s="51">
        <v>1</v>
      </c>
      <c r="E8" s="71" t="s">
        <v>822</v>
      </c>
      <c r="F8" s="19" t="s">
        <v>3210</v>
      </c>
      <c r="G8" s="16"/>
      <c r="H8" s="301"/>
      <c r="I8" s="301"/>
      <c r="J8" s="301"/>
      <c r="K8" s="301"/>
      <c r="L8" s="301"/>
      <c r="M8" s="301"/>
      <c r="N8" s="300"/>
      <c r="O8" s="300"/>
      <c r="P8" s="300"/>
    </row>
    <row r="9" spans="1:16" ht="29">
      <c r="A9" s="148"/>
      <c r="B9" s="6"/>
      <c r="C9" s="19" t="s">
        <v>3211</v>
      </c>
      <c r="D9" s="51">
        <v>1</v>
      </c>
      <c r="E9" s="71" t="s">
        <v>822</v>
      </c>
      <c r="F9" s="19" t="s">
        <v>3212</v>
      </c>
      <c r="G9" s="16"/>
      <c r="H9" s="301"/>
      <c r="I9" s="301"/>
      <c r="J9" s="301"/>
      <c r="K9" s="301"/>
      <c r="L9" s="301"/>
      <c r="M9" s="301"/>
      <c r="N9" s="300"/>
      <c r="O9" s="300"/>
      <c r="P9" s="300"/>
    </row>
    <row r="10" spans="1:16" ht="43.5">
      <c r="A10" s="148"/>
      <c r="B10" s="6"/>
      <c r="C10" s="19" t="s">
        <v>3213</v>
      </c>
      <c r="D10" s="51">
        <v>1</v>
      </c>
      <c r="E10" s="71" t="s">
        <v>822</v>
      </c>
      <c r="F10" s="19" t="s">
        <v>3214</v>
      </c>
      <c r="G10" s="16"/>
      <c r="H10" s="301"/>
      <c r="I10" s="301"/>
      <c r="J10" s="301"/>
      <c r="K10" s="301"/>
      <c r="L10" s="301"/>
      <c r="M10" s="301"/>
      <c r="N10" s="300"/>
      <c r="O10" s="300"/>
      <c r="P10" s="300"/>
    </row>
    <row r="11" spans="1:16" ht="58">
      <c r="A11" s="148"/>
      <c r="B11" s="6"/>
      <c r="C11" s="19" t="s">
        <v>3215</v>
      </c>
      <c r="D11" s="51">
        <v>1</v>
      </c>
      <c r="E11" s="71" t="s">
        <v>822</v>
      </c>
      <c r="F11" s="19" t="s">
        <v>3216</v>
      </c>
      <c r="G11" s="16"/>
      <c r="H11" s="301"/>
      <c r="I11" s="301"/>
      <c r="J11" s="301"/>
      <c r="K11" s="301"/>
      <c r="L11" s="301"/>
      <c r="M11" s="301"/>
      <c r="N11" s="300"/>
      <c r="O11" s="300"/>
      <c r="P11" s="300"/>
    </row>
    <row r="12" spans="1:16" ht="29">
      <c r="A12" s="148"/>
      <c r="B12" s="6"/>
      <c r="C12" s="19" t="s">
        <v>3217</v>
      </c>
      <c r="D12" s="51">
        <v>1</v>
      </c>
      <c r="E12" s="71" t="s">
        <v>822</v>
      </c>
      <c r="F12" s="19" t="s">
        <v>3218</v>
      </c>
      <c r="G12" s="16"/>
      <c r="H12" s="301"/>
      <c r="I12" s="301"/>
      <c r="J12" s="301"/>
      <c r="K12" s="301"/>
      <c r="L12" s="301"/>
      <c r="M12" s="301"/>
      <c r="N12" s="300"/>
      <c r="O12" s="300"/>
      <c r="P12" s="300"/>
    </row>
    <row r="13" spans="1:16" ht="29">
      <c r="A13" s="148"/>
      <c r="B13" s="6"/>
      <c r="C13" s="19" t="s">
        <v>3219</v>
      </c>
      <c r="D13" s="51">
        <v>1</v>
      </c>
      <c r="E13" s="71" t="s">
        <v>822</v>
      </c>
      <c r="F13" s="19"/>
      <c r="G13" s="16"/>
      <c r="H13" s="301"/>
      <c r="I13" s="301"/>
      <c r="J13" s="301"/>
      <c r="K13" s="301"/>
      <c r="L13" s="301"/>
      <c r="M13" s="301"/>
      <c r="N13" s="300"/>
      <c r="O13" s="300"/>
      <c r="P13" s="300"/>
    </row>
    <row r="14" spans="1:16" ht="37">
      <c r="A14" s="202" t="s">
        <v>1045</v>
      </c>
      <c r="B14" s="431" t="s">
        <v>1046</v>
      </c>
      <c r="C14" s="443"/>
      <c r="D14" s="443"/>
      <c r="E14" s="443"/>
      <c r="F14" s="443"/>
      <c r="G14" s="483"/>
      <c r="H14" s="301">
        <f>SUM(D15:D19)</f>
        <v>5</v>
      </c>
      <c r="I14" s="301">
        <f>COUNT(D15:D19)*2</f>
        <v>10</v>
      </c>
      <c r="J14" s="301"/>
      <c r="K14" s="301"/>
      <c r="L14" s="301"/>
      <c r="M14" s="301"/>
      <c r="N14" s="300"/>
      <c r="O14" s="300"/>
      <c r="P14" s="300"/>
    </row>
    <row r="15" spans="1:16" ht="77.5">
      <c r="A15" s="148" t="s">
        <v>1047</v>
      </c>
      <c r="B15" s="5" t="s">
        <v>1048</v>
      </c>
      <c r="C15" s="19" t="s">
        <v>3220</v>
      </c>
      <c r="D15" s="77">
        <v>1</v>
      </c>
      <c r="E15" s="19" t="s">
        <v>822</v>
      </c>
      <c r="F15" s="71"/>
      <c r="G15" s="16"/>
      <c r="H15" s="301"/>
      <c r="I15" s="301"/>
      <c r="J15" s="301"/>
      <c r="K15" s="301"/>
      <c r="L15" s="301"/>
      <c r="M15" s="301"/>
      <c r="N15" s="300"/>
      <c r="O15" s="300"/>
      <c r="P15" s="300"/>
    </row>
    <row r="16" spans="1:16" ht="29">
      <c r="A16" s="148"/>
      <c r="B16" s="5"/>
      <c r="C16" s="19" t="s">
        <v>3221</v>
      </c>
      <c r="D16" s="77">
        <v>1</v>
      </c>
      <c r="E16" s="19" t="s">
        <v>822</v>
      </c>
      <c r="F16" s="19" t="s">
        <v>3222</v>
      </c>
      <c r="G16" s="16"/>
      <c r="H16" s="301"/>
      <c r="I16" s="301"/>
      <c r="J16" s="301"/>
      <c r="K16" s="301"/>
      <c r="L16" s="301"/>
      <c r="M16" s="301"/>
      <c r="N16" s="300"/>
      <c r="O16" s="300"/>
      <c r="P16" s="300"/>
    </row>
    <row r="17" spans="1:16" ht="77.5">
      <c r="A17" s="148" t="s">
        <v>1051</v>
      </c>
      <c r="B17" s="5" t="s">
        <v>1052</v>
      </c>
      <c r="C17" s="19" t="s">
        <v>3223</v>
      </c>
      <c r="D17" s="77">
        <v>1</v>
      </c>
      <c r="E17" s="19" t="s">
        <v>822</v>
      </c>
      <c r="F17" s="16"/>
      <c r="G17" s="16"/>
      <c r="H17" s="301"/>
      <c r="I17" s="301"/>
      <c r="J17" s="301"/>
      <c r="K17" s="301"/>
      <c r="L17" s="301"/>
      <c r="M17" s="301"/>
      <c r="N17" s="300"/>
      <c r="O17" s="300"/>
      <c r="P17" s="300"/>
    </row>
    <row r="18" spans="1:16" ht="77.5">
      <c r="A18" s="148" t="s">
        <v>3224</v>
      </c>
      <c r="B18" s="5" t="s">
        <v>1055</v>
      </c>
      <c r="C18" s="19" t="s">
        <v>3225</v>
      </c>
      <c r="D18" s="77">
        <v>1</v>
      </c>
      <c r="E18" s="19" t="s">
        <v>822</v>
      </c>
      <c r="F18" s="16"/>
      <c r="G18" s="16"/>
      <c r="H18" s="301"/>
      <c r="I18" s="301"/>
      <c r="J18" s="301"/>
      <c r="K18" s="301"/>
      <c r="L18" s="301"/>
      <c r="M18" s="301"/>
      <c r="N18" s="300"/>
      <c r="O18" s="300"/>
      <c r="P18" s="300"/>
    </row>
    <row r="19" spans="1:16" ht="124">
      <c r="A19" s="148" t="s">
        <v>1077</v>
      </c>
      <c r="B19" s="5" t="s">
        <v>1078</v>
      </c>
      <c r="C19" s="19" t="s">
        <v>3226</v>
      </c>
      <c r="D19" s="77">
        <v>1</v>
      </c>
      <c r="E19" s="16" t="s">
        <v>835</v>
      </c>
      <c r="F19" s="16"/>
      <c r="G19" s="56"/>
      <c r="H19" s="301"/>
      <c r="I19" s="301"/>
      <c r="J19" s="301"/>
      <c r="K19" s="301"/>
      <c r="L19" s="301"/>
      <c r="M19" s="301"/>
      <c r="N19" s="300"/>
      <c r="O19" s="300"/>
      <c r="P19" s="300"/>
    </row>
    <row r="20" spans="1:16" ht="37">
      <c r="A20" s="202" t="s">
        <v>1086</v>
      </c>
      <c r="B20" s="431" t="s">
        <v>242</v>
      </c>
      <c r="C20" s="443"/>
      <c r="D20" s="443"/>
      <c r="E20" s="443"/>
      <c r="F20" s="443"/>
      <c r="G20" s="483"/>
      <c r="H20" s="301">
        <f>SUM(D21)</f>
        <v>1</v>
      </c>
      <c r="I20" s="301">
        <f>COUNT(D21)*2</f>
        <v>2</v>
      </c>
      <c r="J20" s="301"/>
      <c r="K20" s="301"/>
      <c r="L20" s="301"/>
      <c r="M20" s="301"/>
      <c r="N20" s="300"/>
      <c r="O20" s="300"/>
      <c r="P20" s="300"/>
    </row>
    <row r="21" spans="1:16" ht="77.5">
      <c r="A21" s="148" t="s">
        <v>3227</v>
      </c>
      <c r="B21" s="6" t="s">
        <v>243</v>
      </c>
      <c r="C21" s="19" t="s">
        <v>3228</v>
      </c>
      <c r="D21" s="51">
        <v>1</v>
      </c>
      <c r="E21" s="16" t="s">
        <v>835</v>
      </c>
      <c r="F21" s="16"/>
      <c r="G21" s="16"/>
      <c r="H21" s="301"/>
      <c r="I21" s="301"/>
      <c r="J21" s="301"/>
      <c r="K21" s="301"/>
      <c r="L21" s="301"/>
      <c r="M21" s="301"/>
      <c r="N21" s="300"/>
      <c r="O21" s="300"/>
      <c r="P21" s="300"/>
    </row>
    <row r="22" spans="1:16" ht="21">
      <c r="A22" s="242"/>
      <c r="B22" s="440" t="s">
        <v>244</v>
      </c>
      <c r="C22" s="441"/>
      <c r="D22" s="441"/>
      <c r="E22" s="441"/>
      <c r="F22" s="441"/>
      <c r="G22" s="441"/>
      <c r="H22" s="301">
        <f>H23+H30+H33+H37+H40</f>
        <v>18</v>
      </c>
      <c r="I22" s="301">
        <f>I23+I30+I33+I37+I40</f>
        <v>36</v>
      </c>
      <c r="J22" s="301"/>
      <c r="K22" s="301"/>
      <c r="L22" s="301"/>
      <c r="M22" s="301"/>
      <c r="N22" s="300"/>
      <c r="O22" s="300"/>
      <c r="P22" s="300"/>
    </row>
    <row r="23" spans="1:16" ht="37">
      <c r="A23" s="202" t="s">
        <v>1090</v>
      </c>
      <c r="B23" s="447" t="s">
        <v>245</v>
      </c>
      <c r="C23" s="448"/>
      <c r="D23" s="448"/>
      <c r="E23" s="448"/>
      <c r="F23" s="448"/>
      <c r="G23" s="487"/>
      <c r="H23" s="301">
        <f>SUM(D24:D29)</f>
        <v>6</v>
      </c>
      <c r="I23" s="301">
        <f>COUNT(D24:D29)*2</f>
        <v>12</v>
      </c>
      <c r="J23" s="301"/>
      <c r="K23" s="301"/>
      <c r="L23" s="301"/>
      <c r="M23" s="301"/>
      <c r="N23" s="300"/>
      <c r="O23" s="300"/>
      <c r="P23" s="300"/>
    </row>
    <row r="24" spans="1:16" ht="46.5">
      <c r="A24" s="3" t="s">
        <v>1091</v>
      </c>
      <c r="B24" s="7" t="s">
        <v>246</v>
      </c>
      <c r="C24" s="27" t="s">
        <v>3229</v>
      </c>
      <c r="D24" s="51">
        <v>1</v>
      </c>
      <c r="E24" s="16" t="s">
        <v>823</v>
      </c>
      <c r="F24" s="14" t="s">
        <v>3230</v>
      </c>
      <c r="G24" s="16"/>
      <c r="H24" s="301"/>
      <c r="I24" s="301"/>
      <c r="J24" s="301"/>
      <c r="K24" s="301"/>
      <c r="L24" s="301"/>
      <c r="M24" s="301"/>
      <c r="N24" s="300"/>
      <c r="O24" s="300"/>
      <c r="P24" s="300"/>
    </row>
    <row r="25" spans="1:16" ht="62">
      <c r="A25" s="3" t="s">
        <v>1095</v>
      </c>
      <c r="B25" s="7" t="s">
        <v>247</v>
      </c>
      <c r="C25" s="14" t="s">
        <v>3231</v>
      </c>
      <c r="D25" s="51">
        <v>1</v>
      </c>
      <c r="E25" s="16" t="s">
        <v>823</v>
      </c>
      <c r="F25" s="16"/>
      <c r="G25" s="16"/>
      <c r="H25" s="301"/>
      <c r="I25" s="301"/>
      <c r="J25" s="301"/>
      <c r="K25" s="301"/>
      <c r="L25" s="301"/>
      <c r="M25" s="301"/>
      <c r="N25" s="300"/>
      <c r="O25" s="300"/>
      <c r="P25" s="300"/>
    </row>
    <row r="26" spans="1:16" ht="43.5">
      <c r="A26" s="3"/>
      <c r="B26" s="7"/>
      <c r="C26" s="14" t="s">
        <v>3232</v>
      </c>
      <c r="D26" s="51">
        <v>1</v>
      </c>
      <c r="E26" s="16" t="s">
        <v>823</v>
      </c>
      <c r="F26" s="16"/>
      <c r="G26" s="16"/>
      <c r="H26" s="301"/>
      <c r="I26" s="301"/>
      <c r="J26" s="301"/>
      <c r="K26" s="301"/>
      <c r="L26" s="301"/>
      <c r="M26" s="301"/>
      <c r="N26" s="300"/>
      <c r="O26" s="300"/>
      <c r="P26" s="300"/>
    </row>
    <row r="27" spans="1:16" ht="46.5">
      <c r="A27" s="3" t="s">
        <v>1104</v>
      </c>
      <c r="B27" s="7" t="s">
        <v>1105</v>
      </c>
      <c r="C27" s="27" t="s">
        <v>3233</v>
      </c>
      <c r="D27" s="51">
        <v>1</v>
      </c>
      <c r="E27" s="16" t="s">
        <v>823</v>
      </c>
      <c r="F27" s="16"/>
      <c r="G27" s="16"/>
      <c r="H27" s="301"/>
      <c r="I27" s="301"/>
      <c r="J27" s="301"/>
      <c r="K27" s="301"/>
      <c r="L27" s="301"/>
      <c r="M27" s="301"/>
      <c r="N27" s="300"/>
      <c r="O27" s="300"/>
      <c r="P27" s="300"/>
    </row>
    <row r="28" spans="1:16" ht="46.5">
      <c r="A28" s="3" t="s">
        <v>1110</v>
      </c>
      <c r="B28" s="7" t="s">
        <v>248</v>
      </c>
      <c r="C28" s="27" t="s">
        <v>479</v>
      </c>
      <c r="D28" s="51">
        <v>1</v>
      </c>
      <c r="E28" s="16" t="s">
        <v>823</v>
      </c>
      <c r="F28" s="16"/>
      <c r="G28" s="16"/>
      <c r="H28" s="301"/>
      <c r="I28" s="301"/>
      <c r="J28" s="301"/>
      <c r="K28" s="301"/>
      <c r="L28" s="301"/>
      <c r="M28" s="301"/>
      <c r="N28" s="300"/>
      <c r="O28" s="300"/>
      <c r="P28" s="300"/>
    </row>
    <row r="29" spans="1:16" ht="62">
      <c r="A29" s="3" t="s">
        <v>25</v>
      </c>
      <c r="B29" s="7" t="s">
        <v>249</v>
      </c>
      <c r="C29" s="29" t="s">
        <v>3234</v>
      </c>
      <c r="D29" s="51">
        <v>1</v>
      </c>
      <c r="E29" s="16" t="s">
        <v>823</v>
      </c>
      <c r="F29" s="16"/>
      <c r="G29" s="16"/>
      <c r="H29" s="301"/>
      <c r="I29" s="301"/>
      <c r="J29" s="301"/>
      <c r="K29" s="301"/>
      <c r="L29" s="301"/>
      <c r="M29" s="301"/>
      <c r="N29" s="300"/>
      <c r="O29" s="300"/>
      <c r="P29" s="300"/>
    </row>
    <row r="30" spans="1:16" ht="37">
      <c r="A30" s="202" t="s">
        <v>1115</v>
      </c>
      <c r="B30" s="447" t="s">
        <v>2290</v>
      </c>
      <c r="C30" s="448"/>
      <c r="D30" s="448"/>
      <c r="E30" s="448"/>
      <c r="F30" s="448"/>
      <c r="G30" s="487"/>
      <c r="H30" s="301">
        <f>SUM(D31:D32)</f>
        <v>2</v>
      </c>
      <c r="I30" s="301">
        <f>COUNT(D31:D32)*2</f>
        <v>4</v>
      </c>
      <c r="J30" s="301"/>
      <c r="K30" s="301"/>
      <c r="L30" s="301"/>
      <c r="M30" s="301"/>
      <c r="N30" s="300"/>
      <c r="O30" s="300"/>
      <c r="P30" s="300"/>
    </row>
    <row r="31" spans="1:16" ht="46.5">
      <c r="A31" s="3" t="s">
        <v>1117</v>
      </c>
      <c r="B31" s="5" t="s">
        <v>251</v>
      </c>
      <c r="C31" s="14" t="s">
        <v>3235</v>
      </c>
      <c r="D31" s="51">
        <v>1</v>
      </c>
      <c r="E31" s="16" t="s">
        <v>823</v>
      </c>
      <c r="F31" s="16"/>
      <c r="G31" s="16"/>
      <c r="H31" s="301"/>
      <c r="I31" s="301"/>
      <c r="J31" s="301"/>
      <c r="K31" s="301"/>
      <c r="L31" s="301"/>
      <c r="M31" s="301"/>
      <c r="N31" s="300"/>
      <c r="O31" s="300"/>
      <c r="P31" s="300"/>
    </row>
    <row r="32" spans="1:16" ht="77.5">
      <c r="A32" s="3" t="s">
        <v>1122</v>
      </c>
      <c r="B32" s="186" t="s">
        <v>1123</v>
      </c>
      <c r="C32" s="14" t="s">
        <v>3236</v>
      </c>
      <c r="D32" s="51">
        <v>1</v>
      </c>
      <c r="E32" s="16" t="s">
        <v>823</v>
      </c>
      <c r="F32" s="16"/>
      <c r="G32" s="16"/>
      <c r="H32" s="301"/>
      <c r="I32" s="301"/>
      <c r="J32" s="301"/>
      <c r="K32" s="301"/>
      <c r="L32" s="301"/>
      <c r="M32" s="301"/>
      <c r="N32" s="300"/>
      <c r="O32" s="300"/>
      <c r="P32" s="300"/>
    </row>
    <row r="33" spans="1:16" ht="37">
      <c r="A33" s="202" t="s">
        <v>1127</v>
      </c>
      <c r="B33" s="447" t="s">
        <v>253</v>
      </c>
      <c r="C33" s="448"/>
      <c r="D33" s="448"/>
      <c r="E33" s="448"/>
      <c r="F33" s="448"/>
      <c r="G33" s="487"/>
      <c r="H33" s="301">
        <f>SUM(D34:D36)</f>
        <v>3</v>
      </c>
      <c r="I33" s="301">
        <f>COUNT(D34:D36)*2</f>
        <v>6</v>
      </c>
      <c r="J33" s="301"/>
      <c r="K33" s="301"/>
      <c r="L33" s="301"/>
      <c r="M33" s="301"/>
      <c r="N33" s="300"/>
      <c r="O33" s="300"/>
      <c r="P33" s="300"/>
    </row>
    <row r="34" spans="1:16" ht="46.5">
      <c r="A34" s="3" t="s">
        <v>1132</v>
      </c>
      <c r="B34" s="5" t="s">
        <v>255</v>
      </c>
      <c r="C34" s="14" t="s">
        <v>3237</v>
      </c>
      <c r="D34" s="51">
        <v>1</v>
      </c>
      <c r="E34" s="16" t="s">
        <v>820</v>
      </c>
      <c r="F34" s="14" t="s">
        <v>3238</v>
      </c>
      <c r="G34" s="16"/>
      <c r="H34" s="301"/>
      <c r="I34" s="301"/>
      <c r="J34" s="301"/>
      <c r="K34" s="301"/>
      <c r="L34" s="301"/>
      <c r="M34" s="301"/>
      <c r="N34" s="300"/>
      <c r="O34" s="300"/>
      <c r="P34" s="300"/>
    </row>
    <row r="35" spans="1:16" ht="77.5">
      <c r="A35" s="3" t="s">
        <v>1134</v>
      </c>
      <c r="B35" s="5" t="s">
        <v>256</v>
      </c>
      <c r="C35" s="14" t="s">
        <v>493</v>
      </c>
      <c r="D35" s="51">
        <v>1</v>
      </c>
      <c r="E35" s="16" t="s">
        <v>839</v>
      </c>
      <c r="F35" s="16"/>
      <c r="G35" s="16"/>
      <c r="H35" s="301"/>
      <c r="I35" s="301"/>
      <c r="J35" s="301"/>
      <c r="K35" s="301"/>
      <c r="L35" s="301"/>
      <c r="M35" s="301"/>
      <c r="N35" s="300"/>
      <c r="O35" s="300"/>
      <c r="P35" s="300"/>
    </row>
    <row r="36" spans="1:16" ht="108.5">
      <c r="A36" s="3" t="s">
        <v>1137</v>
      </c>
      <c r="B36" s="5" t="s">
        <v>257</v>
      </c>
      <c r="C36" s="29" t="s">
        <v>3239</v>
      </c>
      <c r="D36" s="51">
        <v>1</v>
      </c>
      <c r="E36" s="16" t="s">
        <v>820</v>
      </c>
      <c r="F36" s="16"/>
      <c r="G36" s="16"/>
      <c r="H36" s="301"/>
      <c r="I36" s="301"/>
      <c r="J36" s="301"/>
      <c r="K36" s="301"/>
      <c r="L36" s="301"/>
      <c r="M36" s="301"/>
      <c r="N36" s="300"/>
      <c r="O36" s="300"/>
      <c r="P36" s="300"/>
    </row>
    <row r="37" spans="1:16" ht="37">
      <c r="A37" s="202" t="s">
        <v>1140</v>
      </c>
      <c r="B37" s="447" t="s">
        <v>258</v>
      </c>
      <c r="C37" s="448"/>
      <c r="D37" s="448"/>
      <c r="E37" s="448"/>
      <c r="F37" s="448"/>
      <c r="G37" s="487"/>
      <c r="H37" s="301">
        <f>SUM(D38:D39)</f>
        <v>2</v>
      </c>
      <c r="I37" s="301">
        <f>COUNT(D38:D39)*2</f>
        <v>4</v>
      </c>
      <c r="J37" s="301"/>
      <c r="K37" s="301"/>
      <c r="L37" s="301"/>
      <c r="M37" s="301"/>
      <c r="N37" s="300"/>
      <c r="O37" s="300"/>
      <c r="P37" s="300"/>
    </row>
    <row r="38" spans="1:16" ht="62">
      <c r="A38" s="3" t="s">
        <v>1142</v>
      </c>
      <c r="B38" s="5" t="s">
        <v>259</v>
      </c>
      <c r="C38" s="27" t="s">
        <v>3240</v>
      </c>
      <c r="D38" s="51">
        <v>1</v>
      </c>
      <c r="E38" s="16" t="s">
        <v>821</v>
      </c>
      <c r="F38" s="27" t="s">
        <v>3241</v>
      </c>
      <c r="G38" s="16"/>
      <c r="H38" s="301"/>
      <c r="I38" s="301"/>
      <c r="J38" s="301"/>
      <c r="K38" s="301"/>
      <c r="L38" s="301"/>
      <c r="M38" s="301"/>
      <c r="N38" s="300"/>
      <c r="O38" s="300"/>
      <c r="P38" s="300"/>
    </row>
    <row r="39" spans="1:16" ht="62">
      <c r="A39" s="3" t="s">
        <v>1149</v>
      </c>
      <c r="B39" s="5" t="s">
        <v>262</v>
      </c>
      <c r="C39" s="27" t="s">
        <v>3242</v>
      </c>
      <c r="D39" s="51">
        <v>1</v>
      </c>
      <c r="E39" s="16" t="s">
        <v>1167</v>
      </c>
      <c r="F39" s="16"/>
      <c r="G39" s="16"/>
      <c r="H39" s="301"/>
      <c r="I39" s="301"/>
      <c r="J39" s="301"/>
      <c r="K39" s="301"/>
      <c r="L39" s="301"/>
      <c r="M39" s="301"/>
      <c r="N39" s="300"/>
      <c r="O39" s="300"/>
      <c r="P39" s="300"/>
    </row>
    <row r="40" spans="1:16" ht="37">
      <c r="A40" s="202" t="s">
        <v>1155</v>
      </c>
      <c r="B40" s="447" t="s">
        <v>3243</v>
      </c>
      <c r="C40" s="448"/>
      <c r="D40" s="448"/>
      <c r="E40" s="448"/>
      <c r="F40" s="448"/>
      <c r="G40" s="487"/>
      <c r="H40" s="301">
        <f>SUM(D41:D45)</f>
        <v>5</v>
      </c>
      <c r="I40" s="301">
        <f>COUNT(D41:D45)*2</f>
        <v>10</v>
      </c>
      <c r="J40" s="301"/>
      <c r="K40" s="301"/>
      <c r="L40" s="301"/>
      <c r="M40" s="301"/>
      <c r="N40" s="300"/>
      <c r="O40" s="300"/>
      <c r="P40" s="300"/>
    </row>
    <row r="41" spans="1:16" ht="93">
      <c r="A41" s="3" t="s">
        <v>41</v>
      </c>
      <c r="B41" s="5" t="s">
        <v>265</v>
      </c>
      <c r="C41" s="29" t="s">
        <v>3244</v>
      </c>
      <c r="D41" s="51">
        <v>1</v>
      </c>
      <c r="E41" s="16" t="s">
        <v>833</v>
      </c>
      <c r="F41" s="16"/>
      <c r="G41" s="16"/>
      <c r="H41" s="301"/>
      <c r="I41" s="301"/>
      <c r="J41" s="301"/>
      <c r="K41" s="301"/>
      <c r="L41" s="301"/>
      <c r="M41" s="301"/>
      <c r="N41" s="300"/>
      <c r="O41" s="300"/>
      <c r="P41" s="300"/>
    </row>
    <row r="42" spans="1:16" ht="62">
      <c r="A42" s="3" t="s">
        <v>1159</v>
      </c>
      <c r="B42" s="5" t="s">
        <v>266</v>
      </c>
      <c r="C42" s="14" t="s">
        <v>3245</v>
      </c>
      <c r="D42" s="51">
        <v>1</v>
      </c>
      <c r="E42" s="16" t="s">
        <v>833</v>
      </c>
      <c r="F42" s="16"/>
      <c r="G42" s="16"/>
      <c r="H42" s="301"/>
      <c r="I42" s="301"/>
      <c r="J42" s="301"/>
      <c r="K42" s="301"/>
      <c r="L42" s="301"/>
      <c r="M42" s="301"/>
      <c r="N42" s="300"/>
      <c r="O42" s="300"/>
      <c r="P42" s="300"/>
    </row>
    <row r="43" spans="1:16" ht="62">
      <c r="A43" s="3" t="s">
        <v>1162</v>
      </c>
      <c r="B43" s="5" t="s">
        <v>267</v>
      </c>
      <c r="C43" s="14" t="s">
        <v>3246</v>
      </c>
      <c r="D43" s="51">
        <v>1</v>
      </c>
      <c r="E43" s="16" t="s">
        <v>833</v>
      </c>
      <c r="F43" s="16"/>
      <c r="G43" s="16"/>
      <c r="H43" s="301"/>
      <c r="I43" s="301"/>
      <c r="J43" s="301"/>
      <c r="K43" s="301"/>
      <c r="L43" s="301"/>
      <c r="M43" s="301"/>
      <c r="N43" s="300"/>
      <c r="O43" s="300"/>
      <c r="P43" s="300"/>
    </row>
    <row r="44" spans="1:16" ht="77.5">
      <c r="A44" s="3" t="s">
        <v>1164</v>
      </c>
      <c r="B44" s="5" t="s">
        <v>3247</v>
      </c>
      <c r="C44" s="29" t="s">
        <v>3248</v>
      </c>
      <c r="D44" s="51">
        <v>1</v>
      </c>
      <c r="E44" s="16" t="s">
        <v>1167</v>
      </c>
      <c r="F44" s="16"/>
      <c r="G44" s="16"/>
      <c r="H44" s="301"/>
      <c r="I44" s="301"/>
      <c r="J44" s="301"/>
      <c r="K44" s="301"/>
      <c r="L44" s="301"/>
      <c r="M44" s="301"/>
      <c r="N44" s="300"/>
      <c r="O44" s="300"/>
      <c r="P44" s="300"/>
    </row>
    <row r="45" spans="1:16" ht="77.5">
      <c r="A45" s="3" t="s">
        <v>1168</v>
      </c>
      <c r="B45" s="5" t="s">
        <v>1169</v>
      </c>
      <c r="C45" s="27" t="s">
        <v>3249</v>
      </c>
      <c r="D45" s="51">
        <v>1</v>
      </c>
      <c r="E45" s="16" t="s">
        <v>1167</v>
      </c>
      <c r="F45" s="16"/>
      <c r="G45" s="16"/>
      <c r="H45" s="301"/>
      <c r="I45" s="301"/>
      <c r="J45" s="301"/>
      <c r="K45" s="301"/>
      <c r="L45" s="301"/>
      <c r="M45" s="301"/>
      <c r="N45" s="300"/>
      <c r="O45" s="300"/>
      <c r="P45" s="300"/>
    </row>
    <row r="46" spans="1:16" ht="21">
      <c r="A46" s="242"/>
      <c r="B46" s="440" t="s">
        <v>268</v>
      </c>
      <c r="C46" s="441"/>
      <c r="D46" s="441"/>
      <c r="E46" s="441"/>
      <c r="F46" s="441"/>
      <c r="G46" s="441"/>
      <c r="H46" s="301">
        <f>H47+H58+H69+H78+H82</f>
        <v>40</v>
      </c>
      <c r="I46" s="301">
        <f>I47+I58+I69+I78+I82</f>
        <v>80</v>
      </c>
      <c r="J46" s="301"/>
      <c r="K46" s="301"/>
      <c r="L46" s="301"/>
      <c r="M46" s="301"/>
      <c r="N46" s="300"/>
      <c r="O46" s="300"/>
      <c r="P46" s="300"/>
    </row>
    <row r="47" spans="1:16" ht="37">
      <c r="A47" s="202" t="s">
        <v>1171</v>
      </c>
      <c r="B47" s="431" t="s">
        <v>269</v>
      </c>
      <c r="C47" s="443"/>
      <c r="D47" s="443"/>
      <c r="E47" s="443"/>
      <c r="F47" s="443"/>
      <c r="G47" s="483"/>
      <c r="H47" s="301">
        <f>SUM(D48:D57)</f>
        <v>10</v>
      </c>
      <c r="I47" s="301">
        <f>COUNT(D48:D57)*2</f>
        <v>20</v>
      </c>
      <c r="J47" s="301"/>
      <c r="K47" s="301"/>
      <c r="L47" s="301"/>
      <c r="M47" s="301"/>
      <c r="N47" s="300"/>
      <c r="O47" s="300"/>
      <c r="P47" s="300"/>
    </row>
    <row r="48" spans="1:16" ht="58">
      <c r="A48" s="3" t="s">
        <v>1172</v>
      </c>
      <c r="B48" s="8" t="s">
        <v>270</v>
      </c>
      <c r="C48" s="19" t="s">
        <v>3250</v>
      </c>
      <c r="D48" s="51">
        <v>1</v>
      </c>
      <c r="E48" s="71" t="s">
        <v>823</v>
      </c>
      <c r="F48" s="14" t="s">
        <v>3251</v>
      </c>
      <c r="G48" s="16"/>
      <c r="H48" s="301"/>
      <c r="I48" s="301"/>
      <c r="J48" s="301"/>
      <c r="K48" s="301"/>
      <c r="L48" s="301"/>
      <c r="M48" s="301"/>
      <c r="N48" s="300"/>
      <c r="O48" s="300"/>
      <c r="P48" s="300"/>
    </row>
    <row r="49" spans="1:16" ht="31">
      <c r="A49" s="3" t="s">
        <v>1177</v>
      </c>
      <c r="B49" s="9" t="s">
        <v>271</v>
      </c>
      <c r="C49" s="14" t="s">
        <v>3252</v>
      </c>
      <c r="D49" s="51">
        <v>1</v>
      </c>
      <c r="E49" s="71" t="s">
        <v>823</v>
      </c>
      <c r="F49" s="16"/>
      <c r="G49" s="16"/>
      <c r="H49" s="301"/>
      <c r="I49" s="301"/>
      <c r="J49" s="301"/>
      <c r="K49" s="301"/>
      <c r="L49" s="301"/>
      <c r="M49" s="301"/>
      <c r="N49" s="300"/>
      <c r="O49" s="300"/>
      <c r="P49" s="300"/>
    </row>
    <row r="50" spans="1:16" ht="29">
      <c r="A50" s="148"/>
      <c r="B50" s="9"/>
      <c r="C50" s="19" t="s">
        <v>506</v>
      </c>
      <c r="D50" s="51">
        <v>1</v>
      </c>
      <c r="E50" s="71" t="s">
        <v>823</v>
      </c>
      <c r="F50" s="16"/>
      <c r="G50" s="16"/>
      <c r="H50" s="301"/>
      <c r="I50" s="301"/>
      <c r="J50" s="301"/>
      <c r="K50" s="301"/>
      <c r="L50" s="301"/>
      <c r="M50" s="301"/>
      <c r="N50" s="300"/>
      <c r="O50" s="300"/>
      <c r="P50" s="300"/>
    </row>
    <row r="51" spans="1:16" ht="29">
      <c r="A51" s="148"/>
      <c r="B51" s="9"/>
      <c r="C51" s="19" t="s">
        <v>3253</v>
      </c>
      <c r="D51" s="51">
        <v>1</v>
      </c>
      <c r="E51" s="71" t="s">
        <v>823</v>
      </c>
      <c r="F51" s="16"/>
      <c r="G51" s="16"/>
      <c r="H51" s="301"/>
      <c r="I51" s="301"/>
      <c r="J51" s="301"/>
      <c r="K51" s="301"/>
      <c r="L51" s="301"/>
      <c r="M51" s="301"/>
      <c r="N51" s="300"/>
      <c r="O51" s="300"/>
      <c r="P51" s="300"/>
    </row>
    <row r="52" spans="1:16" ht="46.5">
      <c r="A52" s="148" t="s">
        <v>3254</v>
      </c>
      <c r="B52" s="8" t="s">
        <v>272</v>
      </c>
      <c r="C52" s="69" t="s">
        <v>3255</v>
      </c>
      <c r="D52" s="51">
        <v>1</v>
      </c>
      <c r="E52" s="71" t="s">
        <v>823</v>
      </c>
      <c r="F52" s="16"/>
      <c r="G52" s="16"/>
      <c r="H52" s="301"/>
      <c r="I52" s="301"/>
      <c r="J52" s="301"/>
      <c r="K52" s="301"/>
      <c r="L52" s="301"/>
      <c r="M52" s="301"/>
      <c r="N52" s="300"/>
      <c r="O52" s="300"/>
      <c r="P52" s="300"/>
    </row>
    <row r="53" spans="1:16" ht="15.5">
      <c r="A53" s="148"/>
      <c r="B53" s="8"/>
      <c r="C53" s="19" t="s">
        <v>3256</v>
      </c>
      <c r="D53" s="51">
        <v>1</v>
      </c>
      <c r="E53" s="71" t="s">
        <v>823</v>
      </c>
      <c r="F53" s="16"/>
      <c r="G53" s="16"/>
      <c r="H53" s="301"/>
      <c r="I53" s="301"/>
      <c r="J53" s="301"/>
      <c r="K53" s="301"/>
      <c r="L53" s="301"/>
      <c r="M53" s="301"/>
      <c r="N53" s="300"/>
      <c r="O53" s="300"/>
      <c r="P53" s="300"/>
    </row>
    <row r="54" spans="1:16" ht="29">
      <c r="A54" s="148"/>
      <c r="B54" s="8"/>
      <c r="C54" s="19" t="s">
        <v>3257</v>
      </c>
      <c r="D54" s="51">
        <v>1</v>
      </c>
      <c r="E54" s="71" t="s">
        <v>823</v>
      </c>
      <c r="F54" s="16"/>
      <c r="G54" s="16"/>
      <c r="H54" s="301"/>
      <c r="I54" s="301"/>
      <c r="J54" s="301"/>
      <c r="K54" s="301"/>
      <c r="L54" s="301"/>
      <c r="M54" s="301"/>
      <c r="N54" s="300"/>
      <c r="O54" s="300"/>
      <c r="P54" s="300"/>
    </row>
    <row r="55" spans="1:16" ht="29">
      <c r="A55" s="148"/>
      <c r="B55" s="8"/>
      <c r="C55" s="19" t="s">
        <v>3258</v>
      </c>
      <c r="D55" s="51">
        <v>1</v>
      </c>
      <c r="E55" s="71" t="s">
        <v>823</v>
      </c>
      <c r="F55" s="16"/>
      <c r="G55" s="16"/>
      <c r="H55" s="301"/>
      <c r="I55" s="301"/>
      <c r="J55" s="301"/>
      <c r="K55" s="301"/>
      <c r="L55" s="301"/>
      <c r="M55" s="301"/>
      <c r="N55" s="300"/>
      <c r="O55" s="300"/>
      <c r="P55" s="300"/>
    </row>
    <row r="56" spans="1:16" ht="62">
      <c r="A56" s="148" t="s">
        <v>3259</v>
      </c>
      <c r="B56" s="8" t="s">
        <v>274</v>
      </c>
      <c r="C56" s="19" t="s">
        <v>1196</v>
      </c>
      <c r="D56" s="51">
        <v>1</v>
      </c>
      <c r="E56" s="71" t="s">
        <v>823</v>
      </c>
      <c r="F56" s="16"/>
      <c r="G56" s="16"/>
      <c r="H56" s="301"/>
      <c r="I56" s="301"/>
      <c r="J56" s="301"/>
      <c r="K56" s="301"/>
      <c r="L56" s="301"/>
      <c r="M56" s="301"/>
      <c r="N56" s="300"/>
      <c r="O56" s="300"/>
      <c r="P56" s="300"/>
    </row>
    <row r="57" spans="1:16" ht="108.5">
      <c r="A57" s="148" t="s">
        <v>3260</v>
      </c>
      <c r="B57" s="11" t="s">
        <v>276</v>
      </c>
      <c r="C57" s="14" t="s">
        <v>3261</v>
      </c>
      <c r="D57" s="51">
        <v>1</v>
      </c>
      <c r="E57" s="71" t="s">
        <v>823</v>
      </c>
      <c r="F57" s="19" t="s">
        <v>3262</v>
      </c>
      <c r="G57" s="16"/>
      <c r="H57" s="301"/>
      <c r="I57" s="301"/>
      <c r="J57" s="301"/>
      <c r="K57" s="301"/>
      <c r="L57" s="301"/>
      <c r="M57" s="301"/>
      <c r="N57" s="300"/>
      <c r="O57" s="300"/>
      <c r="P57" s="300"/>
    </row>
    <row r="58" spans="1:16" ht="37">
      <c r="A58" s="243" t="s">
        <v>3263</v>
      </c>
      <c r="B58" s="431" t="s">
        <v>277</v>
      </c>
      <c r="C58" s="443"/>
      <c r="D58" s="443"/>
      <c r="E58" s="443"/>
      <c r="F58" s="443"/>
      <c r="G58" s="483"/>
      <c r="H58" s="301">
        <f>SUM(D59:D68)</f>
        <v>10</v>
      </c>
      <c r="I58" s="301">
        <f>COUNT(D59:D68)*2</f>
        <v>20</v>
      </c>
      <c r="J58" s="301"/>
      <c r="K58" s="301"/>
      <c r="L58" s="301"/>
      <c r="M58" s="301"/>
      <c r="N58" s="300"/>
      <c r="O58" s="300"/>
      <c r="P58" s="300"/>
    </row>
    <row r="59" spans="1:16" ht="87">
      <c r="A59" s="148" t="s">
        <v>53</v>
      </c>
      <c r="B59" s="9" t="s">
        <v>278</v>
      </c>
      <c r="C59" s="14" t="s">
        <v>528</v>
      </c>
      <c r="D59" s="51">
        <v>1</v>
      </c>
      <c r="E59" s="16" t="s">
        <v>823</v>
      </c>
      <c r="F59" s="14" t="s">
        <v>871</v>
      </c>
      <c r="G59" s="16"/>
      <c r="H59" s="301"/>
      <c r="I59" s="301"/>
      <c r="J59" s="301"/>
      <c r="K59" s="301"/>
      <c r="L59" s="301"/>
      <c r="M59" s="301"/>
      <c r="N59" s="300"/>
      <c r="O59" s="300"/>
      <c r="P59" s="300"/>
    </row>
    <row r="60" spans="1:16" ht="43.5">
      <c r="A60" s="148" t="s">
        <v>1207</v>
      </c>
      <c r="B60" s="9" t="s">
        <v>279</v>
      </c>
      <c r="C60" s="27" t="s">
        <v>3264</v>
      </c>
      <c r="D60" s="51">
        <v>1</v>
      </c>
      <c r="E60" s="16" t="s">
        <v>823</v>
      </c>
      <c r="F60" s="16"/>
      <c r="G60" s="16"/>
      <c r="H60" s="301"/>
      <c r="I60" s="301"/>
      <c r="J60" s="301"/>
      <c r="K60" s="301"/>
      <c r="L60" s="301"/>
      <c r="M60" s="301"/>
      <c r="N60" s="300"/>
      <c r="O60" s="300"/>
      <c r="P60" s="300"/>
    </row>
    <row r="61" spans="1:16" ht="58.5" thickBot="1">
      <c r="A61" s="244"/>
      <c r="B61" s="12"/>
      <c r="C61" s="84" t="s">
        <v>3265</v>
      </c>
      <c r="D61" s="51">
        <v>1</v>
      </c>
      <c r="E61" s="16" t="s">
        <v>827</v>
      </c>
      <c r="F61" s="16"/>
      <c r="G61" s="16"/>
      <c r="H61" s="301"/>
      <c r="I61" s="301"/>
      <c r="J61" s="301"/>
      <c r="K61" s="301"/>
      <c r="L61" s="301"/>
      <c r="M61" s="301"/>
      <c r="N61" s="300"/>
      <c r="O61" s="300"/>
      <c r="P61" s="300"/>
    </row>
    <row r="62" spans="1:16" ht="46.5">
      <c r="A62" s="245" t="s">
        <v>3266</v>
      </c>
      <c r="B62" s="12" t="s">
        <v>280</v>
      </c>
      <c r="C62" s="14" t="s">
        <v>3267</v>
      </c>
      <c r="D62" s="51">
        <v>1</v>
      </c>
      <c r="E62" s="16" t="s">
        <v>823</v>
      </c>
      <c r="F62" s="16"/>
      <c r="G62" s="16"/>
      <c r="H62" s="301"/>
      <c r="I62" s="301"/>
      <c r="J62" s="301"/>
      <c r="K62" s="301"/>
      <c r="L62" s="301"/>
      <c r="M62" s="301"/>
      <c r="N62" s="300"/>
      <c r="O62" s="300"/>
      <c r="P62" s="300"/>
    </row>
    <row r="63" spans="1:16" ht="43.5">
      <c r="A63" s="246"/>
      <c r="B63" s="7"/>
      <c r="C63" s="101" t="s">
        <v>3268</v>
      </c>
      <c r="D63" s="51">
        <v>1</v>
      </c>
      <c r="E63" s="16" t="s">
        <v>823</v>
      </c>
      <c r="F63" s="16"/>
      <c r="G63" s="16"/>
      <c r="H63" s="301"/>
      <c r="I63" s="301"/>
      <c r="J63" s="301"/>
      <c r="K63" s="301"/>
      <c r="L63" s="301"/>
      <c r="M63" s="301"/>
      <c r="N63" s="300"/>
      <c r="O63" s="300"/>
      <c r="P63" s="300"/>
    </row>
    <row r="64" spans="1:16" ht="29">
      <c r="A64" s="246"/>
      <c r="B64" s="7"/>
      <c r="C64" s="69" t="s">
        <v>1211</v>
      </c>
      <c r="D64" s="51">
        <v>1</v>
      </c>
      <c r="E64" s="16" t="s">
        <v>823</v>
      </c>
      <c r="F64" s="16"/>
      <c r="G64" s="16"/>
      <c r="H64" s="301"/>
      <c r="I64" s="301"/>
      <c r="J64" s="301"/>
      <c r="K64" s="301"/>
      <c r="L64" s="301"/>
      <c r="M64" s="301"/>
      <c r="N64" s="300"/>
      <c r="O64" s="300"/>
      <c r="P64" s="300"/>
    </row>
    <row r="65" spans="1:16" ht="58">
      <c r="A65" s="148" t="s">
        <v>1844</v>
      </c>
      <c r="B65" s="9" t="s">
        <v>281</v>
      </c>
      <c r="C65" s="67" t="s">
        <v>3269</v>
      </c>
      <c r="D65" s="51">
        <v>1</v>
      </c>
      <c r="E65" s="16" t="s">
        <v>828</v>
      </c>
      <c r="F65" s="16"/>
      <c r="G65" s="16"/>
      <c r="H65" s="301"/>
      <c r="I65" s="301"/>
      <c r="J65" s="301"/>
      <c r="K65" s="301"/>
      <c r="L65" s="301"/>
      <c r="M65" s="301"/>
      <c r="N65" s="300"/>
      <c r="O65" s="300"/>
      <c r="P65" s="300"/>
    </row>
    <row r="66" spans="1:16" ht="43.5">
      <c r="A66" s="148" t="s">
        <v>1214</v>
      </c>
      <c r="B66" s="13" t="s">
        <v>282</v>
      </c>
      <c r="C66" s="67" t="s">
        <v>3270</v>
      </c>
      <c r="D66" s="51">
        <v>1</v>
      </c>
      <c r="E66" s="16" t="s">
        <v>827</v>
      </c>
      <c r="F66" s="16"/>
      <c r="G66" s="16"/>
      <c r="H66" s="301"/>
      <c r="I66" s="301"/>
      <c r="J66" s="301"/>
      <c r="K66" s="301"/>
      <c r="L66" s="301"/>
      <c r="M66" s="301"/>
      <c r="N66" s="300"/>
      <c r="O66" s="300"/>
      <c r="P66" s="300"/>
    </row>
    <row r="67" spans="1:16" ht="72.5">
      <c r="A67" s="148"/>
      <c r="B67" s="13"/>
      <c r="C67" s="14" t="s">
        <v>3271</v>
      </c>
      <c r="D67" s="51">
        <v>1</v>
      </c>
      <c r="E67" s="16" t="s">
        <v>827</v>
      </c>
      <c r="F67" s="16"/>
      <c r="G67" s="16"/>
      <c r="H67" s="301"/>
      <c r="I67" s="301"/>
      <c r="J67" s="301"/>
      <c r="K67" s="301"/>
      <c r="L67" s="301"/>
      <c r="M67" s="301"/>
      <c r="N67" s="300"/>
      <c r="O67" s="300"/>
      <c r="P67" s="300"/>
    </row>
    <row r="68" spans="1:16" ht="78" thickBot="1">
      <c r="A68" s="247" t="s">
        <v>1217</v>
      </c>
      <c r="B68" s="9" t="s">
        <v>283</v>
      </c>
      <c r="C68" s="14" t="s">
        <v>535</v>
      </c>
      <c r="D68" s="51">
        <v>1</v>
      </c>
      <c r="E68" s="16" t="s">
        <v>821</v>
      </c>
      <c r="F68" s="16"/>
      <c r="G68" s="16"/>
      <c r="H68" s="301"/>
      <c r="I68" s="301"/>
      <c r="J68" s="301"/>
      <c r="K68" s="301"/>
      <c r="L68" s="301"/>
      <c r="M68" s="301"/>
      <c r="N68" s="300"/>
      <c r="O68" s="300"/>
      <c r="P68" s="300"/>
    </row>
    <row r="69" spans="1:16" ht="37">
      <c r="A69" s="202" t="s">
        <v>59</v>
      </c>
      <c r="B69" s="431" t="s">
        <v>284</v>
      </c>
      <c r="C69" s="443"/>
      <c r="D69" s="443"/>
      <c r="E69" s="443"/>
      <c r="F69" s="443"/>
      <c r="G69" s="483"/>
      <c r="H69" s="301">
        <f>SUM(D70:D77)</f>
        <v>8</v>
      </c>
      <c r="I69" s="301">
        <f>COUNT(D70:D77)*2</f>
        <v>16</v>
      </c>
      <c r="J69" s="301"/>
      <c r="K69" s="301"/>
      <c r="L69" s="301"/>
      <c r="M69" s="301"/>
      <c r="N69" s="300"/>
      <c r="O69" s="300"/>
      <c r="P69" s="300"/>
    </row>
    <row r="70" spans="1:16" ht="46.5">
      <c r="A70" s="148" t="s">
        <v>1223</v>
      </c>
      <c r="B70" s="8" t="s">
        <v>288</v>
      </c>
      <c r="C70" s="19" t="s">
        <v>3272</v>
      </c>
      <c r="D70" s="51">
        <v>1</v>
      </c>
      <c r="E70" s="71" t="s">
        <v>827</v>
      </c>
      <c r="F70" s="19" t="s">
        <v>3273</v>
      </c>
      <c r="G70" s="16"/>
      <c r="H70" s="301"/>
      <c r="I70" s="301"/>
      <c r="J70" s="301"/>
      <c r="K70" s="301"/>
      <c r="L70" s="301"/>
      <c r="M70" s="301"/>
      <c r="N70" s="300"/>
      <c r="O70" s="300"/>
      <c r="P70" s="300"/>
    </row>
    <row r="71" spans="1:16" ht="46.5">
      <c r="A71" s="148" t="s">
        <v>2364</v>
      </c>
      <c r="B71" s="8" t="s">
        <v>290</v>
      </c>
      <c r="C71" s="19" t="s">
        <v>3274</v>
      </c>
      <c r="D71" s="51">
        <v>1</v>
      </c>
      <c r="E71" s="16" t="s">
        <v>821</v>
      </c>
      <c r="F71" s="16"/>
      <c r="G71" s="16"/>
      <c r="H71" s="301"/>
      <c r="I71" s="301"/>
      <c r="J71" s="301"/>
      <c r="K71" s="301"/>
      <c r="L71" s="301"/>
      <c r="M71" s="301"/>
      <c r="N71" s="300"/>
      <c r="O71" s="300"/>
      <c r="P71" s="300"/>
    </row>
    <row r="72" spans="1:16" ht="29">
      <c r="A72" s="148"/>
      <c r="B72" s="8"/>
      <c r="C72" s="67" t="s">
        <v>544</v>
      </c>
      <c r="D72" s="51">
        <v>1</v>
      </c>
      <c r="E72" s="16" t="s">
        <v>821</v>
      </c>
      <c r="F72" s="16"/>
      <c r="G72" s="16"/>
      <c r="H72" s="301"/>
      <c r="I72" s="301"/>
      <c r="J72" s="301"/>
      <c r="K72" s="301"/>
      <c r="L72" s="301"/>
      <c r="M72" s="301"/>
      <c r="N72" s="300"/>
      <c r="O72" s="300"/>
      <c r="P72" s="300"/>
    </row>
    <row r="73" spans="1:16" ht="29">
      <c r="A73" s="148"/>
      <c r="B73" s="8"/>
      <c r="C73" s="69" t="s">
        <v>2366</v>
      </c>
      <c r="D73" s="51">
        <v>1</v>
      </c>
      <c r="E73" s="16" t="s">
        <v>821</v>
      </c>
      <c r="F73" s="69"/>
      <c r="G73" s="16"/>
      <c r="H73" s="301"/>
      <c r="I73" s="301"/>
      <c r="J73" s="301"/>
      <c r="K73" s="301"/>
      <c r="L73" s="301"/>
      <c r="M73" s="301"/>
      <c r="N73" s="300"/>
      <c r="O73" s="300"/>
      <c r="P73" s="300"/>
    </row>
    <row r="74" spans="1:16" ht="29">
      <c r="A74" s="148"/>
      <c r="B74" s="8"/>
      <c r="C74" s="69" t="s">
        <v>3275</v>
      </c>
      <c r="D74" s="51">
        <v>1</v>
      </c>
      <c r="E74" s="16" t="s">
        <v>821</v>
      </c>
      <c r="F74" s="69"/>
      <c r="G74" s="16"/>
      <c r="H74" s="301"/>
      <c r="I74" s="301"/>
      <c r="J74" s="301"/>
      <c r="K74" s="301"/>
      <c r="L74" s="301"/>
      <c r="M74" s="301"/>
      <c r="N74" s="300"/>
      <c r="O74" s="300"/>
      <c r="P74" s="300"/>
    </row>
    <row r="75" spans="1:16" ht="15.5">
      <c r="A75" s="148"/>
      <c r="B75" s="8"/>
      <c r="C75" s="69" t="s">
        <v>3276</v>
      </c>
      <c r="D75" s="51">
        <v>1</v>
      </c>
      <c r="E75" s="16" t="s">
        <v>821</v>
      </c>
      <c r="F75" s="69"/>
      <c r="G75" s="16"/>
      <c r="H75" s="301"/>
      <c r="I75" s="301"/>
      <c r="J75" s="301"/>
      <c r="K75" s="301"/>
      <c r="L75" s="301"/>
      <c r="M75" s="301"/>
      <c r="N75" s="300"/>
      <c r="O75" s="300"/>
      <c r="P75" s="300"/>
    </row>
    <row r="76" spans="1:16" ht="43.5">
      <c r="A76" s="148" t="s">
        <v>66</v>
      </c>
      <c r="B76" s="8" t="s">
        <v>291</v>
      </c>
      <c r="C76" s="19" t="s">
        <v>3277</v>
      </c>
      <c r="D76" s="51">
        <v>1</v>
      </c>
      <c r="E76" s="16" t="s">
        <v>821</v>
      </c>
      <c r="F76" s="16"/>
      <c r="G76" s="16"/>
      <c r="H76" s="301"/>
      <c r="I76" s="301"/>
      <c r="J76" s="301"/>
      <c r="K76" s="301"/>
      <c r="L76" s="301"/>
      <c r="M76" s="301"/>
      <c r="N76" s="300"/>
      <c r="O76" s="300"/>
      <c r="P76" s="300"/>
    </row>
    <row r="77" spans="1:16" ht="43.5">
      <c r="A77" s="148"/>
      <c r="B77" s="5"/>
      <c r="C77" s="19" t="s">
        <v>3278</v>
      </c>
      <c r="D77" s="51">
        <v>1</v>
      </c>
      <c r="E77" s="16" t="s">
        <v>821</v>
      </c>
      <c r="F77" s="16"/>
      <c r="G77" s="16"/>
      <c r="H77" s="301"/>
      <c r="I77" s="301"/>
      <c r="J77" s="301"/>
      <c r="K77" s="301"/>
      <c r="L77" s="301"/>
      <c r="M77" s="301"/>
      <c r="N77" s="300"/>
      <c r="O77" s="300"/>
      <c r="P77" s="300"/>
    </row>
    <row r="78" spans="1:16" ht="37">
      <c r="A78" s="202" t="s">
        <v>3279</v>
      </c>
      <c r="B78" s="431" t="s">
        <v>292</v>
      </c>
      <c r="C78" s="443"/>
      <c r="D78" s="443"/>
      <c r="E78" s="443"/>
      <c r="F78" s="443"/>
      <c r="G78" s="483"/>
      <c r="H78" s="301">
        <f>SUM(D79:D81)</f>
        <v>3</v>
      </c>
      <c r="I78" s="301">
        <f>COUNT(D79:D81)*2</f>
        <v>6</v>
      </c>
      <c r="J78" s="301"/>
      <c r="K78" s="301"/>
      <c r="L78" s="301"/>
      <c r="M78" s="301"/>
      <c r="N78" s="300"/>
      <c r="O78" s="300"/>
      <c r="P78" s="300"/>
    </row>
    <row r="79" spans="1:16" ht="72.5">
      <c r="A79" s="148" t="s">
        <v>1247</v>
      </c>
      <c r="B79" s="8" t="s">
        <v>294</v>
      </c>
      <c r="C79" s="77" t="s">
        <v>3280</v>
      </c>
      <c r="D79" s="51">
        <v>1</v>
      </c>
      <c r="E79" s="16" t="s">
        <v>836</v>
      </c>
      <c r="F79" s="19" t="s">
        <v>3281</v>
      </c>
      <c r="G79" s="16"/>
      <c r="H79" s="301"/>
      <c r="I79" s="301"/>
      <c r="J79" s="301"/>
      <c r="K79" s="301"/>
      <c r="L79" s="301"/>
      <c r="M79" s="301"/>
      <c r="N79" s="300"/>
      <c r="O79" s="300"/>
      <c r="P79" s="300"/>
    </row>
    <row r="80" spans="1:16" ht="29">
      <c r="A80" s="148"/>
      <c r="B80" s="8"/>
      <c r="C80" s="19" t="s">
        <v>3282</v>
      </c>
      <c r="D80" s="51">
        <v>1</v>
      </c>
      <c r="E80" s="16" t="s">
        <v>836</v>
      </c>
      <c r="F80" s="19" t="s">
        <v>3283</v>
      </c>
      <c r="G80" s="16"/>
      <c r="H80" s="301"/>
      <c r="I80" s="301"/>
      <c r="J80" s="301"/>
      <c r="K80" s="301"/>
      <c r="L80" s="301"/>
      <c r="M80" s="301"/>
      <c r="N80" s="300"/>
      <c r="O80" s="300"/>
      <c r="P80" s="300"/>
    </row>
    <row r="81" spans="1:16" ht="62">
      <c r="A81" s="148" t="s">
        <v>1251</v>
      </c>
      <c r="B81" s="9" t="s">
        <v>295</v>
      </c>
      <c r="C81" s="14" t="s">
        <v>1897</v>
      </c>
      <c r="D81" s="51">
        <v>1</v>
      </c>
      <c r="E81" s="16" t="s">
        <v>836</v>
      </c>
      <c r="F81" s="16"/>
      <c r="G81" s="16"/>
      <c r="H81" s="301"/>
      <c r="I81" s="301"/>
      <c r="J81" s="301"/>
      <c r="K81" s="301"/>
      <c r="L81" s="301"/>
      <c r="M81" s="301"/>
      <c r="N81" s="300"/>
      <c r="O81" s="300"/>
      <c r="P81" s="300"/>
    </row>
    <row r="82" spans="1:16" ht="37">
      <c r="A82" s="202" t="s">
        <v>1254</v>
      </c>
      <c r="B82" s="431" t="s">
        <v>296</v>
      </c>
      <c r="C82" s="443"/>
      <c r="D82" s="443"/>
      <c r="E82" s="443"/>
      <c r="F82" s="443"/>
      <c r="G82" s="483"/>
      <c r="H82" s="301">
        <f>SUM(D83:D91)</f>
        <v>9</v>
      </c>
      <c r="I82" s="301">
        <f>COUNT(D83:D91)*2</f>
        <v>18</v>
      </c>
      <c r="J82" s="301"/>
      <c r="K82" s="301"/>
      <c r="L82" s="301"/>
      <c r="M82" s="301"/>
      <c r="N82" s="300"/>
      <c r="O82" s="300"/>
      <c r="P82" s="300"/>
    </row>
    <row r="83" spans="1:16" ht="62">
      <c r="A83" s="148" t="s">
        <v>3284</v>
      </c>
      <c r="B83" s="8" t="s">
        <v>297</v>
      </c>
      <c r="C83" s="5" t="s">
        <v>1256</v>
      </c>
      <c r="D83" s="51">
        <v>1</v>
      </c>
      <c r="E83" s="16" t="s">
        <v>823</v>
      </c>
      <c r="F83" s="14" t="s">
        <v>3285</v>
      </c>
      <c r="G83" s="16"/>
      <c r="H83" s="301"/>
      <c r="I83" s="301"/>
      <c r="J83" s="301"/>
      <c r="K83" s="301"/>
      <c r="L83" s="301"/>
      <c r="M83" s="301"/>
      <c r="N83" s="300"/>
      <c r="O83" s="300"/>
      <c r="P83" s="300"/>
    </row>
    <row r="84" spans="1:16" ht="77.5">
      <c r="A84" s="148" t="s">
        <v>3286</v>
      </c>
      <c r="B84" s="8" t="s">
        <v>299</v>
      </c>
      <c r="C84" s="6" t="s">
        <v>3287</v>
      </c>
      <c r="D84" s="51">
        <v>1</v>
      </c>
      <c r="E84" s="71" t="s">
        <v>823</v>
      </c>
      <c r="F84" s="19" t="s">
        <v>3288</v>
      </c>
      <c r="G84" s="16"/>
      <c r="H84" s="301"/>
      <c r="I84" s="301"/>
      <c r="J84" s="301"/>
      <c r="K84" s="301"/>
      <c r="L84" s="301"/>
      <c r="M84" s="301"/>
      <c r="N84" s="300"/>
      <c r="O84" s="300"/>
      <c r="P84" s="300"/>
    </row>
    <row r="85" spans="1:16" ht="58">
      <c r="A85" s="148"/>
      <c r="B85" s="5"/>
      <c r="C85" s="14" t="s">
        <v>3289</v>
      </c>
      <c r="D85" s="51">
        <v>1</v>
      </c>
      <c r="E85" s="16" t="s">
        <v>823</v>
      </c>
      <c r="F85" s="14" t="s">
        <v>3290</v>
      </c>
      <c r="G85" s="16"/>
      <c r="H85" s="301"/>
      <c r="I85" s="301"/>
      <c r="J85" s="301"/>
      <c r="K85" s="301"/>
      <c r="L85" s="301"/>
      <c r="M85" s="301"/>
      <c r="N85" s="300"/>
      <c r="O85" s="300"/>
      <c r="P85" s="300"/>
    </row>
    <row r="86" spans="1:16" ht="31">
      <c r="A86" s="148"/>
      <c r="B86" s="8"/>
      <c r="C86" s="6" t="s">
        <v>3291</v>
      </c>
      <c r="D86" s="51">
        <v>1</v>
      </c>
      <c r="E86" s="71" t="s">
        <v>823</v>
      </c>
      <c r="F86" s="19" t="s">
        <v>3292</v>
      </c>
      <c r="G86" s="16"/>
      <c r="H86" s="301"/>
      <c r="I86" s="301"/>
      <c r="J86" s="301"/>
      <c r="K86" s="301"/>
      <c r="L86" s="301"/>
      <c r="M86" s="301"/>
      <c r="N86" s="300"/>
      <c r="O86" s="300"/>
      <c r="P86" s="300"/>
    </row>
    <row r="87" spans="1:16" ht="31">
      <c r="A87" s="148"/>
      <c r="B87" s="8"/>
      <c r="C87" s="6" t="s">
        <v>3293</v>
      </c>
      <c r="D87" s="51">
        <v>1</v>
      </c>
      <c r="E87" s="71"/>
      <c r="F87" s="19" t="s">
        <v>3294</v>
      </c>
      <c r="G87" s="16"/>
      <c r="H87" s="301"/>
      <c r="I87" s="301"/>
      <c r="J87" s="301"/>
      <c r="K87" s="301"/>
      <c r="L87" s="301"/>
      <c r="M87" s="301"/>
      <c r="N87" s="300"/>
      <c r="O87" s="300"/>
      <c r="P87" s="300"/>
    </row>
    <row r="88" spans="1:16" ht="62">
      <c r="A88" s="148" t="s">
        <v>77</v>
      </c>
      <c r="B88" s="11" t="s">
        <v>302</v>
      </c>
      <c r="C88" s="6" t="s">
        <v>1267</v>
      </c>
      <c r="D88" s="53">
        <v>1</v>
      </c>
      <c r="E88" s="68" t="s">
        <v>823</v>
      </c>
      <c r="F88" s="67" t="s">
        <v>1268</v>
      </c>
      <c r="G88" s="16"/>
      <c r="H88" s="301"/>
      <c r="I88" s="301"/>
      <c r="J88" s="301"/>
      <c r="K88" s="301"/>
      <c r="L88" s="301"/>
      <c r="M88" s="301"/>
      <c r="N88" s="300"/>
      <c r="O88" s="300"/>
      <c r="P88" s="300"/>
    </row>
    <row r="89" spans="1:16" ht="46.5">
      <c r="A89" s="148"/>
      <c r="B89" s="11"/>
      <c r="C89" s="6" t="s">
        <v>573</v>
      </c>
      <c r="D89" s="51">
        <v>1</v>
      </c>
      <c r="E89" s="16" t="s">
        <v>823</v>
      </c>
      <c r="F89" s="14" t="s">
        <v>3295</v>
      </c>
      <c r="G89" s="16"/>
      <c r="H89" s="301"/>
      <c r="I89" s="301"/>
      <c r="J89" s="301"/>
      <c r="K89" s="301"/>
      <c r="L89" s="301"/>
      <c r="M89" s="301"/>
      <c r="N89" s="300"/>
      <c r="O89" s="300"/>
      <c r="P89" s="300"/>
    </row>
    <row r="90" spans="1:16" ht="62">
      <c r="A90" s="148" t="s">
        <v>3296</v>
      </c>
      <c r="B90" s="8" t="s">
        <v>3297</v>
      </c>
      <c r="C90" s="19" t="s">
        <v>3298</v>
      </c>
      <c r="D90" s="51">
        <v>1</v>
      </c>
      <c r="E90" s="16" t="s">
        <v>823</v>
      </c>
      <c r="F90" s="84" t="s">
        <v>3299</v>
      </c>
      <c r="G90" s="79"/>
      <c r="H90" s="301"/>
      <c r="I90" s="301"/>
      <c r="J90" s="301"/>
      <c r="K90" s="301"/>
      <c r="L90" s="301"/>
      <c r="M90" s="301"/>
      <c r="N90" s="300"/>
      <c r="O90" s="300"/>
      <c r="P90" s="300"/>
    </row>
    <row r="91" spans="1:16" ht="58">
      <c r="A91" s="1"/>
      <c r="B91" s="16"/>
      <c r="C91" s="19" t="s">
        <v>3300</v>
      </c>
      <c r="D91" s="51">
        <v>1</v>
      </c>
      <c r="E91" s="16" t="s">
        <v>823</v>
      </c>
      <c r="F91" s="19" t="s">
        <v>3301</v>
      </c>
      <c r="G91" s="16"/>
      <c r="H91" s="301"/>
      <c r="I91" s="301"/>
      <c r="J91" s="301"/>
      <c r="K91" s="301"/>
      <c r="L91" s="301"/>
      <c r="M91" s="301"/>
      <c r="N91" s="300"/>
      <c r="O91" s="300"/>
      <c r="P91" s="300"/>
    </row>
    <row r="92" spans="1:16" ht="21">
      <c r="A92" s="242"/>
      <c r="B92" s="440" t="s">
        <v>304</v>
      </c>
      <c r="C92" s="441"/>
      <c r="D92" s="441"/>
      <c r="E92" s="441"/>
      <c r="F92" s="441"/>
      <c r="G92" s="441"/>
      <c r="H92" s="301">
        <f>H93+H104+H113+H124+H127+H129</f>
        <v>34</v>
      </c>
      <c r="I92" s="301">
        <f>I93+I104+I113+I124+I127+I129</f>
        <v>68</v>
      </c>
      <c r="J92" s="301"/>
      <c r="K92" s="301"/>
      <c r="L92" s="301"/>
      <c r="M92" s="301"/>
      <c r="N92" s="300"/>
      <c r="O92" s="300"/>
      <c r="P92" s="300"/>
    </row>
    <row r="93" spans="1:16" ht="37">
      <c r="A93" s="202" t="s">
        <v>1275</v>
      </c>
      <c r="B93" s="431" t="s">
        <v>305</v>
      </c>
      <c r="C93" s="443"/>
      <c r="D93" s="443"/>
      <c r="E93" s="443"/>
      <c r="F93" s="443"/>
      <c r="G93" s="483"/>
      <c r="H93" s="301">
        <f>SUM(D94:D103)</f>
        <v>10</v>
      </c>
      <c r="I93" s="301">
        <f>COUNT(D94:D103)*2</f>
        <v>20</v>
      </c>
      <c r="J93" s="301"/>
      <c r="K93" s="301"/>
      <c r="L93" s="301"/>
      <c r="M93" s="301"/>
      <c r="N93" s="300"/>
      <c r="O93" s="300"/>
      <c r="P93" s="300"/>
    </row>
    <row r="94" spans="1:16" ht="46.5">
      <c r="A94" s="148" t="s">
        <v>3302</v>
      </c>
      <c r="B94" s="7" t="s">
        <v>306</v>
      </c>
      <c r="C94" s="14" t="s">
        <v>2993</v>
      </c>
      <c r="D94" s="51">
        <v>1</v>
      </c>
      <c r="E94" s="16" t="s">
        <v>835</v>
      </c>
      <c r="F94" s="14" t="s">
        <v>3303</v>
      </c>
      <c r="G94" s="16"/>
      <c r="H94" s="301"/>
      <c r="I94" s="301"/>
      <c r="J94" s="301"/>
      <c r="K94" s="301"/>
      <c r="L94" s="301"/>
      <c r="M94" s="301"/>
      <c r="N94" s="300"/>
      <c r="O94" s="300"/>
      <c r="P94" s="300"/>
    </row>
    <row r="95" spans="1:16" ht="58">
      <c r="A95" s="148"/>
      <c r="B95" s="7"/>
      <c r="C95" s="19" t="s">
        <v>3304</v>
      </c>
      <c r="D95" s="51">
        <v>1</v>
      </c>
      <c r="E95" s="16" t="s">
        <v>835</v>
      </c>
      <c r="F95" s="14"/>
      <c r="G95" s="16"/>
      <c r="H95" s="301"/>
      <c r="I95" s="301"/>
      <c r="J95" s="301"/>
      <c r="K95" s="301"/>
      <c r="L95" s="301"/>
      <c r="M95" s="301"/>
      <c r="N95" s="300"/>
      <c r="O95" s="300"/>
      <c r="P95" s="300"/>
    </row>
    <row r="96" spans="1:16" ht="72.5">
      <c r="A96" s="148"/>
      <c r="B96" s="7"/>
      <c r="C96" s="14" t="s">
        <v>3305</v>
      </c>
      <c r="D96" s="51">
        <v>1</v>
      </c>
      <c r="E96" s="71" t="s">
        <v>827</v>
      </c>
      <c r="F96" s="14"/>
      <c r="G96" s="16"/>
      <c r="H96" s="301"/>
      <c r="I96" s="301"/>
      <c r="J96" s="301"/>
      <c r="K96" s="301"/>
      <c r="L96" s="301"/>
      <c r="M96" s="301"/>
      <c r="N96" s="300"/>
      <c r="O96" s="300"/>
      <c r="P96" s="300"/>
    </row>
    <row r="97" spans="1:16" ht="43.5">
      <c r="A97" s="148"/>
      <c r="B97" s="7"/>
      <c r="C97" s="14" t="s">
        <v>580</v>
      </c>
      <c r="D97" s="51">
        <v>1</v>
      </c>
      <c r="E97" s="16" t="s">
        <v>835</v>
      </c>
      <c r="F97" s="14"/>
      <c r="G97" s="16"/>
      <c r="H97" s="301"/>
      <c r="I97" s="301"/>
      <c r="J97" s="301"/>
      <c r="K97" s="301"/>
      <c r="L97" s="301"/>
      <c r="M97" s="301"/>
      <c r="N97" s="300"/>
      <c r="O97" s="300"/>
      <c r="P97" s="300"/>
    </row>
    <row r="98" spans="1:16" ht="58">
      <c r="A98" s="148"/>
      <c r="B98" s="7"/>
      <c r="C98" s="14" t="s">
        <v>2996</v>
      </c>
      <c r="D98" s="51">
        <v>1</v>
      </c>
      <c r="E98" s="16" t="s">
        <v>835</v>
      </c>
      <c r="F98" s="14"/>
      <c r="G98" s="16"/>
      <c r="H98" s="301"/>
      <c r="I98" s="301"/>
      <c r="J98" s="301"/>
      <c r="K98" s="301"/>
      <c r="L98" s="301"/>
      <c r="M98" s="301"/>
      <c r="N98" s="300"/>
      <c r="O98" s="300"/>
      <c r="P98" s="300"/>
    </row>
    <row r="99" spans="1:16" ht="62">
      <c r="A99" s="148" t="s">
        <v>1277</v>
      </c>
      <c r="B99" s="5" t="s">
        <v>307</v>
      </c>
      <c r="C99" s="14" t="s">
        <v>581</v>
      </c>
      <c r="D99" s="51">
        <v>1</v>
      </c>
      <c r="E99" s="16" t="s">
        <v>837</v>
      </c>
      <c r="F99" s="16"/>
      <c r="G99" s="16"/>
      <c r="H99" s="301"/>
      <c r="I99" s="301"/>
      <c r="J99" s="301"/>
      <c r="K99" s="301"/>
      <c r="L99" s="301"/>
      <c r="M99" s="301"/>
      <c r="N99" s="300"/>
      <c r="O99" s="300"/>
      <c r="P99" s="300"/>
    </row>
    <row r="100" spans="1:16" ht="72.5">
      <c r="A100" s="148"/>
      <c r="B100" s="5"/>
      <c r="C100" s="19" t="s">
        <v>2998</v>
      </c>
      <c r="D100" s="51">
        <v>1</v>
      </c>
      <c r="E100" s="16" t="s">
        <v>837</v>
      </c>
      <c r="F100" s="16"/>
      <c r="G100" s="16"/>
      <c r="H100" s="301"/>
      <c r="I100" s="301"/>
      <c r="J100" s="301"/>
      <c r="K100" s="301"/>
      <c r="L100" s="301"/>
      <c r="M100" s="301"/>
      <c r="N100" s="300"/>
      <c r="O100" s="300"/>
      <c r="P100" s="300"/>
    </row>
    <row r="101" spans="1:16" ht="58">
      <c r="A101" s="148"/>
      <c r="B101" s="5"/>
      <c r="C101" s="14" t="s">
        <v>3306</v>
      </c>
      <c r="D101" s="51">
        <v>1</v>
      </c>
      <c r="E101" s="16" t="s">
        <v>835</v>
      </c>
      <c r="F101" s="16"/>
      <c r="G101" s="16"/>
      <c r="H101" s="301"/>
      <c r="I101" s="301"/>
      <c r="J101" s="301"/>
      <c r="K101" s="301"/>
      <c r="L101" s="301"/>
      <c r="M101" s="301"/>
      <c r="N101" s="300"/>
      <c r="O101" s="300"/>
      <c r="P101" s="300"/>
    </row>
    <row r="102" spans="1:16" ht="101.5">
      <c r="A102" s="148"/>
      <c r="B102" s="5"/>
      <c r="C102" s="67" t="s">
        <v>3307</v>
      </c>
      <c r="D102" s="51">
        <v>1</v>
      </c>
      <c r="E102" s="16" t="s">
        <v>835</v>
      </c>
      <c r="F102" s="16"/>
      <c r="G102" s="16"/>
      <c r="H102" s="301"/>
      <c r="I102" s="301"/>
      <c r="J102" s="301"/>
      <c r="K102" s="301"/>
      <c r="L102" s="301"/>
      <c r="M102" s="301"/>
      <c r="N102" s="300"/>
      <c r="O102" s="300"/>
      <c r="P102" s="300"/>
    </row>
    <row r="103" spans="1:16" ht="62">
      <c r="A103" s="148" t="s">
        <v>1930</v>
      </c>
      <c r="B103" s="5" t="s">
        <v>308</v>
      </c>
      <c r="C103" s="19" t="s">
        <v>582</v>
      </c>
      <c r="D103" s="51">
        <v>1</v>
      </c>
      <c r="E103" s="16" t="s">
        <v>828</v>
      </c>
      <c r="F103" s="16"/>
      <c r="G103" s="16"/>
      <c r="H103" s="301"/>
      <c r="I103" s="301"/>
      <c r="J103" s="301"/>
      <c r="K103" s="301"/>
      <c r="L103" s="301"/>
      <c r="M103" s="301"/>
      <c r="N103" s="300"/>
      <c r="O103" s="300"/>
      <c r="P103" s="300"/>
    </row>
    <row r="104" spans="1:16" ht="37">
      <c r="A104" s="202" t="s">
        <v>1279</v>
      </c>
      <c r="B104" s="431" t="s">
        <v>309</v>
      </c>
      <c r="C104" s="443"/>
      <c r="D104" s="443"/>
      <c r="E104" s="443"/>
      <c r="F104" s="443"/>
      <c r="G104" s="483"/>
      <c r="H104" s="301">
        <f>SUM(D105:D112)</f>
        <v>8</v>
      </c>
      <c r="I104" s="301">
        <f>COUNT(D105:D112)*2</f>
        <v>16</v>
      </c>
      <c r="J104" s="301"/>
      <c r="K104" s="301"/>
      <c r="L104" s="301"/>
      <c r="M104" s="301"/>
      <c r="N104" s="300"/>
      <c r="O104" s="300"/>
      <c r="P104" s="300"/>
    </row>
    <row r="105" spans="1:16" ht="62">
      <c r="A105" s="148" t="s">
        <v>1280</v>
      </c>
      <c r="B105" s="5" t="s">
        <v>3308</v>
      </c>
      <c r="C105" s="19" t="s">
        <v>3309</v>
      </c>
      <c r="D105" s="51">
        <v>1</v>
      </c>
      <c r="E105" s="16" t="s">
        <v>835</v>
      </c>
      <c r="F105" s="19" t="s">
        <v>1933</v>
      </c>
      <c r="G105" s="16"/>
      <c r="H105" s="301"/>
      <c r="I105" s="301"/>
      <c r="J105" s="301"/>
      <c r="K105" s="301"/>
      <c r="L105" s="301"/>
      <c r="M105" s="301"/>
      <c r="N105" s="300"/>
      <c r="O105" s="300"/>
      <c r="P105" s="300"/>
    </row>
    <row r="106" spans="1:16" ht="58">
      <c r="A106" s="148" t="s">
        <v>1284</v>
      </c>
      <c r="B106" s="5" t="s">
        <v>310</v>
      </c>
      <c r="C106" s="14" t="s">
        <v>3310</v>
      </c>
      <c r="D106" s="51">
        <v>1</v>
      </c>
      <c r="E106" s="71" t="s">
        <v>827</v>
      </c>
      <c r="F106" s="16"/>
      <c r="G106" s="16"/>
      <c r="H106" s="301"/>
      <c r="I106" s="301"/>
      <c r="J106" s="301"/>
      <c r="K106" s="301"/>
      <c r="L106" s="301"/>
      <c r="M106" s="301"/>
      <c r="N106" s="300"/>
      <c r="O106" s="300"/>
      <c r="P106" s="300"/>
    </row>
    <row r="107" spans="1:16" ht="72.5">
      <c r="A107" s="148"/>
      <c r="B107" s="5"/>
      <c r="C107" s="14" t="s">
        <v>3311</v>
      </c>
      <c r="D107" s="51">
        <v>1</v>
      </c>
      <c r="E107" s="71" t="s">
        <v>827</v>
      </c>
      <c r="F107" s="14" t="s">
        <v>3312</v>
      </c>
      <c r="G107" s="16"/>
      <c r="H107" s="301"/>
      <c r="I107" s="301"/>
      <c r="J107" s="301"/>
      <c r="K107" s="301"/>
      <c r="L107" s="301"/>
      <c r="M107" s="301"/>
      <c r="N107" s="300"/>
      <c r="O107" s="300"/>
      <c r="P107" s="300"/>
    </row>
    <row r="108" spans="1:16" ht="46.5">
      <c r="A108" s="148" t="s">
        <v>1286</v>
      </c>
      <c r="B108" s="5" t="s">
        <v>311</v>
      </c>
      <c r="C108" s="71" t="s">
        <v>3313</v>
      </c>
      <c r="D108" s="51">
        <v>1</v>
      </c>
      <c r="E108" s="16" t="s">
        <v>827</v>
      </c>
      <c r="F108" s="16"/>
      <c r="G108" s="16"/>
      <c r="H108" s="301"/>
      <c r="I108" s="301"/>
      <c r="J108" s="301"/>
      <c r="K108" s="301"/>
      <c r="L108" s="301"/>
      <c r="M108" s="301"/>
      <c r="N108" s="300"/>
      <c r="O108" s="300"/>
      <c r="P108" s="300"/>
    </row>
    <row r="109" spans="1:16" ht="46.5">
      <c r="A109" s="148" t="s">
        <v>1289</v>
      </c>
      <c r="B109" s="7" t="s">
        <v>312</v>
      </c>
      <c r="C109" s="14" t="s">
        <v>3314</v>
      </c>
      <c r="D109" s="51">
        <v>1</v>
      </c>
      <c r="E109" s="16" t="s">
        <v>829</v>
      </c>
      <c r="F109" s="14"/>
      <c r="G109" s="16"/>
      <c r="H109" s="301"/>
      <c r="I109" s="301"/>
      <c r="J109" s="301"/>
      <c r="K109" s="301"/>
      <c r="L109" s="301"/>
      <c r="M109" s="301"/>
      <c r="N109" s="300"/>
      <c r="O109" s="300"/>
      <c r="P109" s="300"/>
    </row>
    <row r="110" spans="1:16" ht="29">
      <c r="A110" s="148"/>
      <c r="B110" s="14"/>
      <c r="C110" s="14" t="s">
        <v>3315</v>
      </c>
      <c r="D110" s="51">
        <v>1</v>
      </c>
      <c r="E110" s="16" t="s">
        <v>838</v>
      </c>
      <c r="F110" s="22"/>
      <c r="G110" s="16"/>
      <c r="H110" s="301"/>
      <c r="I110" s="301"/>
      <c r="J110" s="301"/>
      <c r="K110" s="301"/>
      <c r="L110" s="301"/>
      <c r="M110" s="301"/>
      <c r="N110" s="300"/>
      <c r="O110" s="300"/>
      <c r="P110" s="300"/>
    </row>
    <row r="111" spans="1:16" ht="62">
      <c r="A111" s="148" t="s">
        <v>1294</v>
      </c>
      <c r="B111" s="5" t="s">
        <v>314</v>
      </c>
      <c r="C111" s="19" t="s">
        <v>591</v>
      </c>
      <c r="D111" s="51">
        <v>1</v>
      </c>
      <c r="E111" s="16" t="s">
        <v>827</v>
      </c>
      <c r="F111" s="14" t="s">
        <v>3316</v>
      </c>
      <c r="G111" s="16"/>
      <c r="H111" s="301"/>
      <c r="I111" s="301"/>
      <c r="J111" s="301"/>
      <c r="K111" s="301"/>
      <c r="L111" s="301"/>
      <c r="M111" s="301"/>
      <c r="N111" s="300"/>
      <c r="O111" s="300"/>
      <c r="P111" s="300"/>
    </row>
    <row r="112" spans="1:16" ht="15.5">
      <c r="A112" s="148"/>
      <c r="B112" s="5"/>
      <c r="C112" s="14" t="s">
        <v>3317</v>
      </c>
      <c r="D112" s="51">
        <v>1</v>
      </c>
      <c r="E112" s="16" t="s">
        <v>835</v>
      </c>
      <c r="F112" s="16"/>
      <c r="G112" s="16"/>
      <c r="H112" s="301"/>
      <c r="I112" s="301"/>
      <c r="J112" s="301"/>
      <c r="K112" s="301"/>
      <c r="L112" s="301"/>
      <c r="M112" s="301"/>
      <c r="N112" s="300"/>
      <c r="O112" s="300"/>
      <c r="P112" s="300"/>
    </row>
    <row r="113" spans="1:16" ht="37">
      <c r="A113" s="202" t="s">
        <v>1298</v>
      </c>
      <c r="B113" s="431" t="s">
        <v>316</v>
      </c>
      <c r="C113" s="443"/>
      <c r="D113" s="443"/>
      <c r="E113" s="443"/>
      <c r="F113" s="443"/>
      <c r="G113" s="483"/>
      <c r="H113" s="301">
        <f>SUM(D114:D123)</f>
        <v>10</v>
      </c>
      <c r="I113" s="301">
        <f>COUNT(D114:D123)*2</f>
        <v>20</v>
      </c>
      <c r="J113" s="301"/>
      <c r="K113" s="301"/>
      <c r="L113" s="301"/>
      <c r="M113" s="301"/>
      <c r="N113" s="300"/>
      <c r="O113" s="300"/>
      <c r="P113" s="300"/>
    </row>
    <row r="114" spans="1:16" ht="43.5">
      <c r="A114" s="3" t="s">
        <v>1303</v>
      </c>
      <c r="B114" s="7" t="s">
        <v>3318</v>
      </c>
      <c r="C114" s="69" t="s">
        <v>2391</v>
      </c>
      <c r="D114" s="51">
        <v>1</v>
      </c>
      <c r="E114" s="16" t="s">
        <v>823</v>
      </c>
      <c r="F114" s="69" t="s">
        <v>894</v>
      </c>
      <c r="G114" s="16"/>
      <c r="H114" s="301"/>
      <c r="I114" s="301"/>
      <c r="J114" s="301"/>
      <c r="K114" s="301"/>
      <c r="L114" s="301"/>
      <c r="M114" s="301"/>
      <c r="N114" s="300"/>
      <c r="O114" s="300"/>
      <c r="P114" s="300"/>
    </row>
    <row r="115" spans="1:16" ht="29">
      <c r="A115" s="3"/>
      <c r="B115" s="7"/>
      <c r="C115" s="14" t="s">
        <v>598</v>
      </c>
      <c r="D115" s="51">
        <v>1</v>
      </c>
      <c r="E115" s="16" t="s">
        <v>823</v>
      </c>
      <c r="F115" s="14"/>
      <c r="G115" s="16"/>
      <c r="H115" s="301"/>
      <c r="I115" s="301"/>
      <c r="J115" s="301"/>
      <c r="K115" s="301"/>
      <c r="L115" s="301"/>
      <c r="M115" s="301"/>
      <c r="N115" s="300"/>
      <c r="O115" s="300"/>
      <c r="P115" s="300"/>
    </row>
    <row r="116" spans="1:16" ht="43.5">
      <c r="A116" s="3" t="s">
        <v>92</v>
      </c>
      <c r="B116" s="5" t="s">
        <v>318</v>
      </c>
      <c r="C116" s="87" t="s">
        <v>593</v>
      </c>
      <c r="D116" s="51">
        <v>1</v>
      </c>
      <c r="E116" s="16" t="s">
        <v>823</v>
      </c>
      <c r="F116" s="16"/>
      <c r="G116" s="16"/>
      <c r="H116" s="301"/>
      <c r="I116" s="301"/>
      <c r="J116" s="301"/>
      <c r="K116" s="301"/>
      <c r="L116" s="301"/>
      <c r="M116" s="301"/>
      <c r="N116" s="300"/>
      <c r="O116" s="300"/>
      <c r="P116" s="300"/>
    </row>
    <row r="117" spans="1:16" ht="29">
      <c r="A117" s="3"/>
      <c r="B117" s="5"/>
      <c r="C117" s="69" t="s">
        <v>594</v>
      </c>
      <c r="D117" s="51">
        <v>1</v>
      </c>
      <c r="E117" s="16" t="s">
        <v>823</v>
      </c>
      <c r="F117" s="16"/>
      <c r="G117" s="16"/>
      <c r="H117" s="301"/>
      <c r="I117" s="301"/>
      <c r="J117" s="301"/>
      <c r="K117" s="301"/>
      <c r="L117" s="301"/>
      <c r="M117" s="301"/>
      <c r="N117" s="300"/>
      <c r="O117" s="300"/>
      <c r="P117" s="300"/>
    </row>
    <row r="118" spans="1:16" ht="46.5">
      <c r="A118" s="3" t="s">
        <v>93</v>
      </c>
      <c r="B118" s="5" t="s">
        <v>3319</v>
      </c>
      <c r="C118" s="14" t="s">
        <v>3320</v>
      </c>
      <c r="D118" s="51">
        <v>1</v>
      </c>
      <c r="E118" s="16" t="s">
        <v>823</v>
      </c>
      <c r="F118" s="16"/>
      <c r="G118" s="16"/>
      <c r="H118" s="301"/>
      <c r="I118" s="301"/>
      <c r="J118" s="301"/>
      <c r="K118" s="301"/>
      <c r="L118" s="301"/>
      <c r="M118" s="301"/>
      <c r="N118" s="300"/>
      <c r="O118" s="300"/>
      <c r="P118" s="300"/>
    </row>
    <row r="119" spans="1:16" ht="46.5">
      <c r="A119" s="3" t="s">
        <v>1308</v>
      </c>
      <c r="B119" s="5" t="s">
        <v>320</v>
      </c>
      <c r="C119" s="19" t="s">
        <v>1309</v>
      </c>
      <c r="D119" s="51">
        <v>1</v>
      </c>
      <c r="E119" s="16" t="s">
        <v>823</v>
      </c>
      <c r="F119" s="16"/>
      <c r="G119" s="16"/>
      <c r="H119" s="301"/>
      <c r="I119" s="301"/>
      <c r="J119" s="301"/>
      <c r="K119" s="301"/>
      <c r="L119" s="301"/>
      <c r="M119" s="301"/>
      <c r="N119" s="300"/>
      <c r="O119" s="300"/>
      <c r="P119" s="300"/>
    </row>
    <row r="120" spans="1:16" ht="46.5">
      <c r="A120" s="3" t="s">
        <v>1310</v>
      </c>
      <c r="B120" s="6" t="s">
        <v>321</v>
      </c>
      <c r="C120" s="29" t="s">
        <v>3321</v>
      </c>
      <c r="D120" s="51">
        <v>1</v>
      </c>
      <c r="E120" s="16" t="s">
        <v>823</v>
      </c>
      <c r="F120" s="16"/>
      <c r="G120" s="16"/>
      <c r="H120" s="301"/>
      <c r="I120" s="301"/>
      <c r="J120" s="301"/>
      <c r="K120" s="301"/>
      <c r="L120" s="301"/>
      <c r="M120" s="301"/>
      <c r="N120" s="300"/>
      <c r="O120" s="300"/>
      <c r="P120" s="300"/>
    </row>
    <row r="121" spans="1:16" ht="72.5">
      <c r="A121" s="3" t="s">
        <v>97</v>
      </c>
      <c r="B121" s="6" t="s">
        <v>323</v>
      </c>
      <c r="C121" s="14" t="s">
        <v>3322</v>
      </c>
      <c r="D121" s="51">
        <v>1</v>
      </c>
      <c r="E121" s="71" t="s">
        <v>835</v>
      </c>
      <c r="F121" s="14" t="s">
        <v>897</v>
      </c>
      <c r="G121" s="16"/>
      <c r="H121" s="301"/>
      <c r="I121" s="301"/>
      <c r="J121" s="301"/>
      <c r="K121" s="301"/>
      <c r="L121" s="301"/>
      <c r="M121" s="301"/>
      <c r="N121" s="300"/>
      <c r="O121" s="300"/>
      <c r="P121" s="300"/>
    </row>
    <row r="122" spans="1:16" ht="29">
      <c r="A122" s="148"/>
      <c r="B122" s="6"/>
      <c r="C122" s="14" t="s">
        <v>3323</v>
      </c>
      <c r="D122" s="51">
        <v>1</v>
      </c>
      <c r="E122" s="16" t="s">
        <v>823</v>
      </c>
      <c r="F122" s="16"/>
      <c r="G122" s="16"/>
      <c r="H122" s="301"/>
      <c r="I122" s="301"/>
      <c r="J122" s="301"/>
      <c r="K122" s="301"/>
      <c r="L122" s="301"/>
      <c r="M122" s="301"/>
      <c r="N122" s="300"/>
      <c r="O122" s="300"/>
      <c r="P122" s="300"/>
    </row>
    <row r="123" spans="1:16" ht="43.5">
      <c r="A123" s="3" t="s">
        <v>99</v>
      </c>
      <c r="B123" s="15" t="s">
        <v>325</v>
      </c>
      <c r="C123" s="14" t="s">
        <v>1953</v>
      </c>
      <c r="D123" s="51">
        <v>1</v>
      </c>
      <c r="E123" s="16" t="s">
        <v>831</v>
      </c>
      <c r="F123" s="16"/>
      <c r="G123" s="16"/>
      <c r="H123" s="301"/>
      <c r="I123" s="301"/>
      <c r="J123" s="301"/>
      <c r="K123" s="301"/>
      <c r="L123" s="301"/>
      <c r="M123" s="301"/>
      <c r="N123" s="300"/>
      <c r="O123" s="300"/>
      <c r="P123" s="300"/>
    </row>
    <row r="124" spans="1:16" ht="37">
      <c r="A124" s="202" t="s">
        <v>100</v>
      </c>
      <c r="B124" s="431" t="s">
        <v>326</v>
      </c>
      <c r="C124" s="443"/>
      <c r="D124" s="443"/>
      <c r="E124" s="443"/>
      <c r="F124" s="443"/>
      <c r="G124" s="483"/>
      <c r="H124" s="301">
        <f>SUM(D125:D126)</f>
        <v>2</v>
      </c>
      <c r="I124" s="301">
        <f>COUNT(D125:D126)*2</f>
        <v>4</v>
      </c>
      <c r="J124" s="301"/>
      <c r="K124" s="301"/>
      <c r="L124" s="301"/>
      <c r="M124" s="301"/>
      <c r="N124" s="300"/>
      <c r="O124" s="300"/>
      <c r="P124" s="300"/>
    </row>
    <row r="125" spans="1:16" ht="62">
      <c r="A125" s="3" t="s">
        <v>1322</v>
      </c>
      <c r="B125" s="5" t="s">
        <v>327</v>
      </c>
      <c r="C125" s="14" t="s">
        <v>2403</v>
      </c>
      <c r="D125" s="51">
        <v>1</v>
      </c>
      <c r="E125" s="16" t="s">
        <v>828</v>
      </c>
      <c r="F125" s="14"/>
      <c r="G125" s="16"/>
      <c r="H125" s="301"/>
      <c r="I125" s="301"/>
      <c r="J125" s="301"/>
      <c r="K125" s="301"/>
      <c r="L125" s="301"/>
      <c r="M125" s="301"/>
      <c r="N125" s="300"/>
      <c r="O125" s="300"/>
      <c r="P125" s="300"/>
    </row>
    <row r="126" spans="1:16" ht="62">
      <c r="A126" s="3" t="s">
        <v>1323</v>
      </c>
      <c r="B126" s="5" t="s">
        <v>328</v>
      </c>
      <c r="C126" s="14" t="s">
        <v>3324</v>
      </c>
      <c r="D126" s="51">
        <v>1</v>
      </c>
      <c r="E126" s="16" t="s">
        <v>828</v>
      </c>
      <c r="F126" s="16"/>
      <c r="G126" s="16"/>
      <c r="H126" s="301"/>
      <c r="I126" s="301"/>
      <c r="J126" s="301"/>
      <c r="K126" s="301"/>
      <c r="L126" s="301"/>
      <c r="M126" s="301"/>
      <c r="N126" s="300"/>
      <c r="O126" s="300"/>
      <c r="P126" s="300"/>
    </row>
    <row r="127" spans="1:16" ht="37">
      <c r="A127" s="202" t="s">
        <v>3325</v>
      </c>
      <c r="B127" s="431" t="s">
        <v>333</v>
      </c>
      <c r="C127" s="443"/>
      <c r="D127" s="443"/>
      <c r="E127" s="443"/>
      <c r="F127" s="443"/>
      <c r="G127" s="483"/>
      <c r="H127" s="301">
        <f>SUM(D128)</f>
        <v>1</v>
      </c>
      <c r="I127" s="301">
        <f>COUNT(D128)*2</f>
        <v>2</v>
      </c>
      <c r="J127" s="301"/>
      <c r="K127" s="301"/>
      <c r="L127" s="301"/>
      <c r="M127" s="301"/>
      <c r="N127" s="300"/>
      <c r="O127" s="300"/>
      <c r="P127" s="300"/>
    </row>
    <row r="128" spans="1:16" ht="72.5">
      <c r="A128" s="3" t="s">
        <v>3326</v>
      </c>
      <c r="B128" s="7" t="s">
        <v>3327</v>
      </c>
      <c r="C128" s="14" t="s">
        <v>3328</v>
      </c>
      <c r="D128" s="51">
        <v>1</v>
      </c>
      <c r="E128" s="16" t="s">
        <v>829</v>
      </c>
      <c r="F128" s="16"/>
      <c r="G128" s="16"/>
      <c r="H128" s="301"/>
      <c r="I128" s="301"/>
      <c r="J128" s="301"/>
      <c r="K128" s="301"/>
      <c r="L128" s="301"/>
      <c r="M128" s="301"/>
      <c r="N128" s="300"/>
      <c r="O128" s="300"/>
      <c r="P128" s="300"/>
    </row>
    <row r="129" spans="1:16" ht="37">
      <c r="A129" s="202" t="s">
        <v>1327</v>
      </c>
      <c r="B129" s="431" t="s">
        <v>336</v>
      </c>
      <c r="C129" s="443"/>
      <c r="D129" s="443"/>
      <c r="E129" s="443"/>
      <c r="F129" s="443"/>
      <c r="G129" s="483"/>
      <c r="H129" s="301">
        <f>SUM(D130:D132)</f>
        <v>3</v>
      </c>
      <c r="I129" s="301">
        <f>COUNT(D130:D132)*2</f>
        <v>6</v>
      </c>
      <c r="J129" s="301"/>
      <c r="K129" s="301"/>
      <c r="L129" s="301"/>
      <c r="M129" s="301"/>
      <c r="N129" s="300"/>
      <c r="O129" s="300"/>
      <c r="P129" s="300"/>
    </row>
    <row r="130" spans="1:16" ht="46.5">
      <c r="A130" s="3" t="s">
        <v>1328</v>
      </c>
      <c r="B130" s="6" t="s">
        <v>337</v>
      </c>
      <c r="C130" s="6" t="s">
        <v>3329</v>
      </c>
      <c r="D130" s="51">
        <v>1</v>
      </c>
      <c r="E130" s="16" t="s">
        <v>831</v>
      </c>
      <c r="F130" s="16"/>
      <c r="G130" s="16"/>
      <c r="H130" s="301"/>
      <c r="I130" s="301"/>
      <c r="J130" s="301"/>
      <c r="K130" s="301"/>
      <c r="L130" s="301"/>
      <c r="M130" s="301"/>
      <c r="N130" s="300"/>
      <c r="O130" s="300"/>
      <c r="P130" s="300"/>
    </row>
    <row r="131" spans="1:16" ht="62">
      <c r="A131" s="3" t="s">
        <v>1329</v>
      </c>
      <c r="B131" s="6" t="s">
        <v>338</v>
      </c>
      <c r="C131" s="14" t="s">
        <v>617</v>
      </c>
      <c r="D131" s="51">
        <v>1</v>
      </c>
      <c r="E131" s="16" t="s">
        <v>829</v>
      </c>
      <c r="F131" s="14" t="s">
        <v>3330</v>
      </c>
      <c r="G131" s="16"/>
      <c r="H131" s="301"/>
      <c r="I131" s="301"/>
      <c r="J131" s="301"/>
      <c r="K131" s="301"/>
      <c r="L131" s="301"/>
      <c r="M131" s="301"/>
      <c r="N131" s="300"/>
      <c r="O131" s="300"/>
      <c r="P131" s="300"/>
    </row>
    <row r="132" spans="1:16" ht="77.5">
      <c r="A132" s="3" t="s">
        <v>1331</v>
      </c>
      <c r="B132" s="6" t="s">
        <v>3331</v>
      </c>
      <c r="C132" s="69" t="s">
        <v>3332</v>
      </c>
      <c r="D132" s="51">
        <v>1</v>
      </c>
      <c r="E132" s="16" t="s">
        <v>823</v>
      </c>
      <c r="F132" s="22"/>
      <c r="G132" s="16"/>
      <c r="H132" s="301"/>
      <c r="I132" s="301"/>
      <c r="J132" s="301"/>
      <c r="K132" s="301"/>
      <c r="L132" s="301"/>
      <c r="M132" s="301"/>
      <c r="N132" s="300"/>
      <c r="O132" s="300"/>
      <c r="P132" s="300"/>
    </row>
    <row r="133" spans="1:16" ht="21">
      <c r="A133" s="248"/>
      <c r="B133" s="440" t="s">
        <v>340</v>
      </c>
      <c r="C133" s="441"/>
      <c r="D133" s="441"/>
      <c r="E133" s="441"/>
      <c r="F133" s="441"/>
      <c r="G133" s="490"/>
      <c r="H133" s="301">
        <f>H134+H137+H140+H146+H150+H165</f>
        <v>27</v>
      </c>
      <c r="I133" s="301">
        <f>I134+I137+I140+I146+I150+I165</f>
        <v>54</v>
      </c>
      <c r="J133" s="301"/>
      <c r="K133" s="301"/>
      <c r="L133" s="301"/>
      <c r="M133" s="301"/>
      <c r="N133" s="300"/>
      <c r="O133" s="300"/>
      <c r="P133" s="300"/>
    </row>
    <row r="134" spans="1:16" ht="37">
      <c r="A134" s="202" t="s">
        <v>1332</v>
      </c>
      <c r="B134" s="431" t="s">
        <v>1333</v>
      </c>
      <c r="C134" s="443"/>
      <c r="D134" s="443"/>
      <c r="E134" s="443"/>
      <c r="F134" s="443"/>
      <c r="G134" s="483"/>
      <c r="H134" s="301">
        <f>SUM(D135:D136)</f>
        <v>2</v>
      </c>
      <c r="I134" s="301">
        <f>COUNT(D135:D136)*2</f>
        <v>4</v>
      </c>
      <c r="J134" s="301"/>
      <c r="K134" s="301"/>
      <c r="L134" s="301"/>
      <c r="M134" s="301"/>
      <c r="N134" s="300"/>
      <c r="O134" s="300"/>
      <c r="P134" s="300"/>
    </row>
    <row r="135" spans="1:16" ht="46.5">
      <c r="A135" s="3" t="s">
        <v>1334</v>
      </c>
      <c r="B135" s="5" t="s">
        <v>342</v>
      </c>
      <c r="C135" s="14" t="s">
        <v>3333</v>
      </c>
      <c r="D135" s="152">
        <v>1</v>
      </c>
      <c r="E135" s="16" t="s">
        <v>840</v>
      </c>
      <c r="F135" s="22"/>
      <c r="G135" s="16"/>
      <c r="H135" s="301"/>
      <c r="I135" s="301"/>
      <c r="J135" s="301"/>
      <c r="K135" s="301"/>
      <c r="L135" s="301"/>
      <c r="M135" s="301"/>
      <c r="N135" s="300"/>
      <c r="O135" s="300"/>
      <c r="P135" s="300"/>
    </row>
    <row r="136" spans="1:16" ht="43.5">
      <c r="A136" s="148"/>
      <c r="B136" s="5"/>
      <c r="C136" s="14" t="s">
        <v>3334</v>
      </c>
      <c r="D136" s="51">
        <v>1</v>
      </c>
      <c r="E136" s="16" t="s">
        <v>840</v>
      </c>
      <c r="F136" s="14" t="s">
        <v>900</v>
      </c>
      <c r="G136" s="16"/>
      <c r="H136" s="301"/>
      <c r="I136" s="301"/>
      <c r="J136" s="301"/>
      <c r="K136" s="301"/>
      <c r="L136" s="301"/>
      <c r="M136" s="301"/>
      <c r="N136" s="300"/>
      <c r="O136" s="300"/>
      <c r="P136" s="300"/>
    </row>
    <row r="137" spans="1:16" ht="37">
      <c r="A137" s="202" t="s">
        <v>1351</v>
      </c>
      <c r="B137" s="431" t="s">
        <v>348</v>
      </c>
      <c r="C137" s="443"/>
      <c r="D137" s="443"/>
      <c r="E137" s="443"/>
      <c r="F137" s="443"/>
      <c r="G137" s="483"/>
      <c r="H137" s="301">
        <f>SUM(D138:D139)</f>
        <v>2</v>
      </c>
      <c r="I137" s="301">
        <f>COUNT(D138:D139)*2</f>
        <v>4</v>
      </c>
      <c r="J137" s="301"/>
      <c r="K137" s="301"/>
      <c r="L137" s="301"/>
      <c r="M137" s="301"/>
      <c r="N137" s="300"/>
      <c r="O137" s="300"/>
      <c r="P137" s="300"/>
    </row>
    <row r="138" spans="1:16" ht="87">
      <c r="A138" s="3" t="s">
        <v>1354</v>
      </c>
      <c r="B138" s="14" t="s">
        <v>350</v>
      </c>
      <c r="C138" s="14" t="s">
        <v>3335</v>
      </c>
      <c r="D138" s="51">
        <v>1</v>
      </c>
      <c r="E138" s="16" t="s">
        <v>829</v>
      </c>
      <c r="F138" s="16"/>
      <c r="G138" s="16"/>
      <c r="H138" s="301"/>
      <c r="I138" s="301"/>
      <c r="J138" s="301"/>
      <c r="K138" s="301"/>
      <c r="L138" s="301"/>
      <c r="M138" s="301"/>
      <c r="N138" s="300"/>
      <c r="O138" s="300"/>
      <c r="P138" s="300"/>
    </row>
    <row r="139" spans="1:16" ht="29">
      <c r="A139" s="148"/>
      <c r="B139" s="5"/>
      <c r="C139" s="14" t="s">
        <v>3336</v>
      </c>
      <c r="D139" s="51">
        <v>1</v>
      </c>
      <c r="E139" s="16" t="s">
        <v>829</v>
      </c>
      <c r="F139" s="14" t="s">
        <v>3337</v>
      </c>
      <c r="G139" s="16"/>
      <c r="H139" s="301"/>
      <c r="I139" s="301"/>
      <c r="J139" s="301"/>
      <c r="K139" s="301"/>
      <c r="L139" s="301"/>
      <c r="M139" s="301"/>
      <c r="N139" s="300"/>
      <c r="O139" s="300"/>
      <c r="P139" s="300"/>
    </row>
    <row r="140" spans="1:16" ht="37">
      <c r="A140" s="202" t="s">
        <v>1374</v>
      </c>
      <c r="B140" s="431" t="s">
        <v>369</v>
      </c>
      <c r="C140" s="443"/>
      <c r="D140" s="443"/>
      <c r="E140" s="443"/>
      <c r="F140" s="443"/>
      <c r="G140" s="483"/>
      <c r="H140" s="301">
        <f>SUM(D141:D145)</f>
        <v>5</v>
      </c>
      <c r="I140" s="301">
        <f>COUNT(D141:D145)*2</f>
        <v>10</v>
      </c>
      <c r="J140" s="301"/>
      <c r="K140" s="301"/>
      <c r="L140" s="301"/>
      <c r="M140" s="301"/>
      <c r="N140" s="300"/>
      <c r="O140" s="300"/>
      <c r="P140" s="300"/>
    </row>
    <row r="141" spans="1:16" ht="46.5">
      <c r="A141" s="3" t="s">
        <v>1381</v>
      </c>
      <c r="B141" s="6" t="s">
        <v>374</v>
      </c>
      <c r="C141" s="19" t="s">
        <v>2765</v>
      </c>
      <c r="D141" s="51">
        <v>1</v>
      </c>
      <c r="E141" s="16" t="s">
        <v>825</v>
      </c>
      <c r="F141" s="14" t="s">
        <v>3338</v>
      </c>
      <c r="G141" s="16"/>
      <c r="H141" s="301"/>
      <c r="I141" s="301"/>
      <c r="J141" s="301"/>
      <c r="K141" s="301"/>
      <c r="L141" s="301"/>
      <c r="M141" s="301"/>
      <c r="N141" s="300"/>
      <c r="O141" s="300"/>
      <c r="P141" s="300"/>
    </row>
    <row r="142" spans="1:16" ht="46.5">
      <c r="A142" s="3" t="s">
        <v>1383</v>
      </c>
      <c r="B142" s="6" t="s">
        <v>375</v>
      </c>
      <c r="C142" s="14" t="s">
        <v>3339</v>
      </c>
      <c r="D142" s="51">
        <v>1</v>
      </c>
      <c r="E142" s="16" t="s">
        <v>840</v>
      </c>
      <c r="F142" s="22"/>
      <c r="G142" s="16"/>
      <c r="H142" s="301"/>
      <c r="I142" s="301"/>
      <c r="J142" s="301"/>
      <c r="K142" s="301"/>
      <c r="L142" s="301"/>
      <c r="M142" s="301"/>
      <c r="N142" s="300"/>
      <c r="O142" s="300"/>
      <c r="P142" s="300"/>
    </row>
    <row r="143" spans="1:16" ht="43.5">
      <c r="A143" s="3"/>
      <c r="B143" s="6"/>
      <c r="C143" s="14" t="s">
        <v>3340</v>
      </c>
      <c r="D143" s="51">
        <v>1</v>
      </c>
      <c r="E143" s="16" t="s">
        <v>840</v>
      </c>
      <c r="F143" s="14" t="s">
        <v>3341</v>
      </c>
      <c r="G143" s="16"/>
      <c r="H143" s="301"/>
      <c r="I143" s="301"/>
      <c r="J143" s="301"/>
      <c r="K143" s="301"/>
      <c r="L143" s="301"/>
      <c r="M143" s="301"/>
      <c r="N143" s="300"/>
      <c r="O143" s="300"/>
      <c r="P143" s="300"/>
    </row>
    <row r="144" spans="1:16" ht="62">
      <c r="A144" s="3" t="s">
        <v>1386</v>
      </c>
      <c r="B144" s="6" t="s">
        <v>376</v>
      </c>
      <c r="C144" s="14" t="s">
        <v>3342</v>
      </c>
      <c r="D144" s="51">
        <v>1</v>
      </c>
      <c r="E144" s="16" t="s">
        <v>823</v>
      </c>
      <c r="F144" s="14"/>
      <c r="G144" s="16"/>
      <c r="H144" s="301"/>
      <c r="I144" s="301"/>
      <c r="J144" s="301"/>
      <c r="K144" s="301"/>
      <c r="L144" s="301"/>
      <c r="M144" s="301"/>
      <c r="N144" s="300"/>
      <c r="O144" s="300"/>
      <c r="P144" s="300"/>
    </row>
    <row r="145" spans="1:16" ht="29">
      <c r="A145" s="3"/>
      <c r="B145" s="6"/>
      <c r="C145" s="14" t="s">
        <v>3343</v>
      </c>
      <c r="D145" s="51">
        <v>1</v>
      </c>
      <c r="E145" s="16" t="s">
        <v>823</v>
      </c>
      <c r="F145" s="14" t="s">
        <v>3344</v>
      </c>
      <c r="G145" s="16"/>
      <c r="H145" s="301"/>
      <c r="I145" s="301"/>
      <c r="J145" s="301"/>
      <c r="K145" s="301"/>
      <c r="L145" s="301"/>
      <c r="M145" s="301"/>
      <c r="N145" s="300"/>
      <c r="O145" s="300"/>
      <c r="P145" s="300"/>
    </row>
    <row r="146" spans="1:16" ht="37">
      <c r="A146" s="202" t="s">
        <v>1388</v>
      </c>
      <c r="B146" s="431" t="s">
        <v>382</v>
      </c>
      <c r="C146" s="443"/>
      <c r="D146" s="443"/>
      <c r="E146" s="443"/>
      <c r="F146" s="443"/>
      <c r="G146" s="483"/>
      <c r="H146" s="301">
        <f>SUM(D147:D149)</f>
        <v>3</v>
      </c>
      <c r="I146" s="301">
        <f>COUNT(D147:D149)*2</f>
        <v>6</v>
      </c>
      <c r="J146" s="301"/>
      <c r="K146" s="301"/>
      <c r="L146" s="301"/>
      <c r="M146" s="301"/>
      <c r="N146" s="300"/>
      <c r="O146" s="300"/>
      <c r="P146" s="300"/>
    </row>
    <row r="147" spans="1:16" ht="31">
      <c r="A147" s="3" t="s">
        <v>1389</v>
      </c>
      <c r="B147" s="5" t="s">
        <v>3345</v>
      </c>
      <c r="C147" s="14" t="s">
        <v>3346</v>
      </c>
      <c r="D147" s="51">
        <v>1</v>
      </c>
      <c r="E147" s="16" t="s">
        <v>835</v>
      </c>
      <c r="F147" s="16"/>
      <c r="G147" s="16"/>
      <c r="H147" s="301"/>
      <c r="I147" s="301"/>
      <c r="J147" s="301"/>
      <c r="K147" s="301"/>
      <c r="L147" s="301"/>
      <c r="M147" s="301"/>
      <c r="N147" s="300"/>
      <c r="O147" s="300"/>
      <c r="P147" s="300"/>
    </row>
    <row r="148" spans="1:16" ht="43.5">
      <c r="A148" s="3"/>
      <c r="B148" s="5"/>
      <c r="C148" s="14" t="s">
        <v>2470</v>
      </c>
      <c r="D148" s="51">
        <v>1</v>
      </c>
      <c r="E148" s="16" t="s">
        <v>835</v>
      </c>
      <c r="F148" s="16"/>
      <c r="G148" s="16"/>
      <c r="H148" s="301"/>
      <c r="I148" s="301"/>
      <c r="J148" s="301"/>
      <c r="K148" s="301"/>
      <c r="L148" s="301"/>
      <c r="M148" s="301"/>
      <c r="N148" s="300"/>
      <c r="O148" s="300"/>
      <c r="P148" s="300"/>
    </row>
    <row r="149" spans="1:16" ht="58">
      <c r="A149" s="3" t="s">
        <v>3347</v>
      </c>
      <c r="B149" s="5" t="s">
        <v>3348</v>
      </c>
      <c r="C149" s="14" t="s">
        <v>3349</v>
      </c>
      <c r="D149" s="51">
        <v>1</v>
      </c>
      <c r="E149" s="16" t="s">
        <v>835</v>
      </c>
      <c r="F149" s="14" t="s">
        <v>3350</v>
      </c>
      <c r="G149" s="16"/>
      <c r="H149" s="301"/>
      <c r="I149" s="301"/>
      <c r="J149" s="301"/>
      <c r="K149" s="301"/>
      <c r="L149" s="301"/>
      <c r="M149" s="301"/>
      <c r="N149" s="300"/>
      <c r="O149" s="300"/>
      <c r="P149" s="300"/>
    </row>
    <row r="150" spans="1:16" ht="37">
      <c r="A150" s="202" t="s">
        <v>1391</v>
      </c>
      <c r="B150" s="431" t="s">
        <v>388</v>
      </c>
      <c r="C150" s="443"/>
      <c r="D150" s="443"/>
      <c r="E150" s="443"/>
      <c r="F150" s="443"/>
      <c r="G150" s="483"/>
      <c r="H150" s="301">
        <f>SUM(D151:D164)</f>
        <v>14</v>
      </c>
      <c r="I150" s="301">
        <f>COUNT(D151:D164)*2</f>
        <v>28</v>
      </c>
      <c r="J150" s="301"/>
      <c r="K150" s="301"/>
      <c r="L150" s="301"/>
      <c r="M150" s="301"/>
      <c r="N150" s="300"/>
      <c r="O150" s="300"/>
      <c r="P150" s="300"/>
    </row>
    <row r="151" spans="1:16" ht="145">
      <c r="A151" s="3" t="s">
        <v>1392</v>
      </c>
      <c r="B151" s="5" t="s">
        <v>389</v>
      </c>
      <c r="C151" s="14" t="s">
        <v>3351</v>
      </c>
      <c r="D151" s="51">
        <v>1</v>
      </c>
      <c r="E151" s="16" t="s">
        <v>825</v>
      </c>
      <c r="F151" s="14" t="s">
        <v>3352</v>
      </c>
      <c r="G151" s="16"/>
      <c r="H151" s="301"/>
      <c r="I151" s="301"/>
      <c r="J151" s="301"/>
      <c r="K151" s="301"/>
      <c r="L151" s="301"/>
      <c r="M151" s="301"/>
      <c r="N151" s="300"/>
      <c r="O151" s="300"/>
      <c r="P151" s="300"/>
    </row>
    <row r="152" spans="1:16" ht="72.5">
      <c r="A152" s="148"/>
      <c r="B152" s="5"/>
      <c r="C152" s="14" t="s">
        <v>3353</v>
      </c>
      <c r="D152" s="51">
        <v>1</v>
      </c>
      <c r="E152" s="16" t="s">
        <v>829</v>
      </c>
      <c r="F152" s="15"/>
      <c r="G152" s="103"/>
      <c r="H152" s="301"/>
      <c r="I152" s="301"/>
      <c r="J152" s="301"/>
      <c r="K152" s="301"/>
      <c r="L152" s="301"/>
      <c r="M152" s="301"/>
      <c r="N152" s="300"/>
      <c r="O152" s="300"/>
      <c r="P152" s="300"/>
    </row>
    <row r="153" spans="1:16" ht="43.5">
      <c r="A153" s="148"/>
      <c r="B153" s="5"/>
      <c r="C153" s="14" t="s">
        <v>3354</v>
      </c>
      <c r="D153" s="51">
        <v>1</v>
      </c>
      <c r="E153" s="16" t="s">
        <v>829</v>
      </c>
      <c r="F153" s="16"/>
      <c r="G153" s="16"/>
      <c r="H153" s="301"/>
      <c r="I153" s="301"/>
      <c r="J153" s="301"/>
      <c r="K153" s="301"/>
      <c r="L153" s="301"/>
      <c r="M153" s="301"/>
      <c r="N153" s="300"/>
      <c r="O153" s="300"/>
      <c r="P153" s="300"/>
    </row>
    <row r="154" spans="1:16" ht="43.5">
      <c r="A154" s="148"/>
      <c r="B154" s="5"/>
      <c r="C154" s="14" t="s">
        <v>3355</v>
      </c>
      <c r="D154" s="51">
        <v>1</v>
      </c>
      <c r="E154" s="16" t="s">
        <v>829</v>
      </c>
      <c r="F154" s="16"/>
      <c r="G154" s="16"/>
      <c r="H154" s="301"/>
      <c r="I154" s="301"/>
      <c r="J154" s="301"/>
      <c r="K154" s="301"/>
      <c r="L154" s="301"/>
      <c r="M154" s="301"/>
      <c r="N154" s="300"/>
      <c r="O154" s="300"/>
      <c r="P154" s="300"/>
    </row>
    <row r="155" spans="1:16" ht="58">
      <c r="A155" s="148"/>
      <c r="B155" s="5"/>
      <c r="C155" s="14" t="s">
        <v>3356</v>
      </c>
      <c r="D155" s="51">
        <v>1</v>
      </c>
      <c r="E155" s="16" t="s">
        <v>829</v>
      </c>
      <c r="F155" s="14" t="s">
        <v>3357</v>
      </c>
      <c r="G155" s="16"/>
      <c r="H155" s="301"/>
      <c r="I155" s="301"/>
      <c r="J155" s="301"/>
      <c r="K155" s="301"/>
      <c r="L155" s="301"/>
      <c r="M155" s="301"/>
      <c r="N155" s="300"/>
      <c r="O155" s="300"/>
      <c r="P155" s="300"/>
    </row>
    <row r="156" spans="1:16" ht="58">
      <c r="A156" s="3" t="s">
        <v>3358</v>
      </c>
      <c r="B156" s="5" t="s">
        <v>3359</v>
      </c>
      <c r="C156" s="14" t="s">
        <v>3360</v>
      </c>
      <c r="D156" s="51">
        <v>1</v>
      </c>
      <c r="E156" s="16" t="s">
        <v>827</v>
      </c>
      <c r="F156" s="16"/>
      <c r="G156" s="16"/>
      <c r="H156" s="301"/>
      <c r="I156" s="301"/>
      <c r="J156" s="301"/>
      <c r="K156" s="301"/>
      <c r="L156" s="301"/>
      <c r="M156" s="301"/>
      <c r="N156" s="300"/>
      <c r="O156" s="300"/>
      <c r="P156" s="300"/>
    </row>
    <row r="157" spans="1:16" ht="58">
      <c r="A157" s="148"/>
      <c r="B157" s="5"/>
      <c r="C157" s="14" t="s">
        <v>3361</v>
      </c>
      <c r="D157" s="51">
        <v>1</v>
      </c>
      <c r="E157" s="16" t="s">
        <v>827</v>
      </c>
      <c r="F157" s="16"/>
      <c r="G157" s="16"/>
      <c r="H157" s="301"/>
      <c r="I157" s="301"/>
      <c r="J157" s="301"/>
      <c r="K157" s="301"/>
      <c r="L157" s="301"/>
      <c r="M157" s="301"/>
      <c r="N157" s="300"/>
      <c r="O157" s="300"/>
      <c r="P157" s="300"/>
    </row>
    <row r="158" spans="1:16" ht="58">
      <c r="A158" s="148"/>
      <c r="B158" s="5"/>
      <c r="C158" s="14" t="s">
        <v>3362</v>
      </c>
      <c r="D158" s="51">
        <v>1</v>
      </c>
      <c r="E158" s="16" t="s">
        <v>829</v>
      </c>
      <c r="F158" s="16"/>
      <c r="G158" s="16"/>
      <c r="H158" s="301"/>
      <c r="I158" s="301"/>
      <c r="J158" s="301"/>
      <c r="K158" s="301"/>
      <c r="L158" s="301"/>
      <c r="M158" s="301"/>
      <c r="N158" s="300"/>
      <c r="O158" s="300"/>
      <c r="P158" s="300"/>
    </row>
    <row r="159" spans="1:16" ht="72.5">
      <c r="A159" s="3" t="s">
        <v>1394</v>
      </c>
      <c r="B159" s="5" t="s">
        <v>3363</v>
      </c>
      <c r="C159" s="14" t="s">
        <v>3364</v>
      </c>
      <c r="D159" s="51">
        <v>1</v>
      </c>
      <c r="E159" s="16" t="s">
        <v>829</v>
      </c>
      <c r="F159" s="16"/>
      <c r="G159" s="16"/>
      <c r="H159" s="301"/>
      <c r="I159" s="301"/>
      <c r="J159" s="301"/>
      <c r="K159" s="301"/>
      <c r="L159" s="301"/>
      <c r="M159" s="301"/>
      <c r="N159" s="300"/>
      <c r="O159" s="300"/>
      <c r="P159" s="300"/>
    </row>
    <row r="160" spans="1:16" ht="29">
      <c r="A160" s="148"/>
      <c r="B160" s="5"/>
      <c r="C160" s="14" t="s">
        <v>3365</v>
      </c>
      <c r="D160" s="51">
        <v>1</v>
      </c>
      <c r="E160" s="16" t="s">
        <v>825</v>
      </c>
      <c r="F160" s="16"/>
      <c r="G160" s="16"/>
      <c r="H160" s="301"/>
      <c r="I160" s="301"/>
      <c r="J160" s="301"/>
      <c r="K160" s="301"/>
      <c r="L160" s="301"/>
      <c r="M160" s="301"/>
      <c r="N160" s="300"/>
      <c r="O160" s="300"/>
      <c r="P160" s="300"/>
    </row>
    <row r="161" spans="1:16" ht="72.5">
      <c r="A161" s="148"/>
      <c r="B161" s="5"/>
      <c r="C161" s="14" t="s">
        <v>3366</v>
      </c>
      <c r="D161" s="51">
        <v>1</v>
      </c>
      <c r="E161" s="16" t="s">
        <v>829</v>
      </c>
      <c r="F161" s="16"/>
      <c r="G161" s="16"/>
      <c r="H161" s="301"/>
      <c r="I161" s="301"/>
      <c r="J161" s="301"/>
      <c r="K161" s="301"/>
      <c r="L161" s="301"/>
      <c r="M161" s="301"/>
      <c r="N161" s="300"/>
      <c r="O161" s="300"/>
      <c r="P161" s="300"/>
    </row>
    <row r="162" spans="1:16" ht="43.5">
      <c r="A162" s="148"/>
      <c r="B162" s="5"/>
      <c r="C162" s="14" t="s">
        <v>3367</v>
      </c>
      <c r="D162" s="51">
        <v>1</v>
      </c>
      <c r="E162" s="16" t="s">
        <v>829</v>
      </c>
      <c r="F162" s="16"/>
      <c r="G162" s="16"/>
      <c r="H162" s="301"/>
      <c r="I162" s="301"/>
      <c r="J162" s="301"/>
      <c r="K162" s="301"/>
      <c r="L162" s="301"/>
      <c r="M162" s="301"/>
      <c r="N162" s="300"/>
      <c r="O162" s="300"/>
      <c r="P162" s="300"/>
    </row>
    <row r="163" spans="1:16" ht="43.5">
      <c r="A163" s="148"/>
      <c r="B163" s="5"/>
      <c r="C163" s="14" t="s">
        <v>3368</v>
      </c>
      <c r="D163" s="51">
        <v>1</v>
      </c>
      <c r="E163" s="16" t="s">
        <v>829</v>
      </c>
      <c r="F163" s="16"/>
      <c r="G163" s="16"/>
      <c r="H163" s="301"/>
      <c r="I163" s="301"/>
      <c r="J163" s="301"/>
      <c r="K163" s="301"/>
      <c r="L163" s="301"/>
      <c r="M163" s="301"/>
      <c r="N163" s="300"/>
      <c r="O163" s="300"/>
      <c r="P163" s="300"/>
    </row>
    <row r="164" spans="1:16" ht="58">
      <c r="A164" s="148"/>
      <c r="B164" s="5"/>
      <c r="C164" s="14" t="s">
        <v>3369</v>
      </c>
      <c r="D164" s="51">
        <v>1</v>
      </c>
      <c r="E164" s="16" t="s">
        <v>829</v>
      </c>
      <c r="F164" s="16"/>
      <c r="G164" s="16"/>
      <c r="H164" s="301"/>
      <c r="I164" s="301"/>
      <c r="J164" s="301"/>
      <c r="K164" s="301"/>
      <c r="L164" s="301"/>
      <c r="M164" s="301"/>
      <c r="N164" s="300"/>
      <c r="O164" s="300"/>
      <c r="P164" s="300"/>
    </row>
    <row r="165" spans="1:16" ht="37">
      <c r="A165" s="202" t="s">
        <v>1543</v>
      </c>
      <c r="B165" s="431" t="s">
        <v>1544</v>
      </c>
      <c r="C165" s="443"/>
      <c r="D165" s="443"/>
      <c r="E165" s="443"/>
      <c r="F165" s="443"/>
      <c r="G165" s="483"/>
      <c r="H165" s="301">
        <f>SUM(D166)</f>
        <v>1</v>
      </c>
      <c r="I165" s="301">
        <f>COUNT(D166)*2</f>
        <v>2</v>
      </c>
      <c r="J165" s="301"/>
      <c r="K165" s="301"/>
      <c r="L165" s="301"/>
      <c r="M165" s="301"/>
      <c r="N165" s="300"/>
      <c r="O165" s="300"/>
      <c r="P165" s="300"/>
    </row>
    <row r="166" spans="1:16" ht="46.5">
      <c r="A166" s="3" t="s">
        <v>1596</v>
      </c>
      <c r="B166" s="6" t="s">
        <v>3370</v>
      </c>
      <c r="C166" s="101" t="s">
        <v>3371</v>
      </c>
      <c r="D166" s="52">
        <v>1</v>
      </c>
      <c r="E166" s="103" t="s">
        <v>835</v>
      </c>
      <c r="F166" s="16"/>
      <c r="G166" s="16"/>
      <c r="H166" s="301"/>
      <c r="I166" s="301"/>
      <c r="J166" s="301"/>
      <c r="K166" s="301"/>
      <c r="L166" s="301"/>
      <c r="M166" s="301"/>
      <c r="N166" s="300"/>
      <c r="O166" s="300"/>
      <c r="P166" s="300"/>
    </row>
    <row r="167" spans="1:16" ht="21">
      <c r="A167" s="242"/>
      <c r="B167" s="440" t="s">
        <v>397</v>
      </c>
      <c r="C167" s="441"/>
      <c r="D167" s="441"/>
      <c r="E167" s="441"/>
      <c r="F167" s="441"/>
      <c r="G167" s="441"/>
      <c r="H167" s="301">
        <f>H168+H172+H183+H188+H195+H204</f>
        <v>47</v>
      </c>
      <c r="I167" s="301">
        <f>I168+I172+I183+I188+I195+I204</f>
        <v>94</v>
      </c>
      <c r="J167" s="301"/>
      <c r="K167" s="301"/>
      <c r="L167" s="301"/>
      <c r="M167" s="301"/>
      <c r="N167" s="300"/>
      <c r="O167" s="300"/>
      <c r="P167" s="300"/>
    </row>
    <row r="168" spans="1:16" ht="18.5">
      <c r="A168" s="249" t="s">
        <v>1603</v>
      </c>
      <c r="B168" s="431" t="s">
        <v>398</v>
      </c>
      <c r="C168" s="443"/>
      <c r="D168" s="443"/>
      <c r="E168" s="443"/>
      <c r="F168" s="443"/>
      <c r="G168" s="483"/>
      <c r="H168" s="301">
        <f>SUM(D169:D171)</f>
        <v>3</v>
      </c>
      <c r="I168" s="301">
        <f>COUNT(D169:D171)*2</f>
        <v>6</v>
      </c>
      <c r="J168" s="301"/>
      <c r="K168" s="301"/>
      <c r="L168" s="301"/>
      <c r="M168" s="301"/>
      <c r="N168" s="300"/>
      <c r="O168" s="300"/>
      <c r="P168" s="300"/>
    </row>
    <row r="169" spans="1:16" ht="62">
      <c r="A169" s="188" t="s">
        <v>1604</v>
      </c>
      <c r="B169" s="5" t="s">
        <v>399</v>
      </c>
      <c r="C169" s="14" t="s">
        <v>3130</v>
      </c>
      <c r="D169" s="51">
        <v>1</v>
      </c>
      <c r="E169" s="71" t="s">
        <v>835</v>
      </c>
      <c r="F169" s="19" t="s">
        <v>1605</v>
      </c>
      <c r="G169" s="114"/>
      <c r="H169" s="301"/>
      <c r="I169" s="301"/>
      <c r="J169" s="301"/>
      <c r="K169" s="301"/>
      <c r="L169" s="301"/>
      <c r="M169" s="301"/>
      <c r="N169" s="300"/>
      <c r="O169" s="300"/>
      <c r="P169" s="300"/>
    </row>
    <row r="170" spans="1:16" ht="29">
      <c r="A170" s="188"/>
      <c r="B170" s="5"/>
      <c r="C170" s="14" t="s">
        <v>3372</v>
      </c>
      <c r="D170" s="51">
        <v>1</v>
      </c>
      <c r="E170" s="71" t="s">
        <v>835</v>
      </c>
      <c r="F170" s="71"/>
      <c r="G170" s="114"/>
      <c r="H170" s="301"/>
      <c r="I170" s="301"/>
      <c r="J170" s="301"/>
      <c r="K170" s="301"/>
      <c r="L170" s="301"/>
      <c r="M170" s="301"/>
      <c r="N170" s="300"/>
      <c r="O170" s="300"/>
      <c r="P170" s="300"/>
    </row>
    <row r="171" spans="1:16" ht="62">
      <c r="A171" s="188" t="s">
        <v>1607</v>
      </c>
      <c r="B171" s="5" t="s">
        <v>400</v>
      </c>
      <c r="C171" s="94" t="s">
        <v>724</v>
      </c>
      <c r="D171" s="51">
        <v>1</v>
      </c>
      <c r="E171" s="71" t="s">
        <v>835</v>
      </c>
      <c r="F171" s="67" t="s">
        <v>1608</v>
      </c>
      <c r="G171" s="114"/>
      <c r="H171" s="301"/>
      <c r="I171" s="301"/>
      <c r="J171" s="301"/>
      <c r="K171" s="301"/>
      <c r="L171" s="301"/>
      <c r="M171" s="301"/>
      <c r="N171" s="300"/>
      <c r="O171" s="300"/>
      <c r="P171" s="300"/>
    </row>
    <row r="172" spans="1:16" ht="18.5">
      <c r="A172" s="249" t="s">
        <v>1609</v>
      </c>
      <c r="B172" s="431" t="s">
        <v>402</v>
      </c>
      <c r="C172" s="443"/>
      <c r="D172" s="443"/>
      <c r="E172" s="443"/>
      <c r="F172" s="443"/>
      <c r="G172" s="483"/>
      <c r="H172" s="301">
        <f>SUM(D173:D182)</f>
        <v>10</v>
      </c>
      <c r="I172" s="301">
        <f>COUNT(D173:D182)*2</f>
        <v>20</v>
      </c>
      <c r="J172" s="301"/>
      <c r="K172" s="301"/>
      <c r="L172" s="301"/>
      <c r="M172" s="301"/>
      <c r="N172" s="300"/>
      <c r="O172" s="300"/>
      <c r="P172" s="300"/>
    </row>
    <row r="173" spans="1:16" ht="31">
      <c r="A173" s="188" t="s">
        <v>1610</v>
      </c>
      <c r="B173" s="5" t="s">
        <v>403</v>
      </c>
      <c r="C173" s="14" t="s">
        <v>726</v>
      </c>
      <c r="D173" s="51">
        <v>1</v>
      </c>
      <c r="E173" s="71" t="s">
        <v>823</v>
      </c>
      <c r="F173" s="19" t="s">
        <v>1611</v>
      </c>
      <c r="G173" s="114"/>
      <c r="H173" s="301"/>
      <c r="I173" s="301"/>
      <c r="J173" s="301"/>
      <c r="K173" s="301"/>
      <c r="L173" s="301"/>
      <c r="M173" s="301"/>
      <c r="N173" s="300"/>
      <c r="O173" s="300"/>
      <c r="P173" s="300"/>
    </row>
    <row r="174" spans="1:16" ht="29">
      <c r="A174" s="148"/>
      <c r="B174" s="5"/>
      <c r="C174" s="14" t="s">
        <v>727</v>
      </c>
      <c r="D174" s="51">
        <v>1</v>
      </c>
      <c r="E174" s="71" t="s">
        <v>828</v>
      </c>
      <c r="F174" s="19" t="s">
        <v>938</v>
      </c>
      <c r="G174" s="114"/>
      <c r="H174" s="301"/>
      <c r="I174" s="301"/>
      <c r="J174" s="301"/>
      <c r="K174" s="301"/>
      <c r="L174" s="301"/>
      <c r="M174" s="301"/>
      <c r="N174" s="300"/>
      <c r="O174" s="300"/>
      <c r="P174" s="300"/>
    </row>
    <row r="175" spans="1:16" ht="43.5">
      <c r="A175" s="148"/>
      <c r="B175" s="5"/>
      <c r="C175" s="14" t="s">
        <v>728</v>
      </c>
      <c r="D175" s="51">
        <v>1</v>
      </c>
      <c r="E175" s="71" t="s">
        <v>828</v>
      </c>
      <c r="F175" s="19" t="s">
        <v>939</v>
      </c>
      <c r="G175" s="114"/>
      <c r="H175" s="301"/>
      <c r="I175" s="301"/>
      <c r="J175" s="301"/>
      <c r="K175" s="301"/>
      <c r="L175" s="301"/>
      <c r="M175" s="301"/>
      <c r="N175" s="300"/>
      <c r="O175" s="300"/>
      <c r="P175" s="300"/>
    </row>
    <row r="176" spans="1:16" ht="43.5">
      <c r="A176" s="148"/>
      <c r="B176" s="5"/>
      <c r="C176" s="14" t="s">
        <v>730</v>
      </c>
      <c r="D176" s="51">
        <v>1</v>
      </c>
      <c r="E176" s="71" t="s">
        <v>823</v>
      </c>
      <c r="F176" s="19" t="s">
        <v>941</v>
      </c>
      <c r="G176" s="114"/>
      <c r="H176" s="301"/>
      <c r="I176" s="301"/>
      <c r="J176" s="301"/>
      <c r="K176" s="301"/>
      <c r="L176" s="301"/>
      <c r="M176" s="301"/>
      <c r="N176" s="300"/>
      <c r="O176" s="300"/>
      <c r="P176" s="300"/>
    </row>
    <row r="177" spans="1:16" ht="29">
      <c r="A177" s="148"/>
      <c r="B177" s="5"/>
      <c r="C177" s="19" t="s">
        <v>2164</v>
      </c>
      <c r="D177" s="51">
        <v>1</v>
      </c>
      <c r="E177" s="71" t="s">
        <v>823</v>
      </c>
      <c r="F177" s="71"/>
      <c r="G177" s="114"/>
      <c r="H177" s="301"/>
      <c r="I177" s="301"/>
      <c r="J177" s="301"/>
      <c r="K177" s="301"/>
      <c r="L177" s="301"/>
      <c r="M177" s="301"/>
      <c r="N177" s="300"/>
      <c r="O177" s="300"/>
      <c r="P177" s="300"/>
    </row>
    <row r="178" spans="1:16" ht="58">
      <c r="A178" s="148"/>
      <c r="B178" s="5"/>
      <c r="C178" s="19" t="s">
        <v>2165</v>
      </c>
      <c r="D178" s="51">
        <v>1</v>
      </c>
      <c r="E178" s="71" t="s">
        <v>823</v>
      </c>
      <c r="F178" s="71"/>
      <c r="G178" s="114"/>
      <c r="H178" s="301"/>
      <c r="I178" s="301"/>
      <c r="J178" s="301"/>
      <c r="K178" s="301"/>
      <c r="L178" s="301"/>
      <c r="M178" s="301"/>
      <c r="N178" s="300"/>
      <c r="O178" s="300"/>
      <c r="P178" s="300"/>
    </row>
    <row r="179" spans="1:16" ht="46.5">
      <c r="A179" s="188" t="s">
        <v>1614</v>
      </c>
      <c r="B179" s="5" t="s">
        <v>404</v>
      </c>
      <c r="C179" s="14" t="s">
        <v>731</v>
      </c>
      <c r="D179" s="51">
        <v>1</v>
      </c>
      <c r="E179" s="71" t="s">
        <v>822</v>
      </c>
      <c r="F179" s="19" t="s">
        <v>2167</v>
      </c>
      <c r="G179" s="114"/>
      <c r="H179" s="301"/>
      <c r="I179" s="301"/>
      <c r="J179" s="301"/>
      <c r="K179" s="301"/>
      <c r="L179" s="301"/>
      <c r="M179" s="301"/>
      <c r="N179" s="300"/>
      <c r="O179" s="300"/>
      <c r="P179" s="300"/>
    </row>
    <row r="180" spans="1:16" ht="29">
      <c r="A180" s="188"/>
      <c r="B180" s="5"/>
      <c r="C180" s="14" t="s">
        <v>3373</v>
      </c>
      <c r="D180" s="51">
        <v>1</v>
      </c>
      <c r="E180" s="71" t="s">
        <v>831</v>
      </c>
      <c r="F180" s="71"/>
      <c r="G180" s="114"/>
      <c r="H180" s="301"/>
      <c r="I180" s="301"/>
      <c r="J180" s="301"/>
      <c r="K180" s="301"/>
      <c r="L180" s="301"/>
      <c r="M180" s="301"/>
      <c r="N180" s="300"/>
      <c r="O180" s="300"/>
      <c r="P180" s="300"/>
    </row>
    <row r="181" spans="1:16" ht="46.5">
      <c r="A181" s="250" t="s">
        <v>1616</v>
      </c>
      <c r="B181" s="251" t="s">
        <v>405</v>
      </c>
      <c r="C181" s="84" t="s">
        <v>733</v>
      </c>
      <c r="D181" s="51">
        <v>1</v>
      </c>
      <c r="E181" s="71" t="s">
        <v>823</v>
      </c>
      <c r="F181" s="72"/>
      <c r="G181" s="117"/>
      <c r="H181" s="301"/>
      <c r="I181" s="301"/>
      <c r="J181" s="301"/>
      <c r="K181" s="301"/>
      <c r="L181" s="301"/>
      <c r="M181" s="301"/>
      <c r="N181" s="300"/>
      <c r="O181" s="300"/>
      <c r="P181" s="300"/>
    </row>
    <row r="182" spans="1:16" ht="43.5">
      <c r="A182" s="188"/>
      <c r="B182" s="5"/>
      <c r="C182" s="14" t="s">
        <v>3374</v>
      </c>
      <c r="D182" s="51">
        <v>1</v>
      </c>
      <c r="E182" s="71" t="s">
        <v>828</v>
      </c>
      <c r="F182" s="19" t="s">
        <v>3375</v>
      </c>
      <c r="G182" s="114"/>
      <c r="H182" s="303"/>
      <c r="I182" s="303"/>
      <c r="J182" s="303"/>
      <c r="K182" s="303"/>
      <c r="L182" s="303"/>
      <c r="M182" s="303"/>
      <c r="N182" s="300"/>
      <c r="O182" s="300"/>
      <c r="P182" s="300"/>
    </row>
    <row r="183" spans="1:16" ht="18.5">
      <c r="A183" s="252" t="s">
        <v>1617</v>
      </c>
      <c r="B183" s="516" t="s">
        <v>406</v>
      </c>
      <c r="C183" s="517"/>
      <c r="D183" s="517"/>
      <c r="E183" s="517"/>
      <c r="F183" s="517"/>
      <c r="G183" s="518"/>
      <c r="H183" s="301">
        <f>SUM(D184:D187)</f>
        <v>4</v>
      </c>
      <c r="I183" s="301">
        <f>COUNT(D184:D187)*2</f>
        <v>8</v>
      </c>
      <c r="J183" s="301"/>
      <c r="K183" s="301"/>
      <c r="L183" s="301"/>
      <c r="M183" s="301"/>
      <c r="N183" s="300"/>
      <c r="O183" s="300"/>
      <c r="P183" s="300"/>
    </row>
    <row r="184" spans="1:16" ht="62">
      <c r="A184" s="188" t="s">
        <v>1618</v>
      </c>
      <c r="B184" s="18" t="s">
        <v>407</v>
      </c>
      <c r="C184" s="14" t="s">
        <v>735</v>
      </c>
      <c r="D184" s="51">
        <v>1</v>
      </c>
      <c r="E184" s="71" t="s">
        <v>828</v>
      </c>
      <c r="F184" s="71"/>
      <c r="G184" s="114"/>
      <c r="H184" s="301"/>
      <c r="I184" s="301"/>
      <c r="J184" s="301"/>
      <c r="K184" s="301"/>
      <c r="L184" s="301"/>
      <c r="M184" s="301"/>
      <c r="N184" s="300"/>
      <c r="O184" s="300"/>
      <c r="P184" s="300"/>
    </row>
    <row r="185" spans="1:16" ht="29">
      <c r="A185" s="253"/>
      <c r="B185" s="18"/>
      <c r="C185" s="14" t="s">
        <v>3376</v>
      </c>
      <c r="D185" s="51">
        <v>1</v>
      </c>
      <c r="E185" s="71" t="s">
        <v>828</v>
      </c>
      <c r="F185" s="71"/>
      <c r="G185" s="114"/>
      <c r="H185" s="301"/>
      <c r="I185" s="301"/>
      <c r="J185" s="301"/>
      <c r="K185" s="301"/>
      <c r="L185" s="301"/>
      <c r="M185" s="301"/>
      <c r="N185" s="300"/>
      <c r="O185" s="300"/>
      <c r="P185" s="300"/>
    </row>
    <row r="186" spans="1:16" ht="15.5">
      <c r="A186" s="253"/>
      <c r="B186" s="18"/>
      <c r="C186" s="14" t="s">
        <v>736</v>
      </c>
      <c r="D186" s="51">
        <v>1</v>
      </c>
      <c r="E186" s="71" t="s">
        <v>828</v>
      </c>
      <c r="F186" s="71"/>
      <c r="G186" s="114"/>
      <c r="H186" s="301"/>
      <c r="I186" s="301"/>
      <c r="J186" s="301"/>
      <c r="K186" s="301"/>
      <c r="L186" s="301"/>
      <c r="M186" s="301"/>
      <c r="N186" s="300"/>
      <c r="O186" s="300"/>
      <c r="P186" s="300"/>
    </row>
    <row r="187" spans="1:16" ht="46.5">
      <c r="A187" s="188" t="s">
        <v>1619</v>
      </c>
      <c r="B187" s="5" t="s">
        <v>3377</v>
      </c>
      <c r="C187" s="14" t="s">
        <v>3378</v>
      </c>
      <c r="D187" s="51">
        <v>1</v>
      </c>
      <c r="E187" s="71" t="s">
        <v>828</v>
      </c>
      <c r="F187" s="71"/>
      <c r="G187" s="114"/>
      <c r="H187" s="301"/>
      <c r="I187" s="301"/>
      <c r="J187" s="301"/>
      <c r="K187" s="301"/>
      <c r="L187" s="301"/>
      <c r="M187" s="301"/>
      <c r="N187" s="300"/>
      <c r="O187" s="300"/>
      <c r="P187" s="300"/>
    </row>
    <row r="188" spans="1:16" ht="18.5">
      <c r="A188" s="249" t="s">
        <v>1620</v>
      </c>
      <c r="B188" s="431" t="s">
        <v>409</v>
      </c>
      <c r="C188" s="443"/>
      <c r="D188" s="443"/>
      <c r="E188" s="443"/>
      <c r="F188" s="443"/>
      <c r="G188" s="483"/>
      <c r="H188" s="301">
        <f>SUM(D189:D194)</f>
        <v>6</v>
      </c>
      <c r="I188" s="301">
        <f>COUNT(D189:D194)*2</f>
        <v>12</v>
      </c>
      <c r="J188" s="301"/>
      <c r="K188" s="301"/>
      <c r="L188" s="301"/>
      <c r="M188" s="301"/>
      <c r="N188" s="300"/>
      <c r="O188" s="300"/>
      <c r="P188" s="300"/>
    </row>
    <row r="189" spans="1:16" ht="72.5">
      <c r="A189" s="188" t="s">
        <v>1621</v>
      </c>
      <c r="B189" s="19" t="s">
        <v>3379</v>
      </c>
      <c r="C189" s="19" t="s">
        <v>740</v>
      </c>
      <c r="D189" s="51">
        <v>1</v>
      </c>
      <c r="E189" s="71" t="s">
        <v>822</v>
      </c>
      <c r="F189" s="19" t="s">
        <v>944</v>
      </c>
      <c r="G189" s="114"/>
      <c r="H189" s="301"/>
      <c r="I189" s="301"/>
      <c r="J189" s="301"/>
      <c r="K189" s="301"/>
      <c r="L189" s="301"/>
      <c r="M189" s="301"/>
      <c r="N189" s="300"/>
      <c r="O189" s="300"/>
      <c r="P189" s="300"/>
    </row>
    <row r="190" spans="1:16" ht="87">
      <c r="A190" s="148"/>
      <c r="B190" s="19"/>
      <c r="C190" s="14" t="s">
        <v>741</v>
      </c>
      <c r="D190" s="51">
        <v>1</v>
      </c>
      <c r="E190" s="71" t="s">
        <v>822</v>
      </c>
      <c r="F190" s="14" t="s">
        <v>945</v>
      </c>
      <c r="G190" s="114"/>
      <c r="H190" s="301"/>
      <c r="I190" s="301"/>
      <c r="J190" s="301"/>
      <c r="K190" s="301"/>
      <c r="L190" s="301"/>
      <c r="M190" s="301"/>
      <c r="N190" s="300"/>
      <c r="O190" s="300"/>
      <c r="P190" s="300"/>
    </row>
    <row r="191" spans="1:16" ht="43.5">
      <c r="A191" s="148"/>
      <c r="B191" s="19"/>
      <c r="C191" s="14" t="s">
        <v>742</v>
      </c>
      <c r="D191" s="51">
        <v>1</v>
      </c>
      <c r="E191" s="71" t="s">
        <v>822</v>
      </c>
      <c r="F191" s="16" t="s">
        <v>946</v>
      </c>
      <c r="G191" s="114"/>
      <c r="H191" s="301"/>
      <c r="I191" s="301"/>
      <c r="J191" s="301"/>
      <c r="K191" s="301"/>
      <c r="L191" s="301"/>
      <c r="M191" s="301"/>
      <c r="N191" s="300"/>
      <c r="O191" s="300"/>
      <c r="P191" s="300"/>
    </row>
    <row r="192" spans="1:16" ht="43.5">
      <c r="A192" s="148"/>
      <c r="B192" s="19"/>
      <c r="C192" s="14" t="s">
        <v>743</v>
      </c>
      <c r="D192" s="51">
        <v>1</v>
      </c>
      <c r="E192" s="71" t="s">
        <v>822</v>
      </c>
      <c r="F192" s="19" t="s">
        <v>947</v>
      </c>
      <c r="G192" s="114"/>
      <c r="H192" s="301"/>
      <c r="I192" s="301"/>
      <c r="J192" s="301"/>
      <c r="K192" s="301"/>
      <c r="L192" s="301"/>
      <c r="M192" s="301"/>
      <c r="N192" s="300"/>
      <c r="O192" s="300"/>
      <c r="P192" s="300"/>
    </row>
    <row r="193" spans="1:16" ht="29">
      <c r="A193" s="148"/>
      <c r="B193" s="19"/>
      <c r="C193" s="19" t="s">
        <v>745</v>
      </c>
      <c r="D193" s="51">
        <v>1</v>
      </c>
      <c r="E193" s="71" t="s">
        <v>822</v>
      </c>
      <c r="F193" s="19"/>
      <c r="G193" s="114"/>
      <c r="H193" s="301"/>
      <c r="I193" s="301"/>
      <c r="J193" s="301"/>
      <c r="K193" s="301"/>
      <c r="L193" s="301"/>
      <c r="M193" s="301"/>
      <c r="N193" s="300"/>
      <c r="O193" s="300"/>
      <c r="P193" s="300"/>
    </row>
    <row r="194" spans="1:16" ht="72.5">
      <c r="A194" s="188" t="s">
        <v>1627</v>
      </c>
      <c r="B194" s="19" t="s">
        <v>3380</v>
      </c>
      <c r="C194" s="14" t="s">
        <v>3381</v>
      </c>
      <c r="D194" s="51">
        <v>1</v>
      </c>
      <c r="E194" s="71" t="s">
        <v>822</v>
      </c>
      <c r="F194" s="14" t="s">
        <v>3382</v>
      </c>
      <c r="G194" s="114"/>
      <c r="H194" s="301"/>
      <c r="I194" s="301"/>
      <c r="J194" s="301"/>
      <c r="K194" s="301"/>
      <c r="L194" s="301"/>
      <c r="M194" s="301"/>
      <c r="N194" s="300"/>
      <c r="O194" s="300"/>
      <c r="P194" s="300"/>
    </row>
    <row r="195" spans="1:16" ht="18.5">
      <c r="A195" s="254" t="s">
        <v>1628</v>
      </c>
      <c r="B195" s="473" t="s">
        <v>412</v>
      </c>
      <c r="C195" s="473"/>
      <c r="D195" s="473"/>
      <c r="E195" s="473"/>
      <c r="F195" s="473"/>
      <c r="G195" s="473"/>
      <c r="H195" s="301">
        <f>SUM(D196:D203)</f>
        <v>8</v>
      </c>
      <c r="I195" s="301">
        <f>COUNT(D196:D203)*2</f>
        <v>16</v>
      </c>
      <c r="J195" s="301"/>
      <c r="K195" s="301"/>
      <c r="L195" s="301"/>
      <c r="M195" s="301"/>
      <c r="N195" s="300"/>
      <c r="O195" s="300"/>
      <c r="P195" s="300"/>
    </row>
    <row r="196" spans="1:16" ht="58">
      <c r="A196" s="188" t="s">
        <v>1633</v>
      </c>
      <c r="B196" s="19" t="s">
        <v>3383</v>
      </c>
      <c r="C196" s="14" t="s">
        <v>751</v>
      </c>
      <c r="D196" s="51">
        <v>1</v>
      </c>
      <c r="E196" s="71" t="s">
        <v>828</v>
      </c>
      <c r="F196" s="19" t="s">
        <v>3384</v>
      </c>
      <c r="G196" s="114"/>
      <c r="H196" s="301"/>
      <c r="I196" s="301"/>
      <c r="J196" s="301"/>
      <c r="K196" s="301"/>
      <c r="L196" s="301"/>
      <c r="M196" s="301"/>
      <c r="N196" s="300"/>
      <c r="O196" s="300"/>
      <c r="P196" s="300"/>
    </row>
    <row r="197" spans="1:16" ht="29">
      <c r="A197" s="253"/>
      <c r="B197" s="19"/>
      <c r="C197" s="14" t="s">
        <v>752</v>
      </c>
      <c r="D197" s="51">
        <v>1</v>
      </c>
      <c r="E197" s="71" t="s">
        <v>828</v>
      </c>
      <c r="F197" s="19" t="s">
        <v>953</v>
      </c>
      <c r="G197" s="114"/>
      <c r="H197" s="301"/>
      <c r="I197" s="301"/>
      <c r="J197" s="301"/>
      <c r="K197" s="301"/>
      <c r="L197" s="301"/>
      <c r="M197" s="301"/>
      <c r="N197" s="300"/>
      <c r="O197" s="300"/>
      <c r="P197" s="300"/>
    </row>
    <row r="198" spans="1:16" ht="58">
      <c r="A198" s="188" t="s">
        <v>1635</v>
      </c>
      <c r="B198" s="19" t="s">
        <v>415</v>
      </c>
      <c r="C198" s="14" t="s">
        <v>1636</v>
      </c>
      <c r="D198" s="51">
        <v>1</v>
      </c>
      <c r="E198" s="71" t="s">
        <v>835</v>
      </c>
      <c r="F198" s="71"/>
      <c r="G198" s="114"/>
      <c r="H198" s="301"/>
      <c r="I198" s="301"/>
      <c r="J198" s="301"/>
      <c r="K198" s="301"/>
      <c r="L198" s="301"/>
      <c r="M198" s="301"/>
      <c r="N198" s="300"/>
      <c r="O198" s="300"/>
      <c r="P198" s="300"/>
    </row>
    <row r="199" spans="1:16" ht="29">
      <c r="A199" s="188"/>
      <c r="B199" s="19"/>
      <c r="C199" s="14" t="s">
        <v>1638</v>
      </c>
      <c r="D199" s="51">
        <v>1</v>
      </c>
      <c r="E199" s="71" t="s">
        <v>835</v>
      </c>
      <c r="F199" s="71"/>
      <c r="G199" s="114"/>
      <c r="H199" s="301"/>
      <c r="I199" s="301"/>
      <c r="J199" s="301"/>
      <c r="K199" s="301"/>
      <c r="L199" s="301"/>
      <c r="M199" s="301"/>
      <c r="N199" s="300"/>
      <c r="O199" s="300"/>
      <c r="P199" s="300"/>
    </row>
    <row r="200" spans="1:16" ht="43.5">
      <c r="A200" s="188"/>
      <c r="B200" s="19"/>
      <c r="C200" s="14" t="s">
        <v>1639</v>
      </c>
      <c r="D200" s="51">
        <v>1</v>
      </c>
      <c r="E200" s="71" t="s">
        <v>835</v>
      </c>
      <c r="F200" s="71"/>
      <c r="G200" s="114"/>
      <c r="H200" s="301"/>
      <c r="I200" s="301"/>
      <c r="J200" s="301"/>
      <c r="K200" s="301"/>
      <c r="L200" s="301"/>
      <c r="M200" s="301"/>
      <c r="N200" s="300"/>
      <c r="O200" s="300"/>
      <c r="P200" s="300"/>
    </row>
    <row r="201" spans="1:16" ht="43.5">
      <c r="A201" s="188"/>
      <c r="B201" s="19"/>
      <c r="C201" s="14" t="s">
        <v>756</v>
      </c>
      <c r="D201" s="51">
        <v>1</v>
      </c>
      <c r="E201" s="71" t="s">
        <v>828</v>
      </c>
      <c r="F201" s="19" t="s">
        <v>954</v>
      </c>
      <c r="G201" s="114"/>
      <c r="H201" s="301"/>
      <c r="I201" s="301"/>
      <c r="J201" s="301"/>
      <c r="K201" s="301"/>
      <c r="L201" s="301"/>
      <c r="M201" s="301"/>
      <c r="N201" s="300"/>
      <c r="O201" s="300"/>
      <c r="P201" s="300"/>
    </row>
    <row r="202" spans="1:16" ht="58">
      <c r="A202" s="188"/>
      <c r="B202" s="19"/>
      <c r="C202" s="14" t="s">
        <v>3385</v>
      </c>
      <c r="D202" s="51">
        <v>1</v>
      </c>
      <c r="E202" s="71" t="s">
        <v>828</v>
      </c>
      <c r="F202" s="19" t="s">
        <v>955</v>
      </c>
      <c r="G202" s="114"/>
      <c r="H202" s="301"/>
      <c r="I202" s="301"/>
      <c r="J202" s="301"/>
      <c r="K202" s="301"/>
      <c r="L202" s="301"/>
      <c r="M202" s="301"/>
      <c r="N202" s="300"/>
      <c r="O202" s="300"/>
      <c r="P202" s="300"/>
    </row>
    <row r="203" spans="1:16" ht="29">
      <c r="A203" s="188" t="s">
        <v>2198</v>
      </c>
      <c r="B203" s="14" t="s">
        <v>416</v>
      </c>
      <c r="C203" s="14" t="s">
        <v>3386</v>
      </c>
      <c r="D203" s="51">
        <v>1</v>
      </c>
      <c r="E203" s="71" t="s">
        <v>828</v>
      </c>
      <c r="F203" s="71"/>
      <c r="G203" s="114"/>
      <c r="H203" s="301"/>
      <c r="I203" s="301"/>
      <c r="J203" s="301"/>
      <c r="K203" s="301"/>
      <c r="L203" s="301"/>
      <c r="M203" s="301"/>
      <c r="N203" s="300"/>
      <c r="O203" s="300"/>
      <c r="P203" s="300"/>
    </row>
    <row r="204" spans="1:16" ht="18.5">
      <c r="A204" s="202" t="s">
        <v>1640</v>
      </c>
      <c r="B204" s="431" t="s">
        <v>417</v>
      </c>
      <c r="C204" s="443"/>
      <c r="D204" s="443"/>
      <c r="E204" s="443"/>
      <c r="F204" s="443"/>
      <c r="G204" s="483"/>
      <c r="H204" s="301">
        <f>SUM(D205:D220)</f>
        <v>16</v>
      </c>
      <c r="I204" s="301">
        <f>COUNT(D205:D220)*2</f>
        <v>32</v>
      </c>
      <c r="J204" s="301"/>
      <c r="K204" s="301"/>
      <c r="L204" s="301"/>
      <c r="M204" s="301"/>
      <c r="N204" s="300"/>
      <c r="O204" s="300"/>
      <c r="P204" s="300"/>
    </row>
    <row r="205" spans="1:16" ht="46.5">
      <c r="A205" s="188" t="s">
        <v>1641</v>
      </c>
      <c r="B205" s="18" t="s">
        <v>418</v>
      </c>
      <c r="C205" s="14" t="s">
        <v>760</v>
      </c>
      <c r="D205" s="51">
        <v>1</v>
      </c>
      <c r="E205" s="71" t="s">
        <v>823</v>
      </c>
      <c r="F205" s="71"/>
      <c r="G205" s="114"/>
      <c r="H205" s="301"/>
      <c r="I205" s="301"/>
      <c r="J205" s="301"/>
      <c r="K205" s="301"/>
      <c r="L205" s="301"/>
      <c r="M205" s="301"/>
      <c r="N205" s="300"/>
      <c r="O205" s="300"/>
      <c r="P205" s="300"/>
    </row>
    <row r="206" spans="1:16" ht="29">
      <c r="A206" s="148"/>
      <c r="B206" s="18"/>
      <c r="C206" s="14" t="s">
        <v>761</v>
      </c>
      <c r="D206" s="51">
        <v>1</v>
      </c>
      <c r="E206" s="71" t="s">
        <v>823</v>
      </c>
      <c r="F206" s="71"/>
      <c r="G206" s="114"/>
      <c r="H206" s="301"/>
      <c r="I206" s="301"/>
      <c r="J206" s="301"/>
      <c r="K206" s="301"/>
      <c r="L206" s="301"/>
      <c r="M206" s="301"/>
      <c r="N206" s="300"/>
      <c r="O206" s="300"/>
      <c r="P206" s="300"/>
    </row>
    <row r="207" spans="1:16" ht="43.5">
      <c r="A207" s="148"/>
      <c r="B207" s="18"/>
      <c r="C207" s="14" t="s">
        <v>762</v>
      </c>
      <c r="D207" s="51">
        <v>1</v>
      </c>
      <c r="E207" s="71" t="s">
        <v>828</v>
      </c>
      <c r="F207" s="71"/>
      <c r="G207" s="114"/>
      <c r="H207" s="301"/>
      <c r="I207" s="301"/>
      <c r="J207" s="301"/>
      <c r="K207" s="301"/>
      <c r="L207" s="301"/>
      <c r="M207" s="301"/>
      <c r="N207" s="300"/>
      <c r="O207" s="300"/>
      <c r="P207" s="300"/>
    </row>
    <row r="208" spans="1:16" ht="43.5">
      <c r="A208" s="148"/>
      <c r="B208" s="18"/>
      <c r="C208" s="14" t="s">
        <v>763</v>
      </c>
      <c r="D208" s="51">
        <v>1</v>
      </c>
      <c r="E208" s="71" t="s">
        <v>823</v>
      </c>
      <c r="F208" s="71"/>
      <c r="G208" s="114"/>
      <c r="H208" s="301"/>
      <c r="I208" s="301"/>
      <c r="J208" s="301"/>
      <c r="K208" s="301"/>
      <c r="L208" s="301"/>
      <c r="M208" s="301"/>
      <c r="N208" s="300"/>
      <c r="O208" s="300"/>
      <c r="P208" s="300"/>
    </row>
    <row r="209" spans="1:16" ht="29">
      <c r="A209" s="148"/>
      <c r="B209" s="18"/>
      <c r="C209" s="14" t="s">
        <v>764</v>
      </c>
      <c r="D209" s="51">
        <v>1</v>
      </c>
      <c r="E209" s="71" t="s">
        <v>823</v>
      </c>
      <c r="F209" s="71"/>
      <c r="G209" s="114"/>
      <c r="H209" s="301"/>
      <c r="I209" s="301"/>
      <c r="J209" s="301"/>
      <c r="K209" s="301"/>
      <c r="L209" s="301"/>
      <c r="M209" s="301"/>
      <c r="N209" s="300"/>
      <c r="O209" s="300"/>
      <c r="P209" s="300"/>
    </row>
    <row r="210" spans="1:16" ht="46.5">
      <c r="A210" s="188" t="s">
        <v>1642</v>
      </c>
      <c r="B210" s="18" t="s">
        <v>419</v>
      </c>
      <c r="C210" s="14" t="s">
        <v>765</v>
      </c>
      <c r="D210" s="51">
        <v>1</v>
      </c>
      <c r="E210" s="71" t="s">
        <v>823</v>
      </c>
      <c r="F210" s="19" t="s">
        <v>1643</v>
      </c>
      <c r="G210" s="114"/>
      <c r="H210" s="301"/>
      <c r="I210" s="301"/>
      <c r="J210" s="301"/>
      <c r="K210" s="301"/>
      <c r="L210" s="301"/>
      <c r="M210" s="301"/>
      <c r="N210" s="300"/>
      <c r="O210" s="300"/>
      <c r="P210" s="300"/>
    </row>
    <row r="211" spans="1:16" ht="58">
      <c r="A211" s="148"/>
      <c r="B211" s="18"/>
      <c r="C211" s="14" t="s">
        <v>766</v>
      </c>
      <c r="D211" s="51">
        <v>1</v>
      </c>
      <c r="E211" s="71" t="s">
        <v>823</v>
      </c>
      <c r="F211" s="19" t="s">
        <v>957</v>
      </c>
      <c r="G211" s="114"/>
      <c r="H211" s="301"/>
      <c r="I211" s="301"/>
      <c r="J211" s="301"/>
      <c r="K211" s="301"/>
      <c r="L211" s="301"/>
      <c r="M211" s="301"/>
      <c r="N211" s="300"/>
      <c r="O211" s="300"/>
      <c r="P211" s="300"/>
    </row>
    <row r="212" spans="1:16" ht="29">
      <c r="A212" s="148"/>
      <c r="B212" s="18"/>
      <c r="C212" s="14" t="s">
        <v>767</v>
      </c>
      <c r="D212" s="51">
        <v>1</v>
      </c>
      <c r="E212" s="71" t="s">
        <v>828</v>
      </c>
      <c r="F212" s="14" t="s">
        <v>958</v>
      </c>
      <c r="G212" s="114"/>
      <c r="H212" s="301"/>
      <c r="I212" s="301"/>
      <c r="J212" s="301"/>
      <c r="K212" s="301"/>
      <c r="L212" s="301"/>
      <c r="M212" s="301"/>
      <c r="N212" s="300"/>
      <c r="O212" s="300"/>
      <c r="P212" s="300"/>
    </row>
    <row r="213" spans="1:16" ht="43.5">
      <c r="A213" s="148"/>
      <c r="B213" s="18"/>
      <c r="C213" s="101" t="s">
        <v>768</v>
      </c>
      <c r="D213" s="51">
        <v>1</v>
      </c>
      <c r="E213" s="71" t="s">
        <v>831</v>
      </c>
      <c r="F213" s="14"/>
      <c r="G213" s="114"/>
      <c r="H213" s="301"/>
      <c r="I213" s="301"/>
      <c r="J213" s="301"/>
      <c r="K213" s="301"/>
      <c r="L213" s="301"/>
      <c r="M213" s="301"/>
      <c r="N213" s="300"/>
      <c r="O213" s="300"/>
      <c r="P213" s="300"/>
    </row>
    <row r="214" spans="1:16" ht="43.5">
      <c r="A214" s="148"/>
      <c r="B214" s="18"/>
      <c r="C214" s="14" t="s">
        <v>769</v>
      </c>
      <c r="D214" s="51">
        <v>1</v>
      </c>
      <c r="E214" s="71" t="s">
        <v>828</v>
      </c>
      <c r="F214" s="19" t="s">
        <v>959</v>
      </c>
      <c r="G214" s="114"/>
      <c r="H214" s="301"/>
      <c r="I214" s="301"/>
      <c r="J214" s="301"/>
      <c r="K214" s="301"/>
      <c r="L214" s="301"/>
      <c r="M214" s="301"/>
      <c r="N214" s="300"/>
      <c r="O214" s="300"/>
      <c r="P214" s="300"/>
    </row>
    <row r="215" spans="1:16" ht="58">
      <c r="A215" s="148"/>
      <c r="B215" s="18"/>
      <c r="C215" s="14" t="s">
        <v>1644</v>
      </c>
      <c r="D215" s="51">
        <v>1</v>
      </c>
      <c r="E215" s="71" t="s">
        <v>831</v>
      </c>
      <c r="F215" s="19" t="s">
        <v>3164</v>
      </c>
      <c r="G215" s="114"/>
      <c r="H215" s="301"/>
      <c r="I215" s="301"/>
      <c r="J215" s="301"/>
      <c r="K215" s="301"/>
      <c r="L215" s="301"/>
      <c r="M215" s="301"/>
      <c r="N215" s="300"/>
      <c r="O215" s="300"/>
      <c r="P215" s="300"/>
    </row>
    <row r="216" spans="1:16" ht="62">
      <c r="A216" s="188" t="s">
        <v>1646</v>
      </c>
      <c r="B216" s="18" t="s">
        <v>420</v>
      </c>
      <c r="C216" s="14" t="s">
        <v>772</v>
      </c>
      <c r="D216" s="51">
        <v>1</v>
      </c>
      <c r="E216" s="72" t="s">
        <v>822</v>
      </c>
      <c r="F216" s="71"/>
      <c r="G216" s="114"/>
      <c r="H216" s="301"/>
      <c r="I216" s="301"/>
      <c r="J216" s="301"/>
      <c r="K216" s="301"/>
      <c r="L216" s="301"/>
      <c r="M216" s="301"/>
      <c r="N216" s="300"/>
      <c r="O216" s="300"/>
      <c r="P216" s="300"/>
    </row>
    <row r="217" spans="1:16" ht="29">
      <c r="A217" s="188"/>
      <c r="B217" s="18"/>
      <c r="C217" s="67" t="s">
        <v>3387</v>
      </c>
      <c r="D217" s="51">
        <v>1</v>
      </c>
      <c r="E217" s="72" t="s">
        <v>822</v>
      </c>
      <c r="F217" s="71"/>
      <c r="G217" s="114"/>
      <c r="H217" s="301"/>
      <c r="I217" s="301"/>
      <c r="J217" s="301"/>
      <c r="K217" s="301"/>
      <c r="L217" s="301"/>
      <c r="M217" s="301"/>
      <c r="N217" s="300"/>
      <c r="O217" s="300"/>
      <c r="P217" s="300"/>
    </row>
    <row r="218" spans="1:16" ht="15.5">
      <c r="A218" s="188"/>
      <c r="B218" s="18"/>
      <c r="C218" s="43" t="s">
        <v>771</v>
      </c>
      <c r="D218" s="51">
        <v>1</v>
      </c>
      <c r="E218" s="71" t="s">
        <v>831</v>
      </c>
      <c r="F218" s="71"/>
      <c r="G218" s="114"/>
      <c r="H218" s="301"/>
      <c r="I218" s="301"/>
      <c r="J218" s="301"/>
      <c r="K218" s="301"/>
      <c r="L218" s="301"/>
      <c r="M218" s="301"/>
      <c r="N218" s="300"/>
      <c r="O218" s="300"/>
      <c r="P218" s="300"/>
    </row>
    <row r="219" spans="1:16" ht="43.5">
      <c r="A219" s="188"/>
      <c r="B219" s="46"/>
      <c r="C219" s="67" t="s">
        <v>773</v>
      </c>
      <c r="D219" s="51">
        <v>1</v>
      </c>
      <c r="E219" s="71" t="s">
        <v>822</v>
      </c>
      <c r="F219" s="71"/>
      <c r="G219" s="114"/>
      <c r="H219" s="301"/>
      <c r="I219" s="301"/>
      <c r="J219" s="301"/>
      <c r="K219" s="301"/>
      <c r="L219" s="301"/>
      <c r="M219" s="301"/>
      <c r="N219" s="300"/>
      <c r="O219" s="300"/>
      <c r="P219" s="300"/>
    </row>
    <row r="220" spans="1:16" ht="29">
      <c r="A220" s="255"/>
      <c r="B220" s="46"/>
      <c r="C220" s="84" t="s">
        <v>1647</v>
      </c>
      <c r="D220" s="51">
        <v>1</v>
      </c>
      <c r="E220" s="71" t="s">
        <v>835</v>
      </c>
      <c r="F220" s="71"/>
      <c r="G220" s="114"/>
      <c r="H220" s="301"/>
      <c r="I220" s="301"/>
      <c r="J220" s="301"/>
      <c r="K220" s="301"/>
      <c r="L220" s="301"/>
      <c r="M220" s="301"/>
      <c r="N220" s="300"/>
      <c r="O220" s="300"/>
      <c r="P220" s="300"/>
    </row>
    <row r="221" spans="1:16" ht="21">
      <c r="A221" s="248"/>
      <c r="B221" s="440" t="s">
        <v>1648</v>
      </c>
      <c r="C221" s="441"/>
      <c r="D221" s="441"/>
      <c r="E221" s="441"/>
      <c r="F221" s="441"/>
      <c r="G221" s="441"/>
      <c r="H221" s="301">
        <f>H222+H224+H226+H239+H265+H270+H274</f>
        <v>53</v>
      </c>
      <c r="I221" s="301">
        <f>I222+I224+I226+I239+I265+I270+I274</f>
        <v>106</v>
      </c>
      <c r="J221" s="301"/>
      <c r="K221" s="301"/>
      <c r="L221" s="301"/>
      <c r="M221" s="301"/>
      <c r="N221" s="300"/>
      <c r="O221" s="300"/>
      <c r="P221" s="300"/>
    </row>
    <row r="222" spans="1:16" ht="18.5">
      <c r="A222" s="3" t="s">
        <v>1649</v>
      </c>
      <c r="B222" s="431" t="s">
        <v>1650</v>
      </c>
      <c r="C222" s="443"/>
      <c r="D222" s="443"/>
      <c r="E222" s="443"/>
      <c r="F222" s="443"/>
      <c r="G222" s="483"/>
      <c r="H222" s="301">
        <f>SUM(D223)</f>
        <v>1</v>
      </c>
      <c r="I222" s="301">
        <f>COUNT(D223)*2</f>
        <v>2</v>
      </c>
      <c r="J222" s="301"/>
      <c r="K222" s="301"/>
      <c r="L222" s="301"/>
      <c r="M222" s="301"/>
      <c r="N222" s="300"/>
      <c r="O222" s="300"/>
      <c r="P222" s="300"/>
    </row>
    <row r="223" spans="1:16" ht="77.5">
      <c r="A223" s="3" t="s">
        <v>1651</v>
      </c>
      <c r="B223" s="5" t="s">
        <v>1652</v>
      </c>
      <c r="C223" s="18" t="s">
        <v>1653</v>
      </c>
      <c r="D223" s="51">
        <v>1</v>
      </c>
      <c r="E223" s="16" t="s">
        <v>835</v>
      </c>
      <c r="F223" s="16"/>
      <c r="G223" s="16"/>
      <c r="H223" s="301"/>
      <c r="I223" s="301"/>
      <c r="J223" s="301"/>
      <c r="K223" s="301"/>
      <c r="L223" s="301"/>
      <c r="M223" s="301"/>
      <c r="N223" s="300"/>
      <c r="O223" s="300"/>
      <c r="P223" s="300"/>
    </row>
    <row r="224" spans="1:16" ht="37">
      <c r="A224" s="202" t="s">
        <v>1655</v>
      </c>
      <c r="B224" s="431" t="s">
        <v>1656</v>
      </c>
      <c r="C224" s="443"/>
      <c r="D224" s="443"/>
      <c r="E224" s="443"/>
      <c r="F224" s="443"/>
      <c r="G224" s="483"/>
      <c r="H224" s="301">
        <f>SUM(D225)</f>
        <v>1</v>
      </c>
      <c r="I224" s="301">
        <f>COUNT(D225)*2</f>
        <v>2</v>
      </c>
      <c r="J224" s="301"/>
      <c r="K224" s="301"/>
      <c r="L224" s="301"/>
      <c r="M224" s="301"/>
      <c r="N224" s="300"/>
      <c r="O224" s="300"/>
      <c r="P224" s="300"/>
    </row>
    <row r="225" spans="1:16" ht="46.5">
      <c r="A225" s="3" t="s">
        <v>1657</v>
      </c>
      <c r="B225" s="18" t="s">
        <v>1658</v>
      </c>
      <c r="C225" s="19" t="s">
        <v>3388</v>
      </c>
      <c r="D225" s="51">
        <v>1</v>
      </c>
      <c r="E225" s="16" t="s">
        <v>840</v>
      </c>
      <c r="F225" s="16"/>
      <c r="G225" s="16"/>
      <c r="H225" s="301"/>
      <c r="I225" s="301"/>
      <c r="J225" s="301"/>
      <c r="K225" s="301"/>
      <c r="L225" s="301"/>
      <c r="M225" s="301"/>
      <c r="N225" s="300"/>
      <c r="O225" s="300"/>
      <c r="P225" s="300"/>
    </row>
    <row r="226" spans="1:16" ht="37">
      <c r="A226" s="202" t="s">
        <v>1660</v>
      </c>
      <c r="B226" s="431" t="s">
        <v>422</v>
      </c>
      <c r="C226" s="443"/>
      <c r="D226" s="443"/>
      <c r="E226" s="443"/>
      <c r="F226" s="443"/>
      <c r="G226" s="483"/>
      <c r="H226" s="301">
        <f>SUM(D227:D238)</f>
        <v>12</v>
      </c>
      <c r="I226" s="301">
        <f>COUNT(D227:D238)*2</f>
        <v>24</v>
      </c>
      <c r="J226" s="301"/>
      <c r="K226" s="301"/>
      <c r="L226" s="301"/>
      <c r="M226" s="301"/>
      <c r="N226" s="300"/>
      <c r="O226" s="300"/>
      <c r="P226" s="300"/>
    </row>
    <row r="227" spans="1:16" ht="62">
      <c r="A227" s="3" t="s">
        <v>1661</v>
      </c>
      <c r="B227" s="18" t="s">
        <v>423</v>
      </c>
      <c r="C227" s="69" t="s">
        <v>3389</v>
      </c>
      <c r="D227" s="51">
        <v>1</v>
      </c>
      <c r="E227" s="16" t="s">
        <v>835</v>
      </c>
      <c r="F227" s="16"/>
      <c r="G227" s="16"/>
      <c r="H227" s="301"/>
      <c r="I227" s="301"/>
      <c r="J227" s="301"/>
      <c r="K227" s="301"/>
      <c r="L227" s="301"/>
      <c r="M227" s="301"/>
      <c r="N227" s="300"/>
      <c r="O227" s="300"/>
      <c r="P227" s="300"/>
    </row>
    <row r="228" spans="1:16" ht="29">
      <c r="A228" s="256"/>
      <c r="B228" s="18"/>
      <c r="C228" s="69" t="s">
        <v>3390</v>
      </c>
      <c r="D228" s="51">
        <v>1</v>
      </c>
      <c r="E228" s="16" t="s">
        <v>835</v>
      </c>
      <c r="F228" s="16"/>
      <c r="G228" s="16"/>
      <c r="H228" s="301"/>
      <c r="I228" s="301"/>
      <c r="J228" s="301"/>
      <c r="K228" s="301"/>
      <c r="L228" s="301"/>
      <c r="M228" s="301"/>
      <c r="N228" s="300"/>
      <c r="O228" s="300"/>
      <c r="P228" s="300"/>
    </row>
    <row r="229" spans="1:16" ht="29">
      <c r="A229" s="256"/>
      <c r="B229" s="18"/>
      <c r="C229" s="69" t="s">
        <v>3391</v>
      </c>
      <c r="D229" s="51">
        <v>1</v>
      </c>
      <c r="E229" s="16" t="s">
        <v>835</v>
      </c>
      <c r="F229" s="16"/>
      <c r="G229" s="16"/>
      <c r="H229" s="301"/>
      <c r="I229" s="301"/>
      <c r="J229" s="301"/>
      <c r="K229" s="301"/>
      <c r="L229" s="301"/>
      <c r="M229" s="301"/>
      <c r="N229" s="300"/>
      <c r="O229" s="300"/>
      <c r="P229" s="300"/>
    </row>
    <row r="230" spans="1:16" ht="29">
      <c r="A230" s="256"/>
      <c r="B230" s="18"/>
      <c r="C230" s="69" t="s">
        <v>3392</v>
      </c>
      <c r="D230" s="51">
        <v>1</v>
      </c>
      <c r="E230" s="16" t="s">
        <v>835</v>
      </c>
      <c r="F230" s="16"/>
      <c r="G230" s="16"/>
      <c r="H230" s="301"/>
      <c r="I230" s="301"/>
      <c r="J230" s="301"/>
      <c r="K230" s="301"/>
      <c r="L230" s="301"/>
      <c r="M230" s="301"/>
      <c r="N230" s="300"/>
      <c r="O230" s="300"/>
      <c r="P230" s="300"/>
    </row>
    <row r="231" spans="1:16" ht="58">
      <c r="A231" s="256"/>
      <c r="B231" s="18"/>
      <c r="C231" s="19" t="s">
        <v>3393</v>
      </c>
      <c r="D231" s="51">
        <v>1</v>
      </c>
      <c r="E231" s="16" t="s">
        <v>835</v>
      </c>
      <c r="F231" s="19" t="s">
        <v>3394</v>
      </c>
      <c r="G231" s="16"/>
      <c r="H231" s="301"/>
      <c r="I231" s="301"/>
      <c r="J231" s="301"/>
      <c r="K231" s="301"/>
      <c r="L231" s="301"/>
      <c r="M231" s="301"/>
      <c r="N231" s="300"/>
      <c r="O231" s="300"/>
      <c r="P231" s="300"/>
    </row>
    <row r="232" spans="1:16" ht="62">
      <c r="A232" s="3" t="s">
        <v>1663</v>
      </c>
      <c r="B232" s="18" t="s">
        <v>424</v>
      </c>
      <c r="C232" s="19" t="s">
        <v>3395</v>
      </c>
      <c r="D232" s="51">
        <v>1</v>
      </c>
      <c r="E232" s="16" t="s">
        <v>835</v>
      </c>
      <c r="F232" s="22"/>
      <c r="G232" s="16"/>
      <c r="H232" s="301"/>
      <c r="I232" s="301"/>
      <c r="J232" s="301"/>
      <c r="K232" s="301"/>
      <c r="L232" s="301"/>
      <c r="M232" s="301"/>
      <c r="N232" s="300"/>
      <c r="O232" s="300"/>
      <c r="P232" s="300"/>
    </row>
    <row r="233" spans="1:16" ht="29">
      <c r="A233" s="256"/>
      <c r="B233" s="18"/>
      <c r="C233" s="69" t="s">
        <v>3396</v>
      </c>
      <c r="D233" s="51">
        <v>1</v>
      </c>
      <c r="E233" s="16" t="s">
        <v>835</v>
      </c>
      <c r="F233" s="71"/>
      <c r="G233" s="16"/>
      <c r="H233" s="301"/>
      <c r="I233" s="301"/>
      <c r="J233" s="301"/>
      <c r="K233" s="301"/>
      <c r="L233" s="301"/>
      <c r="M233" s="301"/>
      <c r="N233" s="300"/>
      <c r="O233" s="300"/>
      <c r="P233" s="300"/>
    </row>
    <row r="234" spans="1:16" ht="58">
      <c r="A234" s="256"/>
      <c r="B234" s="18"/>
      <c r="C234" s="19" t="s">
        <v>3397</v>
      </c>
      <c r="D234" s="51">
        <v>1</v>
      </c>
      <c r="E234" s="16" t="s">
        <v>835</v>
      </c>
      <c r="F234" s="19" t="s">
        <v>3398</v>
      </c>
      <c r="G234" s="16"/>
      <c r="H234" s="301"/>
      <c r="I234" s="301"/>
      <c r="J234" s="301"/>
      <c r="K234" s="301"/>
      <c r="L234" s="301"/>
      <c r="M234" s="301"/>
      <c r="N234" s="300"/>
      <c r="O234" s="300"/>
      <c r="P234" s="300"/>
    </row>
    <row r="235" spans="1:16" ht="43.5">
      <c r="A235" s="256"/>
      <c r="B235" s="18"/>
      <c r="C235" s="19" t="s">
        <v>3399</v>
      </c>
      <c r="D235" s="51">
        <v>1</v>
      </c>
      <c r="E235" s="16" t="s">
        <v>835</v>
      </c>
      <c r="F235" s="71"/>
      <c r="G235" s="16"/>
      <c r="H235" s="301"/>
      <c r="I235" s="301"/>
      <c r="J235" s="301"/>
      <c r="K235" s="301"/>
      <c r="L235" s="301"/>
      <c r="M235" s="301"/>
      <c r="N235" s="300"/>
      <c r="O235" s="300"/>
      <c r="P235" s="300"/>
    </row>
    <row r="236" spans="1:16" ht="29">
      <c r="A236" s="256"/>
      <c r="B236" s="18"/>
      <c r="C236" s="19" t="s">
        <v>3400</v>
      </c>
      <c r="D236" s="51">
        <v>1</v>
      </c>
      <c r="E236" s="16" t="s">
        <v>835</v>
      </c>
      <c r="F236" s="71"/>
      <c r="G236" s="16"/>
      <c r="H236" s="301"/>
      <c r="I236" s="301"/>
      <c r="J236" s="301"/>
      <c r="K236" s="301"/>
      <c r="L236" s="301"/>
      <c r="M236" s="301"/>
      <c r="N236" s="300"/>
      <c r="O236" s="300"/>
      <c r="P236" s="300"/>
    </row>
    <row r="237" spans="1:16" ht="62">
      <c r="A237" s="3" t="s">
        <v>1665</v>
      </c>
      <c r="B237" s="6" t="s">
        <v>425</v>
      </c>
      <c r="C237" s="18" t="s">
        <v>2831</v>
      </c>
      <c r="D237" s="51">
        <v>1</v>
      </c>
      <c r="E237" s="16" t="s">
        <v>835</v>
      </c>
      <c r="F237" s="16"/>
      <c r="G237" s="16"/>
      <c r="H237" s="301"/>
      <c r="I237" s="301"/>
      <c r="J237" s="301"/>
      <c r="K237" s="301"/>
      <c r="L237" s="301"/>
      <c r="M237" s="301"/>
      <c r="N237" s="300"/>
      <c r="O237" s="300"/>
      <c r="P237" s="300"/>
    </row>
    <row r="238" spans="1:16" ht="46.5">
      <c r="A238" s="151"/>
      <c r="B238" s="22"/>
      <c r="C238" s="18" t="s">
        <v>779</v>
      </c>
      <c r="D238" s="51">
        <v>1</v>
      </c>
      <c r="E238" s="16" t="s">
        <v>831</v>
      </c>
      <c r="F238" s="16"/>
      <c r="G238" s="16"/>
      <c r="H238" s="301"/>
      <c r="I238" s="301"/>
      <c r="J238" s="301"/>
      <c r="K238" s="301"/>
      <c r="L238" s="301"/>
      <c r="M238" s="301"/>
      <c r="N238" s="300"/>
      <c r="O238" s="300"/>
      <c r="P238" s="300"/>
    </row>
    <row r="239" spans="1:16" ht="37">
      <c r="A239" s="202" t="s">
        <v>1666</v>
      </c>
      <c r="B239" s="431" t="s">
        <v>3401</v>
      </c>
      <c r="C239" s="443"/>
      <c r="D239" s="443"/>
      <c r="E239" s="443"/>
      <c r="F239" s="443"/>
      <c r="G239" s="483"/>
      <c r="H239" s="301">
        <f>SUM(D240:D264)</f>
        <v>25</v>
      </c>
      <c r="I239" s="301">
        <f>COUNT(D240:D264)*2</f>
        <v>50</v>
      </c>
      <c r="J239" s="301"/>
      <c r="K239" s="301"/>
      <c r="L239" s="301"/>
      <c r="M239" s="301"/>
      <c r="N239" s="300"/>
      <c r="O239" s="300"/>
      <c r="P239" s="300"/>
    </row>
    <row r="240" spans="1:16" ht="58">
      <c r="A240" s="3" t="s">
        <v>1667</v>
      </c>
      <c r="B240" s="18" t="s">
        <v>427</v>
      </c>
      <c r="C240" s="43" t="s">
        <v>780</v>
      </c>
      <c r="D240" s="51">
        <v>1</v>
      </c>
      <c r="E240" s="16" t="s">
        <v>840</v>
      </c>
      <c r="F240" s="16"/>
      <c r="G240" s="16"/>
      <c r="H240" s="301"/>
      <c r="I240" s="301"/>
      <c r="J240" s="301"/>
      <c r="K240" s="301"/>
      <c r="L240" s="301"/>
      <c r="M240" s="301"/>
      <c r="N240" s="300"/>
      <c r="O240" s="300"/>
      <c r="P240" s="300"/>
    </row>
    <row r="241" spans="1:16" ht="43.5">
      <c r="A241" s="256"/>
      <c r="B241" s="18"/>
      <c r="C241" s="14" t="s">
        <v>3402</v>
      </c>
      <c r="D241" s="51">
        <v>1</v>
      </c>
      <c r="E241" s="16" t="s">
        <v>827</v>
      </c>
      <c r="F241" s="16"/>
      <c r="G241" s="16"/>
      <c r="H241" s="301"/>
      <c r="I241" s="301"/>
      <c r="J241" s="301"/>
      <c r="K241" s="301"/>
      <c r="L241" s="301"/>
      <c r="M241" s="301"/>
      <c r="N241" s="300"/>
      <c r="O241" s="300"/>
      <c r="P241" s="300"/>
    </row>
    <row r="242" spans="1:16" ht="62">
      <c r="A242" s="3" t="s">
        <v>1668</v>
      </c>
      <c r="B242" s="18" t="s">
        <v>428</v>
      </c>
      <c r="C242" s="69" t="s">
        <v>3403</v>
      </c>
      <c r="D242" s="51">
        <v>1</v>
      </c>
      <c r="E242" s="16" t="s">
        <v>840</v>
      </c>
      <c r="F242" s="16"/>
      <c r="G242" s="16"/>
      <c r="H242" s="301"/>
      <c r="I242" s="301"/>
      <c r="J242" s="301"/>
      <c r="K242" s="301"/>
      <c r="L242" s="301"/>
      <c r="M242" s="301"/>
      <c r="N242" s="300"/>
      <c r="O242" s="300"/>
      <c r="P242" s="300"/>
    </row>
    <row r="243" spans="1:16" ht="87">
      <c r="A243" s="256"/>
      <c r="B243" s="18"/>
      <c r="C243" s="69" t="s">
        <v>3404</v>
      </c>
      <c r="D243" s="51">
        <v>1</v>
      </c>
      <c r="E243" s="16" t="s">
        <v>840</v>
      </c>
      <c r="F243" s="16"/>
      <c r="G243" s="16"/>
      <c r="H243" s="301"/>
      <c r="I243" s="301"/>
      <c r="J243" s="301"/>
      <c r="K243" s="301"/>
      <c r="L243" s="301"/>
      <c r="M243" s="301"/>
      <c r="N243" s="300"/>
      <c r="O243" s="300"/>
      <c r="P243" s="300"/>
    </row>
    <row r="244" spans="1:16" ht="43.5">
      <c r="A244" s="256"/>
      <c r="B244" s="18"/>
      <c r="C244" s="69" t="s">
        <v>3405</v>
      </c>
      <c r="D244" s="51">
        <v>1</v>
      </c>
      <c r="E244" s="16" t="s">
        <v>840</v>
      </c>
      <c r="F244" s="16"/>
      <c r="G244" s="16"/>
      <c r="H244" s="301"/>
      <c r="I244" s="301"/>
      <c r="J244" s="301"/>
      <c r="K244" s="301"/>
      <c r="L244" s="301"/>
      <c r="M244" s="301"/>
      <c r="N244" s="300"/>
      <c r="O244" s="300"/>
      <c r="P244" s="300"/>
    </row>
    <row r="245" spans="1:16" ht="58">
      <c r="A245" s="256"/>
      <c r="B245" s="18"/>
      <c r="C245" s="69" t="s">
        <v>3406</v>
      </c>
      <c r="D245" s="51">
        <v>1</v>
      </c>
      <c r="E245" s="16" t="s">
        <v>840</v>
      </c>
      <c r="F245" s="16"/>
      <c r="G245" s="16"/>
      <c r="H245" s="301"/>
      <c r="I245" s="301"/>
      <c r="J245" s="301"/>
      <c r="K245" s="301"/>
      <c r="L245" s="301"/>
      <c r="M245" s="301"/>
      <c r="N245" s="300"/>
      <c r="O245" s="300"/>
      <c r="P245" s="300"/>
    </row>
    <row r="246" spans="1:16" ht="43.5">
      <c r="A246" s="256"/>
      <c r="B246" s="18"/>
      <c r="C246" s="69" t="s">
        <v>3407</v>
      </c>
      <c r="D246" s="51">
        <v>1</v>
      </c>
      <c r="E246" s="16" t="s">
        <v>840</v>
      </c>
      <c r="F246" s="16"/>
      <c r="G246" s="16"/>
      <c r="H246" s="301"/>
      <c r="I246" s="301"/>
      <c r="J246" s="301"/>
      <c r="K246" s="301"/>
      <c r="L246" s="301"/>
      <c r="M246" s="301"/>
      <c r="N246" s="300"/>
      <c r="O246" s="300"/>
      <c r="P246" s="300"/>
    </row>
    <row r="247" spans="1:16" ht="43.5">
      <c r="A247" s="256"/>
      <c r="B247" s="18"/>
      <c r="C247" s="69" t="s">
        <v>3408</v>
      </c>
      <c r="D247" s="51">
        <v>1</v>
      </c>
      <c r="E247" s="16" t="s">
        <v>840</v>
      </c>
      <c r="F247" s="16"/>
      <c r="G247" s="16"/>
      <c r="H247" s="301"/>
      <c r="I247" s="301"/>
      <c r="J247" s="301"/>
      <c r="K247" s="301"/>
      <c r="L247" s="301"/>
      <c r="M247" s="301"/>
      <c r="N247" s="300"/>
      <c r="O247" s="300"/>
      <c r="P247" s="300"/>
    </row>
    <row r="248" spans="1:16" ht="43.5">
      <c r="A248" s="256"/>
      <c r="B248" s="18"/>
      <c r="C248" s="69" t="s">
        <v>3409</v>
      </c>
      <c r="D248" s="51">
        <v>1</v>
      </c>
      <c r="E248" s="16" t="s">
        <v>840</v>
      </c>
      <c r="F248" s="16"/>
      <c r="G248" s="16"/>
      <c r="H248" s="301"/>
      <c r="I248" s="301"/>
      <c r="J248" s="301"/>
      <c r="K248" s="301"/>
      <c r="L248" s="301"/>
      <c r="M248" s="301"/>
      <c r="N248" s="300"/>
      <c r="O248" s="300"/>
      <c r="P248" s="300"/>
    </row>
    <row r="249" spans="1:16" ht="29">
      <c r="A249" s="256"/>
      <c r="B249" s="18"/>
      <c r="C249" s="69" t="s">
        <v>3410</v>
      </c>
      <c r="D249" s="51">
        <v>1</v>
      </c>
      <c r="E249" s="16" t="s">
        <v>840</v>
      </c>
      <c r="F249" s="16"/>
      <c r="G249" s="16"/>
      <c r="H249" s="301"/>
      <c r="I249" s="301"/>
      <c r="J249" s="301"/>
      <c r="K249" s="301"/>
      <c r="L249" s="301"/>
      <c r="M249" s="301"/>
      <c r="N249" s="300"/>
      <c r="O249" s="300"/>
      <c r="P249" s="300"/>
    </row>
    <row r="250" spans="1:16" ht="58">
      <c r="A250" s="256"/>
      <c r="B250" s="18"/>
      <c r="C250" s="69" t="s">
        <v>3411</v>
      </c>
      <c r="D250" s="51">
        <v>1</v>
      </c>
      <c r="E250" s="16" t="s">
        <v>840</v>
      </c>
      <c r="F250" s="16"/>
      <c r="G250" s="16"/>
      <c r="H250" s="301"/>
      <c r="I250" s="301"/>
      <c r="J250" s="301"/>
      <c r="K250" s="301"/>
      <c r="L250" s="301"/>
      <c r="M250" s="301"/>
      <c r="N250" s="300"/>
      <c r="O250" s="300"/>
      <c r="P250" s="300"/>
    </row>
    <row r="251" spans="1:16" ht="101.5">
      <c r="A251" s="256"/>
      <c r="B251" s="18"/>
      <c r="C251" s="69" t="s">
        <v>3412</v>
      </c>
      <c r="D251" s="51">
        <v>1</v>
      </c>
      <c r="E251" s="16" t="s">
        <v>840</v>
      </c>
      <c r="F251" s="16"/>
      <c r="G251" s="16"/>
      <c r="H251" s="301"/>
      <c r="I251" s="301"/>
      <c r="J251" s="301"/>
      <c r="K251" s="301"/>
      <c r="L251" s="301"/>
      <c r="M251" s="301"/>
      <c r="N251" s="300"/>
      <c r="O251" s="300"/>
      <c r="P251" s="300"/>
    </row>
    <row r="252" spans="1:16" ht="58">
      <c r="A252" s="256"/>
      <c r="B252" s="18"/>
      <c r="C252" s="69" t="s">
        <v>3413</v>
      </c>
      <c r="D252" s="51">
        <v>1</v>
      </c>
      <c r="E252" s="16" t="s">
        <v>840</v>
      </c>
      <c r="F252" s="16"/>
      <c r="G252" s="16"/>
      <c r="H252" s="301"/>
      <c r="I252" s="301"/>
      <c r="J252" s="301"/>
      <c r="K252" s="301"/>
      <c r="L252" s="301"/>
      <c r="M252" s="301"/>
      <c r="N252" s="300"/>
      <c r="O252" s="300"/>
      <c r="P252" s="300"/>
    </row>
    <row r="253" spans="1:16" ht="43.5">
      <c r="A253" s="256"/>
      <c r="B253" s="18"/>
      <c r="C253" s="69" t="s">
        <v>3414</v>
      </c>
      <c r="D253" s="51">
        <v>1</v>
      </c>
      <c r="E253" s="16" t="s">
        <v>840</v>
      </c>
      <c r="F253" s="16"/>
      <c r="G253" s="16"/>
      <c r="H253" s="301"/>
      <c r="I253" s="301"/>
      <c r="J253" s="301"/>
      <c r="K253" s="301"/>
      <c r="L253" s="301"/>
      <c r="M253" s="301"/>
      <c r="N253" s="300"/>
      <c r="O253" s="300"/>
      <c r="P253" s="300"/>
    </row>
    <row r="254" spans="1:16" ht="43.5">
      <c r="A254" s="256"/>
      <c r="B254" s="18"/>
      <c r="C254" s="69" t="s">
        <v>3415</v>
      </c>
      <c r="D254" s="51">
        <v>1</v>
      </c>
      <c r="E254" s="16" t="s">
        <v>840</v>
      </c>
      <c r="F254" s="16"/>
      <c r="G254" s="16"/>
      <c r="H254" s="301"/>
      <c r="I254" s="301"/>
      <c r="J254" s="301"/>
      <c r="K254" s="301"/>
      <c r="L254" s="301"/>
      <c r="M254" s="301"/>
      <c r="N254" s="300"/>
      <c r="O254" s="300"/>
      <c r="P254" s="300"/>
    </row>
    <row r="255" spans="1:16" ht="72.5">
      <c r="A255" s="256"/>
      <c r="B255" s="18"/>
      <c r="C255" s="69" t="s">
        <v>3416</v>
      </c>
      <c r="D255" s="51">
        <v>1</v>
      </c>
      <c r="E255" s="16" t="s">
        <v>840</v>
      </c>
      <c r="F255" s="16"/>
      <c r="G255" s="16"/>
      <c r="H255" s="301"/>
      <c r="I255" s="301"/>
      <c r="J255" s="301"/>
      <c r="K255" s="301"/>
      <c r="L255" s="301"/>
      <c r="M255" s="301"/>
      <c r="N255" s="300"/>
      <c r="O255" s="300"/>
      <c r="P255" s="300"/>
    </row>
    <row r="256" spans="1:16" ht="87">
      <c r="A256" s="256"/>
      <c r="B256" s="18"/>
      <c r="C256" s="69" t="s">
        <v>3417</v>
      </c>
      <c r="D256" s="51">
        <v>1</v>
      </c>
      <c r="E256" s="16" t="s">
        <v>840</v>
      </c>
      <c r="F256" s="16"/>
      <c r="G256" s="16"/>
      <c r="H256" s="301"/>
      <c r="I256" s="301"/>
      <c r="J256" s="301"/>
      <c r="K256" s="301"/>
      <c r="L256" s="301"/>
      <c r="M256" s="301"/>
      <c r="N256" s="300"/>
      <c r="O256" s="300"/>
      <c r="P256" s="300"/>
    </row>
    <row r="257" spans="1:16" ht="43.5">
      <c r="A257" s="256"/>
      <c r="B257" s="18"/>
      <c r="C257" s="69" t="s">
        <v>3418</v>
      </c>
      <c r="D257" s="51">
        <v>1</v>
      </c>
      <c r="E257" s="16" t="s">
        <v>840</v>
      </c>
      <c r="F257" s="16"/>
      <c r="G257" s="16"/>
      <c r="H257" s="301"/>
      <c r="I257" s="301"/>
      <c r="J257" s="301"/>
      <c r="K257" s="301"/>
      <c r="L257" s="301"/>
      <c r="M257" s="301"/>
      <c r="N257" s="300"/>
      <c r="O257" s="300"/>
      <c r="P257" s="300"/>
    </row>
    <row r="258" spans="1:16" ht="87">
      <c r="A258" s="256"/>
      <c r="B258" s="18"/>
      <c r="C258" s="69" t="s">
        <v>3419</v>
      </c>
      <c r="D258" s="51">
        <v>1</v>
      </c>
      <c r="E258" s="16" t="s">
        <v>840</v>
      </c>
      <c r="F258" s="16"/>
      <c r="G258" s="16"/>
      <c r="H258" s="301"/>
      <c r="I258" s="301"/>
      <c r="J258" s="301"/>
      <c r="K258" s="301"/>
      <c r="L258" s="301"/>
      <c r="M258" s="301"/>
      <c r="N258" s="300"/>
      <c r="O258" s="300"/>
      <c r="P258" s="300"/>
    </row>
    <row r="259" spans="1:16" ht="43.5">
      <c r="A259" s="256"/>
      <c r="B259" s="18"/>
      <c r="C259" s="69" t="s">
        <v>3420</v>
      </c>
      <c r="D259" s="51">
        <v>1</v>
      </c>
      <c r="E259" s="16" t="s">
        <v>840</v>
      </c>
      <c r="F259" s="14"/>
      <c r="G259" s="16"/>
      <c r="H259" s="301"/>
      <c r="I259" s="301"/>
      <c r="J259" s="301"/>
      <c r="K259" s="301"/>
      <c r="L259" s="301"/>
      <c r="M259" s="301"/>
      <c r="N259" s="300"/>
      <c r="O259" s="300"/>
      <c r="P259" s="300"/>
    </row>
    <row r="260" spans="1:16" ht="58">
      <c r="A260" s="256"/>
      <c r="B260" s="18"/>
      <c r="C260" s="69" t="s">
        <v>3421</v>
      </c>
      <c r="D260" s="51">
        <v>1</v>
      </c>
      <c r="E260" s="16" t="s">
        <v>840</v>
      </c>
      <c r="F260" s="16"/>
      <c r="G260" s="16"/>
      <c r="H260" s="301"/>
      <c r="I260" s="301"/>
      <c r="J260" s="301"/>
      <c r="K260" s="301"/>
      <c r="L260" s="301"/>
      <c r="M260" s="301"/>
      <c r="N260" s="300"/>
      <c r="O260" s="300"/>
      <c r="P260" s="300"/>
    </row>
    <row r="261" spans="1:16" ht="29">
      <c r="A261" s="256"/>
      <c r="B261" s="18"/>
      <c r="C261" s="69" t="s">
        <v>3422</v>
      </c>
      <c r="D261" s="51">
        <v>1</v>
      </c>
      <c r="E261" s="16" t="s">
        <v>840</v>
      </c>
      <c r="F261" s="16"/>
      <c r="G261" s="16"/>
      <c r="H261" s="301"/>
      <c r="I261" s="301"/>
      <c r="J261" s="301"/>
      <c r="K261" s="301"/>
      <c r="L261" s="301"/>
      <c r="M261" s="301"/>
      <c r="N261" s="300"/>
      <c r="O261" s="300"/>
      <c r="P261" s="300"/>
    </row>
    <row r="262" spans="1:16" ht="58">
      <c r="A262" s="256"/>
      <c r="B262" s="18"/>
      <c r="C262" s="69" t="s">
        <v>3423</v>
      </c>
      <c r="D262" s="51">
        <v>1</v>
      </c>
      <c r="E262" s="16" t="s">
        <v>840</v>
      </c>
      <c r="F262" s="16"/>
      <c r="G262" s="16"/>
      <c r="H262" s="301"/>
      <c r="I262" s="301"/>
      <c r="J262" s="301"/>
      <c r="K262" s="301"/>
      <c r="L262" s="301"/>
      <c r="M262" s="301"/>
      <c r="N262" s="300"/>
      <c r="O262" s="300"/>
      <c r="P262" s="300"/>
    </row>
    <row r="263" spans="1:16" ht="46.5">
      <c r="A263" s="3" t="s">
        <v>1680</v>
      </c>
      <c r="B263" s="18" t="s">
        <v>429</v>
      </c>
      <c r="C263" s="19" t="s">
        <v>3424</v>
      </c>
      <c r="D263" s="51">
        <v>1</v>
      </c>
      <c r="E263" s="16" t="s">
        <v>835</v>
      </c>
      <c r="F263" s="16"/>
      <c r="G263" s="16"/>
      <c r="H263" s="301"/>
      <c r="I263" s="301"/>
      <c r="J263" s="301"/>
      <c r="K263" s="301"/>
      <c r="L263" s="301"/>
      <c r="M263" s="301"/>
      <c r="N263" s="300"/>
      <c r="O263" s="300"/>
      <c r="P263" s="300"/>
    </row>
    <row r="264" spans="1:16" ht="31">
      <c r="A264" s="3" t="s">
        <v>1682</v>
      </c>
      <c r="B264" s="18" t="s">
        <v>430</v>
      </c>
      <c r="C264" s="69" t="s">
        <v>795</v>
      </c>
      <c r="D264" s="51">
        <v>1</v>
      </c>
      <c r="E264" s="16" t="s">
        <v>823</v>
      </c>
      <c r="F264" s="14" t="s">
        <v>3425</v>
      </c>
      <c r="G264" s="16"/>
      <c r="H264" s="301"/>
      <c r="I264" s="301"/>
      <c r="J264" s="301"/>
      <c r="K264" s="301"/>
      <c r="L264" s="301"/>
      <c r="M264" s="301"/>
      <c r="N264" s="300"/>
      <c r="O264" s="300"/>
      <c r="P264" s="300"/>
    </row>
    <row r="265" spans="1:16" ht="37">
      <c r="A265" s="202" t="s">
        <v>1684</v>
      </c>
      <c r="B265" s="431" t="s">
        <v>1685</v>
      </c>
      <c r="C265" s="443"/>
      <c r="D265" s="443"/>
      <c r="E265" s="443"/>
      <c r="F265" s="443"/>
      <c r="G265" s="483"/>
      <c r="H265" s="301">
        <f>SUM(D266:D269)</f>
        <v>4</v>
      </c>
      <c r="I265" s="301">
        <f>COUNT(B266:G270)*2</f>
        <v>8</v>
      </c>
      <c r="J265" s="301"/>
      <c r="K265" s="301"/>
      <c r="L265" s="301"/>
      <c r="M265" s="301"/>
      <c r="N265" s="300"/>
      <c r="O265" s="300"/>
      <c r="P265" s="300"/>
    </row>
    <row r="266" spans="1:16" ht="46.5">
      <c r="A266" s="3" t="s">
        <v>1686</v>
      </c>
      <c r="B266" s="5" t="s">
        <v>1687</v>
      </c>
      <c r="C266" s="19" t="s">
        <v>1688</v>
      </c>
      <c r="D266" s="51">
        <v>1</v>
      </c>
      <c r="E266" s="16" t="s">
        <v>829</v>
      </c>
      <c r="F266" s="16"/>
      <c r="G266" s="16"/>
      <c r="H266" s="301"/>
      <c r="I266" s="301"/>
      <c r="J266" s="301"/>
      <c r="K266" s="301"/>
      <c r="L266" s="301"/>
      <c r="M266" s="301"/>
      <c r="N266" s="300"/>
      <c r="O266" s="300"/>
      <c r="P266" s="300"/>
    </row>
    <row r="267" spans="1:16" ht="62">
      <c r="A267" s="3" t="s">
        <v>1693</v>
      </c>
      <c r="B267" s="7" t="s">
        <v>1694</v>
      </c>
      <c r="C267" s="43" t="s">
        <v>1695</v>
      </c>
      <c r="D267" s="51">
        <v>1</v>
      </c>
      <c r="E267" s="16" t="s">
        <v>829</v>
      </c>
      <c r="F267" s="16"/>
      <c r="G267" s="16"/>
      <c r="H267" s="301"/>
      <c r="I267" s="301"/>
      <c r="J267" s="301"/>
      <c r="K267" s="301"/>
      <c r="L267" s="301"/>
      <c r="M267" s="301"/>
      <c r="N267" s="300"/>
      <c r="O267" s="300"/>
      <c r="P267" s="300"/>
    </row>
    <row r="268" spans="1:16" ht="46.5">
      <c r="A268" s="3" t="s">
        <v>1696</v>
      </c>
      <c r="B268" s="5" t="s">
        <v>1697</v>
      </c>
      <c r="C268" s="69" t="s">
        <v>1698</v>
      </c>
      <c r="D268" s="51">
        <v>1</v>
      </c>
      <c r="E268" s="16" t="s">
        <v>829</v>
      </c>
      <c r="F268" s="16"/>
      <c r="G268" s="16"/>
      <c r="H268" s="301"/>
      <c r="I268" s="301"/>
      <c r="J268" s="301"/>
      <c r="K268" s="301"/>
      <c r="L268" s="301"/>
      <c r="M268" s="301"/>
      <c r="N268" s="300"/>
      <c r="O268" s="300"/>
      <c r="P268" s="300"/>
    </row>
    <row r="269" spans="1:16" ht="62">
      <c r="A269" s="3" t="s">
        <v>1699</v>
      </c>
      <c r="B269" s="5" t="s">
        <v>3426</v>
      </c>
      <c r="C269" s="19" t="s">
        <v>1701</v>
      </c>
      <c r="D269" s="51">
        <v>1</v>
      </c>
      <c r="E269" s="16" t="s">
        <v>829</v>
      </c>
      <c r="F269" s="16"/>
      <c r="G269" s="16"/>
      <c r="H269" s="301"/>
      <c r="I269" s="301"/>
      <c r="J269" s="301"/>
      <c r="K269" s="301"/>
      <c r="L269" s="301"/>
      <c r="M269" s="301"/>
      <c r="N269" s="300"/>
      <c r="O269" s="300"/>
      <c r="P269" s="300"/>
    </row>
    <row r="270" spans="1:16" ht="37">
      <c r="A270" s="202" t="s">
        <v>1702</v>
      </c>
      <c r="B270" s="431" t="s">
        <v>431</v>
      </c>
      <c r="C270" s="443"/>
      <c r="D270" s="443"/>
      <c r="E270" s="443"/>
      <c r="F270" s="443"/>
      <c r="G270" s="483"/>
      <c r="H270" s="301">
        <f>SUM(D271:D273)</f>
        <v>3</v>
      </c>
      <c r="I270" s="301">
        <f>COUNT(D271:D273)*2</f>
        <v>6</v>
      </c>
      <c r="J270" s="301"/>
      <c r="K270" s="301"/>
      <c r="L270" s="301"/>
      <c r="M270" s="301"/>
      <c r="N270" s="300"/>
      <c r="O270" s="300"/>
      <c r="P270" s="300"/>
    </row>
    <row r="271" spans="1:16" ht="77.5">
      <c r="A271" s="3" t="s">
        <v>1703</v>
      </c>
      <c r="B271" s="5" t="s">
        <v>432</v>
      </c>
      <c r="C271" s="18" t="s">
        <v>3427</v>
      </c>
      <c r="D271" s="51">
        <v>1</v>
      </c>
      <c r="E271" s="16" t="s">
        <v>829</v>
      </c>
      <c r="F271" s="16"/>
      <c r="G271" s="16"/>
      <c r="H271" s="301"/>
      <c r="I271" s="301"/>
      <c r="J271" s="301"/>
      <c r="K271" s="301"/>
      <c r="L271" s="301"/>
      <c r="M271" s="301"/>
      <c r="N271" s="300"/>
      <c r="O271" s="300"/>
      <c r="P271" s="300"/>
    </row>
    <row r="272" spans="1:16" ht="62">
      <c r="A272" s="3" t="s">
        <v>1705</v>
      </c>
      <c r="B272" s="6" t="s">
        <v>433</v>
      </c>
      <c r="C272" s="69" t="s">
        <v>3428</v>
      </c>
      <c r="D272" s="51">
        <v>1</v>
      </c>
      <c r="E272" s="16" t="s">
        <v>831</v>
      </c>
      <c r="F272" s="16"/>
      <c r="G272" s="16"/>
      <c r="H272" s="301"/>
      <c r="I272" s="301"/>
      <c r="J272" s="301"/>
      <c r="K272" s="301"/>
      <c r="L272" s="301"/>
      <c r="M272" s="301"/>
      <c r="N272" s="300"/>
      <c r="O272" s="300"/>
      <c r="P272" s="300"/>
    </row>
    <row r="273" spans="1:16" ht="46.5">
      <c r="A273" s="3" t="s">
        <v>205</v>
      </c>
      <c r="B273" s="5" t="s">
        <v>434</v>
      </c>
      <c r="C273" s="14" t="s">
        <v>798</v>
      </c>
      <c r="D273" s="51">
        <v>1</v>
      </c>
      <c r="E273" s="16" t="s">
        <v>835</v>
      </c>
      <c r="F273" s="16"/>
      <c r="G273" s="16"/>
      <c r="H273" s="301"/>
      <c r="I273" s="301"/>
      <c r="J273" s="301"/>
      <c r="K273" s="301"/>
      <c r="L273" s="301"/>
      <c r="M273" s="301"/>
      <c r="N273" s="300"/>
      <c r="O273" s="300"/>
      <c r="P273" s="300"/>
    </row>
    <row r="274" spans="1:16" ht="37">
      <c r="A274" s="202" t="s">
        <v>1707</v>
      </c>
      <c r="B274" s="431" t="s">
        <v>1708</v>
      </c>
      <c r="C274" s="443"/>
      <c r="D274" s="443"/>
      <c r="E274" s="443"/>
      <c r="F274" s="443"/>
      <c r="G274" s="483"/>
      <c r="H274" s="301">
        <f>SUM(D275:D281)</f>
        <v>7</v>
      </c>
      <c r="I274" s="301">
        <f>COUNT(D275:D281)*2</f>
        <v>14</v>
      </c>
      <c r="J274" s="301"/>
      <c r="K274" s="301"/>
      <c r="L274" s="301"/>
      <c r="M274" s="301"/>
      <c r="N274" s="300"/>
      <c r="O274" s="300"/>
      <c r="P274" s="300"/>
    </row>
    <row r="275" spans="1:16" ht="46.5">
      <c r="A275" s="3" t="s">
        <v>1709</v>
      </c>
      <c r="B275" s="88" t="s">
        <v>1710</v>
      </c>
      <c r="C275" s="16" t="s">
        <v>1711</v>
      </c>
      <c r="D275" s="51">
        <v>1</v>
      </c>
      <c r="E275" s="16" t="s">
        <v>835</v>
      </c>
      <c r="F275" s="16"/>
      <c r="G275" s="16"/>
      <c r="H275" s="301"/>
      <c r="I275" s="301"/>
      <c r="J275" s="301"/>
      <c r="K275" s="301"/>
      <c r="L275" s="301"/>
      <c r="M275" s="301"/>
      <c r="N275" s="300"/>
      <c r="O275" s="300"/>
      <c r="P275" s="300"/>
    </row>
    <row r="276" spans="1:16" ht="15.5">
      <c r="A276" s="3"/>
      <c r="B276" s="88"/>
      <c r="C276" s="16" t="s">
        <v>1712</v>
      </c>
      <c r="D276" s="51">
        <v>1</v>
      </c>
      <c r="E276" s="16" t="s">
        <v>822</v>
      </c>
      <c r="F276" s="16"/>
      <c r="G276" s="16"/>
      <c r="H276" s="301"/>
      <c r="I276" s="301"/>
      <c r="J276" s="301"/>
      <c r="K276" s="301"/>
      <c r="L276" s="301"/>
      <c r="M276" s="301"/>
      <c r="N276" s="300"/>
      <c r="O276" s="300"/>
      <c r="P276" s="300"/>
    </row>
    <row r="277" spans="1:16" ht="15.5">
      <c r="A277" s="3"/>
      <c r="B277" s="88"/>
      <c r="C277" s="16" t="s">
        <v>1713</v>
      </c>
      <c r="D277" s="51">
        <v>1</v>
      </c>
      <c r="E277" s="16" t="s">
        <v>822</v>
      </c>
      <c r="F277" s="16"/>
      <c r="G277" s="16"/>
      <c r="H277" s="301"/>
      <c r="I277" s="301"/>
      <c r="J277" s="301"/>
      <c r="K277" s="301"/>
      <c r="L277" s="301"/>
      <c r="M277" s="301"/>
      <c r="N277" s="300"/>
      <c r="O277" s="300"/>
      <c r="P277" s="300"/>
    </row>
    <row r="278" spans="1:16" ht="15.5">
      <c r="A278" s="3"/>
      <c r="B278" s="88"/>
      <c r="C278" s="16" t="s">
        <v>1714</v>
      </c>
      <c r="D278" s="51">
        <v>1</v>
      </c>
      <c r="E278" s="16" t="s">
        <v>835</v>
      </c>
      <c r="F278" s="16"/>
      <c r="G278" s="16"/>
      <c r="H278" s="301"/>
      <c r="I278" s="301"/>
      <c r="J278" s="301"/>
      <c r="K278" s="301"/>
      <c r="L278" s="301"/>
      <c r="M278" s="301"/>
      <c r="N278" s="300"/>
      <c r="O278" s="300"/>
      <c r="P278" s="300"/>
    </row>
    <row r="279" spans="1:16" ht="46.5">
      <c r="A279" s="3" t="s">
        <v>1715</v>
      </c>
      <c r="B279" s="88" t="s">
        <v>1716</v>
      </c>
      <c r="C279" s="16" t="s">
        <v>1717</v>
      </c>
      <c r="D279" s="51">
        <v>1</v>
      </c>
      <c r="E279" s="74" t="s">
        <v>835</v>
      </c>
      <c r="F279" s="16"/>
      <c r="G279" s="16"/>
      <c r="H279" s="301"/>
      <c r="I279" s="301"/>
      <c r="J279" s="301"/>
      <c r="K279" s="301"/>
      <c r="L279" s="301"/>
      <c r="M279" s="301"/>
      <c r="N279" s="300"/>
      <c r="O279" s="300"/>
      <c r="P279" s="300"/>
    </row>
    <row r="280" spans="1:16" ht="15.5">
      <c r="A280" s="3"/>
      <c r="B280" s="88"/>
      <c r="C280" s="16" t="s">
        <v>1718</v>
      </c>
      <c r="D280" s="51">
        <v>1</v>
      </c>
      <c r="E280" s="74" t="s">
        <v>835</v>
      </c>
      <c r="F280" s="16"/>
      <c r="G280" s="16"/>
      <c r="H280" s="301"/>
      <c r="I280" s="301"/>
      <c r="J280" s="301"/>
      <c r="K280" s="301"/>
      <c r="L280" s="301"/>
      <c r="M280" s="301"/>
      <c r="N280" s="300"/>
      <c r="O280" s="300"/>
      <c r="P280" s="300"/>
    </row>
    <row r="281" spans="1:16" ht="15.5">
      <c r="A281" s="3"/>
      <c r="B281" s="88"/>
      <c r="C281" s="16" t="s">
        <v>3429</v>
      </c>
      <c r="D281" s="51">
        <v>1</v>
      </c>
      <c r="E281" s="74" t="s">
        <v>835</v>
      </c>
      <c r="F281" s="16"/>
      <c r="G281" s="16"/>
      <c r="H281" s="301"/>
      <c r="I281" s="301"/>
      <c r="J281" s="301"/>
      <c r="K281" s="301"/>
      <c r="L281" s="301"/>
      <c r="M281" s="301"/>
      <c r="N281" s="300"/>
      <c r="O281" s="300"/>
      <c r="P281" s="300"/>
    </row>
    <row r="282" spans="1:16" ht="21">
      <c r="A282" s="248"/>
      <c r="B282" s="440" t="s">
        <v>435</v>
      </c>
      <c r="C282" s="441"/>
      <c r="D282" s="441"/>
      <c r="E282" s="441"/>
      <c r="F282" s="441"/>
      <c r="G282" s="441"/>
      <c r="H282" s="301">
        <f>H283+H292+H299+H304</f>
        <v>20</v>
      </c>
      <c r="I282" s="301">
        <f>I283+I292+I299+I304</f>
        <v>40</v>
      </c>
      <c r="J282" s="301"/>
      <c r="K282" s="301"/>
      <c r="L282" s="301"/>
      <c r="M282" s="301"/>
      <c r="N282" s="300"/>
      <c r="O282" s="300"/>
      <c r="P282" s="300"/>
    </row>
    <row r="283" spans="1:16" ht="37">
      <c r="A283" s="202" t="s">
        <v>1719</v>
      </c>
      <c r="B283" s="431" t="s">
        <v>436</v>
      </c>
      <c r="C283" s="443"/>
      <c r="D283" s="443"/>
      <c r="E283" s="443"/>
      <c r="F283" s="443"/>
      <c r="G283" s="483"/>
      <c r="H283" s="301">
        <f>SUM(D284:D291)</f>
        <v>8</v>
      </c>
      <c r="I283" s="301">
        <f>COUNT(D284:D291)*2</f>
        <v>16</v>
      </c>
      <c r="J283" s="301"/>
      <c r="K283" s="301"/>
      <c r="L283" s="301"/>
      <c r="M283" s="301"/>
      <c r="N283" s="300"/>
      <c r="O283" s="300"/>
      <c r="P283" s="300"/>
    </row>
    <row r="284" spans="1:16" ht="43.5">
      <c r="A284" s="3" t="s">
        <v>1720</v>
      </c>
      <c r="B284" s="14" t="s">
        <v>437</v>
      </c>
      <c r="C284" s="19" t="s">
        <v>3430</v>
      </c>
      <c r="D284" s="51">
        <v>1</v>
      </c>
      <c r="E284" s="71" t="s">
        <v>840</v>
      </c>
      <c r="F284" s="71"/>
      <c r="G284" s="114"/>
      <c r="H284" s="301"/>
      <c r="I284" s="301"/>
      <c r="J284" s="301"/>
      <c r="K284" s="301"/>
      <c r="L284" s="301"/>
      <c r="M284" s="301"/>
      <c r="N284" s="300"/>
      <c r="O284" s="300"/>
      <c r="P284" s="300"/>
    </row>
    <row r="285" spans="1:16" ht="29">
      <c r="A285" s="3"/>
      <c r="B285" s="14"/>
      <c r="C285" s="19" t="s">
        <v>3431</v>
      </c>
      <c r="D285" s="51">
        <v>1</v>
      </c>
      <c r="E285" s="71" t="s">
        <v>840</v>
      </c>
      <c r="F285" s="71"/>
      <c r="G285" s="114"/>
      <c r="H285" s="301"/>
      <c r="I285" s="301"/>
      <c r="J285" s="301"/>
      <c r="K285" s="301"/>
      <c r="L285" s="301"/>
      <c r="M285" s="301"/>
      <c r="N285" s="300"/>
      <c r="O285" s="300"/>
      <c r="P285" s="300"/>
    </row>
    <row r="286" spans="1:16" ht="43.5">
      <c r="A286" s="3"/>
      <c r="B286" s="14"/>
      <c r="C286" s="19" t="s">
        <v>3432</v>
      </c>
      <c r="D286" s="51">
        <v>1</v>
      </c>
      <c r="E286" s="71" t="s">
        <v>840</v>
      </c>
      <c r="F286" s="71"/>
      <c r="G286" s="114"/>
      <c r="H286" s="301"/>
      <c r="I286" s="301"/>
      <c r="J286" s="301"/>
      <c r="K286" s="301"/>
      <c r="L286" s="301"/>
      <c r="M286" s="301"/>
      <c r="N286" s="300"/>
      <c r="O286" s="300"/>
      <c r="P286" s="300"/>
    </row>
    <row r="287" spans="1:16" ht="29">
      <c r="A287" s="3"/>
      <c r="B287" s="14"/>
      <c r="C287" s="19" t="s">
        <v>3433</v>
      </c>
      <c r="D287" s="51">
        <v>1</v>
      </c>
      <c r="E287" s="71" t="s">
        <v>840</v>
      </c>
      <c r="F287" s="71"/>
      <c r="G287" s="114"/>
      <c r="H287" s="301"/>
      <c r="I287" s="301"/>
      <c r="J287" s="301"/>
      <c r="K287" s="301"/>
      <c r="L287" s="301"/>
      <c r="M287" s="301"/>
      <c r="N287" s="300"/>
      <c r="O287" s="300"/>
      <c r="P287" s="300"/>
    </row>
    <row r="288" spans="1:16" ht="29">
      <c r="A288" s="3"/>
      <c r="B288" s="14"/>
      <c r="C288" s="19" t="s">
        <v>3434</v>
      </c>
      <c r="D288" s="51">
        <v>1</v>
      </c>
      <c r="E288" s="71" t="s">
        <v>840</v>
      </c>
      <c r="F288" s="71"/>
      <c r="G288" s="114"/>
      <c r="H288" s="301"/>
      <c r="I288" s="301"/>
      <c r="J288" s="301"/>
      <c r="K288" s="301"/>
      <c r="L288" s="301"/>
      <c r="M288" s="301"/>
      <c r="N288" s="300"/>
      <c r="O288" s="300"/>
      <c r="P288" s="300"/>
    </row>
    <row r="289" spans="1:16" ht="29">
      <c r="A289" s="3"/>
      <c r="B289" s="14"/>
      <c r="C289" s="19" t="s">
        <v>3435</v>
      </c>
      <c r="D289" s="51">
        <v>1</v>
      </c>
      <c r="E289" s="71" t="s">
        <v>840</v>
      </c>
      <c r="F289" s="71"/>
      <c r="G289" s="114"/>
      <c r="H289" s="301"/>
      <c r="I289" s="301"/>
      <c r="J289" s="301"/>
      <c r="K289" s="301"/>
      <c r="L289" s="301"/>
      <c r="M289" s="301"/>
      <c r="N289" s="300"/>
      <c r="O289" s="300"/>
      <c r="P289" s="300"/>
    </row>
    <row r="290" spans="1:16" ht="29">
      <c r="A290" s="3"/>
      <c r="B290" s="14"/>
      <c r="C290" s="19" t="s">
        <v>3436</v>
      </c>
      <c r="D290" s="51">
        <v>1</v>
      </c>
      <c r="E290" s="71" t="s">
        <v>840</v>
      </c>
      <c r="F290" s="71"/>
      <c r="G290" s="114"/>
      <c r="H290" s="301"/>
      <c r="I290" s="301"/>
      <c r="J290" s="301"/>
      <c r="K290" s="301"/>
      <c r="L290" s="301"/>
      <c r="M290" s="301"/>
      <c r="N290" s="300"/>
      <c r="O290" s="300"/>
      <c r="P290" s="300"/>
    </row>
    <row r="291" spans="1:16" ht="72.5">
      <c r="A291" s="3" t="s">
        <v>1731</v>
      </c>
      <c r="B291" s="14" t="s">
        <v>438</v>
      </c>
      <c r="C291" s="19" t="s">
        <v>3437</v>
      </c>
      <c r="D291" s="51">
        <v>1</v>
      </c>
      <c r="E291" s="71" t="s">
        <v>840</v>
      </c>
      <c r="F291" s="71"/>
      <c r="G291" s="114"/>
      <c r="H291" s="301"/>
      <c r="I291" s="301"/>
      <c r="J291" s="301"/>
      <c r="K291" s="301"/>
      <c r="L291" s="301"/>
      <c r="M291" s="301"/>
      <c r="N291" s="300"/>
      <c r="O291" s="300"/>
      <c r="P291" s="300"/>
    </row>
    <row r="292" spans="1:16" ht="37">
      <c r="A292" s="202" t="s">
        <v>1733</v>
      </c>
      <c r="B292" s="431" t="s">
        <v>439</v>
      </c>
      <c r="C292" s="443"/>
      <c r="D292" s="443"/>
      <c r="E292" s="443"/>
      <c r="F292" s="443"/>
      <c r="G292" s="483"/>
      <c r="H292" s="301">
        <f>SUM(D293:E298)</f>
        <v>6</v>
      </c>
      <c r="I292" s="301">
        <f>COUNT(D293:D298)*2</f>
        <v>12</v>
      </c>
      <c r="J292" s="301"/>
      <c r="K292" s="301"/>
      <c r="L292" s="301"/>
      <c r="M292" s="301"/>
      <c r="N292" s="300"/>
      <c r="O292" s="300"/>
      <c r="P292" s="300"/>
    </row>
    <row r="293" spans="1:16" ht="29">
      <c r="A293" s="3" t="s">
        <v>1734</v>
      </c>
      <c r="B293" s="14" t="s">
        <v>440</v>
      </c>
      <c r="C293" s="19" t="s">
        <v>3438</v>
      </c>
      <c r="D293" s="51">
        <v>1</v>
      </c>
      <c r="E293" s="69" t="s">
        <v>840</v>
      </c>
      <c r="F293" s="71"/>
      <c r="G293" s="114"/>
      <c r="H293" s="301"/>
      <c r="I293" s="301"/>
      <c r="J293" s="301"/>
      <c r="K293" s="301"/>
      <c r="L293" s="301"/>
      <c r="M293" s="301"/>
      <c r="N293" s="300"/>
      <c r="O293" s="300"/>
      <c r="P293" s="300"/>
    </row>
    <row r="294" spans="1:16" ht="29">
      <c r="A294" s="3"/>
      <c r="B294" s="14"/>
      <c r="C294" s="19" t="s">
        <v>3439</v>
      </c>
      <c r="D294" s="51">
        <v>1</v>
      </c>
      <c r="E294" s="69" t="s">
        <v>840</v>
      </c>
      <c r="F294" s="71"/>
      <c r="G294" s="114"/>
      <c r="H294" s="301"/>
      <c r="I294" s="301"/>
      <c r="J294" s="301"/>
      <c r="K294" s="301"/>
      <c r="L294" s="301"/>
      <c r="M294" s="301"/>
      <c r="N294" s="300"/>
      <c r="O294" s="300"/>
      <c r="P294" s="300"/>
    </row>
    <row r="295" spans="1:16" ht="29">
      <c r="A295" s="3"/>
      <c r="B295" s="14"/>
      <c r="C295" s="19" t="s">
        <v>3440</v>
      </c>
      <c r="D295" s="51">
        <v>1</v>
      </c>
      <c r="E295" s="69" t="s">
        <v>840</v>
      </c>
      <c r="F295" s="71"/>
      <c r="G295" s="114"/>
      <c r="H295" s="301"/>
      <c r="I295" s="301"/>
      <c r="J295" s="301"/>
      <c r="K295" s="301"/>
      <c r="L295" s="301"/>
      <c r="M295" s="301"/>
      <c r="N295" s="300"/>
      <c r="O295" s="300"/>
      <c r="P295" s="300"/>
    </row>
    <row r="296" spans="1:16" ht="29">
      <c r="A296" s="3"/>
      <c r="B296" s="14"/>
      <c r="C296" s="19" t="s">
        <v>3441</v>
      </c>
      <c r="D296" s="51">
        <v>1</v>
      </c>
      <c r="E296" s="69" t="s">
        <v>840</v>
      </c>
      <c r="F296" s="71"/>
      <c r="G296" s="114"/>
      <c r="H296" s="301"/>
      <c r="I296" s="301"/>
      <c r="J296" s="301"/>
      <c r="K296" s="301"/>
      <c r="L296" s="301"/>
      <c r="M296" s="301"/>
      <c r="N296" s="300"/>
      <c r="O296" s="300"/>
      <c r="P296" s="300"/>
    </row>
    <row r="297" spans="1:16" ht="29">
      <c r="A297" s="3"/>
      <c r="B297" s="14"/>
      <c r="C297" s="19" t="s">
        <v>3442</v>
      </c>
      <c r="D297" s="51">
        <v>1</v>
      </c>
      <c r="E297" s="69" t="s">
        <v>840</v>
      </c>
      <c r="F297" s="71"/>
      <c r="G297" s="114"/>
      <c r="H297" s="301"/>
      <c r="I297" s="301"/>
      <c r="J297" s="301"/>
      <c r="K297" s="301"/>
      <c r="L297" s="301"/>
      <c r="M297" s="301"/>
      <c r="N297" s="300"/>
      <c r="O297" s="300"/>
      <c r="P297" s="300"/>
    </row>
    <row r="298" spans="1:16" ht="29">
      <c r="A298" s="3"/>
      <c r="B298" s="14"/>
      <c r="C298" s="19" t="s">
        <v>3443</v>
      </c>
      <c r="D298" s="51">
        <v>1</v>
      </c>
      <c r="E298" s="69" t="s">
        <v>840</v>
      </c>
      <c r="F298" s="71"/>
      <c r="G298" s="114"/>
      <c r="H298" s="301"/>
      <c r="I298" s="301"/>
      <c r="J298" s="301"/>
      <c r="K298" s="301"/>
      <c r="L298" s="301"/>
      <c r="M298" s="301"/>
      <c r="N298" s="300"/>
      <c r="O298" s="300"/>
      <c r="P298" s="300"/>
    </row>
    <row r="299" spans="1:16" ht="37">
      <c r="A299" s="202" t="s">
        <v>1736</v>
      </c>
      <c r="B299" s="431" t="s">
        <v>441</v>
      </c>
      <c r="C299" s="443"/>
      <c r="D299" s="443"/>
      <c r="E299" s="443"/>
      <c r="F299" s="443"/>
      <c r="G299" s="483"/>
      <c r="H299" s="301">
        <f>SUM(D300:D303)</f>
        <v>4</v>
      </c>
      <c r="I299" s="301">
        <f>COUNT(D300:D303)*2</f>
        <v>8</v>
      </c>
      <c r="J299" s="301"/>
      <c r="K299" s="301"/>
      <c r="L299" s="301"/>
      <c r="M299" s="301"/>
      <c r="N299" s="300"/>
      <c r="O299" s="300"/>
      <c r="P299" s="300"/>
    </row>
    <row r="300" spans="1:16" ht="43.5">
      <c r="A300" s="3" t="s">
        <v>1737</v>
      </c>
      <c r="B300" s="14" t="s">
        <v>442</v>
      </c>
      <c r="C300" s="19" t="s">
        <v>3444</v>
      </c>
      <c r="D300" s="51">
        <v>1</v>
      </c>
      <c r="E300" s="69" t="s">
        <v>840</v>
      </c>
      <c r="F300" s="71"/>
      <c r="G300" s="114"/>
      <c r="H300" s="301"/>
      <c r="I300" s="301"/>
      <c r="J300" s="301"/>
      <c r="K300" s="301"/>
      <c r="L300" s="301"/>
      <c r="M300" s="301"/>
      <c r="N300" s="300"/>
      <c r="O300" s="300"/>
      <c r="P300" s="300"/>
    </row>
    <row r="301" spans="1:16" ht="29">
      <c r="A301" s="3"/>
      <c r="B301" s="14"/>
      <c r="C301" s="14" t="s">
        <v>813</v>
      </c>
      <c r="D301" s="51">
        <v>1</v>
      </c>
      <c r="E301" s="69" t="s">
        <v>840</v>
      </c>
      <c r="F301" s="71"/>
      <c r="G301" s="114"/>
      <c r="H301" s="301"/>
      <c r="I301" s="301"/>
      <c r="J301" s="301"/>
      <c r="K301" s="301"/>
      <c r="L301" s="301"/>
      <c r="M301" s="301"/>
      <c r="N301" s="300"/>
      <c r="O301" s="300"/>
      <c r="P301" s="300"/>
    </row>
    <row r="302" spans="1:16" ht="43.5">
      <c r="A302" s="3"/>
      <c r="B302" s="14"/>
      <c r="C302" s="67" t="s">
        <v>3445</v>
      </c>
      <c r="D302" s="51">
        <v>1</v>
      </c>
      <c r="E302" s="69" t="s">
        <v>840</v>
      </c>
      <c r="F302" s="19" t="s">
        <v>3446</v>
      </c>
      <c r="G302" s="114"/>
      <c r="H302" s="301"/>
      <c r="I302" s="301"/>
      <c r="J302" s="301"/>
      <c r="K302" s="301"/>
      <c r="L302" s="301"/>
      <c r="M302" s="301"/>
      <c r="N302" s="300"/>
      <c r="O302" s="300"/>
      <c r="P302" s="300"/>
    </row>
    <row r="303" spans="1:16" ht="29">
      <c r="A303" s="3"/>
      <c r="B303" s="14"/>
      <c r="C303" s="67" t="s">
        <v>3447</v>
      </c>
      <c r="D303" s="51">
        <v>1</v>
      </c>
      <c r="E303" s="69" t="s">
        <v>840</v>
      </c>
      <c r="F303" s="235" t="s">
        <v>3448</v>
      </c>
      <c r="G303" s="114"/>
      <c r="H303" s="301"/>
      <c r="I303" s="301"/>
      <c r="J303" s="301"/>
      <c r="K303" s="301"/>
      <c r="L303" s="301"/>
      <c r="M303" s="301"/>
      <c r="N303" s="300"/>
      <c r="O303" s="300"/>
      <c r="P303" s="300"/>
    </row>
    <row r="304" spans="1:16" ht="37">
      <c r="A304" s="202" t="s">
        <v>1745</v>
      </c>
      <c r="B304" s="431" t="s">
        <v>443</v>
      </c>
      <c r="C304" s="443"/>
      <c r="D304" s="443"/>
      <c r="E304" s="443"/>
      <c r="F304" s="443"/>
      <c r="G304" s="483"/>
      <c r="H304" s="301">
        <f>SUM(D305:D306)</f>
        <v>2</v>
      </c>
      <c r="I304" s="301">
        <f>COUNT(D305:D306)*2</f>
        <v>4</v>
      </c>
      <c r="J304" s="301"/>
      <c r="K304" s="301"/>
      <c r="L304" s="301"/>
      <c r="M304" s="301"/>
      <c r="N304" s="300"/>
      <c r="O304" s="300"/>
      <c r="P304" s="300"/>
    </row>
    <row r="305" spans="1:16" ht="43.5">
      <c r="A305" s="3" t="s">
        <v>1746</v>
      </c>
      <c r="B305" s="14" t="s">
        <v>444</v>
      </c>
      <c r="C305" s="19" t="s">
        <v>3449</v>
      </c>
      <c r="D305" s="51">
        <v>1</v>
      </c>
      <c r="E305" s="71" t="s">
        <v>840</v>
      </c>
      <c r="F305" s="71"/>
      <c r="G305" s="114"/>
      <c r="H305" s="301"/>
      <c r="I305" s="301"/>
      <c r="J305" s="301"/>
      <c r="K305" s="301"/>
      <c r="L305" s="301"/>
      <c r="M305" s="301"/>
      <c r="N305" s="300"/>
      <c r="O305" s="300"/>
      <c r="P305" s="300"/>
    </row>
    <row r="306" spans="1:16" ht="29">
      <c r="A306" s="3"/>
      <c r="B306" s="14"/>
      <c r="C306" s="19" t="s">
        <v>3450</v>
      </c>
      <c r="D306" s="51">
        <v>1</v>
      </c>
      <c r="E306" s="71" t="s">
        <v>840</v>
      </c>
      <c r="F306" s="71"/>
      <c r="G306" s="114"/>
      <c r="H306" s="301"/>
      <c r="I306" s="301"/>
      <c r="J306" s="301"/>
      <c r="K306" s="301"/>
      <c r="L306" s="301"/>
      <c r="M306" s="301"/>
      <c r="N306" s="300"/>
      <c r="O306" s="300"/>
      <c r="P306" s="300"/>
    </row>
    <row r="307" spans="1:16">
      <c r="A307" s="43"/>
      <c r="B307" s="22"/>
      <c r="C307" s="22"/>
      <c r="D307" s="152"/>
      <c r="E307" s="22"/>
      <c r="F307" s="22"/>
      <c r="G307" s="22"/>
      <c r="H307" s="301"/>
      <c r="I307" s="301"/>
      <c r="J307" s="301"/>
      <c r="K307" s="301"/>
      <c r="L307" s="301"/>
      <c r="M307" s="301"/>
      <c r="N307" s="300"/>
      <c r="O307" s="300"/>
      <c r="P307" s="300"/>
    </row>
    <row r="308" spans="1:16" ht="46">
      <c r="A308" s="488" t="s">
        <v>3451</v>
      </c>
      <c r="B308" s="488"/>
      <c r="C308" s="488"/>
      <c r="D308" s="152"/>
      <c r="E308" s="22"/>
      <c r="F308" s="22"/>
      <c r="G308" s="22"/>
      <c r="H308" s="301"/>
      <c r="I308" s="301"/>
      <c r="J308" s="301"/>
      <c r="K308" s="301"/>
      <c r="L308" s="301"/>
      <c r="M308" s="301"/>
      <c r="N308" s="300"/>
      <c r="O308" s="300"/>
      <c r="P308" s="300"/>
    </row>
    <row r="309" spans="1:16" ht="62">
      <c r="A309" s="151"/>
      <c r="B309" s="190" t="s">
        <v>3452</v>
      </c>
      <c r="C309" s="120">
        <f>D337</f>
        <v>50</v>
      </c>
      <c r="D309" s="152"/>
      <c r="E309" s="22"/>
      <c r="F309" s="22"/>
      <c r="G309" s="22"/>
      <c r="H309" s="301"/>
      <c r="I309" s="301"/>
      <c r="J309" s="301"/>
      <c r="K309" s="301"/>
      <c r="L309" s="301"/>
      <c r="M309" s="301"/>
      <c r="N309" s="300"/>
      <c r="O309" s="300"/>
      <c r="P309" s="300"/>
    </row>
    <row r="310" spans="1:16" ht="26">
      <c r="A310" s="151"/>
      <c r="B310" s="482" t="s">
        <v>446</v>
      </c>
      <c r="C310" s="489"/>
      <c r="D310" s="152"/>
      <c r="E310" s="22"/>
      <c r="F310" s="22"/>
      <c r="G310" s="22"/>
      <c r="H310" s="301"/>
      <c r="I310" s="301"/>
      <c r="J310" s="301"/>
      <c r="K310" s="301"/>
      <c r="L310" s="301"/>
      <c r="M310" s="301"/>
      <c r="N310" s="300"/>
      <c r="O310" s="300"/>
      <c r="P310" s="300"/>
    </row>
    <row r="311" spans="1:16" ht="21">
      <c r="A311" s="3" t="s">
        <v>216</v>
      </c>
      <c r="B311" s="191" t="s">
        <v>447</v>
      </c>
      <c r="C311" s="110">
        <f>D329</f>
        <v>50</v>
      </c>
      <c r="D311" s="152"/>
      <c r="E311" s="22"/>
      <c r="F311" s="22"/>
      <c r="G311" s="22"/>
      <c r="H311" s="301"/>
      <c r="I311" s="301"/>
      <c r="J311" s="301"/>
      <c r="K311" s="301"/>
      <c r="L311" s="301"/>
      <c r="M311" s="301"/>
      <c r="N311" s="300"/>
      <c r="O311" s="300"/>
      <c r="P311" s="300"/>
    </row>
    <row r="312" spans="1:16" ht="21">
      <c r="A312" s="3" t="s">
        <v>217</v>
      </c>
      <c r="B312" s="191" t="s">
        <v>448</v>
      </c>
      <c r="C312" s="110">
        <f t="shared" ref="C312:C317" si="0">D330</f>
        <v>50</v>
      </c>
      <c r="D312" s="152"/>
      <c r="E312" s="22"/>
      <c r="F312" s="22"/>
      <c r="G312" s="22"/>
      <c r="H312" s="301"/>
      <c r="I312" s="301"/>
      <c r="J312" s="301"/>
      <c r="K312" s="301"/>
      <c r="L312" s="301"/>
      <c r="M312" s="301"/>
      <c r="N312" s="300"/>
      <c r="O312" s="300"/>
      <c r="P312" s="300"/>
    </row>
    <row r="313" spans="1:16" ht="21">
      <c r="A313" s="3" t="s">
        <v>218</v>
      </c>
      <c r="B313" s="191" t="s">
        <v>449</v>
      </c>
      <c r="C313" s="110">
        <f t="shared" si="0"/>
        <v>50</v>
      </c>
      <c r="D313" s="152"/>
      <c r="E313" s="22"/>
      <c r="F313" s="22"/>
      <c r="G313" s="22"/>
      <c r="H313" s="301"/>
      <c r="I313" s="301"/>
      <c r="J313" s="301"/>
      <c r="K313" s="301"/>
      <c r="L313" s="301"/>
      <c r="M313" s="301"/>
      <c r="N313" s="300"/>
      <c r="O313" s="300"/>
      <c r="P313" s="300"/>
    </row>
    <row r="314" spans="1:16" ht="21">
      <c r="A314" s="3" t="s">
        <v>219</v>
      </c>
      <c r="B314" s="191" t="s">
        <v>450</v>
      </c>
      <c r="C314" s="110">
        <f t="shared" si="0"/>
        <v>50</v>
      </c>
      <c r="D314" s="152"/>
      <c r="E314" s="22"/>
      <c r="F314" s="22"/>
      <c r="G314" s="22"/>
      <c r="H314" s="301"/>
      <c r="I314" s="301"/>
      <c r="J314" s="301"/>
      <c r="K314" s="301"/>
      <c r="L314" s="301"/>
      <c r="M314" s="301"/>
      <c r="N314" s="300"/>
      <c r="O314" s="300"/>
      <c r="P314" s="300"/>
    </row>
    <row r="315" spans="1:16" ht="21">
      <c r="A315" s="3" t="s">
        <v>220</v>
      </c>
      <c r="B315" s="191" t="s">
        <v>451</v>
      </c>
      <c r="C315" s="110">
        <f t="shared" si="0"/>
        <v>50</v>
      </c>
      <c r="D315" s="152"/>
      <c r="E315" s="22"/>
      <c r="F315" s="22"/>
      <c r="G315" s="22"/>
      <c r="H315" s="301"/>
      <c r="I315" s="301"/>
      <c r="J315" s="301"/>
      <c r="K315" s="301"/>
      <c r="L315" s="301"/>
      <c r="M315" s="301"/>
      <c r="N315" s="300"/>
      <c r="O315" s="300"/>
      <c r="P315" s="300"/>
    </row>
    <row r="316" spans="1:16" ht="21">
      <c r="A316" s="3" t="s">
        <v>221</v>
      </c>
      <c r="B316" s="191" t="s">
        <v>452</v>
      </c>
      <c r="C316" s="110">
        <f t="shared" si="0"/>
        <v>50</v>
      </c>
      <c r="D316" s="152"/>
      <c r="E316" s="22"/>
      <c r="F316" s="22"/>
      <c r="G316" s="22"/>
      <c r="H316" s="301"/>
      <c r="I316" s="301"/>
      <c r="J316" s="301"/>
      <c r="K316" s="301"/>
      <c r="L316" s="301"/>
      <c r="M316" s="301"/>
      <c r="N316" s="300"/>
      <c r="O316" s="300"/>
      <c r="P316" s="300"/>
    </row>
    <row r="317" spans="1:16" ht="42">
      <c r="A317" s="3" t="s">
        <v>222</v>
      </c>
      <c r="B317" s="191" t="s">
        <v>453</v>
      </c>
      <c r="C317" s="110">
        <f t="shared" si="0"/>
        <v>50</v>
      </c>
      <c r="D317" s="152"/>
      <c r="E317" s="22"/>
      <c r="F317" s="22"/>
      <c r="G317" s="22"/>
      <c r="H317" s="301"/>
      <c r="I317" s="301"/>
      <c r="J317" s="301"/>
      <c r="K317" s="301"/>
      <c r="L317" s="301"/>
      <c r="M317" s="301"/>
      <c r="N317" s="300"/>
      <c r="O317" s="300"/>
      <c r="P317" s="300"/>
    </row>
    <row r="318" spans="1:16" ht="21">
      <c r="A318" s="3" t="s">
        <v>223</v>
      </c>
      <c r="B318" s="191" t="s">
        <v>454</v>
      </c>
      <c r="C318" s="110">
        <f>D336</f>
        <v>50</v>
      </c>
      <c r="D318" s="152"/>
      <c r="E318" s="22"/>
      <c r="F318" s="22"/>
      <c r="G318" s="22"/>
      <c r="H318" s="301"/>
      <c r="I318" s="301"/>
      <c r="J318" s="301"/>
      <c r="K318" s="301"/>
      <c r="L318" s="301"/>
      <c r="M318" s="301"/>
      <c r="N318" s="300"/>
      <c r="O318" s="300"/>
      <c r="P318" s="300"/>
    </row>
    <row r="319" spans="1:16" ht="21">
      <c r="A319" s="382"/>
      <c r="B319" s="383"/>
      <c r="C319" s="384"/>
      <c r="D319" s="385"/>
      <c r="E319" s="386"/>
      <c r="F319" s="386"/>
      <c r="G319" s="22"/>
      <c r="H319" s="301"/>
      <c r="I319" s="301"/>
      <c r="J319" s="301"/>
      <c r="K319" s="301"/>
      <c r="L319" s="301"/>
      <c r="M319" s="301"/>
      <c r="N319" s="300"/>
      <c r="O319" s="300"/>
      <c r="P319" s="300"/>
    </row>
    <row r="320" spans="1:16" ht="21">
      <c r="A320" s="382"/>
      <c r="B320" s="383"/>
      <c r="C320" s="384"/>
      <c r="D320" s="385"/>
      <c r="E320" s="386"/>
      <c r="F320" s="386"/>
      <c r="G320" s="22"/>
      <c r="H320" s="301"/>
      <c r="I320" s="301"/>
      <c r="J320" s="301"/>
      <c r="K320" s="301"/>
      <c r="L320" s="301"/>
      <c r="M320" s="301"/>
      <c r="N320" s="300"/>
      <c r="O320" s="300"/>
      <c r="P320" s="300"/>
    </row>
    <row r="321" spans="1:16" ht="21">
      <c r="A321" s="382"/>
      <c r="B321" s="383"/>
      <c r="C321" s="384"/>
      <c r="D321" s="385"/>
      <c r="E321" s="386"/>
      <c r="F321" s="386"/>
      <c r="G321" s="22"/>
      <c r="H321" s="301"/>
      <c r="I321" s="301"/>
      <c r="J321" s="301"/>
      <c r="K321" s="301"/>
      <c r="L321" s="301"/>
      <c r="M321" s="301"/>
      <c r="N321" s="300"/>
      <c r="O321" s="300"/>
      <c r="P321" s="300"/>
    </row>
    <row r="322" spans="1:16" ht="21">
      <c r="A322" s="382"/>
      <c r="B322" s="383"/>
      <c r="C322" s="384"/>
      <c r="D322" s="385"/>
      <c r="E322" s="386"/>
      <c r="F322" s="386"/>
      <c r="G322" s="22"/>
      <c r="H322" s="301"/>
      <c r="I322" s="301"/>
      <c r="J322" s="301"/>
      <c r="K322" s="301"/>
      <c r="L322" s="301"/>
      <c r="M322" s="301"/>
      <c r="N322" s="300"/>
      <c r="O322" s="300"/>
      <c r="P322" s="300"/>
    </row>
    <row r="323" spans="1:16" ht="21">
      <c r="A323" s="382"/>
      <c r="B323" s="383"/>
      <c r="C323" s="384"/>
      <c r="D323" s="385"/>
      <c r="E323" s="386"/>
      <c r="F323" s="386"/>
      <c r="G323" s="22"/>
      <c r="H323" s="301"/>
      <c r="I323" s="301"/>
      <c r="J323" s="301"/>
      <c r="K323" s="301"/>
      <c r="L323" s="301"/>
      <c r="M323" s="301"/>
      <c r="N323" s="300"/>
      <c r="O323" s="300"/>
      <c r="P323" s="300"/>
    </row>
    <row r="324" spans="1:16" ht="21">
      <c r="A324" s="382"/>
      <c r="B324" s="383"/>
      <c r="C324" s="384"/>
      <c r="D324" s="385"/>
      <c r="E324" s="386"/>
      <c r="F324" s="386"/>
      <c r="G324" s="22"/>
      <c r="H324" s="301"/>
      <c r="I324" s="301"/>
      <c r="J324" s="301"/>
      <c r="K324" s="301"/>
      <c r="L324" s="301"/>
      <c r="M324" s="301"/>
      <c r="N324" s="300"/>
      <c r="O324" s="300"/>
      <c r="P324" s="300"/>
    </row>
    <row r="325" spans="1:16" ht="21">
      <c r="A325" s="382"/>
      <c r="B325" s="383"/>
      <c r="C325" s="384"/>
      <c r="D325" s="385"/>
      <c r="E325" s="386"/>
      <c r="F325" s="386"/>
      <c r="G325" s="22"/>
      <c r="H325" s="301"/>
      <c r="I325" s="301"/>
      <c r="J325" s="301"/>
      <c r="K325" s="301"/>
      <c r="L325" s="301"/>
      <c r="M325" s="301"/>
      <c r="N325" s="300"/>
      <c r="O325" s="300"/>
      <c r="P325" s="300"/>
    </row>
    <row r="326" spans="1:16" ht="21">
      <c r="A326" s="382"/>
      <c r="B326" s="383"/>
      <c r="C326" s="384"/>
      <c r="D326" s="385"/>
      <c r="E326" s="386"/>
      <c r="F326" s="386"/>
      <c r="G326" s="22"/>
      <c r="H326" s="22"/>
      <c r="I326" s="22"/>
      <c r="J326" s="22"/>
      <c r="K326" s="22"/>
      <c r="L326" s="22"/>
      <c r="M326" s="22"/>
    </row>
    <row r="327" spans="1:16">
      <c r="A327" s="387"/>
      <c r="B327" s="386"/>
      <c r="C327" s="386"/>
      <c r="D327" s="385"/>
      <c r="E327" s="386"/>
      <c r="F327" s="386"/>
      <c r="G327" s="22"/>
      <c r="H327" s="22"/>
      <c r="I327" s="22"/>
      <c r="J327" s="22"/>
      <c r="K327" s="22"/>
      <c r="L327" s="22"/>
      <c r="M327" s="22"/>
    </row>
    <row r="328" spans="1:16">
      <c r="A328" s="387"/>
      <c r="B328" s="386" t="s">
        <v>3453</v>
      </c>
      <c r="C328" s="386" t="s">
        <v>2258</v>
      </c>
      <c r="D328" s="385" t="s">
        <v>2589</v>
      </c>
      <c r="E328" s="386">
        <f>G2</f>
        <v>7</v>
      </c>
      <c r="F328" s="386"/>
      <c r="G328" s="22"/>
      <c r="H328" s="22"/>
      <c r="I328" s="22"/>
      <c r="J328" s="22"/>
      <c r="K328" s="22"/>
      <c r="L328" s="22"/>
      <c r="M328" s="22"/>
    </row>
    <row r="329" spans="1:16">
      <c r="A329" s="387" t="s">
        <v>216</v>
      </c>
      <c r="B329" s="386">
        <f>IF(E328=0,0,H4)</f>
        <v>14</v>
      </c>
      <c r="C329" s="386">
        <f>IF(E328=0,0,I4)</f>
        <v>28</v>
      </c>
      <c r="D329" s="385">
        <f>IF(E328=0,0,B329*100/C329)</f>
        <v>50</v>
      </c>
      <c r="E329" s="386"/>
      <c r="F329" s="386"/>
      <c r="G329" s="22"/>
      <c r="H329" s="22"/>
      <c r="I329" s="22"/>
      <c r="J329" s="22"/>
      <c r="K329" s="22"/>
      <c r="L329" s="22"/>
      <c r="M329" s="22"/>
    </row>
    <row r="330" spans="1:16">
      <c r="A330" s="387" t="s">
        <v>217</v>
      </c>
      <c r="B330" s="386">
        <f>IF(E328=0,0,H22)</f>
        <v>18</v>
      </c>
      <c r="C330" s="386">
        <f>IF(E328=0,0,I22)</f>
        <v>36</v>
      </c>
      <c r="D330" s="385">
        <f>IF(E328=0,0,B330*100/C330)</f>
        <v>50</v>
      </c>
      <c r="E330" s="386"/>
      <c r="F330" s="386"/>
      <c r="G330" s="22"/>
      <c r="H330" s="22"/>
      <c r="I330" s="22"/>
      <c r="J330" s="22"/>
      <c r="K330" s="22"/>
      <c r="L330" s="22"/>
      <c r="M330" s="22"/>
    </row>
    <row r="331" spans="1:16">
      <c r="A331" s="387" t="s">
        <v>218</v>
      </c>
      <c r="B331" s="386">
        <f>IF(E328=0,0,H46)</f>
        <v>40</v>
      </c>
      <c r="C331" s="386">
        <f>IF(E328=0,0,I46)</f>
        <v>80</v>
      </c>
      <c r="D331" s="385">
        <f>IF(E328=0,0,B331*100/C331)</f>
        <v>50</v>
      </c>
      <c r="E331" s="386"/>
      <c r="F331" s="386"/>
      <c r="G331" s="22"/>
      <c r="H331" s="22"/>
      <c r="I331" s="22"/>
      <c r="J331" s="22"/>
      <c r="K331" s="22"/>
      <c r="L331" s="22"/>
      <c r="M331" s="22"/>
    </row>
    <row r="332" spans="1:16">
      <c r="A332" s="387" t="s">
        <v>219</v>
      </c>
      <c r="B332" s="386">
        <f>IF(E328=0,0,H92)</f>
        <v>34</v>
      </c>
      <c r="C332" s="386">
        <f>IF(E328=0,0,I92)</f>
        <v>68</v>
      </c>
      <c r="D332" s="385">
        <f>IF(E328=0,0,B332*100/C332)</f>
        <v>50</v>
      </c>
      <c r="E332" s="386"/>
      <c r="F332" s="386"/>
      <c r="G332" s="22"/>
      <c r="H332" s="22"/>
      <c r="I332" s="22"/>
      <c r="J332" s="22"/>
      <c r="K332" s="22"/>
      <c r="L332" s="22"/>
      <c r="M332" s="22"/>
    </row>
    <row r="333" spans="1:16">
      <c r="A333" s="387" t="s">
        <v>220</v>
      </c>
      <c r="B333" s="386">
        <f>IF(E328=0,0,H133)</f>
        <v>27</v>
      </c>
      <c r="C333" s="386">
        <f>IF(E328=0,0,I133)</f>
        <v>54</v>
      </c>
      <c r="D333" s="385">
        <f>IF(E328=0,0,B333*100/C333)</f>
        <v>50</v>
      </c>
      <c r="E333" s="386"/>
      <c r="F333" s="386"/>
      <c r="G333" s="22"/>
      <c r="H333" s="22"/>
      <c r="I333" s="22"/>
      <c r="J333" s="22"/>
      <c r="K333" s="22"/>
      <c r="L333" s="22"/>
      <c r="M333" s="22"/>
    </row>
    <row r="334" spans="1:16">
      <c r="A334" s="387" t="s">
        <v>221</v>
      </c>
      <c r="B334" s="386">
        <f>IF(E328=0,0,H167)</f>
        <v>47</v>
      </c>
      <c r="C334" s="386">
        <f>IF(E328=0,0,I167)</f>
        <v>94</v>
      </c>
      <c r="D334" s="385">
        <f>IF(E328=0,0,B334*100/C334)</f>
        <v>50</v>
      </c>
      <c r="E334" s="386"/>
      <c r="F334" s="386"/>
      <c r="G334" s="22"/>
      <c r="H334" s="22"/>
      <c r="I334" s="22"/>
      <c r="J334" s="22"/>
      <c r="K334" s="22"/>
      <c r="L334" s="22"/>
      <c r="M334" s="22"/>
    </row>
    <row r="335" spans="1:16">
      <c r="A335" s="387" t="s">
        <v>222</v>
      </c>
      <c r="B335" s="386">
        <f>IF(E328=0,0,H221)</f>
        <v>53</v>
      </c>
      <c r="C335" s="386">
        <f>IF(E328=0,0,I221)</f>
        <v>106</v>
      </c>
      <c r="D335" s="385">
        <f>IF(E328=0,0,B335*100/C335)</f>
        <v>50</v>
      </c>
      <c r="E335" s="386"/>
      <c r="F335" s="386"/>
      <c r="G335" s="22"/>
      <c r="H335" s="22"/>
      <c r="I335" s="22"/>
      <c r="J335" s="22"/>
      <c r="K335" s="22"/>
      <c r="L335" s="22"/>
      <c r="M335" s="22"/>
    </row>
    <row r="336" spans="1:16">
      <c r="A336" s="387" t="s">
        <v>223</v>
      </c>
      <c r="B336" s="386">
        <f>IF(E328=0,0,H282)</f>
        <v>20</v>
      </c>
      <c r="C336" s="386">
        <f>IF(E328=0,0,I282)</f>
        <v>40</v>
      </c>
      <c r="D336" s="385">
        <f>IF(E328=0,0,B336*100/C336)</f>
        <v>50</v>
      </c>
      <c r="E336" s="386"/>
      <c r="F336" s="386"/>
      <c r="G336" s="22"/>
      <c r="H336" s="22"/>
      <c r="I336" s="22"/>
      <c r="J336" s="22"/>
      <c r="K336" s="22"/>
      <c r="L336" s="22"/>
      <c r="M336" s="22"/>
    </row>
    <row r="337" spans="1:13">
      <c r="A337" s="387" t="s">
        <v>224</v>
      </c>
      <c r="B337" s="386">
        <f>IF(G2=0,0,SUM(B329:B336))</f>
        <v>253</v>
      </c>
      <c r="C337" s="386">
        <f>IF(G2=0,0,SUM(C329:C336))</f>
        <v>506</v>
      </c>
      <c r="D337" s="385">
        <f>IF(E328=0,0,B337*100/C337)</f>
        <v>50</v>
      </c>
      <c r="E337" s="386"/>
      <c r="F337" s="386"/>
      <c r="G337" s="22"/>
      <c r="H337" s="22"/>
      <c r="I337" s="22"/>
      <c r="J337" s="22"/>
      <c r="K337" s="22"/>
      <c r="L337" s="22"/>
      <c r="M337" s="22"/>
    </row>
    <row r="338" spans="1:13">
      <c r="A338" s="387"/>
      <c r="B338" s="386"/>
      <c r="C338" s="386"/>
      <c r="D338" s="385"/>
      <c r="E338" s="386"/>
      <c r="F338" s="386"/>
      <c r="G338" s="22"/>
      <c r="H338" s="22"/>
      <c r="I338" s="22"/>
      <c r="J338" s="22"/>
      <c r="K338" s="22"/>
      <c r="L338" s="22"/>
      <c r="M338" s="22"/>
    </row>
    <row r="339" spans="1:13">
      <c r="A339" s="43"/>
      <c r="B339" s="22"/>
      <c r="C339" s="22"/>
      <c r="D339" s="152"/>
      <c r="E339" s="22"/>
      <c r="F339" s="22"/>
      <c r="G339" s="22"/>
      <c r="H339" s="22"/>
      <c r="I339" s="22"/>
      <c r="J339" s="22"/>
      <c r="K339" s="22"/>
      <c r="L339" s="22"/>
      <c r="M339" s="22"/>
    </row>
  </sheetData>
  <protectedRanges>
    <protectedRange sqref="G1:G339" name="Range2_1"/>
    <protectedRange sqref="D1:D339" name="Range1_1"/>
  </protectedRanges>
  <mergeCells count="54">
    <mergeCell ref="B20:G20"/>
    <mergeCell ref="A1:G1"/>
    <mergeCell ref="A2:F2"/>
    <mergeCell ref="B4:G4"/>
    <mergeCell ref="B5:G5"/>
    <mergeCell ref="B14:G14"/>
    <mergeCell ref="B82:G82"/>
    <mergeCell ref="B22:G22"/>
    <mergeCell ref="B23:G23"/>
    <mergeCell ref="B30:G30"/>
    <mergeCell ref="B33:G33"/>
    <mergeCell ref="B37:G37"/>
    <mergeCell ref="B40:G40"/>
    <mergeCell ref="B46:G46"/>
    <mergeCell ref="B47:G47"/>
    <mergeCell ref="B58:G58"/>
    <mergeCell ref="B69:G69"/>
    <mergeCell ref="B78:G78"/>
    <mergeCell ref="B146:G146"/>
    <mergeCell ref="B92:G92"/>
    <mergeCell ref="B93:G93"/>
    <mergeCell ref="B104:G104"/>
    <mergeCell ref="B113:G113"/>
    <mergeCell ref="B124:G124"/>
    <mergeCell ref="B127:G127"/>
    <mergeCell ref="B129:G129"/>
    <mergeCell ref="B133:G133"/>
    <mergeCell ref="B134:G134"/>
    <mergeCell ref="B137:G137"/>
    <mergeCell ref="B140:G140"/>
    <mergeCell ref="B224:G224"/>
    <mergeCell ref="B150:G150"/>
    <mergeCell ref="B165:G165"/>
    <mergeCell ref="B167:G167"/>
    <mergeCell ref="B168:G168"/>
    <mergeCell ref="B172:G172"/>
    <mergeCell ref="B183:G183"/>
    <mergeCell ref="B188:G188"/>
    <mergeCell ref="B195:G195"/>
    <mergeCell ref="B204:G204"/>
    <mergeCell ref="B221:G221"/>
    <mergeCell ref="B222:G222"/>
    <mergeCell ref="B310:C310"/>
    <mergeCell ref="B226:G226"/>
    <mergeCell ref="B239:G239"/>
    <mergeCell ref="B265:G265"/>
    <mergeCell ref="B270:G270"/>
    <mergeCell ref="B274:G274"/>
    <mergeCell ref="B282:G282"/>
    <mergeCell ref="B283:G283"/>
    <mergeCell ref="B292:G292"/>
    <mergeCell ref="B299:G299"/>
    <mergeCell ref="B304:G304"/>
    <mergeCell ref="A308:C308"/>
  </mergeCells>
  <dataValidations count="1">
    <dataValidation type="list" allowBlank="1" showInputMessage="1" showErrorMessage="1" sqref="D1:D339">
      <formula1>$K$1:$M$1</formula1>
    </dataValidation>
  </dataValidations>
  <pageMargins left="0.7" right="0.7" top="0.75" bottom="0.75" header="0.3" footer="0.3"/>
  <pageSetup paperSize="9" scale="46" fitToHeight="0" orientation="portrait" verticalDpi="0" r:id="rId1"/>
</worksheet>
</file>

<file path=xl/worksheets/sheet9.xml><?xml version="1.0" encoding="utf-8"?>
<worksheet xmlns="http://schemas.openxmlformats.org/spreadsheetml/2006/main" xmlns:r="http://schemas.openxmlformats.org/officeDocument/2006/relationships">
  <sheetPr>
    <pageSetUpPr fitToPage="1"/>
  </sheetPr>
  <dimension ref="A1:Q261"/>
  <sheetViews>
    <sheetView topLeftCell="A225" workbookViewId="0">
      <selection activeCell="E226" sqref="E226"/>
    </sheetView>
  </sheetViews>
  <sheetFormatPr defaultRowHeight="14.5"/>
  <cols>
    <col min="1" max="1" width="14" customWidth="1"/>
    <col min="2" max="2" width="29.1796875" customWidth="1"/>
    <col min="3" max="3" width="29" customWidth="1"/>
    <col min="4" max="4" width="11.26953125" customWidth="1"/>
    <col min="5" max="5" width="16.1796875" customWidth="1"/>
    <col min="6" max="6" width="22.54296875" customWidth="1"/>
    <col min="7" max="7" width="17.7265625" customWidth="1"/>
  </cols>
  <sheetData>
    <row r="1" spans="1:17" ht="33.5">
      <c r="A1" s="485" t="s">
        <v>0</v>
      </c>
      <c r="B1" s="508"/>
      <c r="C1" s="508"/>
      <c r="D1" s="508"/>
      <c r="E1" s="508"/>
      <c r="F1" s="508"/>
      <c r="G1" s="509"/>
      <c r="H1" s="300"/>
      <c r="I1" s="300"/>
      <c r="J1" s="300"/>
      <c r="K1" s="300"/>
      <c r="L1" s="300">
        <v>0</v>
      </c>
      <c r="M1" s="300">
        <v>1</v>
      </c>
      <c r="N1" s="300">
        <v>2</v>
      </c>
      <c r="O1" s="300"/>
      <c r="P1" s="300"/>
      <c r="Q1" s="300"/>
    </row>
    <row r="2" spans="1:17" ht="26">
      <c r="A2" s="486" t="s">
        <v>3454</v>
      </c>
      <c r="B2" s="438"/>
      <c r="C2" s="438"/>
      <c r="D2" s="438"/>
      <c r="E2" s="438"/>
      <c r="F2" s="438"/>
      <c r="G2" s="183">
        <v>8</v>
      </c>
      <c r="H2" s="300"/>
      <c r="I2" s="300"/>
      <c r="J2" s="300"/>
      <c r="K2" s="300"/>
      <c r="L2" s="300"/>
      <c r="M2" s="300"/>
      <c r="N2" s="300"/>
      <c r="O2" s="300"/>
      <c r="P2" s="300"/>
      <c r="Q2" s="300"/>
    </row>
    <row r="3" spans="1:17" ht="29">
      <c r="A3" s="184" t="s">
        <v>2591</v>
      </c>
      <c r="B3" s="137" t="s">
        <v>225</v>
      </c>
      <c r="C3" s="76" t="s">
        <v>456</v>
      </c>
      <c r="D3" s="76" t="s">
        <v>818</v>
      </c>
      <c r="E3" s="76" t="s">
        <v>819</v>
      </c>
      <c r="F3" s="76" t="s">
        <v>845</v>
      </c>
      <c r="G3" s="76" t="s">
        <v>968</v>
      </c>
      <c r="H3" s="300"/>
      <c r="I3" s="300"/>
      <c r="J3" s="300"/>
      <c r="K3" s="300"/>
      <c r="L3" s="300"/>
      <c r="M3" s="300"/>
      <c r="N3" s="300"/>
      <c r="O3" s="300"/>
      <c r="P3" s="300"/>
      <c r="Q3" s="300"/>
    </row>
    <row r="4" spans="1:17" ht="21">
      <c r="A4" s="1"/>
      <c r="B4" s="440" t="s">
        <v>226</v>
      </c>
      <c r="C4" s="445"/>
      <c r="D4" s="445"/>
      <c r="E4" s="445"/>
      <c r="F4" s="445"/>
      <c r="G4" s="451"/>
      <c r="H4" s="300">
        <f>H5</f>
        <v>3</v>
      </c>
      <c r="I4" s="300">
        <f>I5</f>
        <v>6</v>
      </c>
      <c r="J4" s="300"/>
      <c r="K4" s="300"/>
      <c r="L4" s="300"/>
      <c r="M4" s="300"/>
      <c r="N4" s="300"/>
      <c r="O4" s="300"/>
      <c r="P4" s="300"/>
      <c r="Q4" s="300"/>
    </row>
    <row r="5" spans="1:17">
      <c r="A5" s="3" t="s">
        <v>1042</v>
      </c>
      <c r="B5" s="431" t="s">
        <v>235</v>
      </c>
      <c r="C5" s="445"/>
      <c r="D5" s="445"/>
      <c r="E5" s="445"/>
      <c r="F5" s="445"/>
      <c r="G5" s="451"/>
      <c r="H5" s="300">
        <f>SUM(D6:D8)</f>
        <v>3</v>
      </c>
      <c r="I5" s="300">
        <f>COUNT(D6:D8)*2</f>
        <v>6</v>
      </c>
      <c r="J5" s="300"/>
      <c r="K5" s="300"/>
      <c r="L5" s="300"/>
      <c r="M5" s="300"/>
      <c r="N5" s="300"/>
      <c r="O5" s="300"/>
      <c r="P5" s="300"/>
      <c r="Q5" s="300"/>
    </row>
    <row r="6" spans="1:17" ht="31">
      <c r="A6" s="3" t="s">
        <v>1780</v>
      </c>
      <c r="B6" s="6" t="s">
        <v>236</v>
      </c>
      <c r="C6" s="19" t="s">
        <v>3455</v>
      </c>
      <c r="D6" s="77">
        <v>1</v>
      </c>
      <c r="E6" s="71" t="s">
        <v>822</v>
      </c>
      <c r="F6" s="94" t="s">
        <v>3456</v>
      </c>
      <c r="G6" s="16"/>
      <c r="H6" s="300"/>
      <c r="I6" s="300"/>
      <c r="J6" s="300"/>
      <c r="K6" s="300"/>
      <c r="L6" s="300"/>
      <c r="M6" s="300"/>
      <c r="N6" s="300"/>
      <c r="O6" s="300"/>
      <c r="P6" s="300"/>
      <c r="Q6" s="300"/>
    </row>
    <row r="7" spans="1:17" ht="29">
      <c r="A7" s="3"/>
      <c r="B7" s="6"/>
      <c r="C7" s="19" t="s">
        <v>3457</v>
      </c>
      <c r="D7" s="77">
        <v>1</v>
      </c>
      <c r="E7" s="71" t="s">
        <v>822</v>
      </c>
      <c r="F7" s="19" t="s">
        <v>3458</v>
      </c>
      <c r="G7" s="16"/>
      <c r="H7" s="300"/>
      <c r="I7" s="300"/>
      <c r="J7" s="300"/>
      <c r="K7" s="300"/>
      <c r="L7" s="300"/>
      <c r="M7" s="300"/>
      <c r="N7" s="300"/>
      <c r="O7" s="300"/>
      <c r="P7" s="300"/>
      <c r="Q7" s="300"/>
    </row>
    <row r="8" spans="1:17" ht="43.5">
      <c r="A8" s="3"/>
      <c r="B8" s="6"/>
      <c r="C8" s="107" t="s">
        <v>3459</v>
      </c>
      <c r="D8" s="77">
        <v>1</v>
      </c>
      <c r="E8" s="71" t="s">
        <v>822</v>
      </c>
      <c r="F8" s="19" t="s">
        <v>3460</v>
      </c>
      <c r="G8" s="16"/>
      <c r="H8" s="300"/>
      <c r="I8" s="300"/>
      <c r="J8" s="300"/>
      <c r="K8" s="300"/>
      <c r="L8" s="300"/>
      <c r="M8" s="300"/>
      <c r="N8" s="300"/>
      <c r="O8" s="300"/>
      <c r="P8" s="300"/>
      <c r="Q8" s="300"/>
    </row>
    <row r="9" spans="1:17" ht="21">
      <c r="A9" s="1"/>
      <c r="B9" s="440" t="s">
        <v>244</v>
      </c>
      <c r="C9" s="445"/>
      <c r="D9" s="445"/>
      <c r="E9" s="445"/>
      <c r="F9" s="445"/>
      <c r="G9" s="445"/>
      <c r="H9" s="300">
        <f>H10+H18+H21+H26+H28</f>
        <v>18</v>
      </c>
      <c r="I9" s="300">
        <f>I10+I18+I21+I26+I28</f>
        <v>36</v>
      </c>
      <c r="J9" s="300"/>
      <c r="K9" s="300"/>
      <c r="L9" s="300"/>
      <c r="M9" s="300"/>
      <c r="N9" s="300"/>
      <c r="O9" s="300"/>
      <c r="P9" s="300"/>
      <c r="Q9" s="300"/>
    </row>
    <row r="10" spans="1:17">
      <c r="A10" s="185" t="s">
        <v>1090</v>
      </c>
      <c r="B10" s="431" t="s">
        <v>245</v>
      </c>
      <c r="C10" s="445"/>
      <c r="D10" s="445"/>
      <c r="E10" s="445"/>
      <c r="F10" s="445"/>
      <c r="G10" s="451"/>
      <c r="H10" s="300">
        <f>SUM(D11:D17)</f>
        <v>7</v>
      </c>
      <c r="I10" s="300">
        <f>COUNT(D11:D17)*2</f>
        <v>14</v>
      </c>
      <c r="J10" s="300"/>
      <c r="K10" s="300"/>
      <c r="L10" s="300"/>
      <c r="M10" s="300"/>
      <c r="N10" s="300"/>
      <c r="O10" s="300"/>
      <c r="P10" s="300"/>
      <c r="Q10" s="300"/>
    </row>
    <row r="11" spans="1:17" ht="43.5">
      <c r="A11" s="3" t="s">
        <v>1091</v>
      </c>
      <c r="B11" s="7" t="s">
        <v>246</v>
      </c>
      <c r="C11" s="27" t="s">
        <v>3461</v>
      </c>
      <c r="D11" s="51">
        <v>1</v>
      </c>
      <c r="E11" s="16" t="s">
        <v>823</v>
      </c>
      <c r="F11" s="14" t="s">
        <v>3462</v>
      </c>
      <c r="G11" s="16"/>
      <c r="H11" s="300"/>
      <c r="I11" s="300"/>
      <c r="J11" s="300"/>
      <c r="K11" s="300"/>
      <c r="L11" s="300"/>
      <c r="M11" s="300"/>
      <c r="N11" s="300"/>
      <c r="O11" s="300"/>
      <c r="P11" s="300"/>
      <c r="Q11" s="300"/>
    </row>
    <row r="12" spans="1:17" ht="188.5">
      <c r="A12" s="3"/>
      <c r="B12" s="7"/>
      <c r="C12" s="94" t="s">
        <v>3463</v>
      </c>
      <c r="D12" s="51">
        <v>1</v>
      </c>
      <c r="E12" s="16" t="s">
        <v>823</v>
      </c>
      <c r="F12" s="14" t="s">
        <v>3464</v>
      </c>
      <c r="G12" s="16"/>
      <c r="H12" s="300"/>
      <c r="I12" s="300"/>
      <c r="J12" s="300"/>
      <c r="K12" s="300"/>
      <c r="L12" s="300"/>
      <c r="M12" s="300"/>
      <c r="N12" s="300"/>
      <c r="O12" s="300"/>
      <c r="P12" s="300"/>
      <c r="Q12" s="300"/>
    </row>
    <row r="13" spans="1:17" ht="43.5">
      <c r="A13" s="3"/>
      <c r="B13" s="7"/>
      <c r="C13" s="15" t="s">
        <v>3465</v>
      </c>
      <c r="D13" s="51">
        <v>1</v>
      </c>
      <c r="E13" s="16" t="s">
        <v>823</v>
      </c>
      <c r="F13" s="14" t="s">
        <v>3466</v>
      </c>
      <c r="G13" s="16"/>
      <c r="H13" s="300"/>
      <c r="I13" s="300"/>
      <c r="J13" s="300"/>
      <c r="K13" s="300"/>
      <c r="L13" s="300"/>
      <c r="M13" s="300"/>
      <c r="N13" s="300"/>
      <c r="O13" s="300"/>
      <c r="P13" s="300"/>
      <c r="Q13" s="300"/>
    </row>
    <row r="14" spans="1:17" ht="58">
      <c r="A14" s="3" t="s">
        <v>1095</v>
      </c>
      <c r="B14" s="7" t="s">
        <v>247</v>
      </c>
      <c r="C14" s="67" t="s">
        <v>3467</v>
      </c>
      <c r="D14" s="51">
        <v>1</v>
      </c>
      <c r="E14" s="16" t="s">
        <v>823</v>
      </c>
      <c r="F14" s="16"/>
      <c r="G14" s="16"/>
      <c r="H14" s="300"/>
      <c r="I14" s="300"/>
      <c r="J14" s="300"/>
      <c r="K14" s="300"/>
      <c r="L14" s="300"/>
      <c r="M14" s="300"/>
      <c r="N14" s="300"/>
      <c r="O14" s="300"/>
      <c r="P14" s="300"/>
      <c r="Q14" s="300"/>
    </row>
    <row r="15" spans="1:17" ht="46.5">
      <c r="A15" s="3" t="s">
        <v>1104</v>
      </c>
      <c r="B15" s="7" t="s">
        <v>1105</v>
      </c>
      <c r="C15" s="14" t="s">
        <v>3468</v>
      </c>
      <c r="D15" s="51">
        <v>1</v>
      </c>
      <c r="E15" s="16" t="s">
        <v>823</v>
      </c>
      <c r="F15" s="16"/>
      <c r="G15" s="16"/>
      <c r="H15" s="300"/>
      <c r="I15" s="300"/>
      <c r="J15" s="300"/>
      <c r="K15" s="300"/>
      <c r="L15" s="300"/>
      <c r="M15" s="300"/>
      <c r="N15" s="300"/>
      <c r="O15" s="300"/>
      <c r="P15" s="300"/>
      <c r="Q15" s="300"/>
    </row>
    <row r="16" spans="1:17" ht="46.5">
      <c r="A16" s="3" t="s">
        <v>1110</v>
      </c>
      <c r="B16" s="7" t="s">
        <v>248</v>
      </c>
      <c r="C16" s="27" t="s">
        <v>479</v>
      </c>
      <c r="D16" s="51">
        <v>1</v>
      </c>
      <c r="E16" s="16" t="s">
        <v>823</v>
      </c>
      <c r="F16" s="16"/>
      <c r="G16" s="16"/>
      <c r="H16" s="300"/>
      <c r="I16" s="300"/>
      <c r="J16" s="300"/>
      <c r="K16" s="300"/>
      <c r="L16" s="300"/>
      <c r="M16" s="300"/>
      <c r="N16" s="300"/>
      <c r="O16" s="300"/>
      <c r="P16" s="300"/>
      <c r="Q16" s="300"/>
    </row>
    <row r="17" spans="1:17" ht="46.5">
      <c r="A17" s="3" t="s">
        <v>25</v>
      </c>
      <c r="B17" s="7" t="s">
        <v>249</v>
      </c>
      <c r="C17" s="29" t="s">
        <v>3469</v>
      </c>
      <c r="D17" s="51">
        <v>1</v>
      </c>
      <c r="E17" s="16" t="s">
        <v>823</v>
      </c>
      <c r="F17" s="16"/>
      <c r="G17" s="16"/>
      <c r="H17" s="300"/>
      <c r="I17" s="300"/>
      <c r="J17" s="300"/>
      <c r="K17" s="300"/>
      <c r="L17" s="300"/>
      <c r="M17" s="300"/>
      <c r="N17" s="300"/>
      <c r="O17" s="300"/>
      <c r="P17" s="300"/>
      <c r="Q17" s="300"/>
    </row>
    <row r="18" spans="1:17">
      <c r="A18" s="3" t="s">
        <v>1115</v>
      </c>
      <c r="B18" s="447" t="s">
        <v>2885</v>
      </c>
      <c r="C18" s="445"/>
      <c r="D18" s="445"/>
      <c r="E18" s="445"/>
      <c r="F18" s="445"/>
      <c r="G18" s="451"/>
      <c r="H18" s="300">
        <f>SUM(D19:D20)</f>
        <v>2</v>
      </c>
      <c r="I18" s="300">
        <f>COUNT(D19:D20)*2</f>
        <v>4</v>
      </c>
      <c r="J18" s="300"/>
      <c r="K18" s="300"/>
      <c r="L18" s="300"/>
      <c r="M18" s="300"/>
      <c r="N18" s="300"/>
      <c r="O18" s="300"/>
      <c r="P18" s="300"/>
      <c r="Q18" s="300"/>
    </row>
    <row r="19" spans="1:17" ht="46.5">
      <c r="A19" s="3" t="s">
        <v>1117</v>
      </c>
      <c r="B19" s="5" t="s">
        <v>251</v>
      </c>
      <c r="C19" s="14" t="s">
        <v>3470</v>
      </c>
      <c r="D19" s="51">
        <v>1</v>
      </c>
      <c r="E19" s="16" t="s">
        <v>838</v>
      </c>
      <c r="F19" s="22"/>
      <c r="G19" s="16"/>
      <c r="H19" s="300"/>
      <c r="I19" s="300"/>
      <c r="J19" s="300"/>
      <c r="K19" s="300"/>
      <c r="L19" s="300"/>
      <c r="M19" s="300"/>
      <c r="N19" s="300"/>
      <c r="O19" s="300"/>
      <c r="P19" s="300"/>
      <c r="Q19" s="300"/>
    </row>
    <row r="20" spans="1:17" ht="62">
      <c r="A20" s="3" t="s">
        <v>1122</v>
      </c>
      <c r="B20" s="186" t="s">
        <v>1123</v>
      </c>
      <c r="C20" s="14" t="s">
        <v>3471</v>
      </c>
      <c r="D20" s="51">
        <v>1</v>
      </c>
      <c r="E20" s="16" t="s">
        <v>823</v>
      </c>
      <c r="F20" s="16"/>
      <c r="G20" s="16"/>
      <c r="H20" s="300"/>
      <c r="I20" s="300"/>
      <c r="J20" s="300"/>
      <c r="K20" s="300"/>
      <c r="L20" s="300"/>
      <c r="M20" s="300"/>
      <c r="N20" s="300"/>
      <c r="O20" s="300"/>
      <c r="P20" s="300"/>
      <c r="Q20" s="300"/>
    </row>
    <row r="21" spans="1:17">
      <c r="A21" s="3" t="s">
        <v>1127</v>
      </c>
      <c r="B21" s="431" t="s">
        <v>253</v>
      </c>
      <c r="C21" s="445"/>
      <c r="D21" s="445"/>
      <c r="E21" s="445"/>
      <c r="F21" s="445"/>
      <c r="G21" s="451"/>
      <c r="H21" s="300">
        <f>SUM(D22:D25)</f>
        <v>4</v>
      </c>
      <c r="I21" s="300">
        <f>COUNT(D22:D25)*2</f>
        <v>8</v>
      </c>
      <c r="J21" s="300"/>
      <c r="K21" s="300"/>
      <c r="L21" s="300"/>
      <c r="M21" s="300"/>
      <c r="N21" s="300"/>
      <c r="O21" s="300"/>
      <c r="P21" s="300"/>
      <c r="Q21" s="300"/>
    </row>
    <row r="22" spans="1:17" ht="31">
      <c r="A22" s="3" t="s">
        <v>1128</v>
      </c>
      <c r="B22" s="5" t="s">
        <v>254</v>
      </c>
      <c r="C22" s="14" t="s">
        <v>3472</v>
      </c>
      <c r="D22" s="51">
        <v>1</v>
      </c>
      <c r="E22" s="16" t="s">
        <v>823</v>
      </c>
      <c r="F22" s="16"/>
      <c r="G22" s="16"/>
      <c r="H22" s="300"/>
      <c r="I22" s="300"/>
      <c r="J22" s="300"/>
      <c r="K22" s="300"/>
      <c r="L22" s="300"/>
      <c r="M22" s="300"/>
      <c r="N22" s="300"/>
      <c r="O22" s="300"/>
      <c r="P22" s="300"/>
      <c r="Q22" s="300"/>
    </row>
    <row r="23" spans="1:17" ht="43.5">
      <c r="A23" s="3"/>
      <c r="B23" s="5"/>
      <c r="C23" s="14" t="s">
        <v>3473</v>
      </c>
      <c r="D23" s="51">
        <v>1</v>
      </c>
      <c r="E23" s="16" t="s">
        <v>823</v>
      </c>
      <c r="F23" s="14" t="s">
        <v>3474</v>
      </c>
      <c r="G23" s="16"/>
      <c r="H23" s="300"/>
      <c r="I23" s="300"/>
      <c r="J23" s="300"/>
      <c r="K23" s="300"/>
      <c r="L23" s="300"/>
      <c r="M23" s="300"/>
      <c r="N23" s="300"/>
      <c r="O23" s="300"/>
      <c r="P23" s="300"/>
      <c r="Q23" s="300"/>
    </row>
    <row r="24" spans="1:17" ht="72.5">
      <c r="A24" s="3" t="s">
        <v>1132</v>
      </c>
      <c r="B24" s="5" t="s">
        <v>255</v>
      </c>
      <c r="C24" s="14" t="s">
        <v>3475</v>
      </c>
      <c r="D24" s="51">
        <v>1</v>
      </c>
      <c r="E24" s="16" t="s">
        <v>829</v>
      </c>
      <c r="F24" s="14" t="s">
        <v>3476</v>
      </c>
      <c r="G24" s="16"/>
      <c r="H24" s="300"/>
      <c r="I24" s="300"/>
      <c r="J24" s="300"/>
      <c r="K24" s="300"/>
      <c r="L24" s="300"/>
      <c r="M24" s="300"/>
      <c r="N24" s="300"/>
      <c r="O24" s="300"/>
      <c r="P24" s="300"/>
      <c r="Q24" s="300"/>
    </row>
    <row r="25" spans="1:17" ht="62">
      <c r="A25" s="3" t="s">
        <v>1134</v>
      </c>
      <c r="B25" s="5" t="s">
        <v>256</v>
      </c>
      <c r="C25" s="14" t="s">
        <v>493</v>
      </c>
      <c r="D25" s="51">
        <v>1</v>
      </c>
      <c r="E25" s="16" t="s">
        <v>832</v>
      </c>
      <c r="F25" s="16"/>
      <c r="G25" s="16"/>
      <c r="H25" s="300"/>
      <c r="I25" s="300"/>
      <c r="J25" s="300"/>
      <c r="K25" s="300"/>
      <c r="L25" s="300"/>
      <c r="M25" s="300"/>
      <c r="N25" s="300"/>
      <c r="O25" s="300"/>
      <c r="P25" s="300"/>
      <c r="Q25" s="300"/>
    </row>
    <row r="26" spans="1:17">
      <c r="A26" s="3" t="s">
        <v>1140</v>
      </c>
      <c r="B26" s="431" t="s">
        <v>3477</v>
      </c>
      <c r="C26" s="445"/>
      <c r="D26" s="445"/>
      <c r="E26" s="445"/>
      <c r="F26" s="445"/>
      <c r="G26" s="451"/>
      <c r="H26" s="300">
        <f>SUM(D27)</f>
        <v>1</v>
      </c>
      <c r="I26" s="300">
        <f>COUNT(D27)*2</f>
        <v>2</v>
      </c>
      <c r="J26" s="300"/>
      <c r="K26" s="300"/>
      <c r="L26" s="300"/>
      <c r="M26" s="300"/>
      <c r="N26" s="300"/>
      <c r="O26" s="300"/>
      <c r="P26" s="300"/>
      <c r="Q26" s="300"/>
    </row>
    <row r="27" spans="1:17" ht="62">
      <c r="A27" s="3" t="s">
        <v>1142</v>
      </c>
      <c r="B27" s="5" t="s">
        <v>259</v>
      </c>
      <c r="C27" s="14" t="s">
        <v>3478</v>
      </c>
      <c r="D27" s="51">
        <v>1</v>
      </c>
      <c r="E27" s="16" t="s">
        <v>840</v>
      </c>
      <c r="F27" s="16"/>
      <c r="G27" s="16"/>
      <c r="H27" s="300"/>
      <c r="I27" s="300"/>
      <c r="J27" s="300"/>
      <c r="K27" s="300"/>
      <c r="L27" s="300"/>
      <c r="M27" s="300"/>
      <c r="N27" s="300"/>
      <c r="O27" s="300"/>
      <c r="P27" s="300"/>
      <c r="Q27" s="300"/>
    </row>
    <row r="28" spans="1:17">
      <c r="A28" s="3" t="s">
        <v>1155</v>
      </c>
      <c r="B28" s="447" t="s">
        <v>1156</v>
      </c>
      <c r="C28" s="445"/>
      <c r="D28" s="445"/>
      <c r="E28" s="445"/>
      <c r="F28" s="445"/>
      <c r="G28" s="451"/>
      <c r="H28" s="300">
        <f>SUM(D29:D32)</f>
        <v>4</v>
      </c>
      <c r="I28" s="300">
        <f>COUNT(D29:D32)*2</f>
        <v>8</v>
      </c>
      <c r="J28" s="300"/>
      <c r="K28" s="300"/>
      <c r="L28" s="300"/>
      <c r="M28" s="300"/>
      <c r="N28" s="300"/>
      <c r="O28" s="300"/>
      <c r="P28" s="300"/>
      <c r="Q28" s="300"/>
    </row>
    <row r="29" spans="1:17" ht="77.5">
      <c r="A29" s="3" t="s">
        <v>41</v>
      </c>
      <c r="B29" s="5" t="s">
        <v>265</v>
      </c>
      <c r="C29" s="29" t="s">
        <v>3479</v>
      </c>
      <c r="D29" s="51">
        <v>1</v>
      </c>
      <c r="E29" s="16" t="s">
        <v>833</v>
      </c>
      <c r="F29" s="16" t="s">
        <v>3480</v>
      </c>
      <c r="G29" s="16"/>
      <c r="H29" s="300"/>
      <c r="I29" s="300"/>
      <c r="J29" s="300"/>
      <c r="K29" s="300"/>
      <c r="L29" s="300"/>
      <c r="M29" s="300"/>
      <c r="N29" s="300"/>
      <c r="O29" s="300"/>
      <c r="P29" s="300"/>
      <c r="Q29" s="300"/>
    </row>
    <row r="30" spans="1:17" ht="58">
      <c r="A30" s="3" t="s">
        <v>1162</v>
      </c>
      <c r="B30" s="5" t="s">
        <v>267</v>
      </c>
      <c r="C30" s="14" t="s">
        <v>3481</v>
      </c>
      <c r="D30" s="51">
        <v>1</v>
      </c>
      <c r="E30" s="16" t="s">
        <v>833</v>
      </c>
      <c r="F30" s="16"/>
      <c r="G30" s="16"/>
      <c r="H30" s="300"/>
      <c r="I30" s="300"/>
      <c r="J30" s="300"/>
      <c r="K30" s="300"/>
      <c r="L30" s="300"/>
      <c r="M30" s="300"/>
      <c r="N30" s="300"/>
      <c r="O30" s="300"/>
      <c r="P30" s="300"/>
      <c r="Q30" s="300"/>
    </row>
    <row r="31" spans="1:17" ht="62">
      <c r="A31" s="3" t="s">
        <v>1164</v>
      </c>
      <c r="B31" s="5" t="s">
        <v>2320</v>
      </c>
      <c r="C31" s="29" t="s">
        <v>3482</v>
      </c>
      <c r="D31" s="51">
        <v>1</v>
      </c>
      <c r="E31" s="16" t="s">
        <v>833</v>
      </c>
      <c r="F31" s="16"/>
      <c r="G31" s="16"/>
      <c r="H31" s="300"/>
      <c r="I31" s="300"/>
      <c r="J31" s="300"/>
      <c r="K31" s="300"/>
      <c r="L31" s="300"/>
      <c r="M31" s="300"/>
      <c r="N31" s="300"/>
      <c r="O31" s="300"/>
      <c r="P31" s="300"/>
      <c r="Q31" s="300"/>
    </row>
    <row r="32" spans="1:17" ht="62">
      <c r="A32" s="3" t="s">
        <v>1168</v>
      </c>
      <c r="B32" s="5" t="s">
        <v>1169</v>
      </c>
      <c r="C32" s="27" t="s">
        <v>3483</v>
      </c>
      <c r="D32" s="51">
        <v>1</v>
      </c>
      <c r="E32" s="16" t="s">
        <v>1167</v>
      </c>
      <c r="F32" s="27" t="s">
        <v>3484</v>
      </c>
      <c r="G32" s="16"/>
      <c r="H32" s="300"/>
      <c r="I32" s="300"/>
      <c r="J32" s="300"/>
      <c r="K32" s="300"/>
      <c r="L32" s="300"/>
      <c r="M32" s="300"/>
      <c r="N32" s="300"/>
      <c r="O32" s="300"/>
      <c r="P32" s="300"/>
      <c r="Q32" s="300"/>
    </row>
    <row r="33" spans="1:17" ht="21">
      <c r="A33" s="1"/>
      <c r="B33" s="440" t="s">
        <v>268</v>
      </c>
      <c r="C33" s="445"/>
      <c r="D33" s="445"/>
      <c r="E33" s="445"/>
      <c r="F33" s="445"/>
      <c r="G33" s="445"/>
      <c r="H33" s="300">
        <f>H34+H46+H57+H63+H67</f>
        <v>37</v>
      </c>
      <c r="I33" s="300">
        <f>I34+I46+I57+I63+I67</f>
        <v>74</v>
      </c>
      <c r="J33" s="300"/>
      <c r="K33" s="300"/>
      <c r="L33" s="300"/>
      <c r="M33" s="300"/>
      <c r="N33" s="300"/>
      <c r="O33" s="300"/>
      <c r="P33" s="300"/>
      <c r="Q33" s="300"/>
    </row>
    <row r="34" spans="1:17">
      <c r="A34" s="187" t="s">
        <v>1171</v>
      </c>
      <c r="B34" s="431" t="s">
        <v>269</v>
      </c>
      <c r="C34" s="445"/>
      <c r="D34" s="445"/>
      <c r="E34" s="445"/>
      <c r="F34" s="445"/>
      <c r="G34" s="451"/>
      <c r="H34" s="300">
        <f>SUM(D35:D45)</f>
        <v>11</v>
      </c>
      <c r="I34" s="300">
        <f>COUNT(D35:D45)*2</f>
        <v>22</v>
      </c>
      <c r="J34" s="300"/>
      <c r="K34" s="300"/>
      <c r="L34" s="300"/>
      <c r="M34" s="300"/>
      <c r="N34" s="300"/>
      <c r="O34" s="300"/>
      <c r="P34" s="300"/>
      <c r="Q34" s="300"/>
    </row>
    <row r="35" spans="1:17" ht="58">
      <c r="A35" s="3" t="s">
        <v>1172</v>
      </c>
      <c r="B35" s="8" t="s">
        <v>270</v>
      </c>
      <c r="C35" s="19" t="s">
        <v>3485</v>
      </c>
      <c r="D35" s="51">
        <v>1</v>
      </c>
      <c r="E35" s="71" t="s">
        <v>823</v>
      </c>
      <c r="F35" s="19" t="s">
        <v>3486</v>
      </c>
      <c r="G35" s="16"/>
      <c r="H35" s="300"/>
      <c r="I35" s="300"/>
      <c r="J35" s="300"/>
      <c r="K35" s="300"/>
      <c r="L35" s="300"/>
      <c r="M35" s="300"/>
      <c r="N35" s="300"/>
      <c r="O35" s="300"/>
      <c r="P35" s="300"/>
      <c r="Q35" s="300"/>
    </row>
    <row r="36" spans="1:17" ht="72.5">
      <c r="A36" s="3" t="s">
        <v>1187</v>
      </c>
      <c r="B36" s="8" t="s">
        <v>272</v>
      </c>
      <c r="C36" s="19" t="s">
        <v>3487</v>
      </c>
      <c r="D36" s="51">
        <v>1</v>
      </c>
      <c r="E36" s="71" t="s">
        <v>823</v>
      </c>
      <c r="F36" s="19" t="s">
        <v>3488</v>
      </c>
      <c r="G36" s="16"/>
      <c r="H36" s="300"/>
      <c r="I36" s="300"/>
      <c r="J36" s="300"/>
      <c r="K36" s="300"/>
      <c r="L36" s="300"/>
      <c r="M36" s="300"/>
      <c r="N36" s="300"/>
      <c r="O36" s="300"/>
      <c r="P36" s="300"/>
      <c r="Q36" s="300"/>
    </row>
    <row r="37" spans="1:17" ht="145">
      <c r="A37" s="3"/>
      <c r="B37" s="8"/>
      <c r="C37" s="19" t="s">
        <v>3489</v>
      </c>
      <c r="D37" s="51">
        <v>1</v>
      </c>
      <c r="E37" s="71" t="s">
        <v>823</v>
      </c>
      <c r="F37" s="19" t="s">
        <v>3490</v>
      </c>
      <c r="G37" s="16"/>
      <c r="H37" s="300"/>
      <c r="I37" s="300"/>
      <c r="J37" s="300"/>
      <c r="K37" s="300"/>
      <c r="L37" s="300"/>
      <c r="M37" s="300"/>
      <c r="N37" s="300"/>
      <c r="O37" s="300"/>
      <c r="P37" s="300"/>
      <c r="Q37" s="300"/>
    </row>
    <row r="38" spans="1:17" ht="58">
      <c r="A38" s="3"/>
      <c r="B38" s="8"/>
      <c r="C38" s="19" t="s">
        <v>3491</v>
      </c>
      <c r="D38" s="51">
        <v>1</v>
      </c>
      <c r="E38" s="111" t="s">
        <v>823</v>
      </c>
      <c r="F38" s="19" t="s">
        <v>3492</v>
      </c>
      <c r="G38" s="16"/>
      <c r="H38" s="300"/>
      <c r="I38" s="300"/>
      <c r="J38" s="300"/>
      <c r="K38" s="300"/>
      <c r="L38" s="300"/>
      <c r="M38" s="300"/>
      <c r="N38" s="300"/>
      <c r="O38" s="300"/>
      <c r="P38" s="300"/>
      <c r="Q38" s="300"/>
    </row>
    <row r="39" spans="1:17" ht="72.5">
      <c r="A39" s="3"/>
      <c r="B39" s="8"/>
      <c r="C39" s="19" t="s">
        <v>3493</v>
      </c>
      <c r="D39" s="51">
        <v>1</v>
      </c>
      <c r="E39" s="71" t="s">
        <v>823</v>
      </c>
      <c r="F39" s="19" t="s">
        <v>3494</v>
      </c>
      <c r="G39" s="16"/>
      <c r="H39" s="300"/>
      <c r="I39" s="300"/>
      <c r="J39" s="300"/>
      <c r="K39" s="300"/>
      <c r="L39" s="300"/>
      <c r="M39" s="300"/>
      <c r="N39" s="300"/>
      <c r="O39" s="300"/>
      <c r="P39" s="300"/>
      <c r="Q39" s="300"/>
    </row>
    <row r="40" spans="1:17" ht="58">
      <c r="A40" s="3"/>
      <c r="B40" s="8"/>
      <c r="C40" s="19" t="s">
        <v>3495</v>
      </c>
      <c r="D40" s="51">
        <v>1</v>
      </c>
      <c r="E40" s="71" t="s">
        <v>823</v>
      </c>
      <c r="F40" s="19" t="s">
        <v>3496</v>
      </c>
      <c r="G40" s="16"/>
      <c r="H40" s="300"/>
      <c r="I40" s="300"/>
      <c r="J40" s="300"/>
      <c r="K40" s="300"/>
      <c r="L40" s="300"/>
      <c r="M40" s="300"/>
      <c r="N40" s="300"/>
      <c r="O40" s="300"/>
      <c r="P40" s="300"/>
      <c r="Q40" s="300"/>
    </row>
    <row r="41" spans="1:17" ht="29">
      <c r="A41" s="3"/>
      <c r="B41" s="8"/>
      <c r="C41" s="19" t="s">
        <v>3497</v>
      </c>
      <c r="D41" s="51">
        <v>1</v>
      </c>
      <c r="E41" s="71" t="s">
        <v>823</v>
      </c>
      <c r="F41" s="19"/>
      <c r="G41" s="16"/>
      <c r="H41" s="300"/>
      <c r="I41" s="300"/>
      <c r="J41" s="300"/>
      <c r="K41" s="300"/>
      <c r="L41" s="300"/>
      <c r="M41" s="300"/>
      <c r="N41" s="300"/>
      <c r="O41" s="300"/>
      <c r="P41" s="300"/>
      <c r="Q41" s="300"/>
    </row>
    <row r="42" spans="1:17" ht="72.5">
      <c r="A42" s="3"/>
      <c r="B42" s="8"/>
      <c r="C42" s="19" t="s">
        <v>3498</v>
      </c>
      <c r="D42" s="51">
        <v>1</v>
      </c>
      <c r="E42" s="71" t="s">
        <v>823</v>
      </c>
      <c r="F42" s="19"/>
      <c r="G42" s="16"/>
      <c r="H42" s="300"/>
      <c r="I42" s="300"/>
      <c r="J42" s="300"/>
      <c r="K42" s="300"/>
      <c r="L42" s="300"/>
      <c r="M42" s="300"/>
      <c r="N42" s="300"/>
      <c r="O42" s="300"/>
      <c r="P42" s="300"/>
      <c r="Q42" s="300"/>
    </row>
    <row r="43" spans="1:17" ht="62">
      <c r="A43" s="3" t="s">
        <v>1193</v>
      </c>
      <c r="B43" s="5" t="s">
        <v>273</v>
      </c>
      <c r="C43" s="14" t="s">
        <v>3499</v>
      </c>
      <c r="D43" s="51">
        <v>1</v>
      </c>
      <c r="E43" s="71" t="s">
        <v>823</v>
      </c>
      <c r="F43" s="19" t="s">
        <v>3500</v>
      </c>
      <c r="G43" s="16"/>
      <c r="H43" s="300"/>
      <c r="I43" s="300"/>
      <c r="J43" s="300"/>
      <c r="K43" s="300"/>
      <c r="L43" s="300"/>
      <c r="M43" s="300"/>
      <c r="N43" s="300"/>
      <c r="O43" s="300"/>
      <c r="P43" s="300"/>
      <c r="Q43" s="300"/>
    </row>
    <row r="44" spans="1:17" ht="46.5">
      <c r="A44" s="3" t="s">
        <v>1195</v>
      </c>
      <c r="B44" s="8" t="s">
        <v>274</v>
      </c>
      <c r="C44" s="19" t="s">
        <v>1196</v>
      </c>
      <c r="D44" s="51">
        <v>1</v>
      </c>
      <c r="E44" s="71" t="s">
        <v>823</v>
      </c>
      <c r="F44" s="66"/>
      <c r="G44" s="16"/>
      <c r="H44" s="300"/>
      <c r="I44" s="300"/>
      <c r="J44" s="300"/>
      <c r="K44" s="300"/>
      <c r="L44" s="300"/>
      <c r="M44" s="300"/>
      <c r="N44" s="300"/>
      <c r="O44" s="300"/>
      <c r="P44" s="300"/>
      <c r="Q44" s="300"/>
    </row>
    <row r="45" spans="1:17" ht="93">
      <c r="A45" s="3" t="s">
        <v>1200</v>
      </c>
      <c r="B45" s="11" t="s">
        <v>276</v>
      </c>
      <c r="C45" s="19" t="s">
        <v>3501</v>
      </c>
      <c r="D45" s="51">
        <v>1</v>
      </c>
      <c r="E45" s="71" t="s">
        <v>823</v>
      </c>
      <c r="F45" s="19" t="s">
        <v>3502</v>
      </c>
      <c r="G45" s="16"/>
      <c r="H45" s="300"/>
      <c r="I45" s="300"/>
      <c r="J45" s="300"/>
      <c r="K45" s="300"/>
      <c r="L45" s="300"/>
      <c r="M45" s="300"/>
      <c r="N45" s="300"/>
      <c r="O45" s="300"/>
      <c r="P45" s="300"/>
      <c r="Q45" s="300"/>
    </row>
    <row r="46" spans="1:17">
      <c r="A46" s="3" t="s">
        <v>1205</v>
      </c>
      <c r="B46" s="431" t="s">
        <v>277</v>
      </c>
      <c r="C46" s="445"/>
      <c r="D46" s="445"/>
      <c r="E46" s="445"/>
      <c r="F46" s="445"/>
      <c r="G46" s="451"/>
      <c r="H46" s="300">
        <f>SUM(D47:D56)</f>
        <v>10</v>
      </c>
      <c r="I46" s="300">
        <f>COUNT(D47:D56)*2</f>
        <v>20</v>
      </c>
      <c r="J46" s="300"/>
      <c r="K46" s="300"/>
      <c r="L46" s="300"/>
      <c r="M46" s="300"/>
      <c r="N46" s="300"/>
      <c r="O46" s="300"/>
      <c r="P46" s="300"/>
      <c r="Q46" s="300"/>
    </row>
    <row r="47" spans="1:17" ht="87">
      <c r="A47" s="3" t="s">
        <v>53</v>
      </c>
      <c r="B47" s="9" t="s">
        <v>278</v>
      </c>
      <c r="C47" s="14" t="s">
        <v>528</v>
      </c>
      <c r="D47" s="51">
        <v>1</v>
      </c>
      <c r="E47" s="16" t="s">
        <v>823</v>
      </c>
      <c r="F47" s="14" t="s">
        <v>871</v>
      </c>
      <c r="G47" s="16"/>
      <c r="H47" s="300"/>
      <c r="I47" s="300"/>
      <c r="J47" s="300"/>
      <c r="K47" s="300"/>
      <c r="L47" s="300"/>
      <c r="M47" s="300"/>
      <c r="N47" s="300"/>
      <c r="O47" s="300"/>
      <c r="P47" s="300"/>
      <c r="Q47" s="300"/>
    </row>
    <row r="48" spans="1:17" ht="43.5">
      <c r="A48" s="3" t="s">
        <v>1207</v>
      </c>
      <c r="B48" s="9" t="s">
        <v>279</v>
      </c>
      <c r="C48" s="25" t="s">
        <v>3503</v>
      </c>
      <c r="D48" s="51">
        <v>1</v>
      </c>
      <c r="E48" s="71" t="s">
        <v>823</v>
      </c>
      <c r="F48" s="19" t="s">
        <v>3504</v>
      </c>
      <c r="G48" s="16"/>
      <c r="H48" s="300"/>
      <c r="I48" s="300"/>
      <c r="J48" s="300"/>
      <c r="K48" s="300"/>
      <c r="L48" s="300"/>
      <c r="M48" s="300"/>
      <c r="N48" s="300"/>
      <c r="O48" s="300"/>
      <c r="P48" s="300"/>
      <c r="Q48" s="300"/>
    </row>
    <row r="49" spans="1:17" ht="29">
      <c r="A49" s="3"/>
      <c r="B49" s="12"/>
      <c r="C49" s="19" t="s">
        <v>3505</v>
      </c>
      <c r="D49" s="51">
        <v>1</v>
      </c>
      <c r="E49" s="71" t="s">
        <v>823</v>
      </c>
      <c r="F49" s="19"/>
      <c r="G49" s="16"/>
      <c r="H49" s="300"/>
      <c r="I49" s="300"/>
      <c r="J49" s="300"/>
      <c r="K49" s="300"/>
      <c r="L49" s="300"/>
      <c r="M49" s="300"/>
      <c r="N49" s="300"/>
      <c r="O49" s="300"/>
      <c r="P49" s="300"/>
      <c r="Q49" s="300"/>
    </row>
    <row r="50" spans="1:17" ht="46.5">
      <c r="A50" s="3" t="s">
        <v>55</v>
      </c>
      <c r="B50" s="7" t="s">
        <v>2925</v>
      </c>
      <c r="C50" s="101" t="s">
        <v>3506</v>
      </c>
      <c r="D50" s="51">
        <v>1</v>
      </c>
      <c r="E50" s="71" t="s">
        <v>823</v>
      </c>
      <c r="F50" s="19"/>
      <c r="G50" s="16"/>
      <c r="H50" s="300"/>
      <c r="I50" s="300"/>
      <c r="J50" s="300"/>
      <c r="K50" s="300"/>
      <c r="L50" s="300"/>
      <c r="M50" s="300"/>
      <c r="N50" s="300"/>
      <c r="O50" s="300"/>
      <c r="P50" s="300"/>
      <c r="Q50" s="300"/>
    </row>
    <row r="51" spans="1:17" ht="29">
      <c r="A51" s="3"/>
      <c r="B51" s="105"/>
      <c r="C51" s="43" t="s">
        <v>3507</v>
      </c>
      <c r="D51" s="51">
        <v>1</v>
      </c>
      <c r="E51" s="71" t="s">
        <v>823</v>
      </c>
      <c r="F51" s="16"/>
      <c r="G51" s="16"/>
      <c r="H51" s="300"/>
      <c r="I51" s="300"/>
      <c r="J51" s="300"/>
      <c r="K51" s="300"/>
      <c r="L51" s="300"/>
      <c r="M51" s="300"/>
      <c r="N51" s="300"/>
      <c r="O51" s="300"/>
      <c r="P51" s="300"/>
      <c r="Q51" s="300"/>
    </row>
    <row r="52" spans="1:17" ht="29">
      <c r="A52" s="3"/>
      <c r="B52" s="7"/>
      <c r="C52" s="14" t="s">
        <v>3508</v>
      </c>
      <c r="D52" s="51">
        <v>1</v>
      </c>
      <c r="E52" s="71" t="s">
        <v>823</v>
      </c>
      <c r="F52" s="16"/>
      <c r="G52" s="56"/>
      <c r="H52" s="300"/>
      <c r="I52" s="300"/>
      <c r="J52" s="300"/>
      <c r="K52" s="300"/>
      <c r="L52" s="300"/>
      <c r="M52" s="300"/>
      <c r="N52" s="300"/>
      <c r="O52" s="300"/>
      <c r="P52" s="300"/>
      <c r="Q52" s="300"/>
    </row>
    <row r="53" spans="1:17" ht="43.5">
      <c r="A53" s="3"/>
      <c r="B53" s="7"/>
      <c r="C53" s="14" t="s">
        <v>3509</v>
      </c>
      <c r="D53" s="51">
        <v>1</v>
      </c>
      <c r="E53" s="71" t="s">
        <v>823</v>
      </c>
      <c r="F53" s="16"/>
      <c r="G53" s="56"/>
      <c r="H53" s="300"/>
      <c r="I53" s="300"/>
      <c r="J53" s="300"/>
      <c r="K53" s="300"/>
      <c r="L53" s="300"/>
      <c r="M53" s="300"/>
      <c r="N53" s="300"/>
      <c r="O53" s="300"/>
      <c r="P53" s="300"/>
      <c r="Q53" s="300"/>
    </row>
    <row r="54" spans="1:17" ht="43.5">
      <c r="A54" s="3" t="s">
        <v>1214</v>
      </c>
      <c r="B54" s="13" t="s">
        <v>282</v>
      </c>
      <c r="C54" s="69" t="s">
        <v>3510</v>
      </c>
      <c r="D54" s="51">
        <v>1</v>
      </c>
      <c r="E54" s="16" t="s">
        <v>823</v>
      </c>
      <c r="F54" s="16"/>
      <c r="G54" s="16"/>
      <c r="H54" s="300"/>
      <c r="I54" s="300"/>
      <c r="J54" s="300"/>
      <c r="K54" s="300"/>
      <c r="L54" s="300"/>
      <c r="M54" s="300"/>
      <c r="N54" s="300"/>
      <c r="O54" s="300"/>
      <c r="P54" s="300"/>
      <c r="Q54" s="300"/>
    </row>
    <row r="55" spans="1:17" ht="72.5">
      <c r="A55" s="3"/>
      <c r="B55" s="13"/>
      <c r="C55" s="14" t="s">
        <v>3511</v>
      </c>
      <c r="D55" s="51">
        <v>1</v>
      </c>
      <c r="E55" s="16" t="s">
        <v>827</v>
      </c>
      <c r="F55" s="16"/>
      <c r="G55" s="16"/>
      <c r="H55" s="300"/>
      <c r="I55" s="300"/>
      <c r="J55" s="300"/>
      <c r="K55" s="300"/>
      <c r="L55" s="300"/>
      <c r="M55" s="300"/>
      <c r="N55" s="300"/>
      <c r="O55" s="300"/>
      <c r="P55" s="300"/>
      <c r="Q55" s="300"/>
    </row>
    <row r="56" spans="1:17" ht="77.5">
      <c r="A56" s="3" t="s">
        <v>1217</v>
      </c>
      <c r="B56" s="9" t="s">
        <v>283</v>
      </c>
      <c r="C56" s="14" t="s">
        <v>535</v>
      </c>
      <c r="D56" s="51">
        <v>1</v>
      </c>
      <c r="E56" s="16" t="s">
        <v>821</v>
      </c>
      <c r="F56" s="16"/>
      <c r="G56" s="16"/>
      <c r="H56" s="300"/>
      <c r="I56" s="300"/>
      <c r="J56" s="300"/>
      <c r="K56" s="300"/>
      <c r="L56" s="300"/>
      <c r="M56" s="300"/>
      <c r="N56" s="300"/>
      <c r="O56" s="300"/>
      <c r="P56" s="300"/>
      <c r="Q56" s="300"/>
    </row>
    <row r="57" spans="1:17">
      <c r="A57" s="3" t="s">
        <v>59</v>
      </c>
      <c r="B57" s="431" t="s">
        <v>284</v>
      </c>
      <c r="C57" s="445"/>
      <c r="D57" s="445"/>
      <c r="E57" s="445"/>
      <c r="F57" s="445"/>
      <c r="G57" s="451"/>
      <c r="H57" s="300">
        <f>SUM(D58:D62)</f>
        <v>5</v>
      </c>
      <c r="I57" s="300">
        <f>COUNT(D58:D62)*2</f>
        <v>10</v>
      </c>
      <c r="J57" s="300"/>
      <c r="K57" s="300"/>
      <c r="L57" s="300"/>
      <c r="M57" s="300"/>
      <c r="N57" s="300"/>
      <c r="O57" s="300"/>
      <c r="P57" s="300"/>
      <c r="Q57" s="300"/>
    </row>
    <row r="58" spans="1:17" ht="46.5">
      <c r="A58" s="3" t="s">
        <v>1223</v>
      </c>
      <c r="B58" s="8" t="s">
        <v>288</v>
      </c>
      <c r="C58" s="19" t="s">
        <v>3512</v>
      </c>
      <c r="D58" s="51">
        <v>1</v>
      </c>
      <c r="E58" s="71" t="s">
        <v>835</v>
      </c>
      <c r="F58" s="19" t="s">
        <v>3513</v>
      </c>
      <c r="G58" s="16"/>
      <c r="H58" s="300"/>
      <c r="I58" s="300"/>
      <c r="J58" s="300"/>
      <c r="K58" s="300"/>
      <c r="L58" s="300"/>
      <c r="M58" s="300"/>
      <c r="N58" s="300"/>
      <c r="O58" s="300"/>
      <c r="P58" s="300"/>
      <c r="Q58" s="300"/>
    </row>
    <row r="59" spans="1:17" ht="31">
      <c r="A59" s="3" t="s">
        <v>65</v>
      </c>
      <c r="B59" s="8" t="s">
        <v>290</v>
      </c>
      <c r="C59" s="69" t="s">
        <v>3514</v>
      </c>
      <c r="D59" s="51">
        <v>1</v>
      </c>
      <c r="E59" s="71" t="s">
        <v>835</v>
      </c>
      <c r="F59" s="16"/>
      <c r="G59" s="16"/>
      <c r="H59" s="300"/>
      <c r="I59" s="300"/>
      <c r="J59" s="300"/>
      <c r="K59" s="300"/>
      <c r="L59" s="300"/>
      <c r="M59" s="300"/>
      <c r="N59" s="300"/>
      <c r="O59" s="300"/>
      <c r="P59" s="300"/>
      <c r="Q59" s="300"/>
    </row>
    <row r="60" spans="1:17" ht="29">
      <c r="A60" s="3"/>
      <c r="B60" s="8"/>
      <c r="C60" s="69" t="s">
        <v>3515</v>
      </c>
      <c r="D60" s="51">
        <v>1</v>
      </c>
      <c r="E60" s="71" t="s">
        <v>835</v>
      </c>
      <c r="F60" s="16"/>
      <c r="G60" s="16"/>
      <c r="H60" s="300"/>
      <c r="I60" s="300"/>
      <c r="J60" s="300"/>
      <c r="K60" s="300"/>
      <c r="L60" s="300"/>
      <c r="M60" s="300"/>
      <c r="N60" s="300"/>
      <c r="O60" s="300"/>
      <c r="P60" s="300"/>
      <c r="Q60" s="300"/>
    </row>
    <row r="61" spans="1:17" ht="29">
      <c r="A61" s="3"/>
      <c r="B61" s="8"/>
      <c r="C61" s="67" t="s">
        <v>2657</v>
      </c>
      <c r="D61" s="51">
        <v>1</v>
      </c>
      <c r="E61" s="71" t="s">
        <v>835</v>
      </c>
      <c r="F61" s="16"/>
      <c r="G61" s="16"/>
      <c r="H61" s="300"/>
      <c r="I61" s="300"/>
      <c r="J61" s="300"/>
      <c r="K61" s="300"/>
      <c r="L61" s="300"/>
      <c r="M61" s="300"/>
      <c r="N61" s="300"/>
      <c r="O61" s="300"/>
      <c r="P61" s="300"/>
      <c r="Q61" s="300"/>
    </row>
    <row r="62" spans="1:17" ht="31">
      <c r="A62" s="3" t="s">
        <v>66</v>
      </c>
      <c r="B62" s="8" t="s">
        <v>291</v>
      </c>
      <c r="C62" s="14" t="s">
        <v>3516</v>
      </c>
      <c r="D62" s="51">
        <v>1</v>
      </c>
      <c r="E62" s="71" t="s">
        <v>835</v>
      </c>
      <c r="F62" s="16"/>
      <c r="G62" s="16"/>
      <c r="H62" s="300"/>
      <c r="I62" s="300"/>
      <c r="J62" s="300"/>
      <c r="K62" s="300"/>
      <c r="L62" s="300"/>
      <c r="M62" s="300"/>
      <c r="N62" s="300"/>
      <c r="O62" s="300"/>
      <c r="P62" s="300"/>
      <c r="Q62" s="300"/>
    </row>
    <row r="63" spans="1:17">
      <c r="A63" s="3" t="s">
        <v>1242</v>
      </c>
      <c r="B63" s="431" t="s">
        <v>292</v>
      </c>
      <c r="C63" s="445"/>
      <c r="D63" s="445"/>
      <c r="E63" s="445"/>
      <c r="F63" s="445"/>
      <c r="G63" s="451"/>
      <c r="H63" s="300">
        <f>SUM(D64:D66)</f>
        <v>3</v>
      </c>
      <c r="I63" s="300">
        <f>COUNT(D64:D66)*2</f>
        <v>6</v>
      </c>
      <c r="J63" s="300"/>
      <c r="K63" s="300"/>
      <c r="L63" s="300"/>
      <c r="M63" s="300"/>
      <c r="N63" s="300"/>
      <c r="O63" s="300"/>
      <c r="P63" s="300"/>
      <c r="Q63" s="300"/>
    </row>
    <row r="64" spans="1:17" ht="46.5">
      <c r="A64" s="3" t="s">
        <v>1247</v>
      </c>
      <c r="B64" s="8" t="s">
        <v>294</v>
      </c>
      <c r="C64" s="19" t="s">
        <v>3517</v>
      </c>
      <c r="D64" s="51">
        <v>1</v>
      </c>
      <c r="E64" s="71" t="s">
        <v>827</v>
      </c>
      <c r="F64" s="19" t="s">
        <v>3518</v>
      </c>
      <c r="G64" s="16"/>
      <c r="H64" s="300"/>
      <c r="I64" s="300"/>
      <c r="J64" s="300"/>
      <c r="K64" s="300"/>
      <c r="L64" s="300"/>
      <c r="M64" s="300"/>
      <c r="N64" s="300"/>
      <c r="O64" s="300"/>
      <c r="P64" s="300"/>
      <c r="Q64" s="300"/>
    </row>
    <row r="65" spans="1:17" ht="29">
      <c r="A65" s="3"/>
      <c r="B65" s="8"/>
      <c r="C65" s="19" t="s">
        <v>2962</v>
      </c>
      <c r="D65" s="51">
        <v>1</v>
      </c>
      <c r="E65" s="71" t="s">
        <v>827</v>
      </c>
      <c r="F65" s="69" t="s">
        <v>3519</v>
      </c>
      <c r="G65" s="16"/>
      <c r="H65" s="300"/>
      <c r="I65" s="300"/>
      <c r="J65" s="300"/>
      <c r="K65" s="300"/>
      <c r="L65" s="300"/>
      <c r="M65" s="300"/>
      <c r="N65" s="300"/>
      <c r="O65" s="300"/>
      <c r="P65" s="300"/>
      <c r="Q65" s="300"/>
    </row>
    <row r="66" spans="1:17" ht="130.5">
      <c r="A66" s="3" t="s">
        <v>1251</v>
      </c>
      <c r="B66" s="9" t="s">
        <v>295</v>
      </c>
      <c r="C66" s="14" t="s">
        <v>1897</v>
      </c>
      <c r="D66" s="51">
        <v>1</v>
      </c>
      <c r="E66" s="71" t="s">
        <v>827</v>
      </c>
      <c r="F66" s="14" t="s">
        <v>3520</v>
      </c>
      <c r="G66" s="16"/>
      <c r="H66" s="300"/>
      <c r="I66" s="300"/>
      <c r="J66" s="300"/>
      <c r="K66" s="300"/>
      <c r="L66" s="300"/>
      <c r="M66" s="300"/>
      <c r="N66" s="300"/>
      <c r="O66" s="300"/>
      <c r="P66" s="300"/>
      <c r="Q66" s="300"/>
    </row>
    <row r="67" spans="1:17">
      <c r="A67" s="3" t="s">
        <v>1254</v>
      </c>
      <c r="B67" s="431" t="s">
        <v>296</v>
      </c>
      <c r="C67" s="445"/>
      <c r="D67" s="445"/>
      <c r="E67" s="445"/>
      <c r="F67" s="445"/>
      <c r="G67" s="451"/>
      <c r="H67" s="300">
        <f>SUM(D68:D75)</f>
        <v>8</v>
      </c>
      <c r="I67" s="300">
        <f>COUNT(D68:D75)*2</f>
        <v>16</v>
      </c>
      <c r="J67" s="300"/>
      <c r="K67" s="300"/>
      <c r="L67" s="300"/>
      <c r="M67" s="300"/>
      <c r="N67" s="300"/>
      <c r="O67" s="300"/>
      <c r="P67" s="300"/>
      <c r="Q67" s="300"/>
    </row>
    <row r="68" spans="1:17" ht="46.5">
      <c r="A68" s="3" t="s">
        <v>1255</v>
      </c>
      <c r="B68" s="8" t="s">
        <v>297</v>
      </c>
      <c r="C68" s="5" t="s">
        <v>1256</v>
      </c>
      <c r="D68" s="51">
        <v>1</v>
      </c>
      <c r="E68" s="71" t="s">
        <v>823</v>
      </c>
      <c r="F68" s="19" t="s">
        <v>3521</v>
      </c>
      <c r="G68" s="16"/>
      <c r="H68" s="300"/>
      <c r="I68" s="300"/>
      <c r="J68" s="300"/>
      <c r="K68" s="300"/>
      <c r="L68" s="300"/>
      <c r="M68" s="300"/>
      <c r="N68" s="300"/>
      <c r="O68" s="300"/>
      <c r="P68" s="300"/>
      <c r="Q68" s="300"/>
    </row>
    <row r="69" spans="1:17" ht="62">
      <c r="A69" s="3" t="s">
        <v>1911</v>
      </c>
      <c r="B69" s="5" t="s">
        <v>299</v>
      </c>
      <c r="C69" s="5" t="s">
        <v>3522</v>
      </c>
      <c r="D69" s="51">
        <v>1</v>
      </c>
      <c r="E69" s="71" t="s">
        <v>823</v>
      </c>
      <c r="F69" s="19" t="s">
        <v>3523</v>
      </c>
      <c r="G69" s="16"/>
      <c r="H69" s="300"/>
      <c r="I69" s="300"/>
      <c r="J69" s="300"/>
      <c r="K69" s="300"/>
      <c r="L69" s="300"/>
      <c r="M69" s="300"/>
      <c r="N69" s="300"/>
      <c r="O69" s="300"/>
      <c r="P69" s="300"/>
      <c r="Q69" s="300"/>
    </row>
    <row r="70" spans="1:17" ht="31">
      <c r="A70" s="3"/>
      <c r="B70" s="5"/>
      <c r="C70" s="5" t="s">
        <v>3524</v>
      </c>
      <c r="D70" s="51">
        <v>1</v>
      </c>
      <c r="E70" s="71" t="s">
        <v>823</v>
      </c>
      <c r="F70" s="19" t="s">
        <v>3525</v>
      </c>
      <c r="G70" s="16"/>
      <c r="H70" s="300"/>
      <c r="I70" s="300"/>
      <c r="J70" s="300"/>
      <c r="K70" s="300"/>
      <c r="L70" s="300"/>
      <c r="M70" s="300"/>
      <c r="N70" s="300"/>
      <c r="O70" s="300"/>
      <c r="P70" s="300"/>
      <c r="Q70" s="300"/>
    </row>
    <row r="71" spans="1:17" ht="58">
      <c r="A71" s="3"/>
      <c r="B71" s="5"/>
      <c r="C71" s="5" t="s">
        <v>3526</v>
      </c>
      <c r="D71" s="51">
        <v>1</v>
      </c>
      <c r="E71" s="71" t="s">
        <v>823</v>
      </c>
      <c r="F71" s="19" t="s">
        <v>3527</v>
      </c>
      <c r="G71" s="16"/>
      <c r="H71" s="300"/>
      <c r="I71" s="300"/>
      <c r="J71" s="300"/>
      <c r="K71" s="300"/>
      <c r="L71" s="300"/>
      <c r="M71" s="300"/>
      <c r="N71" s="300"/>
      <c r="O71" s="300"/>
      <c r="P71" s="300"/>
      <c r="Q71" s="300"/>
    </row>
    <row r="72" spans="1:17" ht="58">
      <c r="A72" s="3"/>
      <c r="B72" s="5"/>
      <c r="C72" s="5" t="s">
        <v>3528</v>
      </c>
      <c r="D72" s="51">
        <v>1</v>
      </c>
      <c r="E72" s="71" t="s">
        <v>823</v>
      </c>
      <c r="F72" s="19" t="s">
        <v>3529</v>
      </c>
      <c r="G72" s="16"/>
      <c r="H72" s="300"/>
      <c r="I72" s="300"/>
      <c r="J72" s="300"/>
      <c r="K72" s="300"/>
      <c r="L72" s="300"/>
      <c r="M72" s="300"/>
      <c r="N72" s="300"/>
      <c r="O72" s="300"/>
      <c r="P72" s="300"/>
      <c r="Q72" s="300"/>
    </row>
    <row r="73" spans="1:17" ht="46.5">
      <c r="A73" s="3" t="s">
        <v>1270</v>
      </c>
      <c r="B73" s="8" t="s">
        <v>303</v>
      </c>
      <c r="C73" s="19" t="s">
        <v>3530</v>
      </c>
      <c r="D73" s="51">
        <v>1</v>
      </c>
      <c r="E73" s="16" t="s">
        <v>823</v>
      </c>
      <c r="F73" s="19" t="s">
        <v>3531</v>
      </c>
      <c r="G73" s="16"/>
      <c r="H73" s="300"/>
      <c r="I73" s="300"/>
      <c r="J73" s="300"/>
      <c r="K73" s="300"/>
      <c r="L73" s="300"/>
      <c r="M73" s="300"/>
      <c r="N73" s="300"/>
      <c r="O73" s="300"/>
      <c r="P73" s="300"/>
      <c r="Q73" s="300"/>
    </row>
    <row r="74" spans="1:17" ht="29">
      <c r="A74" s="3"/>
      <c r="B74" s="8"/>
      <c r="C74" s="19" t="s">
        <v>3298</v>
      </c>
      <c r="D74" s="51">
        <v>1</v>
      </c>
      <c r="E74" s="16" t="s">
        <v>823</v>
      </c>
      <c r="F74" s="19" t="s">
        <v>3532</v>
      </c>
      <c r="G74" s="16"/>
      <c r="H74" s="300"/>
      <c r="I74" s="300"/>
      <c r="J74" s="300"/>
      <c r="K74" s="300"/>
      <c r="L74" s="300"/>
      <c r="M74" s="300"/>
      <c r="N74" s="300"/>
      <c r="O74" s="300"/>
      <c r="P74" s="300"/>
      <c r="Q74" s="300"/>
    </row>
    <row r="75" spans="1:17" ht="29">
      <c r="A75" s="3"/>
      <c r="B75" s="5"/>
      <c r="C75" s="19" t="s">
        <v>3300</v>
      </c>
      <c r="D75" s="51">
        <v>1</v>
      </c>
      <c r="E75" s="16" t="s">
        <v>823</v>
      </c>
      <c r="F75" s="19" t="s">
        <v>3533</v>
      </c>
      <c r="G75" s="16"/>
      <c r="H75" s="300"/>
      <c r="I75" s="300"/>
      <c r="J75" s="300"/>
      <c r="K75" s="300"/>
      <c r="L75" s="300"/>
      <c r="M75" s="300"/>
      <c r="N75" s="300"/>
      <c r="O75" s="300"/>
      <c r="P75" s="300"/>
      <c r="Q75" s="300"/>
    </row>
    <row r="76" spans="1:17" ht="21">
      <c r="A76" s="1"/>
      <c r="B76" s="440" t="s">
        <v>304</v>
      </c>
      <c r="C76" s="445"/>
      <c r="D76" s="445"/>
      <c r="E76" s="445"/>
      <c r="F76" s="445"/>
      <c r="G76" s="445"/>
      <c r="H76" s="300">
        <f>H77+H85+H92+H110+H113+H121</f>
        <v>42</v>
      </c>
      <c r="I76" s="300">
        <f>I77+I85+I92+I110+I113+I121</f>
        <v>84</v>
      </c>
      <c r="J76" s="300"/>
      <c r="K76" s="300"/>
      <c r="L76" s="300"/>
      <c r="M76" s="300"/>
      <c r="N76" s="300"/>
      <c r="O76" s="300"/>
      <c r="P76" s="300"/>
      <c r="Q76" s="300"/>
    </row>
    <row r="77" spans="1:17">
      <c r="A77" s="3" t="s">
        <v>1275</v>
      </c>
      <c r="B77" s="431" t="s">
        <v>305</v>
      </c>
      <c r="C77" s="445"/>
      <c r="D77" s="445"/>
      <c r="E77" s="445"/>
      <c r="F77" s="445"/>
      <c r="G77" s="451"/>
      <c r="H77" s="300">
        <f>SUM(D78:D84)</f>
        <v>7</v>
      </c>
      <c r="I77" s="300">
        <f>COUNT(D78:D84)*2</f>
        <v>14</v>
      </c>
      <c r="J77" s="300"/>
      <c r="K77" s="300"/>
      <c r="L77" s="300"/>
      <c r="M77" s="300"/>
      <c r="N77" s="300"/>
      <c r="O77" s="300"/>
      <c r="P77" s="300"/>
      <c r="Q77" s="300"/>
    </row>
    <row r="78" spans="1:17" ht="46.5">
      <c r="A78" s="3" t="s">
        <v>1276</v>
      </c>
      <c r="B78" s="7" t="s">
        <v>306</v>
      </c>
      <c r="C78" s="14" t="s">
        <v>578</v>
      </c>
      <c r="D78" s="51">
        <v>1</v>
      </c>
      <c r="E78" s="16" t="s">
        <v>835</v>
      </c>
      <c r="F78" s="16"/>
      <c r="G78" s="16"/>
      <c r="H78" s="300"/>
      <c r="I78" s="300"/>
      <c r="J78" s="300"/>
      <c r="K78" s="300"/>
      <c r="L78" s="300"/>
      <c r="M78" s="300"/>
      <c r="N78" s="300"/>
      <c r="O78" s="300"/>
      <c r="P78" s="300"/>
      <c r="Q78" s="300"/>
    </row>
    <row r="79" spans="1:17" ht="43.5">
      <c r="A79" s="3"/>
      <c r="B79" s="7"/>
      <c r="C79" s="19" t="s">
        <v>579</v>
      </c>
      <c r="D79" s="51">
        <v>1</v>
      </c>
      <c r="E79" s="16" t="s">
        <v>835</v>
      </c>
      <c r="F79" s="16"/>
      <c r="G79" s="16"/>
      <c r="H79" s="300"/>
      <c r="I79" s="300"/>
      <c r="J79" s="300"/>
      <c r="K79" s="300"/>
      <c r="L79" s="300"/>
      <c r="M79" s="300"/>
      <c r="N79" s="300"/>
      <c r="O79" s="300"/>
      <c r="P79" s="300"/>
      <c r="Q79" s="300"/>
    </row>
    <row r="80" spans="1:17" ht="43.5">
      <c r="A80" s="3"/>
      <c r="B80" s="7"/>
      <c r="C80" s="15" t="s">
        <v>2995</v>
      </c>
      <c r="D80" s="51">
        <v>1</v>
      </c>
      <c r="E80" s="103" t="s">
        <v>835</v>
      </c>
      <c r="F80" s="103"/>
      <c r="G80" s="16"/>
      <c r="H80" s="300"/>
      <c r="I80" s="300"/>
      <c r="J80" s="300"/>
      <c r="K80" s="300"/>
      <c r="L80" s="300"/>
      <c r="M80" s="300"/>
      <c r="N80" s="300"/>
      <c r="O80" s="300"/>
      <c r="P80" s="300"/>
      <c r="Q80" s="300"/>
    </row>
    <row r="81" spans="1:17" ht="43.5">
      <c r="A81" s="3"/>
      <c r="B81" s="7"/>
      <c r="C81" s="14" t="s">
        <v>2996</v>
      </c>
      <c r="D81" s="51">
        <v>1</v>
      </c>
      <c r="E81" s="16" t="s">
        <v>835</v>
      </c>
      <c r="F81" s="16"/>
      <c r="G81" s="16"/>
      <c r="H81" s="300"/>
      <c r="I81" s="300"/>
      <c r="J81" s="300"/>
      <c r="K81" s="300"/>
      <c r="L81" s="300"/>
      <c r="M81" s="300"/>
      <c r="N81" s="300"/>
      <c r="O81" s="300"/>
      <c r="P81" s="300"/>
      <c r="Q81" s="300"/>
    </row>
    <row r="82" spans="1:17" ht="62">
      <c r="A82" s="3" t="s">
        <v>1277</v>
      </c>
      <c r="B82" s="5" t="s">
        <v>307</v>
      </c>
      <c r="C82" s="14" t="s">
        <v>581</v>
      </c>
      <c r="D82" s="51">
        <v>1</v>
      </c>
      <c r="E82" s="16" t="s">
        <v>837</v>
      </c>
      <c r="F82" s="16"/>
      <c r="G82" s="16"/>
      <c r="H82" s="300"/>
      <c r="I82" s="300"/>
      <c r="J82" s="300"/>
      <c r="K82" s="300"/>
      <c r="L82" s="300"/>
      <c r="M82" s="300"/>
      <c r="N82" s="300"/>
      <c r="O82" s="300"/>
      <c r="P82" s="300"/>
      <c r="Q82" s="300"/>
    </row>
    <row r="83" spans="1:17" ht="58">
      <c r="A83" s="3"/>
      <c r="B83" s="5"/>
      <c r="C83" s="19" t="s">
        <v>2998</v>
      </c>
      <c r="D83" s="51">
        <v>1</v>
      </c>
      <c r="E83" s="16" t="s">
        <v>837</v>
      </c>
      <c r="F83" s="16"/>
      <c r="G83" s="16"/>
      <c r="H83" s="300"/>
      <c r="I83" s="300"/>
      <c r="J83" s="300"/>
      <c r="K83" s="300"/>
      <c r="L83" s="300"/>
      <c r="M83" s="300"/>
      <c r="N83" s="300"/>
      <c r="O83" s="300"/>
      <c r="P83" s="300"/>
      <c r="Q83" s="300"/>
    </row>
    <row r="84" spans="1:17" ht="46.5">
      <c r="A84" s="3" t="s">
        <v>1930</v>
      </c>
      <c r="B84" s="5" t="s">
        <v>308</v>
      </c>
      <c r="C84" s="14" t="s">
        <v>3534</v>
      </c>
      <c r="D84" s="51">
        <v>1</v>
      </c>
      <c r="E84" s="16" t="s">
        <v>828</v>
      </c>
      <c r="F84" s="16"/>
      <c r="G84" s="16"/>
      <c r="H84" s="300"/>
      <c r="I84" s="300"/>
      <c r="J84" s="300"/>
      <c r="K84" s="300"/>
      <c r="L84" s="300"/>
      <c r="M84" s="300"/>
      <c r="N84" s="300"/>
      <c r="O84" s="300"/>
      <c r="P84" s="300"/>
      <c r="Q84" s="300"/>
    </row>
    <row r="85" spans="1:17">
      <c r="A85" s="3" t="s">
        <v>1279</v>
      </c>
      <c r="B85" s="431" t="s">
        <v>309</v>
      </c>
      <c r="C85" s="445"/>
      <c r="D85" s="445"/>
      <c r="E85" s="445"/>
      <c r="F85" s="445"/>
      <c r="G85" s="451"/>
      <c r="H85" s="300">
        <f>SUM(D86:D91)</f>
        <v>6</v>
      </c>
      <c r="I85" s="300">
        <f>COUNT(D86:D91)*2</f>
        <v>12</v>
      </c>
      <c r="J85" s="300"/>
      <c r="K85" s="300"/>
      <c r="L85" s="300"/>
      <c r="M85" s="300"/>
      <c r="N85" s="300"/>
      <c r="O85" s="300"/>
      <c r="P85" s="300"/>
      <c r="Q85" s="300"/>
    </row>
    <row r="86" spans="1:17" ht="72.5">
      <c r="A86" s="3" t="s">
        <v>1280</v>
      </c>
      <c r="B86" s="5" t="s">
        <v>1281</v>
      </c>
      <c r="C86" s="19" t="s">
        <v>3535</v>
      </c>
      <c r="D86" s="51">
        <v>1</v>
      </c>
      <c r="E86" s="16" t="s">
        <v>835</v>
      </c>
      <c r="F86" s="19" t="s">
        <v>1933</v>
      </c>
      <c r="G86" s="16"/>
      <c r="H86" s="300"/>
      <c r="I86" s="300"/>
      <c r="J86" s="300"/>
      <c r="K86" s="300"/>
      <c r="L86" s="300"/>
      <c r="M86" s="300"/>
      <c r="N86" s="300"/>
      <c r="O86" s="300"/>
      <c r="P86" s="300"/>
      <c r="Q86" s="300"/>
    </row>
    <row r="87" spans="1:17" ht="58">
      <c r="A87" s="3" t="s">
        <v>1284</v>
      </c>
      <c r="B87" s="5" t="s">
        <v>310</v>
      </c>
      <c r="C87" s="14" t="s">
        <v>3536</v>
      </c>
      <c r="D87" s="51">
        <v>1</v>
      </c>
      <c r="E87" s="71" t="s">
        <v>827</v>
      </c>
      <c r="F87" s="16"/>
      <c r="G87" s="16"/>
      <c r="H87" s="300"/>
      <c r="I87" s="300"/>
      <c r="J87" s="300"/>
      <c r="K87" s="300"/>
      <c r="L87" s="300"/>
      <c r="M87" s="300"/>
      <c r="N87" s="300"/>
      <c r="O87" s="300"/>
      <c r="P87" s="300"/>
      <c r="Q87" s="300"/>
    </row>
    <row r="88" spans="1:17" ht="87">
      <c r="A88" s="3"/>
      <c r="B88" s="5"/>
      <c r="C88" s="14" t="s">
        <v>3537</v>
      </c>
      <c r="D88" s="51">
        <v>1</v>
      </c>
      <c r="E88" s="71" t="s">
        <v>827</v>
      </c>
      <c r="F88" s="14" t="s">
        <v>3312</v>
      </c>
      <c r="G88" s="16"/>
      <c r="H88" s="300"/>
      <c r="I88" s="300"/>
      <c r="J88" s="300"/>
      <c r="K88" s="300"/>
      <c r="L88" s="300"/>
      <c r="M88" s="300"/>
      <c r="N88" s="300"/>
      <c r="O88" s="300"/>
      <c r="P88" s="300"/>
      <c r="Q88" s="300"/>
    </row>
    <row r="89" spans="1:17" ht="46.5">
      <c r="A89" s="3" t="s">
        <v>1289</v>
      </c>
      <c r="B89" s="7" t="s">
        <v>312</v>
      </c>
      <c r="C89" s="14" t="s">
        <v>3538</v>
      </c>
      <c r="D89" s="51">
        <v>1</v>
      </c>
      <c r="E89" s="16" t="s">
        <v>829</v>
      </c>
      <c r="F89" s="16"/>
      <c r="G89" s="16"/>
      <c r="H89" s="300"/>
      <c r="I89" s="300"/>
      <c r="J89" s="300"/>
      <c r="K89" s="300"/>
      <c r="L89" s="300"/>
      <c r="M89" s="300"/>
      <c r="N89" s="300"/>
      <c r="O89" s="300"/>
      <c r="P89" s="300"/>
      <c r="Q89" s="300"/>
    </row>
    <row r="90" spans="1:17" ht="43.5">
      <c r="A90" s="3" t="s">
        <v>1292</v>
      </c>
      <c r="B90" s="14" t="s">
        <v>313</v>
      </c>
      <c r="C90" s="14" t="s">
        <v>3539</v>
      </c>
      <c r="D90" s="51">
        <v>1</v>
      </c>
      <c r="E90" s="16" t="s">
        <v>835</v>
      </c>
      <c r="F90" s="16"/>
      <c r="G90" s="16"/>
      <c r="H90" s="300"/>
      <c r="I90" s="300"/>
      <c r="J90" s="300"/>
      <c r="K90" s="300"/>
      <c r="L90" s="300"/>
      <c r="M90" s="300"/>
      <c r="N90" s="300"/>
      <c r="O90" s="300"/>
      <c r="P90" s="300"/>
      <c r="Q90" s="300"/>
    </row>
    <row r="91" spans="1:17" ht="29">
      <c r="A91" s="3"/>
      <c r="B91" s="14"/>
      <c r="C91" s="19" t="s">
        <v>3540</v>
      </c>
      <c r="D91" s="51">
        <v>1</v>
      </c>
      <c r="E91" s="16" t="s">
        <v>829</v>
      </c>
      <c r="F91" s="16"/>
      <c r="G91" s="16"/>
      <c r="H91" s="300"/>
      <c r="I91" s="300"/>
      <c r="J91" s="300"/>
      <c r="K91" s="300"/>
      <c r="L91" s="300"/>
      <c r="M91" s="300"/>
      <c r="N91" s="300"/>
      <c r="O91" s="300"/>
      <c r="P91" s="300"/>
      <c r="Q91" s="300"/>
    </row>
    <row r="92" spans="1:17">
      <c r="A92" s="3" t="s">
        <v>1298</v>
      </c>
      <c r="B92" s="447" t="s">
        <v>316</v>
      </c>
      <c r="C92" s="445"/>
      <c r="D92" s="445"/>
      <c r="E92" s="445"/>
      <c r="F92" s="445"/>
      <c r="G92" s="451"/>
      <c r="H92" s="300">
        <f>SUM(D93:D109)</f>
        <v>17</v>
      </c>
      <c r="I92" s="300">
        <f>COUNT(D93:D109)*2</f>
        <v>34</v>
      </c>
      <c r="J92" s="300"/>
      <c r="K92" s="300"/>
      <c r="L92" s="300"/>
      <c r="M92" s="300"/>
      <c r="N92" s="300"/>
      <c r="O92" s="300"/>
      <c r="P92" s="300"/>
      <c r="Q92" s="300"/>
    </row>
    <row r="93" spans="1:17" ht="43.5">
      <c r="A93" s="3" t="s">
        <v>1303</v>
      </c>
      <c r="B93" s="5" t="s">
        <v>317</v>
      </c>
      <c r="C93" s="87" t="s">
        <v>3004</v>
      </c>
      <c r="D93" s="51">
        <v>1</v>
      </c>
      <c r="E93" s="16" t="s">
        <v>823</v>
      </c>
      <c r="F93" s="16"/>
      <c r="G93" s="16"/>
      <c r="H93" s="300"/>
      <c r="I93" s="300"/>
      <c r="J93" s="300"/>
      <c r="K93" s="300"/>
      <c r="L93" s="300"/>
      <c r="M93" s="300"/>
      <c r="N93" s="300"/>
      <c r="O93" s="300"/>
      <c r="P93" s="300"/>
      <c r="Q93" s="300"/>
    </row>
    <row r="94" spans="1:17" ht="29">
      <c r="A94" s="3"/>
      <c r="B94" s="5"/>
      <c r="C94" s="69" t="s">
        <v>594</v>
      </c>
      <c r="D94" s="51">
        <v>1</v>
      </c>
      <c r="E94" s="16" t="s">
        <v>823</v>
      </c>
      <c r="F94" s="16"/>
      <c r="G94" s="16"/>
      <c r="H94" s="300"/>
      <c r="I94" s="300"/>
      <c r="J94" s="300"/>
      <c r="K94" s="300"/>
      <c r="L94" s="300"/>
      <c r="M94" s="300"/>
      <c r="N94" s="300"/>
      <c r="O94" s="300"/>
      <c r="P94" s="300"/>
      <c r="Q94" s="300"/>
    </row>
    <row r="95" spans="1:17" ht="43.5">
      <c r="A95" s="3" t="s">
        <v>3541</v>
      </c>
      <c r="B95" s="6" t="s">
        <v>318</v>
      </c>
      <c r="C95" s="69" t="s">
        <v>1304</v>
      </c>
      <c r="D95" s="51">
        <v>1</v>
      </c>
      <c r="E95" s="16" t="s">
        <v>823</v>
      </c>
      <c r="F95" s="69" t="s">
        <v>894</v>
      </c>
      <c r="G95" s="16"/>
      <c r="H95" s="300"/>
      <c r="I95" s="300"/>
      <c r="J95" s="300"/>
      <c r="K95" s="300"/>
      <c r="L95" s="300"/>
      <c r="M95" s="300"/>
      <c r="N95" s="300"/>
      <c r="O95" s="300"/>
      <c r="P95" s="300"/>
      <c r="Q95" s="300"/>
    </row>
    <row r="96" spans="1:17" ht="29">
      <c r="A96" s="3"/>
      <c r="B96" s="6"/>
      <c r="C96" s="14" t="s">
        <v>598</v>
      </c>
      <c r="D96" s="51">
        <v>1</v>
      </c>
      <c r="E96" s="16" t="s">
        <v>823</v>
      </c>
      <c r="F96" s="14"/>
      <c r="G96" s="16"/>
      <c r="H96" s="300"/>
      <c r="I96" s="300"/>
      <c r="J96" s="300"/>
      <c r="K96" s="300"/>
      <c r="L96" s="300"/>
      <c r="M96" s="300"/>
      <c r="N96" s="300"/>
      <c r="O96" s="300"/>
      <c r="P96" s="300"/>
      <c r="Q96" s="300"/>
    </row>
    <row r="97" spans="1:17" ht="46.5">
      <c r="A97" s="3" t="s">
        <v>93</v>
      </c>
      <c r="B97" s="5" t="s">
        <v>319</v>
      </c>
      <c r="C97" s="19" t="s">
        <v>3542</v>
      </c>
      <c r="D97" s="51">
        <v>1</v>
      </c>
      <c r="E97" s="16" t="s">
        <v>823</v>
      </c>
      <c r="F97" s="16"/>
      <c r="G97" s="16"/>
      <c r="H97" s="300"/>
      <c r="I97" s="300"/>
      <c r="J97" s="300"/>
      <c r="K97" s="300"/>
      <c r="L97" s="300"/>
      <c r="M97" s="300"/>
      <c r="N97" s="300"/>
      <c r="O97" s="300"/>
      <c r="P97" s="300"/>
      <c r="Q97" s="300"/>
    </row>
    <row r="98" spans="1:17" ht="46.5">
      <c r="A98" s="3" t="s">
        <v>1308</v>
      </c>
      <c r="B98" s="5" t="s">
        <v>320</v>
      </c>
      <c r="C98" s="19" t="s">
        <v>3543</v>
      </c>
      <c r="D98" s="51">
        <v>1</v>
      </c>
      <c r="E98" s="16" t="s">
        <v>823</v>
      </c>
      <c r="F98" s="16"/>
      <c r="G98" s="16"/>
      <c r="H98" s="300"/>
      <c r="I98" s="300"/>
      <c r="J98" s="300"/>
      <c r="K98" s="300"/>
      <c r="L98" s="300"/>
      <c r="M98" s="300"/>
      <c r="N98" s="300"/>
      <c r="O98" s="300"/>
      <c r="P98" s="300"/>
      <c r="Q98" s="300"/>
    </row>
    <row r="99" spans="1:17" ht="46.5">
      <c r="A99" s="3" t="s">
        <v>1310</v>
      </c>
      <c r="B99" s="6" t="s">
        <v>321</v>
      </c>
      <c r="C99" s="29" t="s">
        <v>3544</v>
      </c>
      <c r="D99" s="51">
        <v>1</v>
      </c>
      <c r="E99" s="16" t="s">
        <v>823</v>
      </c>
      <c r="F99" s="16"/>
      <c r="G99" s="16"/>
      <c r="H99" s="300"/>
      <c r="I99" s="300"/>
      <c r="J99" s="300"/>
      <c r="K99" s="300"/>
      <c r="L99" s="300"/>
      <c r="M99" s="300"/>
      <c r="N99" s="300"/>
      <c r="O99" s="300"/>
      <c r="P99" s="300"/>
      <c r="Q99" s="300"/>
    </row>
    <row r="100" spans="1:17" ht="29">
      <c r="A100" s="3"/>
      <c r="B100" s="6"/>
      <c r="C100" s="29" t="s">
        <v>3545</v>
      </c>
      <c r="D100" s="51">
        <v>1</v>
      </c>
      <c r="E100" s="16" t="s">
        <v>823</v>
      </c>
      <c r="F100" s="16"/>
      <c r="G100" s="16"/>
      <c r="H100" s="300"/>
      <c r="I100" s="300"/>
      <c r="J100" s="300"/>
      <c r="K100" s="300"/>
      <c r="L100" s="300"/>
      <c r="M100" s="300"/>
      <c r="N100" s="300"/>
      <c r="O100" s="300"/>
      <c r="P100" s="300"/>
      <c r="Q100" s="300"/>
    </row>
    <row r="101" spans="1:17" ht="46.5">
      <c r="A101" s="3" t="s">
        <v>1315</v>
      </c>
      <c r="B101" s="6" t="s">
        <v>322</v>
      </c>
      <c r="C101" s="43" t="s">
        <v>3546</v>
      </c>
      <c r="D101" s="51">
        <v>1</v>
      </c>
      <c r="E101" s="16" t="s">
        <v>823</v>
      </c>
      <c r="F101" s="19"/>
      <c r="G101" s="16"/>
      <c r="H101" s="300"/>
      <c r="I101" s="300"/>
      <c r="J101" s="300"/>
      <c r="K101" s="300"/>
      <c r="L101" s="300"/>
      <c r="M101" s="300"/>
      <c r="N101" s="300"/>
      <c r="O101" s="300"/>
      <c r="P101" s="300"/>
      <c r="Q101" s="300"/>
    </row>
    <row r="102" spans="1:17" ht="43.5">
      <c r="A102" s="3"/>
      <c r="B102" s="6"/>
      <c r="C102" s="19" t="s">
        <v>3547</v>
      </c>
      <c r="D102" s="51">
        <v>1</v>
      </c>
      <c r="E102" s="16" t="s">
        <v>838</v>
      </c>
      <c r="F102" s="19"/>
      <c r="G102" s="16"/>
      <c r="H102" s="300"/>
      <c r="I102" s="300"/>
      <c r="J102" s="300"/>
      <c r="K102" s="300"/>
      <c r="L102" s="300"/>
      <c r="M102" s="300"/>
      <c r="N102" s="300"/>
      <c r="O102" s="300"/>
      <c r="P102" s="300"/>
      <c r="Q102" s="300"/>
    </row>
    <row r="103" spans="1:17" ht="87">
      <c r="A103" s="3" t="s">
        <v>97</v>
      </c>
      <c r="B103" s="6" t="s">
        <v>323</v>
      </c>
      <c r="C103" s="19" t="s">
        <v>3548</v>
      </c>
      <c r="D103" s="51">
        <v>1</v>
      </c>
      <c r="E103" s="16" t="s">
        <v>838</v>
      </c>
      <c r="F103" s="16"/>
      <c r="G103" s="16"/>
      <c r="H103" s="300"/>
      <c r="I103" s="300"/>
      <c r="J103" s="300"/>
      <c r="K103" s="300"/>
      <c r="L103" s="300"/>
      <c r="M103" s="300"/>
      <c r="N103" s="300"/>
      <c r="O103" s="300"/>
      <c r="P103" s="300"/>
      <c r="Q103" s="300"/>
    </row>
    <row r="104" spans="1:17" ht="29">
      <c r="A104" s="3"/>
      <c r="B104" s="6"/>
      <c r="C104" s="19" t="s">
        <v>3549</v>
      </c>
      <c r="D104" s="51">
        <v>1</v>
      </c>
      <c r="E104" s="16" t="s">
        <v>823</v>
      </c>
      <c r="F104" s="16"/>
      <c r="G104" s="16"/>
      <c r="H104" s="300"/>
      <c r="I104" s="300"/>
      <c r="J104" s="300"/>
      <c r="K104" s="300"/>
      <c r="L104" s="300"/>
      <c r="M104" s="300"/>
      <c r="N104" s="300"/>
      <c r="O104" s="300"/>
      <c r="P104" s="300"/>
      <c r="Q104" s="300"/>
    </row>
    <row r="105" spans="1:17" ht="58">
      <c r="A105" s="3"/>
      <c r="B105" s="6"/>
      <c r="C105" s="19" t="s">
        <v>3550</v>
      </c>
      <c r="D105" s="51">
        <v>1</v>
      </c>
      <c r="E105" s="16" t="s">
        <v>823</v>
      </c>
      <c r="F105" s="16"/>
      <c r="G105" s="16"/>
      <c r="H105" s="300"/>
      <c r="I105" s="300"/>
      <c r="J105" s="300"/>
      <c r="K105" s="300"/>
      <c r="L105" s="300"/>
      <c r="M105" s="300"/>
      <c r="N105" s="300"/>
      <c r="O105" s="300"/>
      <c r="P105" s="300"/>
      <c r="Q105" s="300"/>
    </row>
    <row r="106" spans="1:17" ht="58">
      <c r="A106" s="3"/>
      <c r="B106" s="6"/>
      <c r="C106" s="19" t="s">
        <v>3551</v>
      </c>
      <c r="D106" s="51">
        <v>1</v>
      </c>
      <c r="E106" s="16" t="s">
        <v>823</v>
      </c>
      <c r="F106" s="16"/>
      <c r="G106" s="16"/>
      <c r="H106" s="300"/>
      <c r="I106" s="300"/>
      <c r="J106" s="300"/>
      <c r="K106" s="300"/>
      <c r="L106" s="300"/>
      <c r="M106" s="300"/>
      <c r="N106" s="300"/>
      <c r="O106" s="300"/>
      <c r="P106" s="300"/>
      <c r="Q106" s="300"/>
    </row>
    <row r="107" spans="1:17" ht="72.5">
      <c r="A107" s="3"/>
      <c r="B107" s="6"/>
      <c r="C107" s="14" t="s">
        <v>3552</v>
      </c>
      <c r="D107" s="51">
        <v>1</v>
      </c>
      <c r="E107" s="71" t="s">
        <v>835</v>
      </c>
      <c r="F107" s="14" t="s">
        <v>897</v>
      </c>
      <c r="G107" s="16"/>
      <c r="H107" s="300"/>
      <c r="I107" s="300"/>
      <c r="J107" s="300"/>
      <c r="K107" s="300"/>
      <c r="L107" s="300"/>
      <c r="M107" s="300"/>
      <c r="N107" s="300"/>
      <c r="O107" s="300"/>
      <c r="P107" s="300"/>
      <c r="Q107" s="300"/>
    </row>
    <row r="108" spans="1:17" ht="29">
      <c r="A108" s="3"/>
      <c r="B108" s="6"/>
      <c r="C108" s="14" t="s">
        <v>3553</v>
      </c>
      <c r="D108" s="51">
        <v>1</v>
      </c>
      <c r="E108" s="71" t="s">
        <v>835</v>
      </c>
      <c r="F108" s="14" t="s">
        <v>3554</v>
      </c>
      <c r="G108" s="16"/>
      <c r="H108" s="300"/>
      <c r="I108" s="300"/>
      <c r="J108" s="300"/>
      <c r="K108" s="300"/>
      <c r="L108" s="300"/>
      <c r="M108" s="300"/>
      <c r="N108" s="300"/>
      <c r="O108" s="300"/>
      <c r="P108" s="300"/>
      <c r="Q108" s="300"/>
    </row>
    <row r="109" spans="1:17" ht="72.5">
      <c r="A109" s="3"/>
      <c r="B109" s="6"/>
      <c r="C109" s="14" t="s">
        <v>3555</v>
      </c>
      <c r="D109" s="51">
        <v>1</v>
      </c>
      <c r="E109" s="71" t="s">
        <v>835</v>
      </c>
      <c r="F109" s="14" t="s">
        <v>897</v>
      </c>
      <c r="G109" s="16"/>
      <c r="H109" s="300"/>
      <c r="I109" s="300"/>
      <c r="J109" s="300"/>
      <c r="K109" s="300"/>
      <c r="L109" s="300"/>
      <c r="M109" s="300"/>
      <c r="N109" s="300"/>
      <c r="O109" s="300"/>
      <c r="P109" s="300"/>
      <c r="Q109" s="300"/>
    </row>
    <row r="110" spans="1:17">
      <c r="A110" s="3" t="s">
        <v>100</v>
      </c>
      <c r="B110" s="431" t="s">
        <v>326</v>
      </c>
      <c r="C110" s="445"/>
      <c r="D110" s="445"/>
      <c r="E110" s="445"/>
      <c r="F110" s="445"/>
      <c r="G110" s="451"/>
      <c r="H110" s="300">
        <f>SUM(D111:D112)</f>
        <v>2</v>
      </c>
      <c r="I110" s="300">
        <f>COUNT(D111:D112)*2</f>
        <v>4</v>
      </c>
      <c r="J110" s="300"/>
      <c r="K110" s="300"/>
      <c r="L110" s="300"/>
      <c r="M110" s="300"/>
      <c r="N110" s="300"/>
      <c r="O110" s="300"/>
      <c r="P110" s="300"/>
      <c r="Q110" s="300"/>
    </row>
    <row r="111" spans="1:17" ht="62">
      <c r="A111" s="3" t="s">
        <v>1322</v>
      </c>
      <c r="B111" s="5" t="s">
        <v>327</v>
      </c>
      <c r="C111" s="14" t="s">
        <v>607</v>
      </c>
      <c r="D111" s="51">
        <v>1</v>
      </c>
      <c r="E111" s="16" t="s">
        <v>828</v>
      </c>
      <c r="F111" s="16"/>
      <c r="G111" s="16"/>
      <c r="H111" s="300"/>
      <c r="I111" s="300"/>
      <c r="J111" s="300"/>
      <c r="K111" s="300"/>
      <c r="L111" s="300"/>
      <c r="M111" s="300"/>
      <c r="N111" s="300"/>
      <c r="O111" s="300"/>
      <c r="P111" s="300"/>
      <c r="Q111" s="300"/>
    </row>
    <row r="112" spans="1:17" ht="46.5">
      <c r="A112" s="3" t="s">
        <v>1323</v>
      </c>
      <c r="B112" s="5" t="s">
        <v>328</v>
      </c>
      <c r="C112" s="14" t="s">
        <v>3556</v>
      </c>
      <c r="D112" s="51">
        <v>1</v>
      </c>
      <c r="E112" s="16" t="s">
        <v>828</v>
      </c>
      <c r="F112" s="16"/>
      <c r="G112" s="16"/>
      <c r="H112" s="300"/>
      <c r="I112" s="300"/>
      <c r="J112" s="300"/>
      <c r="K112" s="300"/>
      <c r="L112" s="300"/>
      <c r="M112" s="300"/>
      <c r="N112" s="300"/>
      <c r="O112" s="300"/>
      <c r="P112" s="300"/>
      <c r="Q112" s="300"/>
    </row>
    <row r="113" spans="1:17">
      <c r="A113" s="3" t="s">
        <v>3325</v>
      </c>
      <c r="B113" s="431" t="s">
        <v>333</v>
      </c>
      <c r="C113" s="445"/>
      <c r="D113" s="445"/>
      <c r="E113" s="445"/>
      <c r="F113" s="445"/>
      <c r="G113" s="451"/>
      <c r="H113" s="300">
        <f>SUM(D114:D120)</f>
        <v>7</v>
      </c>
      <c r="I113" s="300">
        <f>COUNT(D114:D120)*2</f>
        <v>14</v>
      </c>
      <c r="J113" s="300"/>
      <c r="K113" s="300"/>
      <c r="L113" s="300"/>
      <c r="M113" s="300"/>
      <c r="N113" s="300"/>
      <c r="O113" s="300"/>
      <c r="P113" s="300"/>
      <c r="Q113" s="300"/>
    </row>
    <row r="114" spans="1:17" ht="62">
      <c r="A114" s="3" t="s">
        <v>3557</v>
      </c>
      <c r="B114" s="5" t="s">
        <v>334</v>
      </c>
      <c r="C114" s="19" t="s">
        <v>3558</v>
      </c>
      <c r="D114" s="51">
        <v>1</v>
      </c>
      <c r="E114" s="16" t="s">
        <v>840</v>
      </c>
      <c r="F114" s="16"/>
      <c r="G114" s="16"/>
      <c r="H114" s="300"/>
      <c r="I114" s="300"/>
      <c r="J114" s="300"/>
      <c r="K114" s="300"/>
      <c r="L114" s="300"/>
      <c r="M114" s="300"/>
      <c r="N114" s="300"/>
      <c r="O114" s="300"/>
      <c r="P114" s="300"/>
      <c r="Q114" s="300"/>
    </row>
    <row r="115" spans="1:17" ht="29">
      <c r="A115" s="3"/>
      <c r="B115" s="5"/>
      <c r="C115" s="19" t="s">
        <v>3559</v>
      </c>
      <c r="D115" s="51">
        <v>1</v>
      </c>
      <c r="E115" s="16" t="s">
        <v>840</v>
      </c>
      <c r="F115" s="16"/>
      <c r="G115" s="16"/>
      <c r="H115" s="300"/>
      <c r="I115" s="300"/>
      <c r="J115" s="300"/>
      <c r="K115" s="300"/>
      <c r="L115" s="300"/>
      <c r="M115" s="300"/>
      <c r="N115" s="300"/>
      <c r="O115" s="300"/>
      <c r="P115" s="300"/>
      <c r="Q115" s="300"/>
    </row>
    <row r="116" spans="1:17" ht="43.5">
      <c r="A116" s="3"/>
      <c r="B116" s="5"/>
      <c r="C116" s="19" t="s">
        <v>3560</v>
      </c>
      <c r="D116" s="51">
        <v>1</v>
      </c>
      <c r="E116" s="16" t="s">
        <v>840</v>
      </c>
      <c r="F116" s="16"/>
      <c r="G116" s="16"/>
      <c r="H116" s="300"/>
      <c r="I116" s="300"/>
      <c r="J116" s="300"/>
      <c r="K116" s="300"/>
      <c r="L116" s="300"/>
      <c r="M116" s="300"/>
      <c r="N116" s="300"/>
      <c r="O116" s="300"/>
      <c r="P116" s="300"/>
      <c r="Q116" s="300"/>
    </row>
    <row r="117" spans="1:17" ht="29">
      <c r="A117" s="3"/>
      <c r="B117" s="5"/>
      <c r="C117" s="19" t="s">
        <v>3561</v>
      </c>
      <c r="D117" s="51">
        <v>1</v>
      </c>
      <c r="E117" s="16" t="s">
        <v>840</v>
      </c>
      <c r="F117" s="16"/>
      <c r="G117" s="16"/>
      <c r="H117" s="300"/>
      <c r="I117" s="300"/>
      <c r="J117" s="300"/>
      <c r="K117" s="300"/>
      <c r="L117" s="300"/>
      <c r="M117" s="300"/>
      <c r="N117" s="300"/>
      <c r="O117" s="300"/>
      <c r="P117" s="300"/>
      <c r="Q117" s="300"/>
    </row>
    <row r="118" spans="1:17" ht="43.5">
      <c r="A118" s="3"/>
      <c r="B118" s="5"/>
      <c r="C118" s="94" t="s">
        <v>3562</v>
      </c>
      <c r="D118" s="51">
        <v>1</v>
      </c>
      <c r="E118" s="74" t="s">
        <v>823</v>
      </c>
      <c r="F118" s="74"/>
      <c r="G118" s="16"/>
      <c r="H118" s="300"/>
      <c r="I118" s="300"/>
      <c r="J118" s="300"/>
      <c r="K118" s="300"/>
      <c r="L118" s="300"/>
      <c r="M118" s="300"/>
      <c r="N118" s="300"/>
      <c r="O118" s="300"/>
      <c r="P118" s="300"/>
      <c r="Q118" s="300"/>
    </row>
    <row r="119" spans="1:17" ht="46.5">
      <c r="A119" s="3" t="s">
        <v>3326</v>
      </c>
      <c r="B119" s="7" t="s">
        <v>335</v>
      </c>
      <c r="C119" s="19" t="s">
        <v>3563</v>
      </c>
      <c r="D119" s="51">
        <v>1</v>
      </c>
      <c r="E119" s="16" t="s">
        <v>840</v>
      </c>
      <c r="F119" s="16"/>
      <c r="G119" s="16"/>
      <c r="H119" s="300"/>
      <c r="I119" s="300"/>
      <c r="J119" s="300"/>
      <c r="K119" s="300"/>
      <c r="L119" s="300"/>
      <c r="M119" s="300"/>
      <c r="N119" s="300"/>
      <c r="O119" s="300"/>
      <c r="P119" s="300"/>
      <c r="Q119" s="300"/>
    </row>
    <row r="120" spans="1:17" ht="29">
      <c r="A120" s="3"/>
      <c r="B120" s="7"/>
      <c r="C120" s="19" t="s">
        <v>3564</v>
      </c>
      <c r="D120" s="51">
        <v>1</v>
      </c>
      <c r="E120" s="71" t="s">
        <v>840</v>
      </c>
      <c r="F120" s="19"/>
      <c r="G120" s="16"/>
      <c r="H120" s="300"/>
      <c r="I120" s="300"/>
      <c r="J120" s="300"/>
      <c r="K120" s="300"/>
      <c r="L120" s="300"/>
      <c r="M120" s="300"/>
      <c r="N120" s="300"/>
      <c r="O120" s="300"/>
      <c r="P120" s="300"/>
      <c r="Q120" s="300"/>
    </row>
    <row r="121" spans="1:17">
      <c r="A121" s="3" t="s">
        <v>1327</v>
      </c>
      <c r="B121" s="431" t="s">
        <v>336</v>
      </c>
      <c r="C121" s="445"/>
      <c r="D121" s="445"/>
      <c r="E121" s="445"/>
      <c r="F121" s="445"/>
      <c r="G121" s="451"/>
      <c r="H121" s="300">
        <f>SUM(D122:D124)</f>
        <v>3</v>
      </c>
      <c r="I121" s="300">
        <f>COUNT(D122:D124)*2</f>
        <v>6</v>
      </c>
      <c r="J121" s="300"/>
      <c r="K121" s="300"/>
      <c r="L121" s="300"/>
      <c r="M121" s="300"/>
      <c r="N121" s="300"/>
      <c r="O121" s="300"/>
      <c r="P121" s="300"/>
      <c r="Q121" s="300"/>
    </row>
    <row r="122" spans="1:17" ht="46.5">
      <c r="A122" s="3" t="s">
        <v>1328</v>
      </c>
      <c r="B122" s="6" t="s">
        <v>337</v>
      </c>
      <c r="C122" s="6" t="s">
        <v>3565</v>
      </c>
      <c r="D122" s="78">
        <v>1</v>
      </c>
      <c r="E122" s="16" t="s">
        <v>831</v>
      </c>
      <c r="F122" s="16"/>
      <c r="G122" s="16"/>
      <c r="H122" s="300"/>
      <c r="I122" s="300"/>
      <c r="J122" s="300"/>
      <c r="K122" s="300"/>
      <c r="L122" s="300"/>
      <c r="M122" s="300"/>
      <c r="N122" s="300"/>
      <c r="O122" s="300"/>
      <c r="P122" s="300"/>
      <c r="Q122" s="300"/>
    </row>
    <row r="123" spans="1:17" ht="72.5">
      <c r="A123" s="3" t="s">
        <v>1329</v>
      </c>
      <c r="B123" s="6" t="s">
        <v>338</v>
      </c>
      <c r="C123" s="14" t="s">
        <v>3566</v>
      </c>
      <c r="D123" s="78">
        <v>1</v>
      </c>
      <c r="E123" s="16" t="s">
        <v>829</v>
      </c>
      <c r="F123" s="14" t="s">
        <v>899</v>
      </c>
      <c r="G123" s="16"/>
      <c r="H123" s="300"/>
      <c r="I123" s="300"/>
      <c r="J123" s="300"/>
      <c r="K123" s="300"/>
      <c r="L123" s="300"/>
      <c r="M123" s="300"/>
      <c r="N123" s="300"/>
      <c r="O123" s="300"/>
      <c r="P123" s="300"/>
      <c r="Q123" s="300"/>
    </row>
    <row r="124" spans="1:17" ht="77.5">
      <c r="A124" s="3" t="s">
        <v>1331</v>
      </c>
      <c r="B124" s="6" t="s">
        <v>339</v>
      </c>
      <c r="C124" s="69" t="s">
        <v>3567</v>
      </c>
      <c r="D124" s="78">
        <v>1</v>
      </c>
      <c r="E124" s="16" t="s">
        <v>823</v>
      </c>
      <c r="F124" s="16"/>
      <c r="G124" s="16"/>
      <c r="H124" s="300"/>
      <c r="I124" s="300"/>
      <c r="J124" s="300"/>
      <c r="K124" s="300"/>
      <c r="L124" s="300"/>
      <c r="M124" s="300"/>
      <c r="N124" s="300"/>
      <c r="O124" s="300"/>
      <c r="P124" s="300"/>
      <c r="Q124" s="300"/>
    </row>
    <row r="125" spans="1:17" ht="21">
      <c r="A125" s="1"/>
      <c r="B125" s="440" t="s">
        <v>340</v>
      </c>
      <c r="C125" s="445"/>
      <c r="D125" s="445"/>
      <c r="E125" s="445"/>
      <c r="F125" s="445"/>
      <c r="G125" s="445"/>
      <c r="H125" s="300">
        <f>H126+H129+H131+H133+H137+H141</f>
        <v>22</v>
      </c>
      <c r="I125" s="300">
        <f>I126+I129+I131+I133+I137+I141</f>
        <v>44</v>
      </c>
      <c r="J125" s="300"/>
      <c r="K125" s="300"/>
      <c r="L125" s="300"/>
      <c r="M125" s="300"/>
      <c r="N125" s="300"/>
      <c r="O125" s="300"/>
      <c r="P125" s="300"/>
      <c r="Q125" s="300"/>
    </row>
    <row r="126" spans="1:17">
      <c r="A126" s="3" t="s">
        <v>1332</v>
      </c>
      <c r="B126" s="431" t="s">
        <v>1333</v>
      </c>
      <c r="C126" s="445"/>
      <c r="D126" s="445"/>
      <c r="E126" s="445"/>
      <c r="F126" s="445"/>
      <c r="G126" s="451"/>
      <c r="H126" s="300">
        <f>SUM(D127:D128)</f>
        <v>2</v>
      </c>
      <c r="I126" s="300">
        <f>COUNT(D127:D128)*2</f>
        <v>4</v>
      </c>
      <c r="J126" s="300"/>
      <c r="K126" s="300"/>
      <c r="L126" s="300"/>
      <c r="M126" s="300"/>
      <c r="N126" s="300"/>
      <c r="O126" s="300"/>
      <c r="P126" s="300"/>
      <c r="Q126" s="300"/>
    </row>
    <row r="127" spans="1:17" ht="46.5">
      <c r="A127" s="3" t="s">
        <v>1334</v>
      </c>
      <c r="B127" s="5" t="s">
        <v>342</v>
      </c>
      <c r="C127" s="14" t="s">
        <v>3568</v>
      </c>
      <c r="D127" s="152">
        <v>1</v>
      </c>
      <c r="E127" s="16" t="s">
        <v>840</v>
      </c>
      <c r="F127" s="22"/>
      <c r="G127" s="16"/>
      <c r="H127" s="300"/>
      <c r="I127" s="300"/>
      <c r="J127" s="300"/>
      <c r="K127" s="300"/>
      <c r="L127" s="300"/>
      <c r="M127" s="300"/>
      <c r="N127" s="300"/>
      <c r="O127" s="300"/>
      <c r="P127" s="300"/>
      <c r="Q127" s="300"/>
    </row>
    <row r="128" spans="1:17" ht="58">
      <c r="A128" s="3"/>
      <c r="B128" s="5"/>
      <c r="C128" s="14" t="s">
        <v>3569</v>
      </c>
      <c r="D128" s="51">
        <v>1</v>
      </c>
      <c r="E128" s="16" t="s">
        <v>840</v>
      </c>
      <c r="F128" s="14" t="s">
        <v>3570</v>
      </c>
      <c r="G128" s="16"/>
      <c r="H128" s="300"/>
      <c r="I128" s="300"/>
      <c r="J128" s="300"/>
      <c r="K128" s="300"/>
      <c r="L128" s="300"/>
      <c r="M128" s="300"/>
      <c r="N128" s="300"/>
      <c r="O128" s="300"/>
      <c r="P128" s="300"/>
      <c r="Q128" s="300"/>
    </row>
    <row r="129" spans="1:17">
      <c r="A129" s="3" t="s">
        <v>1351</v>
      </c>
      <c r="B129" s="431" t="s">
        <v>348</v>
      </c>
      <c r="C129" s="445"/>
      <c r="D129" s="445"/>
      <c r="E129" s="445"/>
      <c r="F129" s="445"/>
      <c r="G129" s="451"/>
      <c r="H129" s="300">
        <f>SUM(D130)</f>
        <v>1</v>
      </c>
      <c r="I129" s="300">
        <f>COUNT(D130)*2</f>
        <v>2</v>
      </c>
      <c r="J129" s="300"/>
      <c r="K129" s="300"/>
      <c r="L129" s="300"/>
      <c r="M129" s="300"/>
      <c r="N129" s="300"/>
      <c r="O129" s="300"/>
      <c r="P129" s="300"/>
      <c r="Q129" s="300"/>
    </row>
    <row r="130" spans="1:17" ht="72.5">
      <c r="A130" s="3" t="s">
        <v>1354</v>
      </c>
      <c r="B130" s="14" t="s">
        <v>350</v>
      </c>
      <c r="C130" s="5" t="s">
        <v>3571</v>
      </c>
      <c r="D130" s="51">
        <v>1</v>
      </c>
      <c r="E130" s="19" t="s">
        <v>829</v>
      </c>
      <c r="F130" s="16"/>
      <c r="G130" s="16"/>
      <c r="H130" s="300"/>
      <c r="I130" s="300"/>
      <c r="J130" s="300"/>
      <c r="K130" s="300"/>
      <c r="L130" s="300"/>
      <c r="M130" s="300"/>
      <c r="N130" s="300"/>
      <c r="O130" s="300"/>
      <c r="P130" s="300"/>
      <c r="Q130" s="300"/>
    </row>
    <row r="131" spans="1:17">
      <c r="A131" s="3" t="s">
        <v>1359</v>
      </c>
      <c r="B131" s="431" t="s">
        <v>357</v>
      </c>
      <c r="C131" s="445"/>
      <c r="D131" s="445"/>
      <c r="E131" s="445"/>
      <c r="F131" s="445"/>
      <c r="G131" s="451"/>
      <c r="H131" s="300">
        <f>SUM(D132)</f>
        <v>1</v>
      </c>
      <c r="I131" s="300">
        <f>COUNT(D132)*2</f>
        <v>2</v>
      </c>
      <c r="J131" s="300"/>
      <c r="K131" s="300"/>
      <c r="L131" s="300"/>
      <c r="M131" s="300"/>
      <c r="N131" s="300"/>
      <c r="O131" s="300"/>
      <c r="P131" s="300"/>
      <c r="Q131" s="300"/>
    </row>
    <row r="132" spans="1:17" ht="101.5">
      <c r="A132" s="3" t="s">
        <v>2013</v>
      </c>
      <c r="B132" s="14" t="s">
        <v>358</v>
      </c>
      <c r="C132" s="43" t="s">
        <v>3572</v>
      </c>
      <c r="D132" s="51">
        <v>1</v>
      </c>
      <c r="E132" s="16" t="s">
        <v>3153</v>
      </c>
      <c r="F132" s="14" t="s">
        <v>3573</v>
      </c>
      <c r="G132" s="16"/>
      <c r="H132" s="300"/>
      <c r="I132" s="300"/>
      <c r="J132" s="300"/>
      <c r="K132" s="300"/>
      <c r="L132" s="300"/>
      <c r="M132" s="300"/>
      <c r="N132" s="300"/>
      <c r="O132" s="300"/>
      <c r="P132" s="300"/>
      <c r="Q132" s="300"/>
    </row>
    <row r="133" spans="1:17">
      <c r="A133" s="3" t="s">
        <v>1374</v>
      </c>
      <c r="B133" s="431" t="s">
        <v>369</v>
      </c>
      <c r="C133" s="445"/>
      <c r="D133" s="445"/>
      <c r="E133" s="445"/>
      <c r="F133" s="445"/>
      <c r="G133" s="451"/>
      <c r="H133" s="300">
        <f>SUM(D134:D136)</f>
        <v>3</v>
      </c>
      <c r="I133" s="300">
        <f>COUNT(D134:D136)*2</f>
        <v>6</v>
      </c>
      <c r="J133" s="300"/>
      <c r="K133" s="300"/>
      <c r="L133" s="300"/>
      <c r="M133" s="300"/>
      <c r="N133" s="300"/>
      <c r="O133" s="300"/>
      <c r="P133" s="300"/>
      <c r="Q133" s="300"/>
    </row>
    <row r="134" spans="1:17" ht="43.5">
      <c r="A134" s="3" t="s">
        <v>1381</v>
      </c>
      <c r="B134" s="6" t="s">
        <v>374</v>
      </c>
      <c r="C134" s="19" t="s">
        <v>2038</v>
      </c>
      <c r="D134" s="51">
        <v>1</v>
      </c>
      <c r="E134" s="16" t="s">
        <v>825</v>
      </c>
      <c r="F134" s="14" t="s">
        <v>3338</v>
      </c>
      <c r="G134" s="16"/>
      <c r="H134" s="300"/>
      <c r="I134" s="300"/>
      <c r="J134" s="300"/>
      <c r="K134" s="300"/>
      <c r="L134" s="300"/>
      <c r="M134" s="300"/>
      <c r="N134" s="300"/>
      <c r="O134" s="300"/>
      <c r="P134" s="300"/>
      <c r="Q134" s="300"/>
    </row>
    <row r="135" spans="1:17" ht="31">
      <c r="A135" s="3" t="s">
        <v>1383</v>
      </c>
      <c r="B135" s="6" t="s">
        <v>375</v>
      </c>
      <c r="C135" s="14" t="s">
        <v>3574</v>
      </c>
      <c r="D135" s="51">
        <v>1</v>
      </c>
      <c r="E135" s="16" t="s">
        <v>840</v>
      </c>
      <c r="F135" s="16"/>
      <c r="G135" s="16"/>
      <c r="H135" s="300"/>
      <c r="I135" s="300"/>
      <c r="J135" s="300"/>
      <c r="K135" s="300"/>
      <c r="L135" s="300"/>
      <c r="M135" s="300"/>
      <c r="N135" s="300"/>
      <c r="O135" s="300"/>
      <c r="P135" s="300"/>
      <c r="Q135" s="300"/>
    </row>
    <row r="136" spans="1:17" ht="46.5">
      <c r="A136" s="3" t="s">
        <v>1386</v>
      </c>
      <c r="B136" s="6" t="s">
        <v>376</v>
      </c>
      <c r="C136" s="14" t="s">
        <v>3575</v>
      </c>
      <c r="D136" s="51">
        <v>1</v>
      </c>
      <c r="E136" s="16" t="s">
        <v>823</v>
      </c>
      <c r="F136" s="16"/>
      <c r="G136" s="16"/>
      <c r="H136" s="300"/>
      <c r="I136" s="300"/>
      <c r="J136" s="300"/>
      <c r="K136" s="300"/>
      <c r="L136" s="300"/>
      <c r="M136" s="300"/>
      <c r="N136" s="300"/>
      <c r="O136" s="300"/>
      <c r="P136" s="300"/>
      <c r="Q136" s="300"/>
    </row>
    <row r="137" spans="1:17">
      <c r="A137" s="3" t="s">
        <v>1388</v>
      </c>
      <c r="B137" s="431" t="s">
        <v>382</v>
      </c>
      <c r="C137" s="445"/>
      <c r="D137" s="445"/>
      <c r="E137" s="445"/>
      <c r="F137" s="445"/>
      <c r="G137" s="451"/>
      <c r="H137" s="300">
        <f>SUM(D138:D140)</f>
        <v>3</v>
      </c>
      <c r="I137" s="300">
        <f>COUNT(D138:D140)*2</f>
        <v>6</v>
      </c>
      <c r="J137" s="300"/>
      <c r="K137" s="300"/>
      <c r="L137" s="300"/>
      <c r="M137" s="300"/>
      <c r="N137" s="300"/>
      <c r="O137" s="300"/>
      <c r="P137" s="300"/>
      <c r="Q137" s="300"/>
    </row>
    <row r="138" spans="1:17" ht="31">
      <c r="A138" s="3" t="s">
        <v>1389</v>
      </c>
      <c r="B138" s="5" t="s">
        <v>385</v>
      </c>
      <c r="C138" s="14" t="s">
        <v>696</v>
      </c>
      <c r="D138" s="51">
        <v>1</v>
      </c>
      <c r="E138" s="22" t="s">
        <v>835</v>
      </c>
      <c r="F138" s="16"/>
      <c r="G138" s="16"/>
      <c r="H138" s="300"/>
      <c r="I138" s="300"/>
      <c r="J138" s="300"/>
      <c r="K138" s="300"/>
      <c r="L138" s="300"/>
      <c r="M138" s="300"/>
      <c r="N138" s="300"/>
      <c r="O138" s="300"/>
      <c r="P138" s="300"/>
      <c r="Q138" s="300"/>
    </row>
    <row r="139" spans="1:17" ht="29">
      <c r="A139" s="3"/>
      <c r="B139" s="5"/>
      <c r="C139" s="14" t="s">
        <v>695</v>
      </c>
      <c r="D139" s="51">
        <v>1</v>
      </c>
      <c r="E139" s="16" t="s">
        <v>835</v>
      </c>
      <c r="F139" s="16"/>
      <c r="G139" s="16"/>
      <c r="H139" s="300"/>
      <c r="I139" s="300"/>
      <c r="J139" s="300"/>
      <c r="K139" s="300"/>
      <c r="L139" s="300"/>
      <c r="M139" s="300"/>
      <c r="N139" s="300"/>
      <c r="O139" s="300"/>
      <c r="P139" s="300"/>
      <c r="Q139" s="300"/>
    </row>
    <row r="140" spans="1:17" ht="58">
      <c r="A140" s="3" t="s">
        <v>3347</v>
      </c>
      <c r="B140" s="5" t="s">
        <v>387</v>
      </c>
      <c r="C140" s="14" t="s">
        <v>3576</v>
      </c>
      <c r="D140" s="51">
        <v>1</v>
      </c>
      <c r="E140" s="16" t="s">
        <v>835</v>
      </c>
      <c r="F140" s="14" t="s">
        <v>3577</v>
      </c>
      <c r="G140" s="16"/>
      <c r="H140" s="300"/>
      <c r="I140" s="300"/>
      <c r="J140" s="300"/>
      <c r="K140" s="300"/>
      <c r="L140" s="300"/>
      <c r="M140" s="300"/>
      <c r="N140" s="300"/>
      <c r="O140" s="300"/>
      <c r="P140" s="300"/>
      <c r="Q140" s="300"/>
    </row>
    <row r="141" spans="1:17">
      <c r="A141" s="3" t="s">
        <v>1391</v>
      </c>
      <c r="B141" s="431" t="s">
        <v>388</v>
      </c>
      <c r="C141" s="445"/>
      <c r="D141" s="445"/>
      <c r="E141" s="445"/>
      <c r="F141" s="445"/>
      <c r="G141" s="451"/>
      <c r="H141" s="300">
        <f>SUM(D142:D153)</f>
        <v>12</v>
      </c>
      <c r="I141" s="300">
        <f>COUNT(D142:D153)*2</f>
        <v>24</v>
      </c>
      <c r="J141" s="300"/>
      <c r="K141" s="300"/>
      <c r="L141" s="300"/>
      <c r="M141" s="300"/>
      <c r="N141" s="300"/>
      <c r="O141" s="300"/>
      <c r="P141" s="300"/>
      <c r="Q141" s="300"/>
    </row>
    <row r="142" spans="1:17" ht="188.5">
      <c r="A142" s="3" t="s">
        <v>1392</v>
      </c>
      <c r="B142" s="5" t="s">
        <v>389</v>
      </c>
      <c r="C142" s="14" t="s">
        <v>3578</v>
      </c>
      <c r="D142" s="51">
        <v>1</v>
      </c>
      <c r="E142" s="16" t="s">
        <v>825</v>
      </c>
      <c r="F142" s="14" t="s">
        <v>3579</v>
      </c>
      <c r="G142" s="16"/>
      <c r="H142" s="300"/>
      <c r="I142" s="300"/>
      <c r="J142" s="300"/>
      <c r="K142" s="300"/>
      <c r="L142" s="300"/>
      <c r="M142" s="300"/>
      <c r="N142" s="300"/>
      <c r="O142" s="300"/>
      <c r="P142" s="300"/>
      <c r="Q142" s="300"/>
    </row>
    <row r="143" spans="1:17" ht="29">
      <c r="A143" s="3"/>
      <c r="B143" s="5"/>
      <c r="C143" s="14" t="s">
        <v>3580</v>
      </c>
      <c r="D143" s="51">
        <v>1</v>
      </c>
      <c r="E143" s="16" t="s">
        <v>829</v>
      </c>
      <c r="F143" s="14"/>
      <c r="G143" s="16"/>
      <c r="H143" s="300"/>
      <c r="I143" s="300"/>
      <c r="J143" s="300"/>
      <c r="K143" s="300"/>
      <c r="L143" s="300"/>
      <c r="M143" s="300"/>
      <c r="N143" s="300"/>
      <c r="O143" s="300"/>
      <c r="P143" s="300"/>
      <c r="Q143" s="300"/>
    </row>
    <row r="144" spans="1:17" ht="29">
      <c r="A144" s="3"/>
      <c r="B144" s="5"/>
      <c r="C144" s="14" t="s">
        <v>3581</v>
      </c>
      <c r="D144" s="51">
        <v>1</v>
      </c>
      <c r="E144" s="16" t="s">
        <v>829</v>
      </c>
      <c r="F144" s="14"/>
      <c r="G144" s="16"/>
      <c r="H144" s="300"/>
      <c r="I144" s="300"/>
      <c r="J144" s="300"/>
      <c r="K144" s="300"/>
      <c r="L144" s="300"/>
      <c r="M144" s="300"/>
      <c r="N144" s="300"/>
      <c r="O144" s="300"/>
      <c r="P144" s="300"/>
      <c r="Q144" s="300"/>
    </row>
    <row r="145" spans="1:17" ht="43.5">
      <c r="A145" s="3"/>
      <c r="B145" s="5"/>
      <c r="C145" s="14" t="s">
        <v>3582</v>
      </c>
      <c r="D145" s="51">
        <v>1</v>
      </c>
      <c r="E145" s="16" t="s">
        <v>825</v>
      </c>
      <c r="F145" s="14"/>
      <c r="G145" s="16"/>
      <c r="H145" s="300"/>
      <c r="I145" s="300"/>
      <c r="J145" s="300"/>
      <c r="K145" s="300"/>
      <c r="L145" s="300"/>
      <c r="M145" s="300"/>
      <c r="N145" s="300"/>
      <c r="O145" s="300"/>
      <c r="P145" s="300"/>
      <c r="Q145" s="300"/>
    </row>
    <row r="146" spans="1:17" ht="29">
      <c r="A146" s="3"/>
      <c r="B146" s="5"/>
      <c r="C146" s="14" t="s">
        <v>3583</v>
      </c>
      <c r="D146" s="51">
        <v>1</v>
      </c>
      <c r="E146" s="16" t="s">
        <v>829</v>
      </c>
      <c r="F146" s="14"/>
      <c r="G146" s="16"/>
      <c r="H146" s="300"/>
      <c r="I146" s="300"/>
      <c r="J146" s="300"/>
      <c r="K146" s="300"/>
      <c r="L146" s="300"/>
      <c r="M146" s="300"/>
      <c r="N146" s="300"/>
      <c r="O146" s="300"/>
      <c r="P146" s="300"/>
      <c r="Q146" s="300"/>
    </row>
    <row r="147" spans="1:17" ht="29">
      <c r="A147" s="3"/>
      <c r="B147" s="5"/>
      <c r="C147" s="14" t="s">
        <v>3584</v>
      </c>
      <c r="D147" s="51">
        <v>1</v>
      </c>
      <c r="E147" s="16" t="s">
        <v>829</v>
      </c>
      <c r="F147" s="14"/>
      <c r="G147" s="16"/>
      <c r="H147" s="300"/>
      <c r="I147" s="300"/>
      <c r="J147" s="300"/>
      <c r="K147" s="300"/>
      <c r="L147" s="300"/>
      <c r="M147" s="300"/>
      <c r="N147" s="300"/>
      <c r="O147" s="300"/>
      <c r="P147" s="300"/>
      <c r="Q147" s="300"/>
    </row>
    <row r="148" spans="1:17" ht="43.5">
      <c r="A148" s="3"/>
      <c r="B148" s="5"/>
      <c r="C148" s="14" t="s">
        <v>3585</v>
      </c>
      <c r="D148" s="51">
        <v>1</v>
      </c>
      <c r="E148" s="16" t="s">
        <v>829</v>
      </c>
      <c r="F148" s="14"/>
      <c r="G148" s="16"/>
      <c r="H148" s="300"/>
      <c r="I148" s="300"/>
      <c r="J148" s="300"/>
      <c r="K148" s="300"/>
      <c r="L148" s="300"/>
      <c r="M148" s="300"/>
      <c r="N148" s="300"/>
      <c r="O148" s="300"/>
      <c r="P148" s="300"/>
      <c r="Q148" s="300"/>
    </row>
    <row r="149" spans="1:17" ht="58">
      <c r="A149" s="3" t="s">
        <v>3358</v>
      </c>
      <c r="B149" s="5" t="s">
        <v>3359</v>
      </c>
      <c r="C149" s="14" t="s">
        <v>3586</v>
      </c>
      <c r="D149" s="51">
        <v>1</v>
      </c>
      <c r="E149" s="16" t="s">
        <v>827</v>
      </c>
      <c r="F149" s="16"/>
      <c r="G149" s="16"/>
      <c r="H149" s="300"/>
      <c r="I149" s="300"/>
      <c r="J149" s="300"/>
      <c r="K149" s="300"/>
      <c r="L149" s="300"/>
      <c r="M149" s="300"/>
      <c r="N149" s="300"/>
      <c r="O149" s="300"/>
      <c r="P149" s="300"/>
      <c r="Q149" s="300"/>
    </row>
    <row r="150" spans="1:17" ht="29">
      <c r="A150" s="3"/>
      <c r="B150" s="5"/>
      <c r="C150" s="87" t="s">
        <v>3587</v>
      </c>
      <c r="D150" s="51">
        <v>1</v>
      </c>
      <c r="E150" s="16" t="s">
        <v>829</v>
      </c>
      <c r="F150" s="16"/>
      <c r="G150" s="16"/>
      <c r="H150" s="300"/>
      <c r="I150" s="300"/>
      <c r="J150" s="300"/>
      <c r="K150" s="300"/>
      <c r="L150" s="300"/>
      <c r="M150" s="300"/>
      <c r="N150" s="300"/>
      <c r="O150" s="300"/>
      <c r="P150" s="300"/>
      <c r="Q150" s="300"/>
    </row>
    <row r="151" spans="1:17" ht="29">
      <c r="A151" s="3"/>
      <c r="B151" s="5"/>
      <c r="C151" s="14" t="s">
        <v>3588</v>
      </c>
      <c r="D151" s="51">
        <v>1</v>
      </c>
      <c r="E151" s="16" t="s">
        <v>827</v>
      </c>
      <c r="F151" s="16"/>
      <c r="G151" s="16"/>
      <c r="H151" s="300"/>
      <c r="I151" s="300"/>
      <c r="J151" s="300"/>
      <c r="K151" s="300"/>
      <c r="L151" s="300"/>
      <c r="M151" s="300"/>
      <c r="N151" s="300"/>
      <c r="O151" s="300"/>
      <c r="P151" s="300"/>
      <c r="Q151" s="300"/>
    </row>
    <row r="152" spans="1:17" ht="46.5">
      <c r="A152" s="3" t="s">
        <v>1394</v>
      </c>
      <c r="B152" s="5" t="s">
        <v>390</v>
      </c>
      <c r="C152" s="14" t="s">
        <v>3589</v>
      </c>
      <c r="D152" s="51">
        <v>1</v>
      </c>
      <c r="E152" s="16" t="s">
        <v>825</v>
      </c>
      <c r="F152" s="16"/>
      <c r="G152" s="16"/>
      <c r="H152" s="300"/>
      <c r="I152" s="300"/>
      <c r="J152" s="300"/>
      <c r="K152" s="300"/>
      <c r="L152" s="300"/>
      <c r="M152" s="300"/>
      <c r="N152" s="300"/>
      <c r="O152" s="300"/>
      <c r="P152" s="300"/>
      <c r="Q152" s="300"/>
    </row>
    <row r="153" spans="1:17" ht="29">
      <c r="A153" s="3"/>
      <c r="B153" s="5"/>
      <c r="C153" s="14" t="s">
        <v>3590</v>
      </c>
      <c r="D153" s="51">
        <v>1</v>
      </c>
      <c r="E153" s="16" t="s">
        <v>825</v>
      </c>
      <c r="F153" s="16"/>
      <c r="G153" s="16"/>
      <c r="H153" s="300"/>
      <c r="I153" s="300"/>
      <c r="J153" s="300"/>
      <c r="K153" s="300"/>
      <c r="L153" s="300"/>
      <c r="M153" s="300"/>
      <c r="N153" s="300"/>
      <c r="O153" s="300"/>
      <c r="P153" s="300"/>
      <c r="Q153" s="300"/>
    </row>
    <row r="154" spans="1:17" ht="21">
      <c r="A154" s="2"/>
      <c r="B154" s="440" t="s">
        <v>397</v>
      </c>
      <c r="C154" s="445"/>
      <c r="D154" s="445"/>
      <c r="E154" s="445"/>
      <c r="F154" s="445"/>
      <c r="G154" s="445"/>
      <c r="H154" s="300">
        <f>H155+H158+H166+H171</f>
        <v>19</v>
      </c>
      <c r="I154" s="300">
        <f>I155+I158+I166+I171</f>
        <v>38</v>
      </c>
      <c r="J154" s="300"/>
      <c r="K154" s="300"/>
      <c r="L154" s="300"/>
      <c r="M154" s="300"/>
      <c r="N154" s="300"/>
      <c r="O154" s="300"/>
      <c r="P154" s="300"/>
      <c r="Q154" s="300"/>
    </row>
    <row r="155" spans="1:17">
      <c r="A155" s="2" t="s">
        <v>1603</v>
      </c>
      <c r="B155" s="431" t="s">
        <v>398</v>
      </c>
      <c r="C155" s="445"/>
      <c r="D155" s="445"/>
      <c r="E155" s="445"/>
      <c r="F155" s="445"/>
      <c r="G155" s="451"/>
      <c r="H155" s="300">
        <f>SUM(D156:D157)</f>
        <v>2</v>
      </c>
      <c r="I155" s="300">
        <f>COUNT(D156:D157)*2</f>
        <v>4</v>
      </c>
      <c r="J155" s="300"/>
      <c r="K155" s="300"/>
      <c r="L155" s="300"/>
      <c r="M155" s="300"/>
      <c r="N155" s="300"/>
      <c r="O155" s="300"/>
      <c r="P155" s="300"/>
      <c r="Q155" s="300"/>
    </row>
    <row r="156" spans="1:17" ht="46.5">
      <c r="A156" s="188" t="s">
        <v>1604</v>
      </c>
      <c r="B156" s="5" t="s">
        <v>399</v>
      </c>
      <c r="C156" s="14" t="s">
        <v>3130</v>
      </c>
      <c r="D156" s="51">
        <v>1</v>
      </c>
      <c r="E156" s="71" t="s">
        <v>835</v>
      </c>
      <c r="F156" s="19" t="s">
        <v>1605</v>
      </c>
      <c r="G156" s="71"/>
      <c r="H156" s="300"/>
      <c r="I156" s="300"/>
      <c r="J156" s="300"/>
      <c r="K156" s="300"/>
      <c r="L156" s="300"/>
      <c r="M156" s="300"/>
      <c r="N156" s="300"/>
      <c r="O156" s="300"/>
      <c r="P156" s="300"/>
      <c r="Q156" s="300"/>
    </row>
    <row r="157" spans="1:17" ht="43.5">
      <c r="A157" s="188"/>
      <c r="B157" s="5"/>
      <c r="C157" s="14" t="s">
        <v>1606</v>
      </c>
      <c r="D157" s="51">
        <v>1</v>
      </c>
      <c r="E157" s="71" t="s">
        <v>835</v>
      </c>
      <c r="F157" s="19" t="s">
        <v>3591</v>
      </c>
      <c r="G157" s="71"/>
      <c r="H157" s="300"/>
      <c r="I157" s="300"/>
      <c r="J157" s="300"/>
      <c r="K157" s="300"/>
      <c r="L157" s="300"/>
      <c r="M157" s="300"/>
      <c r="N157" s="300"/>
      <c r="O157" s="300"/>
      <c r="P157" s="300"/>
      <c r="Q157" s="300"/>
    </row>
    <row r="158" spans="1:17">
      <c r="A158" s="188" t="s">
        <v>1609</v>
      </c>
      <c r="B158" s="431" t="s">
        <v>402</v>
      </c>
      <c r="C158" s="445"/>
      <c r="D158" s="445"/>
      <c r="E158" s="445"/>
      <c r="F158" s="445"/>
      <c r="G158" s="451"/>
      <c r="H158" s="300">
        <f>SUM(D159:D165)</f>
        <v>7</v>
      </c>
      <c r="I158" s="300">
        <f>COUNT(D159:D165)*2</f>
        <v>14</v>
      </c>
      <c r="J158" s="300"/>
      <c r="K158" s="300"/>
      <c r="L158" s="300"/>
      <c r="M158" s="300"/>
      <c r="N158" s="300"/>
      <c r="O158" s="300"/>
      <c r="P158" s="300"/>
      <c r="Q158" s="300"/>
    </row>
    <row r="159" spans="1:17" ht="43.5">
      <c r="A159" s="188" t="s">
        <v>1610</v>
      </c>
      <c r="B159" s="5" t="s">
        <v>403</v>
      </c>
      <c r="C159" s="14" t="s">
        <v>726</v>
      </c>
      <c r="D159" s="51">
        <v>1</v>
      </c>
      <c r="E159" s="71" t="s">
        <v>823</v>
      </c>
      <c r="F159" s="19" t="s">
        <v>1611</v>
      </c>
      <c r="G159" s="71"/>
      <c r="H159" s="300"/>
      <c r="I159" s="300"/>
      <c r="J159" s="300"/>
      <c r="K159" s="300"/>
      <c r="L159" s="300"/>
      <c r="M159" s="300"/>
      <c r="N159" s="300"/>
      <c r="O159" s="300"/>
      <c r="P159" s="300"/>
      <c r="Q159" s="300"/>
    </row>
    <row r="160" spans="1:17" ht="43.5">
      <c r="A160" s="188"/>
      <c r="B160" s="5"/>
      <c r="C160" s="14" t="s">
        <v>727</v>
      </c>
      <c r="D160" s="51">
        <v>1</v>
      </c>
      <c r="E160" s="71" t="s">
        <v>828</v>
      </c>
      <c r="F160" s="19" t="s">
        <v>3592</v>
      </c>
      <c r="G160" s="71"/>
      <c r="H160" s="300"/>
      <c r="I160" s="300"/>
      <c r="J160" s="300"/>
      <c r="K160" s="300"/>
      <c r="L160" s="300"/>
      <c r="M160" s="300"/>
      <c r="N160" s="300"/>
      <c r="O160" s="300"/>
      <c r="P160" s="300"/>
      <c r="Q160" s="300"/>
    </row>
    <row r="161" spans="1:17" ht="58">
      <c r="A161" s="188"/>
      <c r="B161" s="5"/>
      <c r="C161" s="14" t="s">
        <v>728</v>
      </c>
      <c r="D161" s="51">
        <v>1</v>
      </c>
      <c r="E161" s="71" t="s">
        <v>828</v>
      </c>
      <c r="F161" s="19" t="s">
        <v>939</v>
      </c>
      <c r="G161" s="71"/>
      <c r="H161" s="300"/>
      <c r="I161" s="300"/>
      <c r="J161" s="300"/>
      <c r="K161" s="300"/>
      <c r="L161" s="300"/>
      <c r="M161" s="300"/>
      <c r="N161" s="300"/>
      <c r="O161" s="300"/>
      <c r="P161" s="300"/>
      <c r="Q161" s="300"/>
    </row>
    <row r="162" spans="1:17" ht="43.5">
      <c r="A162" s="188"/>
      <c r="B162" s="5"/>
      <c r="C162" s="14" t="s">
        <v>729</v>
      </c>
      <c r="D162" s="51">
        <v>1</v>
      </c>
      <c r="E162" s="71" t="s">
        <v>828</v>
      </c>
      <c r="F162" s="19" t="s">
        <v>1613</v>
      </c>
      <c r="G162" s="71"/>
      <c r="H162" s="300"/>
      <c r="I162" s="300"/>
      <c r="J162" s="300"/>
      <c r="K162" s="300"/>
      <c r="L162" s="300"/>
      <c r="M162" s="300"/>
      <c r="N162" s="300"/>
      <c r="O162" s="300"/>
      <c r="P162" s="300"/>
      <c r="Q162" s="300"/>
    </row>
    <row r="163" spans="1:17" ht="58">
      <c r="A163" s="188"/>
      <c r="B163" s="5"/>
      <c r="C163" s="14" t="s">
        <v>730</v>
      </c>
      <c r="D163" s="51">
        <v>1</v>
      </c>
      <c r="E163" s="71" t="s">
        <v>823</v>
      </c>
      <c r="F163" s="19" t="s">
        <v>941</v>
      </c>
      <c r="G163" s="71"/>
      <c r="H163" s="300"/>
      <c r="I163" s="300"/>
      <c r="J163" s="300"/>
      <c r="K163" s="300"/>
      <c r="L163" s="300"/>
      <c r="M163" s="300"/>
      <c r="N163" s="300"/>
      <c r="O163" s="300"/>
      <c r="P163" s="300"/>
      <c r="Q163" s="300"/>
    </row>
    <row r="164" spans="1:17" ht="46.5">
      <c r="A164" s="188" t="s">
        <v>1614</v>
      </c>
      <c r="B164" s="5" t="s">
        <v>404</v>
      </c>
      <c r="C164" s="14" t="s">
        <v>731</v>
      </c>
      <c r="D164" s="51">
        <v>1</v>
      </c>
      <c r="E164" s="71" t="s">
        <v>822</v>
      </c>
      <c r="F164" s="19" t="s">
        <v>2167</v>
      </c>
      <c r="G164" s="71"/>
      <c r="H164" s="300"/>
      <c r="I164" s="300"/>
      <c r="J164" s="300"/>
      <c r="K164" s="300"/>
      <c r="L164" s="300"/>
      <c r="M164" s="300"/>
      <c r="N164" s="300"/>
      <c r="O164" s="300"/>
      <c r="P164" s="300"/>
      <c r="Q164" s="300"/>
    </row>
    <row r="165" spans="1:17" ht="29">
      <c r="A165" s="188"/>
      <c r="B165" s="5"/>
      <c r="C165" s="14" t="s">
        <v>3593</v>
      </c>
      <c r="D165" s="51">
        <v>1</v>
      </c>
      <c r="E165" s="71" t="s">
        <v>831</v>
      </c>
      <c r="F165" s="71"/>
      <c r="G165" s="71"/>
      <c r="H165" s="300"/>
      <c r="I165" s="300"/>
      <c r="J165" s="300"/>
      <c r="K165" s="300"/>
      <c r="L165" s="300"/>
      <c r="M165" s="300"/>
      <c r="N165" s="300"/>
      <c r="O165" s="300"/>
      <c r="P165" s="300"/>
      <c r="Q165" s="300"/>
    </row>
    <row r="166" spans="1:17">
      <c r="A166" s="189" t="s">
        <v>1628</v>
      </c>
      <c r="B166" s="431" t="s">
        <v>412</v>
      </c>
      <c r="C166" s="445"/>
      <c r="D166" s="445"/>
      <c r="E166" s="445"/>
      <c r="F166" s="445"/>
      <c r="G166" s="451"/>
      <c r="H166" s="300">
        <f>SUM(D167:D170)</f>
        <v>4</v>
      </c>
      <c r="I166" s="300">
        <f>COUNT(D167:D170)*2</f>
        <v>8</v>
      </c>
      <c r="J166" s="300"/>
      <c r="K166" s="300"/>
      <c r="L166" s="300"/>
      <c r="M166" s="300"/>
      <c r="N166" s="300"/>
      <c r="O166" s="300"/>
      <c r="P166" s="300"/>
      <c r="Q166" s="300"/>
    </row>
    <row r="167" spans="1:17" ht="58">
      <c r="A167" s="188" t="s">
        <v>1633</v>
      </c>
      <c r="B167" s="19" t="s">
        <v>414</v>
      </c>
      <c r="C167" s="14" t="s">
        <v>752</v>
      </c>
      <c r="D167" s="51">
        <v>1</v>
      </c>
      <c r="E167" s="71" t="s">
        <v>828</v>
      </c>
      <c r="F167" s="19" t="s">
        <v>953</v>
      </c>
      <c r="G167" s="71"/>
      <c r="H167" s="300"/>
      <c r="I167" s="300"/>
      <c r="J167" s="300"/>
      <c r="K167" s="300"/>
      <c r="L167" s="300"/>
      <c r="M167" s="300"/>
      <c r="N167" s="300"/>
      <c r="O167" s="300"/>
      <c r="P167" s="300"/>
      <c r="Q167" s="300"/>
    </row>
    <row r="168" spans="1:17" ht="58">
      <c r="A168" s="188" t="s">
        <v>1635</v>
      </c>
      <c r="B168" s="19" t="s">
        <v>415</v>
      </c>
      <c r="C168" s="14" t="s">
        <v>1636</v>
      </c>
      <c r="D168" s="51">
        <v>1</v>
      </c>
      <c r="E168" s="71" t="s">
        <v>835</v>
      </c>
      <c r="F168" s="71"/>
      <c r="G168" s="71"/>
      <c r="H168" s="300"/>
      <c r="I168" s="300"/>
      <c r="J168" s="300"/>
      <c r="K168" s="300"/>
      <c r="L168" s="300"/>
      <c r="M168" s="300"/>
      <c r="N168" s="300"/>
      <c r="O168" s="300"/>
      <c r="P168" s="300"/>
      <c r="Q168" s="300"/>
    </row>
    <row r="169" spans="1:17" ht="29">
      <c r="A169" s="188"/>
      <c r="B169" s="19"/>
      <c r="C169" s="14" t="s">
        <v>1638</v>
      </c>
      <c r="D169" s="51">
        <v>1</v>
      </c>
      <c r="E169" s="71" t="s">
        <v>835</v>
      </c>
      <c r="F169" s="71"/>
      <c r="G169" s="71"/>
      <c r="H169" s="300"/>
      <c r="I169" s="300"/>
      <c r="J169" s="300"/>
      <c r="K169" s="300"/>
      <c r="L169" s="300"/>
      <c r="M169" s="300"/>
      <c r="N169" s="300"/>
      <c r="O169" s="300"/>
      <c r="P169" s="300"/>
      <c r="Q169" s="300"/>
    </row>
    <row r="170" spans="1:17" ht="29">
      <c r="A170" s="188"/>
      <c r="B170" s="19"/>
      <c r="C170" s="14" t="s">
        <v>756</v>
      </c>
      <c r="D170" s="51">
        <v>1</v>
      </c>
      <c r="E170" s="71" t="s">
        <v>828</v>
      </c>
      <c r="F170" s="19" t="s">
        <v>954</v>
      </c>
      <c r="G170" s="71"/>
      <c r="H170" s="300"/>
      <c r="I170" s="300"/>
      <c r="J170" s="300"/>
      <c r="K170" s="300"/>
      <c r="L170" s="300"/>
      <c r="M170" s="300"/>
      <c r="N170" s="300"/>
      <c r="O170" s="300"/>
      <c r="P170" s="300"/>
      <c r="Q170" s="300"/>
    </row>
    <row r="171" spans="1:17">
      <c r="A171" s="3" t="s">
        <v>1640</v>
      </c>
      <c r="B171" s="431" t="s">
        <v>417</v>
      </c>
      <c r="C171" s="445"/>
      <c r="D171" s="445"/>
      <c r="E171" s="445"/>
      <c r="F171" s="445"/>
      <c r="G171" s="451"/>
      <c r="H171" s="300">
        <f>SUM(D172:D177)</f>
        <v>6</v>
      </c>
      <c r="I171" s="300">
        <f>COUNT(D172:D177)*2</f>
        <v>12</v>
      </c>
      <c r="J171" s="300"/>
      <c r="K171" s="300"/>
      <c r="L171" s="300"/>
      <c r="M171" s="300"/>
      <c r="N171" s="300"/>
      <c r="O171" s="300"/>
      <c r="P171" s="300"/>
      <c r="Q171" s="300"/>
    </row>
    <row r="172" spans="1:17" ht="46.5">
      <c r="A172" s="188" t="s">
        <v>1641</v>
      </c>
      <c r="B172" s="18" t="s">
        <v>418</v>
      </c>
      <c r="C172" s="14" t="s">
        <v>760</v>
      </c>
      <c r="D172" s="51">
        <v>1</v>
      </c>
      <c r="E172" s="71" t="s">
        <v>823</v>
      </c>
      <c r="F172" s="71"/>
      <c r="G172" s="71"/>
      <c r="H172" s="300"/>
      <c r="I172" s="300"/>
      <c r="J172" s="300"/>
      <c r="K172" s="300"/>
      <c r="L172" s="300"/>
      <c r="M172" s="300"/>
      <c r="N172" s="300"/>
      <c r="O172" s="300"/>
      <c r="P172" s="300"/>
      <c r="Q172" s="300"/>
    </row>
    <row r="173" spans="1:17" ht="29">
      <c r="A173" s="188"/>
      <c r="B173" s="18"/>
      <c r="C173" s="14" t="s">
        <v>761</v>
      </c>
      <c r="D173" s="51">
        <v>1</v>
      </c>
      <c r="E173" s="71" t="s">
        <v>823</v>
      </c>
      <c r="F173" s="71"/>
      <c r="G173" s="71"/>
      <c r="H173" s="300"/>
      <c r="I173" s="300"/>
      <c r="J173" s="300"/>
      <c r="K173" s="300"/>
      <c r="L173" s="300"/>
      <c r="M173" s="300"/>
      <c r="N173" s="300"/>
      <c r="O173" s="300"/>
      <c r="P173" s="300"/>
      <c r="Q173" s="300"/>
    </row>
    <row r="174" spans="1:17" ht="29">
      <c r="A174" s="188"/>
      <c r="B174" s="18"/>
      <c r="C174" s="14" t="s">
        <v>762</v>
      </c>
      <c r="D174" s="51">
        <v>1</v>
      </c>
      <c r="E174" s="71" t="s">
        <v>828</v>
      </c>
      <c r="F174" s="71"/>
      <c r="G174" s="71"/>
      <c r="H174" s="300"/>
      <c r="I174" s="300"/>
      <c r="J174" s="300"/>
      <c r="K174" s="300"/>
      <c r="L174" s="300"/>
      <c r="M174" s="300"/>
      <c r="N174" s="300"/>
      <c r="O174" s="300"/>
      <c r="P174" s="300"/>
      <c r="Q174" s="300"/>
    </row>
    <row r="175" spans="1:17" ht="43.5">
      <c r="A175" s="188"/>
      <c r="B175" s="18"/>
      <c r="C175" s="14" t="s">
        <v>763</v>
      </c>
      <c r="D175" s="51">
        <v>1</v>
      </c>
      <c r="E175" s="71" t="s">
        <v>823</v>
      </c>
      <c r="F175" s="71"/>
      <c r="G175" s="71"/>
      <c r="H175" s="300"/>
      <c r="I175" s="300"/>
      <c r="J175" s="300"/>
      <c r="K175" s="300"/>
      <c r="L175" s="300"/>
      <c r="M175" s="300"/>
      <c r="N175" s="300"/>
      <c r="O175" s="300"/>
      <c r="P175" s="300"/>
      <c r="Q175" s="300"/>
    </row>
    <row r="176" spans="1:17" ht="29">
      <c r="A176" s="188"/>
      <c r="B176" s="18"/>
      <c r="C176" s="14" t="s">
        <v>764</v>
      </c>
      <c r="D176" s="51">
        <v>1</v>
      </c>
      <c r="E176" s="71" t="s">
        <v>823</v>
      </c>
      <c r="F176" s="71"/>
      <c r="G176" s="71"/>
      <c r="H176" s="300"/>
      <c r="I176" s="300"/>
      <c r="J176" s="300"/>
      <c r="K176" s="300"/>
      <c r="L176" s="300"/>
      <c r="M176" s="300"/>
      <c r="N176" s="300"/>
      <c r="O176" s="300"/>
      <c r="P176" s="300"/>
      <c r="Q176" s="300"/>
    </row>
    <row r="177" spans="1:17" ht="46.5">
      <c r="A177" s="188" t="s">
        <v>1646</v>
      </c>
      <c r="B177" s="18" t="s">
        <v>420</v>
      </c>
      <c r="C177" s="14" t="s">
        <v>3594</v>
      </c>
      <c r="D177" s="51">
        <v>1</v>
      </c>
      <c r="E177" s="72" t="s">
        <v>844</v>
      </c>
      <c r="F177" s="71"/>
      <c r="G177" s="71"/>
      <c r="H177" s="300"/>
      <c r="I177" s="300"/>
      <c r="J177" s="300"/>
      <c r="K177" s="300"/>
      <c r="L177" s="300"/>
      <c r="M177" s="300"/>
      <c r="N177" s="300"/>
      <c r="O177" s="300"/>
      <c r="P177" s="300"/>
      <c r="Q177" s="300"/>
    </row>
    <row r="178" spans="1:17" ht="21">
      <c r="A178" s="1"/>
      <c r="B178" s="440" t="s">
        <v>1648</v>
      </c>
      <c r="C178" s="445"/>
      <c r="D178" s="445"/>
      <c r="E178" s="445"/>
      <c r="F178" s="445"/>
      <c r="G178" s="445"/>
      <c r="H178" s="300">
        <f>H179+H181+H185+H201+H206</f>
        <v>25</v>
      </c>
      <c r="I178" s="300">
        <f>I179+I181+I185+I201+I206</f>
        <v>50</v>
      </c>
      <c r="J178" s="300"/>
      <c r="K178" s="300"/>
      <c r="L178" s="300"/>
      <c r="M178" s="300"/>
      <c r="N178" s="300"/>
      <c r="O178" s="300"/>
      <c r="P178" s="300"/>
      <c r="Q178" s="300"/>
    </row>
    <row r="179" spans="1:17">
      <c r="A179" s="3" t="s">
        <v>1655</v>
      </c>
      <c r="B179" s="431" t="s">
        <v>1656</v>
      </c>
      <c r="C179" s="445"/>
      <c r="D179" s="445"/>
      <c r="E179" s="445"/>
      <c r="F179" s="445"/>
      <c r="G179" s="451"/>
      <c r="H179" s="300">
        <f>SUM(D180)</f>
        <v>1</v>
      </c>
      <c r="I179" s="300">
        <f>COUNT(D180)*2</f>
        <v>2</v>
      </c>
      <c r="J179" s="300"/>
      <c r="K179" s="300"/>
      <c r="L179" s="300"/>
      <c r="M179" s="300"/>
      <c r="N179" s="300"/>
      <c r="O179" s="300"/>
      <c r="P179" s="300"/>
      <c r="Q179" s="300"/>
    </row>
    <row r="180" spans="1:17" ht="43.5">
      <c r="A180" s="3" t="s">
        <v>1657</v>
      </c>
      <c r="B180" s="18" t="s">
        <v>1658</v>
      </c>
      <c r="C180" s="19" t="s">
        <v>3388</v>
      </c>
      <c r="D180" s="51">
        <v>1</v>
      </c>
      <c r="E180" s="16" t="s">
        <v>840</v>
      </c>
      <c r="F180" s="16"/>
      <c r="G180" s="16"/>
      <c r="H180" s="300"/>
      <c r="I180" s="300"/>
      <c r="J180" s="300"/>
      <c r="K180" s="300"/>
      <c r="L180" s="300"/>
      <c r="M180" s="300"/>
      <c r="N180" s="300"/>
      <c r="O180" s="300"/>
      <c r="P180" s="300"/>
      <c r="Q180" s="300"/>
    </row>
    <row r="181" spans="1:17">
      <c r="A181" s="3" t="s">
        <v>1660</v>
      </c>
      <c r="B181" s="431" t="s">
        <v>422</v>
      </c>
      <c r="C181" s="445"/>
      <c r="D181" s="445"/>
      <c r="E181" s="445"/>
      <c r="F181" s="445"/>
      <c r="G181" s="451"/>
      <c r="H181" s="300">
        <f>SUM(D183:D184)</f>
        <v>2</v>
      </c>
      <c r="I181" s="300">
        <f>COUNT(D183:D184)*2</f>
        <v>4</v>
      </c>
      <c r="J181" s="300"/>
      <c r="K181" s="300"/>
      <c r="L181" s="300"/>
      <c r="M181" s="300"/>
      <c r="N181" s="300"/>
      <c r="O181" s="300"/>
      <c r="P181" s="300"/>
      <c r="Q181" s="300"/>
    </row>
    <row r="182" spans="1:17" ht="62">
      <c r="A182" s="3" t="s">
        <v>1663</v>
      </c>
      <c r="B182" s="5" t="s">
        <v>3595</v>
      </c>
      <c r="C182" s="67" t="s">
        <v>3596</v>
      </c>
      <c r="D182" s="133">
        <v>1</v>
      </c>
      <c r="E182" s="114" t="s">
        <v>835</v>
      </c>
      <c r="F182" s="114"/>
      <c r="G182" s="114"/>
      <c r="H182" s="300"/>
      <c r="I182" s="300"/>
      <c r="J182" s="300"/>
      <c r="K182" s="300"/>
      <c r="L182" s="300"/>
      <c r="M182" s="300"/>
      <c r="N182" s="300"/>
      <c r="O182" s="300"/>
      <c r="P182" s="300"/>
      <c r="Q182" s="300"/>
    </row>
    <row r="183" spans="1:17" ht="62">
      <c r="A183" s="3" t="s">
        <v>1665</v>
      </c>
      <c r="B183" s="6" t="s">
        <v>425</v>
      </c>
      <c r="C183" s="18" t="s">
        <v>2831</v>
      </c>
      <c r="D183" s="51">
        <v>1</v>
      </c>
      <c r="E183" s="16" t="s">
        <v>835</v>
      </c>
      <c r="F183" s="16"/>
      <c r="G183" s="16"/>
      <c r="H183" s="300"/>
      <c r="I183" s="300"/>
      <c r="J183" s="300"/>
      <c r="K183" s="300"/>
      <c r="L183" s="300"/>
      <c r="M183" s="300"/>
      <c r="N183" s="300"/>
      <c r="O183" s="300"/>
      <c r="P183" s="300"/>
      <c r="Q183" s="300"/>
    </row>
    <row r="184" spans="1:17" ht="46.5">
      <c r="A184" s="3"/>
      <c r="B184" s="22"/>
      <c r="C184" s="18" t="s">
        <v>779</v>
      </c>
      <c r="D184" s="51">
        <v>1</v>
      </c>
      <c r="E184" s="16" t="s">
        <v>831</v>
      </c>
      <c r="F184" s="16"/>
      <c r="G184" s="16"/>
      <c r="H184" s="300"/>
      <c r="I184" s="300"/>
      <c r="J184" s="300"/>
      <c r="K184" s="300"/>
      <c r="L184" s="300"/>
      <c r="M184" s="300"/>
      <c r="N184" s="300"/>
      <c r="O184" s="300"/>
      <c r="P184" s="300"/>
      <c r="Q184" s="300"/>
    </row>
    <row r="185" spans="1:17">
      <c r="A185" s="3" t="s">
        <v>1666</v>
      </c>
      <c r="B185" s="431" t="s">
        <v>426</v>
      </c>
      <c r="C185" s="445"/>
      <c r="D185" s="445"/>
      <c r="E185" s="445"/>
      <c r="F185" s="445"/>
      <c r="G185" s="451"/>
      <c r="H185" s="300">
        <f>SUM(D186:D200)</f>
        <v>15</v>
      </c>
      <c r="I185" s="300">
        <f>COUNT(D186:D200)*2</f>
        <v>30</v>
      </c>
      <c r="J185" s="300"/>
      <c r="K185" s="300"/>
      <c r="L185" s="300"/>
      <c r="M185" s="300"/>
      <c r="N185" s="300"/>
      <c r="O185" s="300"/>
      <c r="P185" s="300"/>
      <c r="Q185" s="300"/>
    </row>
    <row r="186" spans="1:17" ht="46.5">
      <c r="A186" s="3" t="s">
        <v>1667</v>
      </c>
      <c r="B186" s="18" t="s">
        <v>427</v>
      </c>
      <c r="C186" s="43" t="s">
        <v>780</v>
      </c>
      <c r="D186" s="51">
        <v>1</v>
      </c>
      <c r="E186" s="16" t="s">
        <v>840</v>
      </c>
      <c r="F186" s="16"/>
      <c r="G186" s="16"/>
      <c r="H186" s="300"/>
      <c r="I186" s="300"/>
      <c r="J186" s="300"/>
      <c r="K186" s="300"/>
      <c r="L186" s="300"/>
      <c r="M186" s="300"/>
      <c r="N186" s="300"/>
      <c r="O186" s="300"/>
      <c r="P186" s="300"/>
      <c r="Q186" s="300"/>
    </row>
    <row r="187" spans="1:17" ht="29">
      <c r="A187" s="3"/>
      <c r="B187" s="18"/>
      <c r="C187" s="14" t="s">
        <v>781</v>
      </c>
      <c r="D187" s="51">
        <v>1</v>
      </c>
      <c r="E187" s="16" t="s">
        <v>827</v>
      </c>
      <c r="F187" s="16"/>
      <c r="G187" s="16"/>
      <c r="H187" s="300"/>
      <c r="I187" s="300"/>
      <c r="J187" s="300"/>
      <c r="K187" s="300"/>
      <c r="L187" s="300"/>
      <c r="M187" s="300"/>
      <c r="N187" s="300"/>
      <c r="O187" s="300"/>
      <c r="P187" s="300"/>
      <c r="Q187" s="300"/>
    </row>
    <row r="188" spans="1:17" ht="62">
      <c r="A188" s="3" t="s">
        <v>1668</v>
      </c>
      <c r="B188" s="18" t="s">
        <v>428</v>
      </c>
      <c r="C188" s="14" t="s">
        <v>3597</v>
      </c>
      <c r="D188" s="51">
        <v>1</v>
      </c>
      <c r="E188" s="16" t="s">
        <v>840</v>
      </c>
      <c r="F188" s="14"/>
      <c r="G188" s="16"/>
      <c r="H188" s="300"/>
      <c r="I188" s="300"/>
      <c r="J188" s="300"/>
      <c r="K188" s="300"/>
      <c r="L188" s="300"/>
      <c r="M188" s="300"/>
      <c r="N188" s="300"/>
      <c r="O188" s="300"/>
      <c r="P188" s="300"/>
      <c r="Q188" s="300"/>
    </row>
    <row r="189" spans="1:17" ht="58">
      <c r="A189" s="3"/>
      <c r="B189" s="18"/>
      <c r="C189" s="14" t="s">
        <v>3598</v>
      </c>
      <c r="D189" s="51">
        <v>1</v>
      </c>
      <c r="E189" s="16" t="s">
        <v>840</v>
      </c>
      <c r="F189" s="14"/>
      <c r="G189" s="16"/>
      <c r="H189" s="300"/>
      <c r="I189" s="300"/>
      <c r="J189" s="300"/>
      <c r="K189" s="300"/>
      <c r="L189" s="300"/>
      <c r="M189" s="300"/>
      <c r="N189" s="300"/>
      <c r="O189" s="300"/>
      <c r="P189" s="300"/>
      <c r="Q189" s="300"/>
    </row>
    <row r="190" spans="1:17" ht="58">
      <c r="A190" s="3"/>
      <c r="B190" s="18"/>
      <c r="C190" s="14" t="s">
        <v>3599</v>
      </c>
      <c r="D190" s="51">
        <v>1</v>
      </c>
      <c r="E190" s="16" t="s">
        <v>840</v>
      </c>
      <c r="F190" s="14"/>
      <c r="G190" s="16"/>
      <c r="H190" s="300"/>
      <c r="I190" s="300"/>
      <c r="J190" s="300"/>
      <c r="K190" s="300"/>
      <c r="L190" s="300"/>
      <c r="M190" s="300"/>
      <c r="N190" s="300"/>
      <c r="O190" s="300"/>
      <c r="P190" s="300"/>
      <c r="Q190" s="300"/>
    </row>
    <row r="191" spans="1:17" ht="58">
      <c r="A191" s="3"/>
      <c r="B191" s="18"/>
      <c r="C191" s="14" t="s">
        <v>3600</v>
      </c>
      <c r="D191" s="51">
        <v>1</v>
      </c>
      <c r="E191" s="16" t="s">
        <v>840</v>
      </c>
      <c r="F191" s="14"/>
      <c r="G191" s="16"/>
      <c r="H191" s="300"/>
      <c r="I191" s="300"/>
      <c r="J191" s="300"/>
      <c r="K191" s="300"/>
      <c r="L191" s="300"/>
      <c r="M191" s="300"/>
      <c r="N191" s="300"/>
      <c r="O191" s="300"/>
      <c r="P191" s="300"/>
      <c r="Q191" s="300"/>
    </row>
    <row r="192" spans="1:17" ht="58">
      <c r="A192" s="3"/>
      <c r="B192" s="18"/>
      <c r="C192" s="14" t="s">
        <v>3601</v>
      </c>
      <c r="D192" s="51">
        <v>1</v>
      </c>
      <c r="E192" s="16" t="s">
        <v>840</v>
      </c>
      <c r="F192" s="14"/>
      <c r="G192" s="16"/>
      <c r="H192" s="300"/>
      <c r="I192" s="300"/>
      <c r="J192" s="300"/>
      <c r="K192" s="300"/>
      <c r="L192" s="300"/>
      <c r="M192" s="300"/>
      <c r="N192" s="300"/>
      <c r="O192" s="300"/>
      <c r="P192" s="300"/>
      <c r="Q192" s="300"/>
    </row>
    <row r="193" spans="1:17" ht="43.5">
      <c r="A193" s="3"/>
      <c r="B193" s="18"/>
      <c r="C193" s="69" t="s">
        <v>3602</v>
      </c>
      <c r="D193" s="51">
        <v>1</v>
      </c>
      <c r="E193" s="16" t="s">
        <v>840</v>
      </c>
      <c r="F193" s="14"/>
      <c r="G193" s="16"/>
      <c r="H193" s="300"/>
      <c r="I193" s="300"/>
      <c r="J193" s="300"/>
      <c r="K193" s="300"/>
      <c r="L193" s="300"/>
      <c r="M193" s="300"/>
      <c r="N193" s="300"/>
      <c r="O193" s="300"/>
      <c r="P193" s="300"/>
      <c r="Q193" s="300"/>
    </row>
    <row r="194" spans="1:17" ht="72.5">
      <c r="A194" s="3"/>
      <c r="B194" s="18"/>
      <c r="C194" s="14" t="s">
        <v>3603</v>
      </c>
      <c r="D194" s="51">
        <v>1</v>
      </c>
      <c r="E194" s="16" t="s">
        <v>840</v>
      </c>
      <c r="F194" s="14"/>
      <c r="G194" s="16"/>
      <c r="H194" s="300"/>
      <c r="I194" s="300"/>
      <c r="J194" s="300"/>
      <c r="K194" s="300"/>
      <c r="L194" s="300"/>
      <c r="M194" s="300"/>
      <c r="N194" s="300"/>
      <c r="O194" s="300"/>
      <c r="P194" s="300"/>
      <c r="Q194" s="300"/>
    </row>
    <row r="195" spans="1:17" ht="58">
      <c r="A195" s="3"/>
      <c r="B195" s="18"/>
      <c r="C195" s="14" t="s">
        <v>3604</v>
      </c>
      <c r="D195" s="51">
        <v>1</v>
      </c>
      <c r="E195" s="16" t="s">
        <v>840</v>
      </c>
      <c r="F195" s="14"/>
      <c r="G195" s="16"/>
      <c r="H195" s="300"/>
      <c r="I195" s="300"/>
      <c r="J195" s="300"/>
      <c r="K195" s="300"/>
      <c r="L195" s="300"/>
      <c r="M195" s="300"/>
      <c r="N195" s="300"/>
      <c r="O195" s="300"/>
      <c r="P195" s="300"/>
      <c r="Q195" s="300"/>
    </row>
    <row r="196" spans="1:17" ht="58">
      <c r="A196" s="3"/>
      <c r="B196" s="18"/>
      <c r="C196" s="14" t="s">
        <v>3605</v>
      </c>
      <c r="D196" s="51">
        <v>1</v>
      </c>
      <c r="E196" s="16" t="s">
        <v>840</v>
      </c>
      <c r="F196" s="14"/>
      <c r="G196" s="16"/>
      <c r="H196" s="300"/>
      <c r="I196" s="300"/>
      <c r="J196" s="300"/>
      <c r="K196" s="300"/>
      <c r="L196" s="300"/>
      <c r="M196" s="300"/>
      <c r="N196" s="300"/>
      <c r="O196" s="300"/>
      <c r="P196" s="300"/>
      <c r="Q196" s="300"/>
    </row>
    <row r="197" spans="1:17" ht="43.5">
      <c r="A197" s="3"/>
      <c r="B197" s="18"/>
      <c r="C197" s="14" t="s">
        <v>3606</v>
      </c>
      <c r="D197" s="51">
        <v>1</v>
      </c>
      <c r="E197" s="16" t="s">
        <v>840</v>
      </c>
      <c r="F197" s="14"/>
      <c r="G197" s="16"/>
      <c r="H197" s="300"/>
      <c r="I197" s="300"/>
      <c r="J197" s="300"/>
      <c r="K197" s="300"/>
      <c r="L197" s="300"/>
      <c r="M197" s="300"/>
      <c r="N197" s="300"/>
      <c r="O197" s="300"/>
      <c r="P197" s="300"/>
      <c r="Q197" s="300"/>
    </row>
    <row r="198" spans="1:17" ht="58">
      <c r="A198" s="3"/>
      <c r="B198" s="18"/>
      <c r="C198" s="43" t="s">
        <v>3607</v>
      </c>
      <c r="D198" s="51">
        <v>1</v>
      </c>
      <c r="E198" s="16" t="s">
        <v>840</v>
      </c>
      <c r="F198" s="14"/>
      <c r="G198" s="16"/>
      <c r="H198" s="300"/>
      <c r="I198" s="300"/>
      <c r="J198" s="300"/>
      <c r="K198" s="300"/>
      <c r="L198" s="300"/>
      <c r="M198" s="300"/>
      <c r="N198" s="300"/>
      <c r="O198" s="300"/>
      <c r="P198" s="300"/>
      <c r="Q198" s="300"/>
    </row>
    <row r="199" spans="1:17" ht="46.5">
      <c r="A199" s="3" t="s">
        <v>1680</v>
      </c>
      <c r="B199" s="18" t="s">
        <v>429</v>
      </c>
      <c r="C199" s="19" t="s">
        <v>794</v>
      </c>
      <c r="D199" s="51">
        <v>1</v>
      </c>
      <c r="E199" s="16" t="s">
        <v>835</v>
      </c>
      <c r="F199" s="22"/>
      <c r="G199" s="16"/>
      <c r="H199" s="300"/>
      <c r="I199" s="300"/>
      <c r="J199" s="300"/>
      <c r="K199" s="300"/>
      <c r="L199" s="300"/>
      <c r="M199" s="300"/>
      <c r="N199" s="300"/>
      <c r="O199" s="300"/>
      <c r="P199" s="300"/>
      <c r="Q199" s="300"/>
    </row>
    <row r="200" spans="1:17" ht="43.5">
      <c r="A200" s="3" t="s">
        <v>1682</v>
      </c>
      <c r="B200" s="18" t="s">
        <v>430</v>
      </c>
      <c r="C200" s="14" t="s">
        <v>3608</v>
      </c>
      <c r="D200" s="51">
        <v>1</v>
      </c>
      <c r="E200" s="16" t="s">
        <v>823</v>
      </c>
      <c r="F200" s="15" t="s">
        <v>3609</v>
      </c>
      <c r="G200" s="16"/>
      <c r="H200" s="300"/>
      <c r="I200" s="300"/>
      <c r="J200" s="300"/>
      <c r="K200" s="300"/>
      <c r="L200" s="300"/>
      <c r="M200" s="300"/>
      <c r="N200" s="300"/>
      <c r="O200" s="300"/>
      <c r="P200" s="300"/>
      <c r="Q200" s="300"/>
    </row>
    <row r="201" spans="1:17">
      <c r="A201" s="3" t="s">
        <v>1684</v>
      </c>
      <c r="B201" s="431" t="s">
        <v>1685</v>
      </c>
      <c r="C201" s="445"/>
      <c r="D201" s="445"/>
      <c r="E201" s="445"/>
      <c r="F201" s="445"/>
      <c r="G201" s="451"/>
      <c r="H201" s="300">
        <f>SUM(D202:D205)</f>
        <v>4</v>
      </c>
      <c r="I201" s="300">
        <f>COUNT(D202:D205)*2</f>
        <v>8</v>
      </c>
      <c r="J201" s="300"/>
      <c r="K201" s="300"/>
      <c r="L201" s="300"/>
      <c r="M201" s="300"/>
      <c r="N201" s="300"/>
      <c r="O201" s="300"/>
      <c r="P201" s="300"/>
      <c r="Q201" s="300"/>
    </row>
    <row r="202" spans="1:17" ht="31">
      <c r="A202" s="3" t="s">
        <v>1686</v>
      </c>
      <c r="B202" s="5" t="s">
        <v>1687</v>
      </c>
      <c r="C202" s="19" t="s">
        <v>1688</v>
      </c>
      <c r="D202" s="51">
        <v>1</v>
      </c>
      <c r="E202" s="16" t="s">
        <v>829</v>
      </c>
      <c r="F202" s="16"/>
      <c r="G202" s="16"/>
      <c r="H202" s="300"/>
      <c r="I202" s="300"/>
      <c r="J202" s="300"/>
      <c r="K202" s="300"/>
      <c r="L202" s="300"/>
      <c r="M202" s="300"/>
      <c r="N202" s="300"/>
      <c r="O202" s="300"/>
      <c r="P202" s="300"/>
      <c r="Q202" s="300"/>
    </row>
    <row r="203" spans="1:17" ht="46.5">
      <c r="A203" s="3" t="s">
        <v>1693</v>
      </c>
      <c r="B203" s="7" t="s">
        <v>1694</v>
      </c>
      <c r="C203" s="43" t="s">
        <v>1695</v>
      </c>
      <c r="D203" s="51">
        <v>1</v>
      </c>
      <c r="E203" s="16" t="s">
        <v>829</v>
      </c>
      <c r="F203" s="16"/>
      <c r="G203" s="16"/>
      <c r="H203" s="300"/>
      <c r="I203" s="300"/>
      <c r="J203" s="300"/>
      <c r="K203" s="300"/>
      <c r="L203" s="300"/>
      <c r="M203" s="300"/>
      <c r="N203" s="300"/>
      <c r="O203" s="300"/>
      <c r="P203" s="300"/>
      <c r="Q203" s="300"/>
    </row>
    <row r="204" spans="1:17" ht="46.5">
      <c r="A204" s="3" t="s">
        <v>1696</v>
      </c>
      <c r="B204" s="5" t="s">
        <v>1697</v>
      </c>
      <c r="C204" s="16" t="s">
        <v>2570</v>
      </c>
      <c r="D204" s="51">
        <v>1</v>
      </c>
      <c r="E204" s="16" t="s">
        <v>829</v>
      </c>
      <c r="F204" s="16"/>
      <c r="G204" s="16"/>
      <c r="H204" s="300"/>
      <c r="I204" s="300"/>
      <c r="J204" s="300"/>
      <c r="K204" s="300"/>
      <c r="L204" s="300"/>
      <c r="M204" s="300"/>
      <c r="N204" s="300"/>
      <c r="O204" s="300"/>
      <c r="P204" s="300"/>
      <c r="Q204" s="300"/>
    </row>
    <row r="205" spans="1:17" ht="62">
      <c r="A205" s="3" t="s">
        <v>1699</v>
      </c>
      <c r="B205" s="5" t="s">
        <v>1700</v>
      </c>
      <c r="C205" s="19" t="s">
        <v>3610</v>
      </c>
      <c r="D205" s="51">
        <v>1</v>
      </c>
      <c r="E205" s="16" t="s">
        <v>829</v>
      </c>
      <c r="F205" s="16"/>
      <c r="G205" s="16"/>
      <c r="H205" s="300"/>
      <c r="I205" s="300"/>
      <c r="J205" s="300"/>
      <c r="K205" s="300"/>
      <c r="L205" s="300"/>
      <c r="M205" s="300"/>
      <c r="N205" s="300"/>
      <c r="O205" s="300"/>
      <c r="P205" s="300"/>
      <c r="Q205" s="300"/>
    </row>
    <row r="206" spans="1:17">
      <c r="A206" s="3" t="s">
        <v>1702</v>
      </c>
      <c r="B206" s="431" t="s">
        <v>431</v>
      </c>
      <c r="C206" s="445"/>
      <c r="D206" s="445"/>
      <c r="E206" s="445"/>
      <c r="F206" s="445"/>
      <c r="G206" s="451"/>
      <c r="H206" s="300">
        <f>SUM(D207:D209)</f>
        <v>3</v>
      </c>
      <c r="I206" s="300">
        <f>COUNT(D207:D209)*2</f>
        <v>6</v>
      </c>
      <c r="J206" s="300"/>
      <c r="K206" s="300"/>
      <c r="L206" s="300"/>
      <c r="M206" s="300"/>
      <c r="N206" s="300"/>
      <c r="O206" s="300"/>
      <c r="P206" s="300"/>
      <c r="Q206" s="300"/>
    </row>
    <row r="207" spans="1:17" ht="62">
      <c r="A207" s="3" t="s">
        <v>1703</v>
      </c>
      <c r="B207" s="5" t="s">
        <v>432</v>
      </c>
      <c r="C207" s="69" t="s">
        <v>3611</v>
      </c>
      <c r="D207" s="51">
        <v>1</v>
      </c>
      <c r="E207" s="16" t="s">
        <v>829</v>
      </c>
      <c r="F207" s="16"/>
      <c r="G207" s="16"/>
      <c r="H207" s="300"/>
      <c r="I207" s="300"/>
      <c r="J207" s="300"/>
      <c r="K207" s="300"/>
      <c r="L207" s="300"/>
      <c r="M207" s="300"/>
      <c r="N207" s="300"/>
      <c r="O207" s="300"/>
      <c r="P207" s="300"/>
      <c r="Q207" s="300"/>
    </row>
    <row r="208" spans="1:17" ht="46.5">
      <c r="A208" s="3" t="s">
        <v>1705</v>
      </c>
      <c r="B208" s="6" t="s">
        <v>433</v>
      </c>
      <c r="C208" s="19" t="s">
        <v>1706</v>
      </c>
      <c r="D208" s="51">
        <v>1</v>
      </c>
      <c r="E208" s="16" t="s">
        <v>831</v>
      </c>
      <c r="F208" s="16"/>
      <c r="G208" s="16"/>
      <c r="H208" s="300"/>
      <c r="I208" s="300"/>
      <c r="J208" s="300"/>
      <c r="K208" s="300"/>
      <c r="L208" s="300"/>
      <c r="M208" s="300"/>
      <c r="N208" s="300"/>
      <c r="O208" s="300"/>
      <c r="P208" s="300"/>
      <c r="Q208" s="300"/>
    </row>
    <row r="209" spans="1:17" ht="46.5">
      <c r="A209" s="3" t="s">
        <v>205</v>
      </c>
      <c r="B209" s="5" t="s">
        <v>434</v>
      </c>
      <c r="C209" s="14" t="s">
        <v>798</v>
      </c>
      <c r="D209" s="51">
        <v>1</v>
      </c>
      <c r="E209" s="16" t="s">
        <v>835</v>
      </c>
      <c r="F209" s="16"/>
      <c r="G209" s="16"/>
      <c r="H209" s="300"/>
      <c r="I209" s="300"/>
      <c r="J209" s="300"/>
      <c r="K209" s="300"/>
      <c r="L209" s="300"/>
      <c r="M209" s="300"/>
      <c r="N209" s="300"/>
      <c r="O209" s="300"/>
      <c r="P209" s="300"/>
      <c r="Q209" s="300"/>
    </row>
    <row r="210" spans="1:17" ht="21">
      <c r="A210" s="1"/>
      <c r="B210" s="440" t="s">
        <v>435</v>
      </c>
      <c r="C210" s="445"/>
      <c r="D210" s="445"/>
      <c r="E210" s="445"/>
      <c r="F210" s="445"/>
      <c r="G210" s="451"/>
      <c r="H210" s="300">
        <f>H211+H217+H222+H225</f>
        <v>14</v>
      </c>
      <c r="I210" s="300">
        <f>I211+I217+I222+I225</f>
        <v>28</v>
      </c>
      <c r="J210" s="300"/>
      <c r="K210" s="300"/>
      <c r="L210" s="300"/>
      <c r="M210" s="300"/>
      <c r="N210" s="300"/>
      <c r="O210" s="300"/>
      <c r="P210" s="300"/>
      <c r="Q210" s="300"/>
    </row>
    <row r="211" spans="1:17">
      <c r="A211" s="187" t="s">
        <v>1719</v>
      </c>
      <c r="B211" s="431" t="s">
        <v>436</v>
      </c>
      <c r="C211" s="445"/>
      <c r="D211" s="445"/>
      <c r="E211" s="445"/>
      <c r="F211" s="445"/>
      <c r="G211" s="451"/>
      <c r="H211" s="300">
        <f>SUM(D212:D216)</f>
        <v>5</v>
      </c>
      <c r="I211" s="300">
        <f>COUNT(D212:D216)*2</f>
        <v>10</v>
      </c>
      <c r="J211" s="300"/>
      <c r="K211" s="300"/>
      <c r="L211" s="300"/>
      <c r="M211" s="300"/>
      <c r="N211" s="300"/>
      <c r="O211" s="300"/>
      <c r="P211" s="300"/>
      <c r="Q211" s="300"/>
    </row>
    <row r="212" spans="1:17" ht="29">
      <c r="A212" s="3" t="s">
        <v>1720</v>
      </c>
      <c r="B212" s="14" t="s">
        <v>437</v>
      </c>
      <c r="C212" s="14" t="s">
        <v>3612</v>
      </c>
      <c r="D212" s="51">
        <v>1</v>
      </c>
      <c r="E212" s="71" t="s">
        <v>840</v>
      </c>
      <c r="F212" s="71"/>
      <c r="G212" s="71"/>
      <c r="H212" s="300"/>
      <c r="I212" s="300"/>
      <c r="J212" s="300"/>
      <c r="K212" s="300"/>
      <c r="L212" s="300"/>
      <c r="M212" s="300"/>
      <c r="N212" s="300"/>
      <c r="O212" s="300"/>
      <c r="P212" s="300"/>
      <c r="Q212" s="300"/>
    </row>
    <row r="213" spans="1:17">
      <c r="A213" s="3"/>
      <c r="B213" s="14"/>
      <c r="C213" s="14" t="s">
        <v>3613</v>
      </c>
      <c r="D213" s="51">
        <v>1</v>
      </c>
      <c r="E213" s="71" t="s">
        <v>840</v>
      </c>
      <c r="F213" s="71"/>
      <c r="G213" s="71"/>
      <c r="H213" s="300"/>
      <c r="I213" s="300"/>
      <c r="J213" s="300"/>
      <c r="K213" s="300"/>
      <c r="L213" s="300"/>
      <c r="M213" s="300"/>
      <c r="N213" s="300"/>
      <c r="O213" s="300"/>
      <c r="P213" s="300"/>
      <c r="Q213" s="300"/>
    </row>
    <row r="214" spans="1:17" ht="29">
      <c r="A214" s="3"/>
      <c r="B214" s="14"/>
      <c r="C214" s="14" t="s">
        <v>3614</v>
      </c>
      <c r="D214" s="51">
        <v>1</v>
      </c>
      <c r="E214" s="71" t="s">
        <v>840</v>
      </c>
      <c r="F214" s="71"/>
      <c r="G214" s="71"/>
      <c r="H214" s="300"/>
      <c r="I214" s="300"/>
      <c r="J214" s="300"/>
      <c r="K214" s="300"/>
      <c r="L214" s="300"/>
      <c r="M214" s="300"/>
      <c r="N214" s="300"/>
      <c r="O214" s="300"/>
      <c r="P214" s="300"/>
      <c r="Q214" s="300"/>
    </row>
    <row r="215" spans="1:17" ht="29">
      <c r="A215" s="3"/>
      <c r="B215" s="14"/>
      <c r="C215" s="14" t="s">
        <v>3615</v>
      </c>
      <c r="D215" s="51">
        <v>1</v>
      </c>
      <c r="E215" s="71" t="s">
        <v>840</v>
      </c>
      <c r="F215" s="71"/>
      <c r="G215" s="71"/>
      <c r="H215" s="300"/>
      <c r="I215" s="300"/>
      <c r="J215" s="300"/>
      <c r="K215" s="300"/>
      <c r="L215" s="300"/>
      <c r="M215" s="300"/>
      <c r="N215" s="300"/>
      <c r="O215" s="300"/>
      <c r="P215" s="300"/>
      <c r="Q215" s="300"/>
    </row>
    <row r="216" spans="1:17" ht="29">
      <c r="A216" s="3" t="s">
        <v>1731</v>
      </c>
      <c r="B216" s="14" t="s">
        <v>438</v>
      </c>
      <c r="C216" s="94" t="s">
        <v>3616</v>
      </c>
      <c r="D216" s="51">
        <v>1</v>
      </c>
      <c r="E216" s="71" t="s">
        <v>840</v>
      </c>
      <c r="F216" s="71"/>
      <c r="G216" s="71"/>
      <c r="H216" s="300"/>
      <c r="I216" s="300"/>
      <c r="J216" s="300"/>
      <c r="K216" s="300"/>
      <c r="L216" s="300"/>
      <c r="M216" s="300"/>
      <c r="N216" s="300"/>
      <c r="O216" s="300"/>
      <c r="P216" s="300"/>
      <c r="Q216" s="300"/>
    </row>
    <row r="217" spans="1:17">
      <c r="A217" s="3" t="s">
        <v>1733</v>
      </c>
      <c r="B217" s="431" t="s">
        <v>439</v>
      </c>
      <c r="C217" s="445"/>
      <c r="D217" s="445"/>
      <c r="E217" s="445"/>
      <c r="F217" s="445"/>
      <c r="G217" s="451"/>
      <c r="H217" s="300">
        <f>SUM(D218:D221)</f>
        <v>4</v>
      </c>
      <c r="I217" s="300">
        <f>COUNT(D218:D221)*2</f>
        <v>8</v>
      </c>
      <c r="J217" s="300"/>
      <c r="K217" s="300"/>
      <c r="L217" s="300"/>
      <c r="M217" s="300"/>
      <c r="N217" s="300"/>
      <c r="O217" s="300"/>
      <c r="P217" s="300"/>
      <c r="Q217" s="300"/>
    </row>
    <row r="218" spans="1:17" ht="29">
      <c r="A218" s="3" t="s">
        <v>1734</v>
      </c>
      <c r="B218" s="14" t="s">
        <v>440</v>
      </c>
      <c r="C218" s="14" t="s">
        <v>3617</v>
      </c>
      <c r="D218" s="51">
        <v>1</v>
      </c>
      <c r="E218" s="71" t="s">
        <v>840</v>
      </c>
      <c r="F218" s="71"/>
      <c r="G218" s="71"/>
      <c r="H218" s="300"/>
      <c r="I218" s="300"/>
      <c r="J218" s="300"/>
      <c r="K218" s="300"/>
      <c r="L218" s="300"/>
      <c r="M218" s="300"/>
      <c r="N218" s="300"/>
      <c r="O218" s="300"/>
      <c r="P218" s="300"/>
      <c r="Q218" s="300"/>
    </row>
    <row r="219" spans="1:17" ht="29">
      <c r="A219" s="3"/>
      <c r="B219" s="14"/>
      <c r="C219" s="14" t="s">
        <v>3618</v>
      </c>
      <c r="D219" s="51">
        <v>1</v>
      </c>
      <c r="E219" s="71" t="s">
        <v>840</v>
      </c>
      <c r="F219" s="71"/>
      <c r="G219" s="71"/>
      <c r="H219" s="300"/>
      <c r="I219" s="300"/>
      <c r="J219" s="300"/>
      <c r="K219" s="300"/>
      <c r="L219" s="300"/>
      <c r="M219" s="300"/>
      <c r="N219" s="300"/>
      <c r="O219" s="300"/>
      <c r="P219" s="300"/>
      <c r="Q219" s="300"/>
    </row>
    <row r="220" spans="1:17">
      <c r="A220" s="3"/>
      <c r="B220" s="14"/>
      <c r="C220" s="14" t="s">
        <v>3619</v>
      </c>
      <c r="D220" s="51">
        <v>1</v>
      </c>
      <c r="E220" s="71" t="s">
        <v>840</v>
      </c>
      <c r="F220" s="71"/>
      <c r="G220" s="71"/>
      <c r="H220" s="300"/>
      <c r="I220" s="300"/>
      <c r="J220" s="300"/>
      <c r="K220" s="300"/>
      <c r="L220" s="300"/>
      <c r="M220" s="300"/>
      <c r="N220" s="300"/>
      <c r="O220" s="300"/>
      <c r="P220" s="300"/>
      <c r="Q220" s="300"/>
    </row>
    <row r="221" spans="1:17" ht="29">
      <c r="A221" s="3"/>
      <c r="B221" s="14"/>
      <c r="C221" s="14" t="s">
        <v>3620</v>
      </c>
      <c r="D221" s="51">
        <v>1</v>
      </c>
      <c r="E221" s="71" t="s">
        <v>840</v>
      </c>
      <c r="F221" s="71"/>
      <c r="G221" s="71"/>
      <c r="H221" s="300"/>
      <c r="I221" s="300"/>
      <c r="J221" s="300"/>
      <c r="K221" s="300"/>
      <c r="L221" s="300"/>
      <c r="M221" s="300"/>
      <c r="N221" s="300"/>
      <c r="O221" s="300"/>
      <c r="P221" s="300"/>
      <c r="Q221" s="300"/>
    </row>
    <row r="222" spans="1:17">
      <c r="A222" s="3" t="s">
        <v>1736</v>
      </c>
      <c r="B222" s="431" t="s">
        <v>441</v>
      </c>
      <c r="C222" s="445"/>
      <c r="D222" s="445"/>
      <c r="E222" s="445"/>
      <c r="F222" s="445"/>
      <c r="G222" s="451"/>
      <c r="H222" s="300">
        <f>SUM(D223:D224)</f>
        <v>2</v>
      </c>
      <c r="I222" s="300">
        <f>COUNT(D223:D224)*2</f>
        <v>4</v>
      </c>
      <c r="J222" s="300"/>
      <c r="K222" s="300"/>
      <c r="L222" s="300"/>
      <c r="M222" s="300"/>
      <c r="N222" s="300"/>
      <c r="O222" s="300"/>
      <c r="P222" s="300"/>
      <c r="Q222" s="300"/>
    </row>
    <row r="223" spans="1:17" ht="43.5">
      <c r="A223" s="3" t="s">
        <v>1737</v>
      </c>
      <c r="B223" s="14" t="s">
        <v>442</v>
      </c>
      <c r="C223" s="67" t="s">
        <v>3621</v>
      </c>
      <c r="D223" s="51">
        <v>1</v>
      </c>
      <c r="E223" s="71" t="s">
        <v>840</v>
      </c>
      <c r="F223" s="71"/>
      <c r="G223" s="71"/>
      <c r="H223" s="300"/>
      <c r="I223" s="300"/>
      <c r="J223" s="300"/>
      <c r="K223" s="300"/>
      <c r="L223" s="300"/>
      <c r="M223" s="300"/>
      <c r="N223" s="300"/>
      <c r="O223" s="300"/>
      <c r="P223" s="300"/>
      <c r="Q223" s="300"/>
    </row>
    <row r="224" spans="1:17" ht="29">
      <c r="A224" s="3"/>
      <c r="B224" s="14"/>
      <c r="C224" s="14" t="s">
        <v>3622</v>
      </c>
      <c r="D224" s="51">
        <v>1</v>
      </c>
      <c r="E224" s="71" t="s">
        <v>840</v>
      </c>
      <c r="F224" s="71"/>
      <c r="G224" s="71"/>
      <c r="H224" s="300"/>
      <c r="I224" s="300"/>
      <c r="J224" s="300"/>
      <c r="K224" s="300"/>
      <c r="L224" s="300"/>
      <c r="M224" s="300"/>
      <c r="N224" s="300"/>
      <c r="O224" s="300"/>
      <c r="P224" s="300"/>
      <c r="Q224" s="300"/>
    </row>
    <row r="225" spans="1:17">
      <c r="A225" s="3" t="s">
        <v>1745</v>
      </c>
      <c r="B225" s="431" t="s">
        <v>443</v>
      </c>
      <c r="C225" s="445"/>
      <c r="D225" s="445"/>
      <c r="E225" s="445"/>
      <c r="F225" s="445"/>
      <c r="G225" s="451"/>
      <c r="H225" s="300">
        <f>SUM(D226:D228)</f>
        <v>3</v>
      </c>
      <c r="I225" s="300">
        <f>COUNT(D226:D228)*2</f>
        <v>6</v>
      </c>
      <c r="J225" s="300"/>
      <c r="K225" s="300"/>
      <c r="L225" s="300"/>
      <c r="M225" s="300"/>
      <c r="N225" s="300"/>
      <c r="O225" s="300"/>
      <c r="P225" s="300"/>
      <c r="Q225" s="300"/>
    </row>
    <row r="226" spans="1:17" ht="29">
      <c r="A226" s="3" t="s">
        <v>1746</v>
      </c>
      <c r="B226" s="14" t="s">
        <v>444</v>
      </c>
      <c r="C226" s="19" t="s">
        <v>3623</v>
      </c>
      <c r="D226" s="51">
        <v>1</v>
      </c>
      <c r="E226" s="71" t="s">
        <v>840</v>
      </c>
      <c r="F226" s="71"/>
      <c r="G226" s="71"/>
      <c r="H226" s="300"/>
      <c r="I226" s="300"/>
      <c r="J226" s="300"/>
      <c r="K226" s="300"/>
      <c r="L226" s="300"/>
      <c r="M226" s="300"/>
      <c r="N226" s="300"/>
      <c r="O226" s="300"/>
      <c r="P226" s="300"/>
      <c r="Q226" s="300"/>
    </row>
    <row r="227" spans="1:17">
      <c r="A227" s="3"/>
      <c r="B227" s="14"/>
      <c r="C227" s="19" t="s">
        <v>3624</v>
      </c>
      <c r="D227" s="51">
        <v>1</v>
      </c>
      <c r="E227" s="71" t="s">
        <v>840</v>
      </c>
      <c r="F227" s="71"/>
      <c r="G227" s="71"/>
      <c r="H227" s="300"/>
      <c r="I227" s="300"/>
      <c r="J227" s="300"/>
      <c r="K227" s="300"/>
      <c r="L227" s="300"/>
      <c r="M227" s="300"/>
      <c r="N227" s="300"/>
      <c r="O227" s="300"/>
      <c r="P227" s="300"/>
      <c r="Q227" s="300"/>
    </row>
    <row r="228" spans="1:17" ht="29">
      <c r="A228" s="3"/>
      <c r="B228" s="14"/>
      <c r="C228" s="19" t="s">
        <v>3625</v>
      </c>
      <c r="D228" s="51">
        <v>1</v>
      </c>
      <c r="E228" s="71" t="s">
        <v>840</v>
      </c>
      <c r="F228" s="71"/>
      <c r="G228" s="71"/>
      <c r="H228" s="300"/>
      <c r="I228" s="300"/>
      <c r="J228" s="300"/>
      <c r="K228" s="300"/>
      <c r="L228" s="300"/>
      <c r="M228" s="300"/>
      <c r="N228" s="300"/>
      <c r="O228" s="300"/>
      <c r="P228" s="300"/>
      <c r="Q228" s="300"/>
    </row>
    <row r="229" spans="1:17">
      <c r="A229" s="43"/>
      <c r="B229" s="22"/>
      <c r="C229" s="22"/>
      <c r="D229" s="152"/>
      <c r="E229" s="22"/>
      <c r="F229" s="22"/>
      <c r="G229" s="22"/>
      <c r="H229" s="300"/>
      <c r="I229" s="300"/>
      <c r="J229" s="300"/>
      <c r="K229" s="300"/>
      <c r="L229" s="300"/>
      <c r="M229" s="300"/>
      <c r="N229" s="300"/>
      <c r="O229" s="300"/>
      <c r="P229" s="300"/>
      <c r="Q229" s="300"/>
    </row>
    <row r="230" spans="1:17">
      <c r="A230" s="43"/>
      <c r="B230" s="22"/>
      <c r="C230" s="22"/>
      <c r="D230" s="152"/>
      <c r="E230" s="22"/>
      <c r="F230" s="22"/>
      <c r="G230" s="22"/>
      <c r="H230" s="124"/>
      <c r="I230" s="124"/>
      <c r="J230" s="124"/>
      <c r="K230" s="124"/>
      <c r="L230" s="124"/>
    </row>
    <row r="231" spans="1:17" ht="46">
      <c r="A231" s="488" t="s">
        <v>3626</v>
      </c>
      <c r="B231" s="488"/>
      <c r="C231" s="488"/>
      <c r="D231" s="152"/>
      <c r="E231" s="22"/>
      <c r="F231" s="22"/>
      <c r="G231" s="22"/>
      <c r="H231" s="124"/>
      <c r="I231" s="124"/>
      <c r="J231" s="124"/>
      <c r="K231" s="124"/>
      <c r="L231" s="124"/>
    </row>
    <row r="232" spans="1:17" ht="62">
      <c r="A232" s="151"/>
      <c r="B232" s="190" t="s">
        <v>3627</v>
      </c>
      <c r="C232" s="120">
        <f>D259</f>
        <v>50</v>
      </c>
      <c r="D232" s="152"/>
      <c r="E232" s="22"/>
      <c r="F232" s="22"/>
      <c r="G232" s="22"/>
      <c r="H232" s="124"/>
      <c r="I232" s="124"/>
      <c r="J232" s="124"/>
      <c r="K232" s="124"/>
      <c r="L232" s="124"/>
    </row>
    <row r="233" spans="1:17" ht="26">
      <c r="A233" s="151"/>
      <c r="B233" s="482" t="s">
        <v>446</v>
      </c>
      <c r="C233" s="489"/>
      <c r="D233" s="152"/>
      <c r="E233" s="22"/>
      <c r="F233" s="22"/>
      <c r="G233" s="22"/>
      <c r="H233" s="124"/>
      <c r="I233" s="124"/>
      <c r="J233" s="124"/>
      <c r="K233" s="124"/>
      <c r="L233" s="124"/>
    </row>
    <row r="234" spans="1:17" ht="21">
      <c r="A234" s="3" t="s">
        <v>216</v>
      </c>
      <c r="B234" s="191" t="s">
        <v>447</v>
      </c>
      <c r="C234" s="110">
        <f>D251</f>
        <v>50</v>
      </c>
      <c r="D234" s="152"/>
      <c r="E234" s="22"/>
      <c r="F234" s="22"/>
      <c r="G234" s="22"/>
      <c r="H234" s="124"/>
      <c r="I234" s="124"/>
      <c r="J234" s="124"/>
      <c r="K234" s="124"/>
      <c r="L234" s="124"/>
    </row>
    <row r="235" spans="1:17" ht="21">
      <c r="A235" s="3" t="s">
        <v>217</v>
      </c>
      <c r="B235" s="191" t="s">
        <v>448</v>
      </c>
      <c r="C235" s="110">
        <f t="shared" ref="C235:C241" si="0">D252</f>
        <v>50</v>
      </c>
      <c r="D235" s="152"/>
      <c r="E235" s="22"/>
      <c r="F235" s="22"/>
      <c r="G235" s="22"/>
      <c r="H235" s="124"/>
      <c r="I235" s="124"/>
      <c r="J235" s="124"/>
      <c r="K235" s="124"/>
      <c r="L235" s="124"/>
    </row>
    <row r="236" spans="1:17" ht="21">
      <c r="A236" s="3" t="s">
        <v>218</v>
      </c>
      <c r="B236" s="191" t="s">
        <v>449</v>
      </c>
      <c r="C236" s="110">
        <f t="shared" si="0"/>
        <v>50</v>
      </c>
      <c r="D236" s="152"/>
      <c r="E236" s="22"/>
      <c r="F236" s="22"/>
      <c r="G236" s="22"/>
      <c r="H236" s="124"/>
      <c r="I236" s="124"/>
      <c r="J236" s="124"/>
      <c r="K236" s="124"/>
      <c r="L236" s="124"/>
    </row>
    <row r="237" spans="1:17" ht="21">
      <c r="A237" s="3" t="s">
        <v>219</v>
      </c>
      <c r="B237" s="191" t="s">
        <v>450</v>
      </c>
      <c r="C237" s="110">
        <f t="shared" si="0"/>
        <v>50</v>
      </c>
      <c r="D237" s="152"/>
      <c r="E237" s="22"/>
      <c r="F237" s="22"/>
      <c r="G237" s="22"/>
      <c r="H237" s="124"/>
      <c r="I237" s="124"/>
      <c r="J237" s="124"/>
      <c r="K237" s="124"/>
      <c r="L237" s="124"/>
    </row>
    <row r="238" spans="1:17" ht="21">
      <c r="A238" s="3" t="s">
        <v>220</v>
      </c>
      <c r="B238" s="191" t="s">
        <v>451</v>
      </c>
      <c r="C238" s="110">
        <f t="shared" si="0"/>
        <v>50</v>
      </c>
      <c r="D238" s="152"/>
      <c r="E238" s="22"/>
      <c r="F238" s="22"/>
      <c r="G238" s="22"/>
      <c r="H238" s="124"/>
      <c r="I238" s="124"/>
      <c r="J238" s="124"/>
      <c r="K238" s="124"/>
      <c r="L238" s="124"/>
    </row>
    <row r="239" spans="1:17" ht="21">
      <c r="A239" s="3" t="s">
        <v>221</v>
      </c>
      <c r="B239" s="191" t="s">
        <v>452</v>
      </c>
      <c r="C239" s="110">
        <f t="shared" si="0"/>
        <v>50</v>
      </c>
      <c r="D239" s="152"/>
      <c r="E239" s="22"/>
      <c r="F239" s="22"/>
      <c r="G239" s="22"/>
      <c r="H239" s="124"/>
      <c r="I239" s="124"/>
      <c r="J239" s="124"/>
      <c r="K239" s="124"/>
      <c r="L239" s="124"/>
    </row>
    <row r="240" spans="1:17" ht="21">
      <c r="A240" s="3" t="s">
        <v>222</v>
      </c>
      <c r="B240" s="191" t="s">
        <v>453</v>
      </c>
      <c r="C240" s="110">
        <f t="shared" si="0"/>
        <v>50</v>
      </c>
      <c r="D240" s="152"/>
      <c r="E240" s="22"/>
      <c r="F240" s="22"/>
      <c r="G240" s="22"/>
      <c r="H240" s="124"/>
      <c r="I240" s="124"/>
      <c r="J240" s="124"/>
      <c r="K240" s="124"/>
      <c r="L240" s="124"/>
    </row>
    <row r="241" spans="1:12" ht="21">
      <c r="A241" s="3" t="s">
        <v>223</v>
      </c>
      <c r="B241" s="191" t="s">
        <v>454</v>
      </c>
      <c r="C241" s="110">
        <f t="shared" si="0"/>
        <v>50</v>
      </c>
      <c r="D241" s="152"/>
      <c r="E241" s="22"/>
      <c r="F241" s="22"/>
      <c r="G241" s="22"/>
      <c r="H241" s="124"/>
      <c r="I241" s="124"/>
      <c r="J241" s="124"/>
      <c r="K241" s="124"/>
      <c r="L241" s="124"/>
    </row>
    <row r="242" spans="1:12">
      <c r="A242" s="43"/>
      <c r="B242" s="22"/>
      <c r="C242" s="22"/>
      <c r="D242" s="152"/>
      <c r="E242" s="22"/>
      <c r="F242" s="22"/>
      <c r="G242" s="22"/>
      <c r="H242" s="124"/>
      <c r="I242" s="124"/>
      <c r="J242" s="124"/>
      <c r="K242" s="124"/>
      <c r="L242" s="124"/>
    </row>
    <row r="243" spans="1:12">
      <c r="A243" s="43"/>
      <c r="B243" s="22"/>
      <c r="C243" s="22"/>
      <c r="D243" s="152"/>
      <c r="E243" s="22"/>
      <c r="F243" s="22"/>
      <c r="G243" s="22"/>
      <c r="H243" s="124"/>
      <c r="I243" s="124"/>
      <c r="J243" s="124"/>
      <c r="K243" s="124"/>
      <c r="L243" s="124"/>
    </row>
    <row r="244" spans="1:12">
      <c r="A244" s="43"/>
      <c r="B244" s="22"/>
      <c r="C244" s="22"/>
      <c r="D244" s="152"/>
      <c r="E244" s="22"/>
      <c r="F244" s="22"/>
      <c r="G244" s="22"/>
      <c r="H244" s="124"/>
      <c r="I244" s="124"/>
      <c r="J244" s="124"/>
      <c r="K244" s="124"/>
      <c r="L244" s="124"/>
    </row>
    <row r="245" spans="1:12">
      <c r="A245" s="43"/>
      <c r="B245" s="22"/>
      <c r="C245" s="22"/>
      <c r="D245" s="152"/>
      <c r="E245" s="22"/>
      <c r="F245" s="22"/>
      <c r="G245" s="22"/>
      <c r="H245" s="124"/>
      <c r="I245" s="124"/>
      <c r="J245" s="124"/>
      <c r="K245" s="124"/>
      <c r="L245" s="124"/>
    </row>
    <row r="246" spans="1:12">
      <c r="A246" s="343"/>
      <c r="B246" s="301"/>
      <c r="C246" s="301"/>
      <c r="D246" s="368"/>
      <c r="E246" s="301"/>
      <c r="F246" s="22"/>
      <c r="G246" s="22"/>
      <c r="H246" s="124"/>
      <c r="I246" s="124"/>
      <c r="J246" s="124"/>
      <c r="K246" s="124"/>
      <c r="L246" s="124"/>
    </row>
    <row r="247" spans="1:12">
      <c r="A247" s="343"/>
      <c r="B247" s="301"/>
      <c r="C247" s="301"/>
      <c r="D247" s="368"/>
      <c r="E247" s="301"/>
      <c r="F247" s="22"/>
      <c r="G247" s="22"/>
      <c r="H247" s="124"/>
      <c r="I247" s="124"/>
      <c r="J247" s="124"/>
      <c r="K247" s="124"/>
      <c r="L247" s="124"/>
    </row>
    <row r="248" spans="1:12">
      <c r="A248" s="343"/>
      <c r="B248" s="301"/>
      <c r="C248" s="301"/>
      <c r="D248" s="368"/>
      <c r="E248" s="301"/>
      <c r="F248" s="22"/>
      <c r="G248" s="22"/>
      <c r="H248" s="124"/>
      <c r="I248" s="124"/>
      <c r="J248" s="124"/>
      <c r="K248" s="124"/>
      <c r="L248" s="124"/>
    </row>
    <row r="249" spans="1:12">
      <c r="A249" s="343"/>
      <c r="B249" s="301"/>
      <c r="C249" s="301"/>
      <c r="D249" s="368"/>
      <c r="E249" s="301"/>
      <c r="F249" s="22"/>
      <c r="G249" s="22"/>
      <c r="H249" s="124"/>
      <c r="I249" s="124"/>
      <c r="J249" s="124"/>
      <c r="K249" s="124"/>
      <c r="L249" s="124"/>
    </row>
    <row r="250" spans="1:12">
      <c r="A250" s="343"/>
      <c r="B250" s="301" t="s">
        <v>455</v>
      </c>
      <c r="C250" s="301" t="s">
        <v>2258</v>
      </c>
      <c r="D250" s="368" t="s">
        <v>2589</v>
      </c>
      <c r="E250" s="301">
        <f>G2</f>
        <v>8</v>
      </c>
      <c r="F250" s="22"/>
      <c r="G250" s="22"/>
      <c r="H250" s="124"/>
      <c r="I250" s="124"/>
      <c r="J250" s="124"/>
      <c r="K250" s="124"/>
      <c r="L250" s="124"/>
    </row>
    <row r="251" spans="1:12">
      <c r="A251" s="343" t="s">
        <v>216</v>
      </c>
      <c r="B251" s="301">
        <f>IF(E250=0,0,H4)</f>
        <v>3</v>
      </c>
      <c r="C251" s="301">
        <f>IF(E250=0,0,I4)</f>
        <v>6</v>
      </c>
      <c r="D251" s="368">
        <f>IF(E250=0,0,B251*100/C251)</f>
        <v>50</v>
      </c>
      <c r="E251" s="301"/>
      <c r="F251" s="22"/>
      <c r="G251" s="22"/>
      <c r="H251" s="124"/>
      <c r="I251" s="124"/>
      <c r="J251" s="124"/>
      <c r="K251" s="124"/>
      <c r="L251" s="124"/>
    </row>
    <row r="252" spans="1:12">
      <c r="A252" s="343" t="s">
        <v>217</v>
      </c>
      <c r="B252" s="301">
        <f>IF(E250=0,0,H9)</f>
        <v>18</v>
      </c>
      <c r="C252" s="301">
        <f>IF(E250=0,0,I9)</f>
        <v>36</v>
      </c>
      <c r="D252" s="368">
        <f>IF(E250=0,0,B252*100/C252)</f>
        <v>50</v>
      </c>
      <c r="E252" s="301"/>
      <c r="F252" s="22"/>
      <c r="G252" s="22"/>
      <c r="H252" s="124"/>
      <c r="I252" s="124"/>
      <c r="J252" s="124"/>
      <c r="K252" s="124"/>
      <c r="L252" s="124"/>
    </row>
    <row r="253" spans="1:12">
      <c r="A253" s="343" t="s">
        <v>218</v>
      </c>
      <c r="B253" s="301">
        <f>IF(E250=0,0,H33)</f>
        <v>37</v>
      </c>
      <c r="C253" s="301">
        <f>IF(E250=0,0,I33)</f>
        <v>74</v>
      </c>
      <c r="D253" s="368">
        <f>IF(E250=0,0,B253*100/C253)</f>
        <v>50</v>
      </c>
      <c r="E253" s="301"/>
      <c r="F253" s="22"/>
      <c r="G253" s="22"/>
      <c r="H253" s="124"/>
      <c r="I253" s="124"/>
      <c r="J253" s="124"/>
      <c r="K253" s="124"/>
      <c r="L253" s="124"/>
    </row>
    <row r="254" spans="1:12">
      <c r="A254" s="343" t="s">
        <v>219</v>
      </c>
      <c r="B254" s="301">
        <f>IF(E250=0,0,H76)</f>
        <v>42</v>
      </c>
      <c r="C254" s="301">
        <f>IF(E250=0,0,I76)</f>
        <v>84</v>
      </c>
      <c r="D254" s="368">
        <f>IF(E250=0,0,B254*100/C254)</f>
        <v>50</v>
      </c>
      <c r="E254" s="301"/>
      <c r="F254" s="22"/>
      <c r="G254" s="22"/>
      <c r="H254" s="124"/>
      <c r="I254" s="124"/>
      <c r="J254" s="124"/>
      <c r="K254" s="124"/>
      <c r="L254" s="124"/>
    </row>
    <row r="255" spans="1:12">
      <c r="A255" s="343" t="s">
        <v>220</v>
      </c>
      <c r="B255" s="369">
        <f>IF(E250=0,0,H125)</f>
        <v>22</v>
      </c>
      <c r="C255" s="369">
        <f>IF(E250=0,0,I125)</f>
        <v>44</v>
      </c>
      <c r="D255" s="368">
        <f>IF(E250=0,0,B255*100/C255)</f>
        <v>50</v>
      </c>
      <c r="E255" s="301"/>
      <c r="F255" s="22"/>
      <c r="G255" s="22"/>
      <c r="H255" s="124"/>
      <c r="I255" s="124"/>
      <c r="J255" s="124"/>
      <c r="K255" s="124"/>
      <c r="L255" s="124"/>
    </row>
    <row r="256" spans="1:12">
      <c r="A256" s="343" t="s">
        <v>221</v>
      </c>
      <c r="B256" s="369">
        <f>IF(E250=0,0,H154)</f>
        <v>19</v>
      </c>
      <c r="C256" s="369">
        <f>IF(E250=0,0,I154)</f>
        <v>38</v>
      </c>
      <c r="D256" s="368">
        <f>IF(E250=0,0,B256*100/C256)</f>
        <v>50</v>
      </c>
      <c r="E256" s="301"/>
      <c r="F256" s="22"/>
      <c r="G256" s="22"/>
      <c r="H256" s="124"/>
      <c r="I256" s="124"/>
      <c r="J256" s="124"/>
      <c r="K256" s="124"/>
      <c r="L256" s="124"/>
    </row>
    <row r="257" spans="1:12">
      <c r="A257" s="343" t="s">
        <v>222</v>
      </c>
      <c r="B257" s="369">
        <f>IF(E250=0,0,H178)</f>
        <v>25</v>
      </c>
      <c r="C257" s="369">
        <f>IF(E250=0,0,I178)</f>
        <v>50</v>
      </c>
      <c r="D257" s="368">
        <f>IF(E250=0,0,B257*100/C257)</f>
        <v>50</v>
      </c>
      <c r="E257" s="301"/>
      <c r="F257" s="22"/>
      <c r="G257" s="22"/>
      <c r="H257" s="124"/>
      <c r="I257" s="124"/>
      <c r="J257" s="124"/>
      <c r="K257" s="124"/>
      <c r="L257" s="124"/>
    </row>
    <row r="258" spans="1:12">
      <c r="A258" s="343" t="s">
        <v>223</v>
      </c>
      <c r="B258" s="369">
        <f>IF(E250=0,0,H210)</f>
        <v>14</v>
      </c>
      <c r="C258" s="369">
        <f>IF(E250=0,0,I210)</f>
        <v>28</v>
      </c>
      <c r="D258" s="368">
        <f>IF(E250=0,0,B258*100/C258)</f>
        <v>50</v>
      </c>
      <c r="E258" s="301"/>
      <c r="F258" s="22"/>
      <c r="G258" s="22"/>
      <c r="H258" s="124"/>
      <c r="I258" s="124"/>
      <c r="J258" s="124"/>
      <c r="K258" s="124"/>
      <c r="L258" s="124"/>
    </row>
    <row r="259" spans="1:12">
      <c r="A259" s="343" t="s">
        <v>224</v>
      </c>
      <c r="B259" s="369">
        <f>IF(G2=0,0,SUM(B251:B258))</f>
        <v>180</v>
      </c>
      <c r="C259" s="369">
        <f>IF(G2=0,0,SUM(C251:C258))</f>
        <v>360</v>
      </c>
      <c r="D259" s="368">
        <f>IF(E250=0,0,B259*100/C259)</f>
        <v>50</v>
      </c>
      <c r="E259" s="301"/>
      <c r="F259" s="22"/>
      <c r="G259" s="22"/>
      <c r="H259" s="124"/>
      <c r="I259" s="124"/>
      <c r="J259" s="124"/>
      <c r="K259" s="124"/>
      <c r="L259" s="124"/>
    </row>
    <row r="260" spans="1:12">
      <c r="A260" s="343"/>
      <c r="B260" s="301"/>
      <c r="C260" s="301"/>
      <c r="D260" s="368"/>
      <c r="E260" s="301"/>
      <c r="F260" s="22"/>
      <c r="G260" s="22"/>
      <c r="H260" s="124"/>
      <c r="I260" s="124"/>
      <c r="J260" s="124"/>
      <c r="K260" s="124"/>
      <c r="L260" s="124"/>
    </row>
    <row r="261" spans="1:12">
      <c r="A261" s="343"/>
      <c r="B261" s="301"/>
      <c r="C261" s="301"/>
      <c r="D261" s="368"/>
      <c r="E261" s="301"/>
      <c r="F261" s="22"/>
      <c r="G261" s="22"/>
      <c r="H261" s="124"/>
      <c r="I261" s="124"/>
      <c r="J261" s="124"/>
      <c r="K261" s="124"/>
      <c r="L261" s="124"/>
    </row>
  </sheetData>
  <protectedRanges>
    <protectedRange sqref="G1:G261" name="Range2_1"/>
    <protectedRange sqref="D1:D261" name="Range1_1"/>
  </protectedRanges>
  <mergeCells count="48">
    <mergeCell ref="B34:G34"/>
    <mergeCell ref="A1:G1"/>
    <mergeCell ref="A2:F2"/>
    <mergeCell ref="B4:G4"/>
    <mergeCell ref="B5:G5"/>
    <mergeCell ref="B9:G9"/>
    <mergeCell ref="B10:G10"/>
    <mergeCell ref="B18:G18"/>
    <mergeCell ref="B21:G21"/>
    <mergeCell ref="B26:G26"/>
    <mergeCell ref="B28:G28"/>
    <mergeCell ref="B33:G33"/>
    <mergeCell ref="B125:G125"/>
    <mergeCell ref="B46:G46"/>
    <mergeCell ref="B57:G57"/>
    <mergeCell ref="B63:G63"/>
    <mergeCell ref="B67:G67"/>
    <mergeCell ref="B76:G76"/>
    <mergeCell ref="B77:G77"/>
    <mergeCell ref="B85:G85"/>
    <mergeCell ref="B92:G92"/>
    <mergeCell ref="B110:G110"/>
    <mergeCell ref="B113:G113"/>
    <mergeCell ref="B121:G121"/>
    <mergeCell ref="B178:G178"/>
    <mergeCell ref="B126:G126"/>
    <mergeCell ref="B129:G129"/>
    <mergeCell ref="B131:G131"/>
    <mergeCell ref="B133:G133"/>
    <mergeCell ref="B137:G137"/>
    <mergeCell ref="B141:G141"/>
    <mergeCell ref="B154:G154"/>
    <mergeCell ref="B155:G155"/>
    <mergeCell ref="B158:G158"/>
    <mergeCell ref="B166:G166"/>
    <mergeCell ref="B171:G171"/>
    <mergeCell ref="B233:C233"/>
    <mergeCell ref="B179:G179"/>
    <mergeCell ref="B181:G181"/>
    <mergeCell ref="B185:G185"/>
    <mergeCell ref="B201:G201"/>
    <mergeCell ref="B206:G206"/>
    <mergeCell ref="B210:G210"/>
    <mergeCell ref="B211:G211"/>
    <mergeCell ref="B217:G217"/>
    <mergeCell ref="B222:G222"/>
    <mergeCell ref="B225:G225"/>
    <mergeCell ref="A231:C231"/>
  </mergeCells>
  <dataValidations count="1">
    <dataValidation type="list" allowBlank="1" showInputMessage="1" showErrorMessage="1" sqref="D1:D261">
      <formula1>$L$1:$N$1</formula1>
    </dataValidation>
  </dataValidations>
  <pageMargins left="0.7" right="0.7" top="0.75" bottom="0.75" header="0.3" footer="0.3"/>
  <pageSetup paperSize="9" scale="42"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Hospital Score</vt:lpstr>
      <vt:lpstr>Emergency</vt:lpstr>
      <vt:lpstr>OPD</vt:lpstr>
      <vt:lpstr>Labour Room</vt:lpstr>
      <vt:lpstr>IPD</vt:lpstr>
      <vt:lpstr>NBSU</vt:lpstr>
      <vt:lpstr>OT</vt:lpstr>
      <vt:lpstr>Lab</vt:lpstr>
      <vt:lpstr>Radio</vt:lpstr>
      <vt:lpstr>Pharmacy</vt:lpstr>
      <vt:lpstr>BSU</vt:lpstr>
      <vt:lpstr>Aux Ser</vt:lpstr>
      <vt:lpstr>Gen Admin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2019-11-16T11:11:04Z</dcterms:modified>
</cp:coreProperties>
</file>