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BRITANNIA\"/>
    </mc:Choice>
  </mc:AlternateContent>
  <bookViews>
    <workbookView xWindow="0" yWindow="0" windowWidth="17256" windowHeight="5556" activeTab="1"/>
  </bookViews>
  <sheets>
    <sheet name="Intro" sheetId="6" r:id="rId1"/>
    <sheet name="Sheet2" sheetId="7" r:id="rId2"/>
    <sheet name="Balance Sheet" sheetId="1" r:id="rId3"/>
    <sheet name="Profit &amp; Loss" sheetId="2" r:id="rId4"/>
    <sheet name="Ratios" sheetId="4" r:id="rId5"/>
    <sheet name="Chart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D5" i="4"/>
  <c r="E5" i="4"/>
  <c r="F5" i="4"/>
  <c r="B5" i="4"/>
  <c r="C7" i="4"/>
  <c r="D7" i="4"/>
  <c r="E7" i="4"/>
  <c r="F7" i="4"/>
  <c r="B7" i="4"/>
  <c r="C4" i="4"/>
  <c r="D4" i="4"/>
  <c r="E4" i="4"/>
  <c r="F4" i="4"/>
  <c r="B4" i="4"/>
  <c r="G28" i="2" l="1"/>
  <c r="F28" i="2"/>
  <c r="E28" i="2"/>
  <c r="D28" i="2"/>
  <c r="C28" i="2"/>
  <c r="G19" i="2"/>
  <c r="F19" i="2"/>
  <c r="E19" i="2"/>
  <c r="D19" i="2"/>
  <c r="C19" i="2"/>
  <c r="G7" i="2"/>
  <c r="G9" i="2" s="1"/>
  <c r="F7" i="2"/>
  <c r="F9" i="2" s="1"/>
  <c r="E7" i="2"/>
  <c r="E9" i="2" s="1"/>
  <c r="D7" i="2"/>
  <c r="D9" i="2" s="1"/>
  <c r="C7" i="2"/>
  <c r="C9" i="2" s="1"/>
  <c r="E20" i="2" l="1"/>
  <c r="E22" i="2" s="1"/>
  <c r="E24" i="2" s="1"/>
  <c r="E29" i="2" s="1"/>
  <c r="F20" i="2"/>
  <c r="F22" i="2" s="1"/>
  <c r="F24" i="2" s="1"/>
  <c r="F29" i="2" s="1"/>
  <c r="G20" i="2"/>
  <c r="G22" i="2" s="1"/>
  <c r="G24" i="2" s="1"/>
  <c r="G29" i="2" s="1"/>
  <c r="C20" i="2"/>
  <c r="C22" i="2" s="1"/>
  <c r="C24" i="2" s="1"/>
  <c r="C29" i="2" s="1"/>
  <c r="D20" i="2"/>
  <c r="D22" i="2" s="1"/>
  <c r="D24" i="2" s="1"/>
  <c r="D29" i="2" s="1"/>
  <c r="F56" i="1" l="1"/>
  <c r="F57" i="1" s="1"/>
  <c r="F58" i="1" s="1"/>
  <c r="G56" i="1"/>
  <c r="H56" i="1"/>
  <c r="I56" i="1"/>
  <c r="E58" i="1"/>
  <c r="E57" i="1"/>
  <c r="E56" i="1"/>
  <c r="F46" i="1"/>
  <c r="G46" i="1"/>
  <c r="H46" i="1"/>
  <c r="I46" i="1"/>
  <c r="E46" i="1"/>
  <c r="I38" i="1"/>
  <c r="F36" i="1"/>
  <c r="F38" i="1" s="1"/>
  <c r="G36" i="1"/>
  <c r="G38" i="1" s="1"/>
  <c r="H36" i="1"/>
  <c r="H38" i="1" s="1"/>
  <c r="I36" i="1"/>
  <c r="E36" i="1"/>
  <c r="E38" i="1"/>
  <c r="F30" i="1"/>
  <c r="F31" i="1" s="1"/>
  <c r="G30" i="1"/>
  <c r="H30" i="1"/>
  <c r="I30" i="1"/>
  <c r="E31" i="1"/>
  <c r="E30" i="1"/>
  <c r="I19" i="1"/>
  <c r="G19" i="1"/>
  <c r="H19" i="1"/>
  <c r="F19" i="1"/>
  <c r="E19" i="1"/>
  <c r="I57" i="1" l="1"/>
  <c r="I58" i="1" s="1"/>
  <c r="I31" i="1"/>
  <c r="H57" i="1"/>
  <c r="H58" i="1" s="1"/>
  <c r="H31" i="1"/>
  <c r="G57" i="1"/>
  <c r="G58" i="1" s="1"/>
  <c r="G31" i="1"/>
</calcChain>
</file>

<file path=xl/sharedStrings.xml><?xml version="1.0" encoding="utf-8"?>
<sst xmlns="http://schemas.openxmlformats.org/spreadsheetml/2006/main" count="167" uniqueCount="131">
  <si>
    <t>As at</t>
  </si>
  <si>
    <t>Assets</t>
  </si>
  <si>
    <t>I</t>
  </si>
  <si>
    <t>A</t>
  </si>
  <si>
    <t>Non-current assets</t>
  </si>
  <si>
    <t>(a)</t>
  </si>
  <si>
    <t>(b)</t>
  </si>
  <si>
    <t>(c)</t>
  </si>
  <si>
    <t>(d)</t>
  </si>
  <si>
    <t>(e)</t>
  </si>
  <si>
    <t>(f)</t>
  </si>
  <si>
    <t>(g)</t>
  </si>
  <si>
    <t>Property, plant and equipment</t>
  </si>
  <si>
    <t>Capital work-in-progress</t>
  </si>
  <si>
    <t>Investment property</t>
  </si>
  <si>
    <t>Goodwill</t>
  </si>
  <si>
    <t>Other intangible assets</t>
  </si>
  <si>
    <t>Investment in associates</t>
  </si>
  <si>
    <t>Financial assets</t>
  </si>
  <si>
    <t>(i)</t>
  </si>
  <si>
    <t>(ii)</t>
  </si>
  <si>
    <t>(iii)</t>
  </si>
  <si>
    <t>Investments</t>
  </si>
  <si>
    <t>Loan receivable</t>
  </si>
  <si>
    <t>Other financial assets</t>
  </si>
  <si>
    <t>(h)</t>
  </si>
  <si>
    <t>(j)</t>
  </si>
  <si>
    <t>Total non-current assets</t>
  </si>
  <si>
    <t>Current assets</t>
  </si>
  <si>
    <t>(iv)</t>
  </si>
  <si>
    <t>(v)</t>
  </si>
  <si>
    <t>(vi)</t>
  </si>
  <si>
    <t>Deferred tax assets (net)</t>
  </si>
  <si>
    <t>Tax assets (net)</t>
  </si>
  <si>
    <t>Other non-current assets</t>
  </si>
  <si>
    <t>Inventories</t>
  </si>
  <si>
    <t>Trade receivables</t>
  </si>
  <si>
    <t>Cash and cash equivalents</t>
  </si>
  <si>
    <t>Bank balances other than (iii) above</t>
  </si>
  <si>
    <t>Other current assets</t>
  </si>
  <si>
    <t>Total current assets</t>
  </si>
  <si>
    <t>Total assets</t>
  </si>
  <si>
    <t>Equity and liabilities</t>
  </si>
  <si>
    <t>II</t>
  </si>
  <si>
    <t>Equity</t>
  </si>
  <si>
    <t>Equity share capital</t>
  </si>
  <si>
    <t>Other equity</t>
  </si>
  <si>
    <t>Equity attriutable to equity holders of the parent</t>
  </si>
  <si>
    <t>Non-controlling interests</t>
  </si>
  <si>
    <t>Total equity</t>
  </si>
  <si>
    <t>Liabilities</t>
  </si>
  <si>
    <t>Non-current liabilities</t>
  </si>
  <si>
    <t>Financial liabilities</t>
  </si>
  <si>
    <t>Borrowings</t>
  </si>
  <si>
    <t>Lease Liabilities</t>
  </si>
  <si>
    <t>Other financial liabilities</t>
  </si>
  <si>
    <t>Deferred tax liabilities (net)</t>
  </si>
  <si>
    <t>Total non-current liabilities</t>
  </si>
  <si>
    <t>Current liabilities</t>
  </si>
  <si>
    <t>B</t>
  </si>
  <si>
    <t>Other current liabilities</t>
  </si>
  <si>
    <t>Provisions</t>
  </si>
  <si>
    <t>Tax liabilities (net)</t>
  </si>
  <si>
    <t>Total current liabilities</t>
  </si>
  <si>
    <t>Total liabilities</t>
  </si>
  <si>
    <t>Total equity and liabilities</t>
  </si>
  <si>
    <t>₹ in Crores</t>
  </si>
  <si>
    <t>Trade payable</t>
  </si>
  <si>
    <t xml:space="preserve"> </t>
  </si>
  <si>
    <t>for the year ended</t>
  </si>
  <si>
    <t>Revenue from operations</t>
  </si>
  <si>
    <t>Sale of goods/income from operations</t>
  </si>
  <si>
    <t>other operating revenues</t>
  </si>
  <si>
    <t>Other Income</t>
  </si>
  <si>
    <t>III</t>
  </si>
  <si>
    <t>TOTAL INCOME</t>
  </si>
  <si>
    <t>IV</t>
  </si>
  <si>
    <t>Expenses</t>
  </si>
  <si>
    <t>Cost of material consumed</t>
  </si>
  <si>
    <t>Purchase of stock in trade</t>
  </si>
  <si>
    <t>Change in inventory of finished goods,wip,stock in trade</t>
  </si>
  <si>
    <t>Employee benefit expenses</t>
  </si>
  <si>
    <t>Finance cost</t>
  </si>
  <si>
    <t>Depreciation and amortization expenses</t>
  </si>
  <si>
    <t>Other expenses</t>
  </si>
  <si>
    <t>TOTAL EXPENSES</t>
  </si>
  <si>
    <t>V</t>
  </si>
  <si>
    <t>Profit before share of profits/(loss) of associates(III-IV)</t>
  </si>
  <si>
    <t>VI</t>
  </si>
  <si>
    <t>Share of profit/(loss) of associates</t>
  </si>
  <si>
    <t>VII</t>
  </si>
  <si>
    <t>Profit before exceptional items and tax(V+VI)</t>
  </si>
  <si>
    <t>VIII</t>
  </si>
  <si>
    <t>Exceptional items</t>
  </si>
  <si>
    <t>IX</t>
  </si>
  <si>
    <t>Profit before Tax</t>
  </si>
  <si>
    <t>X</t>
  </si>
  <si>
    <t>Tax expense</t>
  </si>
  <si>
    <t>(i)  current tax</t>
  </si>
  <si>
    <t>(ii) deferred tax</t>
  </si>
  <si>
    <t>XI</t>
  </si>
  <si>
    <t>Profit for the year(IX-X)</t>
  </si>
  <si>
    <t>EARNING PER SHARE(face value of Rs 1 each)</t>
  </si>
  <si>
    <t xml:space="preserve">Weighted average number of equity shares used in computing earning per share </t>
  </si>
  <si>
    <r>
      <rPr>
        <b/>
        <sz val="12"/>
        <color theme="1"/>
        <rFont val="Calibri"/>
        <family val="2"/>
      </rPr>
      <t>₹</t>
    </r>
    <r>
      <rPr>
        <b/>
        <sz val="12"/>
        <color theme="1"/>
        <rFont val="Calibri"/>
        <family val="2"/>
        <scheme val="minor"/>
      </rPr>
      <t xml:space="preserve"> IN CRORES</t>
    </r>
  </si>
  <si>
    <t>NET REVENUE FROM OPERATIONS</t>
  </si>
  <si>
    <t>Current Ratio</t>
  </si>
  <si>
    <t>Quick Ratio</t>
  </si>
  <si>
    <t>Liquidy Ratio</t>
  </si>
  <si>
    <t>Profitability Ratio</t>
  </si>
  <si>
    <t>Debt-Equity Ratio</t>
  </si>
  <si>
    <t xml:space="preserve"> MISSION</t>
  </si>
  <si>
    <t>Our core emphasis across Portfolios is on Healthy , Fresh , and Delicious food.</t>
  </si>
  <si>
    <t>VISSION</t>
  </si>
  <si>
    <t>We encourage our people to work in cross functional teams with a concerted aim of sharing knowledge.</t>
  </si>
  <si>
    <t>Ashish Kumar Gupta</t>
  </si>
  <si>
    <t>Anjana Kumari</t>
  </si>
  <si>
    <t>Komal Yadav</t>
  </si>
  <si>
    <t>Ayush Ludhiyani</t>
  </si>
  <si>
    <t>Submitted by:-</t>
  </si>
  <si>
    <t>Accounting Ratios</t>
  </si>
  <si>
    <t>22MBA10006</t>
  </si>
  <si>
    <t>22MBA10009</t>
  </si>
  <si>
    <t>22MBA10003</t>
  </si>
  <si>
    <t>22MBA10002</t>
  </si>
  <si>
    <t>Britannia Industries ltd. Was incorporated on 21 march in 1918 , as a public limited company under Indian companies Act 1913</t>
  </si>
  <si>
    <t>Britannia Industries ltd. Is an Indian company speacialised in food industry,of Wadia Group headed by Nusli Wadia</t>
  </si>
  <si>
    <t>Current CEO of Britannia Industries ltd. Is Varun Berry.</t>
  </si>
  <si>
    <t>BALANCE SHEET OF BRITANNIA INDUSTRIES LTD.</t>
  </si>
  <si>
    <t>PROFIT AND LOSS OF BRITANNIA INDUSTRIES LTD.</t>
  </si>
  <si>
    <t xml:space="preserve">Accounts Project - Comparison of Financial Statements of 5 Years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</si>
</sst>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15" fontId="1" fillId="0" borderId="15" xfId="0" applyNumberFormat="1" applyFont="1" applyBorder="1" applyAlignment="1"/>
    <xf numFmtId="15" fontId="1" fillId="0" borderId="4" xfId="0" applyNumberFormat="1" applyFont="1" applyBorder="1"/>
    <xf numFmtId="15" fontId="1" fillId="0" borderId="4" xfId="0" applyNumberFormat="1" applyFont="1" applyBorder="1" applyAlignment="1"/>
    <xf numFmtId="15" fontId="1" fillId="0" borderId="16" xfId="0" applyNumberFormat="1" applyFont="1" applyBorder="1" applyAlignment="1"/>
    <xf numFmtId="0" fontId="1" fillId="0" borderId="0" xfId="0" applyFont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0" xfId="0" applyFont="1" applyBorder="1"/>
    <xf numFmtId="0" fontId="1" fillId="0" borderId="9" xfId="0" applyFont="1" applyBorder="1"/>
    <xf numFmtId="0" fontId="2" fillId="0" borderId="8" xfId="0" applyFont="1" applyBorder="1"/>
    <xf numFmtId="0" fontId="2" fillId="0" borderId="0" xfId="0" applyFont="1" applyBorder="1"/>
    <xf numFmtId="0" fontId="2" fillId="0" borderId="9" xfId="0" applyFont="1" applyBorder="1"/>
    <xf numFmtId="0" fontId="2" fillId="0" borderId="6" xfId="0" applyFont="1" applyBorder="1"/>
    <xf numFmtId="0" fontId="2" fillId="0" borderId="2" xfId="0" applyFont="1" applyBorder="1"/>
    <xf numFmtId="0" fontId="2" fillId="0" borderId="7" xfId="0" applyFont="1" applyBorder="1"/>
    <xf numFmtId="0" fontId="2" fillId="0" borderId="0" xfId="0" applyFont="1" applyBorder="1" applyAlignment="1"/>
    <xf numFmtId="0" fontId="2" fillId="0" borderId="12" xfId="0" applyFont="1" applyBorder="1"/>
    <xf numFmtId="0" fontId="2" fillId="0" borderId="3" xfId="0" applyFont="1" applyBorder="1"/>
    <xf numFmtId="0" fontId="2" fillId="0" borderId="17" xfId="0" applyFont="1" applyBorder="1"/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/>
    <xf numFmtId="0" fontId="1" fillId="0" borderId="0" xfId="0" applyFont="1" applyBorder="1" applyAlignment="1"/>
    <xf numFmtId="0" fontId="1" fillId="0" borderId="2" xfId="0" applyFont="1" applyBorder="1" applyAlignment="1"/>
    <xf numFmtId="15" fontId="1" fillId="0" borderId="6" xfId="0" applyNumberFormat="1" applyFont="1" applyBorder="1" applyAlignment="1"/>
    <xf numFmtId="15" fontId="1" fillId="0" borderId="2" xfId="0" applyNumberFormat="1" applyFont="1" applyBorder="1" applyAlignment="1"/>
    <xf numFmtId="15" fontId="1" fillId="0" borderId="7" xfId="0" applyNumberFormat="1" applyFont="1" applyBorder="1" applyAlignment="1"/>
    <xf numFmtId="0" fontId="2" fillId="0" borderId="5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1" xfId="0" applyFont="1" applyBorder="1"/>
    <xf numFmtId="0" fontId="2" fillId="0" borderId="14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/>
    <xf numFmtId="15" fontId="1" fillId="0" borderId="1" xfId="0" applyNumberFormat="1" applyFont="1" applyBorder="1" applyAlignment="1"/>
    <xf numFmtId="15" fontId="1" fillId="0" borderId="1" xfId="0" applyNumberFormat="1" applyFont="1" applyBorder="1"/>
    <xf numFmtId="0" fontId="1" fillId="0" borderId="1" xfId="0" applyFont="1" applyBorder="1"/>
    <xf numFmtId="2" fontId="2" fillId="0" borderId="1" xfId="0" applyNumberFormat="1" applyFont="1" applyBorder="1"/>
    <xf numFmtId="172" fontId="2" fillId="0" borderId="1" xfId="0" applyNumberFormat="1" applyFont="1" applyBorder="1"/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Chart of Revenue and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 &amp; Loss'!$B$7</c:f>
              <c:strCache>
                <c:ptCount val="1"/>
                <c:pt idx="0">
                  <c:v>NET REVENUE FROM OPERATIONS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76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shade val="76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'Profit &amp; Loss'!$C$7:$G$7</c:f>
              <c:numCache>
                <c:formatCode>General</c:formatCode>
                <c:ptCount val="5"/>
                <c:pt idx="0">
                  <c:v>14136.26</c:v>
                </c:pt>
                <c:pt idx="1">
                  <c:v>13136.140000000001</c:v>
                </c:pt>
                <c:pt idx="2">
                  <c:v>11599.55</c:v>
                </c:pt>
                <c:pt idx="3">
                  <c:v>11054.669999999998</c:v>
                </c:pt>
                <c:pt idx="4">
                  <c:v>9990.0999999999985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F-4F45-A270-FA578E63F863}"/>
            </c:ext>
          </c:extLst>
        </c:ser>
        <c:ser>
          <c:idx val="1"/>
          <c:order val="1"/>
          <c:tx>
            <c:strRef>
              <c:f>'Profit &amp; Loss'!$B$19</c:f>
              <c:strCache>
                <c:ptCount val="1"/>
                <c:pt idx="0">
                  <c:v>TOTAL EXPENSES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7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tint val="77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'Profit &amp; Loss'!$C$19:$G$19</c:f>
              <c:numCache>
                <c:formatCode>General</c:formatCode>
                <c:ptCount val="5"/>
                <c:pt idx="0">
                  <c:v>12279.580000000002</c:v>
                </c:pt>
                <c:pt idx="1">
                  <c:v>10935.600000000002</c:v>
                </c:pt>
                <c:pt idx="2">
                  <c:v>10018.079999999998</c:v>
                </c:pt>
                <c:pt idx="3">
                  <c:v>9492.2199999999993</c:v>
                </c:pt>
                <c:pt idx="4">
                  <c:v>8638.11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F-4F45-A270-FA578E63F8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2312575"/>
        <c:axId val="1122307167"/>
      </c:lineChart>
      <c:catAx>
        <c:axId val="112231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07167"/>
        <c:crosses val="autoZero"/>
        <c:auto val="1"/>
        <c:lblAlgn val="ctr"/>
        <c:lblOffset val="100"/>
        <c:noMultiLvlLbl val="0"/>
      </c:catAx>
      <c:valAx>
        <c:axId val="11223071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231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Profit for the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 &amp; Loss'!$B$29</c:f>
              <c:strCache>
                <c:ptCount val="1"/>
                <c:pt idx="0">
                  <c:v>Profit for the year(IX-X)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'Profit &amp; Loss'!$C$29:$G$29</c:f>
              <c:numCache>
                <c:formatCode>General</c:formatCode>
                <c:ptCount val="5"/>
                <c:pt idx="0">
                  <c:v>1515.9799999999987</c:v>
                </c:pt>
                <c:pt idx="1">
                  <c:v>1850.5899999999997</c:v>
                </c:pt>
                <c:pt idx="2">
                  <c:v>1393.6000000000008</c:v>
                </c:pt>
                <c:pt idx="3">
                  <c:v>1155.4599999999996</c:v>
                </c:pt>
                <c:pt idx="4">
                  <c:v>1003.9599999999988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D-436D-8B03-23E3873FD7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0395887"/>
        <c:axId val="1230390063"/>
      </c:lineChart>
      <c:catAx>
        <c:axId val="12303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90063"/>
        <c:crosses val="autoZero"/>
        <c:auto val="1"/>
        <c:lblAlgn val="ctr"/>
        <c:lblOffset val="100"/>
        <c:noMultiLvlLbl val="0"/>
      </c:catAx>
      <c:valAx>
        <c:axId val="1230390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3039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550545</xdr:colOff>
      <xdr:row>1</xdr:row>
      <xdr:rowOff>38100</xdr:rowOff>
    </xdr:from>
    <xdr:to>
      <xdr:col>10</xdr:col>
      <xdr:colOff>445770</xdr:colOff>
      <xdr:row>10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8945" y="220980"/>
          <a:ext cx="3552825" cy="172212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</xdr:row>
      <xdr:rowOff>127634</xdr:rowOff>
    </xdr:from>
    <xdr:to>
      <xdr:col>6</xdr:col>
      <xdr:colOff>238125</xdr:colOff>
      <xdr:row>23</xdr:row>
      <xdr:rowOff>49529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2916554"/>
          <a:ext cx="3171825" cy="13849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4</xdr:row>
      <xdr:rowOff>53340</xdr:rowOff>
    </xdr:from>
    <xdr:to>
      <xdr:col>9</xdr:col>
      <xdr:colOff>30480</xdr:colOff>
      <xdr:row>19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4</xdr:row>
      <xdr:rowOff>22860</xdr:rowOff>
    </xdr:from>
    <xdr:to>
      <xdr:col>17</xdr:col>
      <xdr:colOff>228600</xdr:colOff>
      <xdr:row>19</xdr:row>
      <xdr:rowOff>22860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1"/>
  <sheetViews>
    <sheetView workbookViewId="0"/>
  </sheetViews>
  <sheetFormatPr defaultRowHeight="14.4" x14ac:dyDescent="0.3"/>
  <sheetData>
    <row r="13" spans="1:1" ht="15.6" x14ac:dyDescent="0.3">
      <c r="A13" s="6" t="s">
        <v>125</v>
      </c>
    </row>
    <row r="14" spans="1:1" ht="15.6" x14ac:dyDescent="0.3">
      <c r="A14" s="6" t="s">
        <v>126</v>
      </c>
    </row>
    <row r="15" spans="1:1" ht="15.6" x14ac:dyDescent="0.3">
      <c r="A15" s="6" t="s">
        <v>127</v>
      </c>
    </row>
    <row r="25" spans="1:1" ht="15.6" x14ac:dyDescent="0.3">
      <c r="A25" s="6" t="s">
        <v>111</v>
      </c>
    </row>
    <row r="27" spans="1:1" s="1" customFormat="1" ht="15.6" x14ac:dyDescent="0.3">
      <c r="A27" s="1" t="s">
        <v>112</v>
      </c>
    </row>
    <row r="29" spans="1:1" ht="15.6" x14ac:dyDescent="0.3">
      <c r="A29" s="6" t="s">
        <v>113</v>
      </c>
    </row>
    <row r="31" spans="1:1" s="1" customFormat="1" ht="15.6" x14ac:dyDescent="0.3">
      <c r="A31" s="1" t="s">
        <v>114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G11" sqref="G11"/>
    </sheetView>
  </sheetViews>
  <sheetFormatPr defaultRowHeight="18" x14ac:dyDescent="0.35"/>
  <cols>
    <col min="1" max="1" width="16.77734375" style="49" customWidth="1"/>
    <col min="2" max="2" width="24.5546875" style="49" customWidth="1"/>
    <col min="3" max="3" width="13.5546875" style="49" customWidth="1"/>
    <col min="4" max="16384" width="8.88671875" style="49"/>
  </cols>
  <sheetData>
    <row r="1" spans="1:12" s="50" customFormat="1" ht="25.8" x14ac:dyDescent="0.5">
      <c r="A1" s="51" t="s">
        <v>130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3" spans="1:12" x14ac:dyDescent="0.35">
      <c r="A3" s="49" t="s">
        <v>119</v>
      </c>
    </row>
    <row r="4" spans="1:12" x14ac:dyDescent="0.35">
      <c r="B4" s="52" t="s">
        <v>116</v>
      </c>
      <c r="C4" s="52" t="s">
        <v>121</v>
      </c>
    </row>
    <row r="5" spans="1:12" x14ac:dyDescent="0.35">
      <c r="B5" s="49" t="s">
        <v>115</v>
      </c>
      <c r="C5" s="49" t="s">
        <v>122</v>
      </c>
    </row>
    <row r="6" spans="1:12" x14ac:dyDescent="0.35">
      <c r="B6" s="49" t="s">
        <v>117</v>
      </c>
      <c r="C6" s="49" t="s">
        <v>123</v>
      </c>
    </row>
    <row r="7" spans="1:12" x14ac:dyDescent="0.35">
      <c r="B7" s="49" t="s">
        <v>118</v>
      </c>
      <c r="C7" s="49" t="s">
        <v>124</v>
      </c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A2" sqref="A2:I2"/>
    </sheetView>
  </sheetViews>
  <sheetFormatPr defaultColWidth="21.109375" defaultRowHeight="21.6" customHeight="1" x14ac:dyDescent="0.3"/>
  <cols>
    <col min="1" max="1" width="5.6640625" style="1" customWidth="1"/>
    <col min="2" max="2" width="5.5546875" style="1" customWidth="1"/>
    <col min="3" max="3" width="6.21875" style="1" customWidth="1"/>
    <col min="4" max="4" width="25.88671875" style="1" customWidth="1"/>
    <col min="5" max="16384" width="21.109375" style="1"/>
  </cols>
  <sheetData>
    <row r="1" spans="1:9" ht="21.6" customHeight="1" x14ac:dyDescent="0.3">
      <c r="A1" s="42" t="s">
        <v>128</v>
      </c>
      <c r="B1" s="43"/>
      <c r="C1" s="43"/>
      <c r="D1" s="43"/>
      <c r="E1" s="43"/>
      <c r="F1" s="43"/>
      <c r="G1" s="43"/>
      <c r="H1" s="43"/>
      <c r="I1" s="44"/>
    </row>
    <row r="2" spans="1:9" ht="21.6" customHeight="1" x14ac:dyDescent="0.3">
      <c r="A2" s="39" t="s">
        <v>66</v>
      </c>
      <c r="B2" s="40"/>
      <c r="C2" s="40"/>
      <c r="D2" s="40"/>
      <c r="E2" s="40"/>
      <c r="F2" s="40"/>
      <c r="G2" s="40"/>
      <c r="H2" s="40"/>
      <c r="I2" s="41"/>
    </row>
    <row r="3" spans="1:9" s="6" customFormat="1" ht="21.6" customHeight="1" x14ac:dyDescent="0.3">
      <c r="A3" s="46" t="s">
        <v>0</v>
      </c>
      <c r="B3" s="38"/>
      <c r="C3" s="38"/>
      <c r="D3" s="38"/>
      <c r="E3" s="2">
        <v>44651</v>
      </c>
      <c r="F3" s="3">
        <v>44286</v>
      </c>
      <c r="G3" s="4">
        <v>43921</v>
      </c>
      <c r="H3" s="3">
        <v>43555</v>
      </c>
      <c r="I3" s="5">
        <v>43190</v>
      </c>
    </row>
    <row r="4" spans="1:9" s="6" customFormat="1" ht="21.6" customHeight="1" x14ac:dyDescent="0.3">
      <c r="A4" s="7" t="s">
        <v>2</v>
      </c>
      <c r="B4" s="38" t="s">
        <v>1</v>
      </c>
      <c r="C4" s="38"/>
      <c r="D4" s="38"/>
      <c r="E4" s="8"/>
      <c r="F4" s="9"/>
      <c r="G4" s="9"/>
      <c r="H4" s="9"/>
      <c r="I4" s="10"/>
    </row>
    <row r="5" spans="1:9" ht="21.6" customHeight="1" x14ac:dyDescent="0.3">
      <c r="A5" s="11">
        <v>1</v>
      </c>
      <c r="B5" s="37" t="s">
        <v>4</v>
      </c>
      <c r="C5" s="37"/>
      <c r="D5" s="37"/>
      <c r="E5" s="11"/>
      <c r="F5" s="12"/>
      <c r="G5" s="12"/>
      <c r="H5" s="12"/>
      <c r="I5" s="13"/>
    </row>
    <row r="6" spans="1:9" ht="21.6" customHeight="1" x14ac:dyDescent="0.3">
      <c r="A6" s="11"/>
      <c r="B6" s="12" t="s">
        <v>5</v>
      </c>
      <c r="C6" s="37" t="s">
        <v>12</v>
      </c>
      <c r="D6" s="37"/>
      <c r="E6" s="11">
        <v>1584.05</v>
      </c>
      <c r="F6" s="12">
        <v>1634.3</v>
      </c>
      <c r="G6" s="12">
        <v>1716.37</v>
      </c>
      <c r="H6" s="12">
        <v>1535.58</v>
      </c>
      <c r="I6" s="13">
        <v>1194.44</v>
      </c>
    </row>
    <row r="7" spans="1:9" ht="21.6" customHeight="1" x14ac:dyDescent="0.3">
      <c r="A7" s="11"/>
      <c r="B7" s="12" t="s">
        <v>6</v>
      </c>
      <c r="C7" s="37" t="s">
        <v>13</v>
      </c>
      <c r="D7" s="37"/>
      <c r="E7" s="11">
        <v>535.67999999999995</v>
      </c>
      <c r="F7" s="12">
        <v>116.52</v>
      </c>
      <c r="G7" s="12">
        <v>39.549999999999997</v>
      </c>
      <c r="H7" s="12">
        <v>101.24</v>
      </c>
      <c r="I7" s="13">
        <v>202.82</v>
      </c>
    </row>
    <row r="8" spans="1:9" ht="21.6" customHeight="1" x14ac:dyDescent="0.3">
      <c r="A8" s="11"/>
      <c r="B8" s="12" t="s">
        <v>7</v>
      </c>
      <c r="C8" s="37" t="s">
        <v>14</v>
      </c>
      <c r="D8" s="37"/>
      <c r="E8" s="11">
        <v>13.95</v>
      </c>
      <c r="F8" s="12">
        <v>14.21</v>
      </c>
      <c r="G8" s="12">
        <v>14.47</v>
      </c>
      <c r="H8" s="12">
        <v>14.73</v>
      </c>
      <c r="I8" s="13">
        <v>14.99</v>
      </c>
    </row>
    <row r="9" spans="1:9" ht="21.6" customHeight="1" x14ac:dyDescent="0.3">
      <c r="A9" s="11"/>
      <c r="B9" s="12" t="s">
        <v>8</v>
      </c>
      <c r="C9" s="37" t="s">
        <v>15</v>
      </c>
      <c r="D9" s="37"/>
      <c r="E9" s="11">
        <v>139.61000000000001</v>
      </c>
      <c r="F9" s="12">
        <v>135.9</v>
      </c>
      <c r="G9" s="12">
        <v>138.97</v>
      </c>
      <c r="H9" s="12">
        <v>130.37</v>
      </c>
      <c r="I9" s="13">
        <v>128.19999999999999</v>
      </c>
    </row>
    <row r="10" spans="1:9" ht="21.6" customHeight="1" x14ac:dyDescent="0.3">
      <c r="A10" s="11"/>
      <c r="B10" s="12" t="s">
        <v>9</v>
      </c>
      <c r="C10" s="37" t="s">
        <v>16</v>
      </c>
      <c r="D10" s="37"/>
      <c r="E10" s="11">
        <v>15.6</v>
      </c>
      <c r="F10" s="12">
        <v>8.5399999999999991</v>
      </c>
      <c r="G10" s="12">
        <v>8.3699999999999992</v>
      </c>
      <c r="H10" s="12">
        <v>7.62</v>
      </c>
      <c r="I10" s="13">
        <v>7.97</v>
      </c>
    </row>
    <row r="11" spans="1:9" ht="21.6" customHeight="1" x14ac:dyDescent="0.3">
      <c r="A11" s="11"/>
      <c r="B11" s="12" t="s">
        <v>10</v>
      </c>
      <c r="C11" s="37" t="s">
        <v>17</v>
      </c>
      <c r="D11" s="37"/>
      <c r="E11" s="11">
        <v>2.09</v>
      </c>
      <c r="F11" s="12">
        <v>2.29</v>
      </c>
      <c r="G11" s="12">
        <v>1.48</v>
      </c>
      <c r="H11" s="12">
        <v>1.04</v>
      </c>
      <c r="I11" s="13">
        <v>2.0099999999999998</v>
      </c>
    </row>
    <row r="12" spans="1:9" ht="21.6" customHeight="1" x14ac:dyDescent="0.3">
      <c r="A12" s="11"/>
      <c r="B12" s="12" t="s">
        <v>11</v>
      </c>
      <c r="C12" s="37" t="s">
        <v>18</v>
      </c>
      <c r="D12" s="37"/>
      <c r="E12" s="11"/>
      <c r="F12" s="12"/>
      <c r="G12" s="12"/>
      <c r="H12" s="12"/>
      <c r="I12" s="13"/>
    </row>
    <row r="13" spans="1:9" ht="21.6" customHeight="1" x14ac:dyDescent="0.3">
      <c r="A13" s="11"/>
      <c r="B13" s="12"/>
      <c r="C13" s="12" t="s">
        <v>19</v>
      </c>
      <c r="D13" s="12" t="s">
        <v>22</v>
      </c>
      <c r="E13" s="11">
        <v>926.55</v>
      </c>
      <c r="F13" s="12">
        <v>1385.37</v>
      </c>
      <c r="G13" s="12">
        <v>1882.98</v>
      </c>
      <c r="H13" s="12">
        <v>725.36</v>
      </c>
      <c r="I13" s="13">
        <v>220.47</v>
      </c>
    </row>
    <row r="14" spans="1:9" ht="21.6" customHeight="1" x14ac:dyDescent="0.3">
      <c r="A14" s="11"/>
      <c r="B14" s="12"/>
      <c r="C14" s="12" t="s">
        <v>20</v>
      </c>
      <c r="D14" s="12" t="s">
        <v>23</v>
      </c>
      <c r="E14" s="11">
        <v>100</v>
      </c>
      <c r="F14" s="12">
        <v>58</v>
      </c>
      <c r="G14" s="12">
        <v>202.95</v>
      </c>
      <c r="H14" s="12">
        <v>19.02</v>
      </c>
      <c r="I14" s="13">
        <v>134.24</v>
      </c>
    </row>
    <row r="15" spans="1:9" ht="21.6" customHeight="1" x14ac:dyDescent="0.3">
      <c r="A15" s="11"/>
      <c r="B15" s="12"/>
      <c r="C15" s="12" t="s">
        <v>21</v>
      </c>
      <c r="D15" s="12" t="s">
        <v>24</v>
      </c>
      <c r="E15" s="11">
        <v>31.8</v>
      </c>
      <c r="F15" s="12">
        <v>46.71</v>
      </c>
      <c r="G15" s="12">
        <v>31.33</v>
      </c>
      <c r="H15" s="12">
        <v>28.67</v>
      </c>
      <c r="I15" s="13"/>
    </row>
    <row r="16" spans="1:9" ht="21.6" customHeight="1" x14ac:dyDescent="0.3">
      <c r="A16" s="11"/>
      <c r="B16" s="12" t="s">
        <v>25</v>
      </c>
      <c r="C16" s="37" t="s">
        <v>32</v>
      </c>
      <c r="D16" s="37"/>
      <c r="E16" s="11">
        <v>51.67</v>
      </c>
      <c r="F16" s="12">
        <v>9.66</v>
      </c>
      <c r="G16" s="12">
        <v>19.559999999999999</v>
      </c>
      <c r="H16" s="12">
        <v>13.75</v>
      </c>
      <c r="I16" s="13">
        <v>22.57</v>
      </c>
    </row>
    <row r="17" spans="1:9" ht="21.6" customHeight="1" x14ac:dyDescent="0.3">
      <c r="A17" s="11"/>
      <c r="B17" s="12" t="s">
        <v>19</v>
      </c>
      <c r="C17" s="37" t="s">
        <v>33</v>
      </c>
      <c r="D17" s="37"/>
      <c r="E17" s="11">
        <v>44.93</v>
      </c>
      <c r="F17" s="12">
        <v>71.84</v>
      </c>
      <c r="G17" s="12">
        <v>68.77</v>
      </c>
      <c r="H17" s="12">
        <v>37.020000000000003</v>
      </c>
      <c r="I17" s="13">
        <v>22.32</v>
      </c>
    </row>
    <row r="18" spans="1:9" ht="21.6" customHeight="1" x14ac:dyDescent="0.3">
      <c r="A18" s="11"/>
      <c r="B18" s="12" t="s">
        <v>26</v>
      </c>
      <c r="C18" s="37" t="s">
        <v>34</v>
      </c>
      <c r="D18" s="37"/>
      <c r="E18" s="11">
        <v>99.18</v>
      </c>
      <c r="F18" s="12">
        <v>105.98</v>
      </c>
      <c r="G18" s="12">
        <v>42.46</v>
      </c>
      <c r="H18" s="12">
        <v>101.08</v>
      </c>
      <c r="I18" s="13">
        <v>86.61</v>
      </c>
    </row>
    <row r="19" spans="1:9" ht="21.6" customHeight="1" x14ac:dyDescent="0.3">
      <c r="A19" s="11"/>
      <c r="B19" s="37" t="s">
        <v>27</v>
      </c>
      <c r="C19" s="37"/>
      <c r="D19" s="37"/>
      <c r="E19" s="14">
        <f>SUM(E6:E18)</f>
        <v>3545.1099999999997</v>
      </c>
      <c r="F19" s="15">
        <f>SUM(F6:F18)</f>
        <v>3589.32</v>
      </c>
      <c r="G19" s="15">
        <f>SUM(G6:G18)</f>
        <v>4167.2599999999993</v>
      </c>
      <c r="H19" s="15">
        <f>SUM(H6:H18)</f>
        <v>2715.48</v>
      </c>
      <c r="I19" s="16">
        <f>SUM(I6:I18)</f>
        <v>2036.6399999999999</v>
      </c>
    </row>
    <row r="20" spans="1:9" ht="21.6" customHeight="1" x14ac:dyDescent="0.3">
      <c r="A20" s="11">
        <v>2</v>
      </c>
      <c r="B20" s="37" t="s">
        <v>28</v>
      </c>
      <c r="C20" s="37"/>
      <c r="D20" s="37"/>
      <c r="E20" s="11"/>
      <c r="F20" s="12"/>
      <c r="G20" s="12"/>
      <c r="H20" s="12"/>
      <c r="I20" s="13"/>
    </row>
    <row r="21" spans="1:9" ht="21.6" customHeight="1" x14ac:dyDescent="0.3">
      <c r="A21" s="11"/>
      <c r="B21" s="12" t="s">
        <v>5</v>
      </c>
      <c r="C21" s="37" t="s">
        <v>35</v>
      </c>
      <c r="D21" s="37"/>
      <c r="E21" s="11">
        <v>1367.49</v>
      </c>
      <c r="F21" s="12">
        <v>1091.49</v>
      </c>
      <c r="G21" s="12">
        <v>740.96</v>
      </c>
      <c r="H21" s="12">
        <v>781.38</v>
      </c>
      <c r="I21" s="13">
        <v>652.79</v>
      </c>
    </row>
    <row r="22" spans="1:9" ht="21.6" customHeight="1" x14ac:dyDescent="0.3">
      <c r="A22" s="11"/>
      <c r="B22" s="12" t="s">
        <v>6</v>
      </c>
      <c r="C22" s="37" t="s">
        <v>18</v>
      </c>
      <c r="D22" s="37"/>
      <c r="E22" s="11"/>
      <c r="F22" s="12"/>
      <c r="G22" s="12"/>
      <c r="H22" s="12"/>
      <c r="I22" s="13"/>
    </row>
    <row r="23" spans="1:9" ht="21.6" customHeight="1" x14ac:dyDescent="0.3">
      <c r="A23" s="11"/>
      <c r="B23" s="12"/>
      <c r="C23" s="12" t="s">
        <v>19</v>
      </c>
      <c r="D23" s="17" t="s">
        <v>22</v>
      </c>
      <c r="E23" s="11">
        <v>833.73</v>
      </c>
      <c r="F23" s="12">
        <v>1393.25</v>
      </c>
      <c r="G23" s="12">
        <v>1008.77</v>
      </c>
      <c r="H23" s="12">
        <v>749.88</v>
      </c>
      <c r="I23" s="13">
        <v>856.8</v>
      </c>
    </row>
    <row r="24" spans="1:9" ht="21.6" customHeight="1" x14ac:dyDescent="0.3">
      <c r="A24" s="11"/>
      <c r="B24" s="12"/>
      <c r="C24" s="12" t="s">
        <v>20</v>
      </c>
      <c r="D24" s="17" t="s">
        <v>36</v>
      </c>
      <c r="E24" s="11">
        <v>331.93</v>
      </c>
      <c r="F24" s="12">
        <v>257.27</v>
      </c>
      <c r="G24" s="12">
        <v>320.36</v>
      </c>
      <c r="H24" s="12">
        <v>394.24</v>
      </c>
      <c r="I24" s="13">
        <v>304.60000000000002</v>
      </c>
    </row>
    <row r="25" spans="1:9" ht="21.6" customHeight="1" x14ac:dyDescent="0.3">
      <c r="A25" s="11"/>
      <c r="B25" s="12"/>
      <c r="C25" s="12" t="s">
        <v>21</v>
      </c>
      <c r="D25" s="17" t="s">
        <v>37</v>
      </c>
      <c r="E25" s="11">
        <v>117.99</v>
      </c>
      <c r="F25" s="12">
        <v>142.74</v>
      </c>
      <c r="G25" s="12">
        <v>81.23</v>
      </c>
      <c r="H25" s="12">
        <v>60.32</v>
      </c>
      <c r="I25" s="13">
        <v>129.91</v>
      </c>
    </row>
    <row r="26" spans="1:9" ht="21.6" customHeight="1" x14ac:dyDescent="0.3">
      <c r="A26" s="11"/>
      <c r="B26" s="12"/>
      <c r="C26" s="17" t="s">
        <v>29</v>
      </c>
      <c r="D26" s="17" t="s">
        <v>38</v>
      </c>
      <c r="E26" s="11">
        <v>66.91</v>
      </c>
      <c r="F26" s="12">
        <v>68.599999999999994</v>
      </c>
      <c r="G26" s="12">
        <v>41.62</v>
      </c>
      <c r="H26" s="12">
        <v>49.5</v>
      </c>
      <c r="I26" s="13">
        <v>56.51</v>
      </c>
    </row>
    <row r="27" spans="1:9" ht="21.6" customHeight="1" x14ac:dyDescent="0.3">
      <c r="A27" s="11"/>
      <c r="B27" s="12"/>
      <c r="C27" s="17" t="s">
        <v>30</v>
      </c>
      <c r="D27" s="17" t="s">
        <v>23</v>
      </c>
      <c r="E27" s="11">
        <v>698</v>
      </c>
      <c r="F27" s="12">
        <v>941.5</v>
      </c>
      <c r="G27" s="12">
        <v>1110.1099999999999</v>
      </c>
      <c r="H27" s="12">
        <v>1203.92</v>
      </c>
      <c r="I27" s="13">
        <v>844.34</v>
      </c>
    </row>
    <row r="28" spans="1:9" ht="21.6" customHeight="1" x14ac:dyDescent="0.3">
      <c r="A28" s="11"/>
      <c r="B28" s="12"/>
      <c r="C28" s="17" t="s">
        <v>31</v>
      </c>
      <c r="D28" s="17" t="s">
        <v>24</v>
      </c>
      <c r="E28" s="11">
        <v>428.03</v>
      </c>
      <c r="F28" s="12">
        <v>402.82</v>
      </c>
      <c r="G28" s="12">
        <v>229.75</v>
      </c>
      <c r="H28" s="12">
        <v>126.29</v>
      </c>
      <c r="I28" s="13">
        <v>100.74</v>
      </c>
    </row>
    <row r="29" spans="1:9" ht="21.6" customHeight="1" x14ac:dyDescent="0.3">
      <c r="A29" s="11"/>
      <c r="B29" s="12" t="s">
        <v>7</v>
      </c>
      <c r="C29" s="37" t="s">
        <v>39</v>
      </c>
      <c r="D29" s="37"/>
      <c r="E29" s="11">
        <v>126.34</v>
      </c>
      <c r="F29" s="12">
        <v>121.79</v>
      </c>
      <c r="G29" s="12">
        <v>142.16999999999999</v>
      </c>
      <c r="H29" s="12">
        <v>160.81</v>
      </c>
      <c r="I29" s="13">
        <v>205.59</v>
      </c>
    </row>
    <row r="30" spans="1:9" ht="21.6" customHeight="1" x14ac:dyDescent="0.3">
      <c r="A30" s="11"/>
      <c r="B30" s="37" t="s">
        <v>40</v>
      </c>
      <c r="C30" s="37"/>
      <c r="D30" s="37"/>
      <c r="E30" s="14">
        <f>SUM(E23:E29)+E21</f>
        <v>3970.42</v>
      </c>
      <c r="F30" s="15">
        <f t="shared" ref="F30:I30" si="0">SUM(F23:F29)+F21</f>
        <v>4419.46</v>
      </c>
      <c r="G30" s="15">
        <f t="shared" si="0"/>
        <v>3674.9700000000003</v>
      </c>
      <c r="H30" s="15">
        <f t="shared" si="0"/>
        <v>3526.3399999999997</v>
      </c>
      <c r="I30" s="16">
        <f t="shared" si="0"/>
        <v>3151.28</v>
      </c>
    </row>
    <row r="31" spans="1:9" ht="21.6" customHeight="1" thickBot="1" x14ac:dyDescent="0.35">
      <c r="A31" s="11"/>
      <c r="B31" s="37" t="s">
        <v>41</v>
      </c>
      <c r="C31" s="37"/>
      <c r="D31" s="37"/>
      <c r="E31" s="18">
        <f>E30+E19</f>
        <v>7515.53</v>
      </c>
      <c r="F31" s="19">
        <f t="shared" ref="F31:I31" si="1">F30+F19</f>
        <v>8008.7800000000007</v>
      </c>
      <c r="G31" s="19">
        <f t="shared" si="1"/>
        <v>7842.23</v>
      </c>
      <c r="H31" s="19">
        <f t="shared" si="1"/>
        <v>6241.82</v>
      </c>
      <c r="I31" s="20">
        <f t="shared" si="1"/>
        <v>5187.92</v>
      </c>
    </row>
    <row r="32" spans="1:9" s="6" customFormat="1" ht="21.6" customHeight="1" thickTop="1" x14ac:dyDescent="0.3">
      <c r="A32" s="21" t="s">
        <v>43</v>
      </c>
      <c r="B32" s="38" t="s">
        <v>42</v>
      </c>
      <c r="C32" s="38"/>
      <c r="D32" s="38"/>
      <c r="E32" s="8"/>
      <c r="F32" s="9"/>
      <c r="G32" s="9"/>
      <c r="H32" s="9"/>
      <c r="I32" s="10"/>
    </row>
    <row r="33" spans="1:9" ht="21.6" customHeight="1" x14ac:dyDescent="0.3">
      <c r="A33" s="11">
        <v>1</v>
      </c>
      <c r="B33" s="37" t="s">
        <v>44</v>
      </c>
      <c r="C33" s="37"/>
      <c r="D33" s="37"/>
      <c r="E33" s="11"/>
      <c r="F33" s="12"/>
      <c r="G33" s="12"/>
      <c r="H33" s="12"/>
      <c r="I33" s="13"/>
    </row>
    <row r="34" spans="1:9" ht="21.6" customHeight="1" x14ac:dyDescent="0.3">
      <c r="A34" s="11"/>
      <c r="B34" s="12" t="s">
        <v>5</v>
      </c>
      <c r="C34" s="37" t="s">
        <v>45</v>
      </c>
      <c r="D34" s="37"/>
      <c r="E34" s="11">
        <v>24.09</v>
      </c>
      <c r="F34" s="12">
        <v>24.09</v>
      </c>
      <c r="G34" s="12">
        <v>24.05</v>
      </c>
      <c r="H34" s="12">
        <v>24.03</v>
      </c>
      <c r="I34" s="13">
        <v>24.01</v>
      </c>
    </row>
    <row r="35" spans="1:9" ht="22.2" customHeight="1" x14ac:dyDescent="0.3">
      <c r="A35" s="11"/>
      <c r="B35" s="12" t="s">
        <v>6</v>
      </c>
      <c r="C35" s="37" t="s">
        <v>46</v>
      </c>
      <c r="D35" s="37"/>
      <c r="E35" s="11">
        <v>2534.0100000000002</v>
      </c>
      <c r="F35" s="12">
        <v>3523.57</v>
      </c>
      <c r="G35" s="12">
        <v>4378.78</v>
      </c>
      <c r="H35" s="12">
        <v>4229.22</v>
      </c>
      <c r="I35" s="13">
        <v>3382.22</v>
      </c>
    </row>
    <row r="36" spans="1:9" ht="32.4" customHeight="1" x14ac:dyDescent="0.3">
      <c r="A36" s="11"/>
      <c r="B36" s="45" t="s">
        <v>47</v>
      </c>
      <c r="C36" s="45"/>
      <c r="D36" s="45"/>
      <c r="E36" s="11">
        <f>SUM(E34:E35)</f>
        <v>2558.1000000000004</v>
      </c>
      <c r="F36" s="12">
        <f t="shared" ref="F36:I36" si="2">SUM(F34:F35)</f>
        <v>3547.6600000000003</v>
      </c>
      <c r="G36" s="12">
        <f t="shared" si="2"/>
        <v>4402.83</v>
      </c>
      <c r="H36" s="12">
        <f t="shared" si="2"/>
        <v>4253.25</v>
      </c>
      <c r="I36" s="13">
        <f t="shared" si="2"/>
        <v>3406.23</v>
      </c>
    </row>
    <row r="37" spans="1:9" ht="21.6" customHeight="1" x14ac:dyDescent="0.3">
      <c r="A37" s="11"/>
      <c r="B37" s="37" t="s">
        <v>48</v>
      </c>
      <c r="C37" s="37"/>
      <c r="D37" s="37"/>
      <c r="E37" s="11">
        <v>27.5</v>
      </c>
      <c r="F37" s="12">
        <v>36.340000000000003</v>
      </c>
      <c r="G37" s="12">
        <v>35.65</v>
      </c>
      <c r="H37" s="12">
        <v>32.68</v>
      </c>
      <c r="I37" s="13">
        <v>13.14</v>
      </c>
    </row>
    <row r="38" spans="1:9" ht="21.6" customHeight="1" x14ac:dyDescent="0.3">
      <c r="A38" s="11"/>
      <c r="B38" s="37" t="s">
        <v>49</v>
      </c>
      <c r="C38" s="37"/>
      <c r="D38" s="37"/>
      <c r="E38" s="14">
        <f>SUM(E36:E37)</f>
        <v>2585.6000000000004</v>
      </c>
      <c r="F38" s="15">
        <f t="shared" ref="F38:I38" si="3">SUM(F36:F37)</f>
        <v>3584.0000000000005</v>
      </c>
      <c r="G38" s="15">
        <f t="shared" si="3"/>
        <v>4438.4799999999996</v>
      </c>
      <c r="H38" s="15">
        <f t="shared" si="3"/>
        <v>4285.93</v>
      </c>
      <c r="I38" s="16">
        <f t="shared" si="3"/>
        <v>3419.37</v>
      </c>
    </row>
    <row r="39" spans="1:9" ht="21.6" customHeight="1" x14ac:dyDescent="0.3">
      <c r="A39" s="11">
        <v>2</v>
      </c>
      <c r="B39" s="37" t="s">
        <v>50</v>
      </c>
      <c r="C39" s="37"/>
      <c r="D39" s="37"/>
      <c r="E39" s="11"/>
      <c r="F39" s="12"/>
      <c r="G39" s="12"/>
      <c r="H39" s="12"/>
      <c r="I39" s="13"/>
    </row>
    <row r="40" spans="1:9" ht="21.6" customHeight="1" x14ac:dyDescent="0.3">
      <c r="A40" s="22" t="s">
        <v>3</v>
      </c>
      <c r="B40" s="37" t="s">
        <v>51</v>
      </c>
      <c r="C40" s="37"/>
      <c r="D40" s="37"/>
      <c r="E40" s="11"/>
      <c r="F40" s="12"/>
      <c r="G40" s="12"/>
      <c r="H40" s="12"/>
      <c r="I40" s="13"/>
    </row>
    <row r="41" spans="1:9" ht="21.6" customHeight="1" x14ac:dyDescent="0.3">
      <c r="A41" s="11"/>
      <c r="B41" s="12" t="s">
        <v>5</v>
      </c>
      <c r="C41" s="37" t="s">
        <v>52</v>
      </c>
      <c r="D41" s="37"/>
      <c r="E41" s="11"/>
      <c r="F41" s="12"/>
      <c r="G41" s="12"/>
      <c r="H41" s="12"/>
      <c r="I41" s="13"/>
    </row>
    <row r="42" spans="1:9" ht="21.6" customHeight="1" x14ac:dyDescent="0.3">
      <c r="A42" s="11"/>
      <c r="B42" s="12"/>
      <c r="C42" s="12" t="s">
        <v>19</v>
      </c>
      <c r="D42" s="12" t="s">
        <v>53</v>
      </c>
      <c r="E42" s="11">
        <v>706.99</v>
      </c>
      <c r="F42" s="12">
        <v>747.15</v>
      </c>
      <c r="G42" s="12">
        <v>766.06</v>
      </c>
      <c r="H42" s="12">
        <v>61.92</v>
      </c>
      <c r="I42" s="13">
        <v>84.57</v>
      </c>
    </row>
    <row r="43" spans="1:9" ht="21.6" customHeight="1" x14ac:dyDescent="0.3">
      <c r="A43" s="11"/>
      <c r="B43" s="12"/>
      <c r="C43" s="12" t="s">
        <v>20</v>
      </c>
      <c r="D43" s="12" t="s">
        <v>54</v>
      </c>
      <c r="E43" s="11">
        <v>13.76</v>
      </c>
      <c r="F43" s="12">
        <v>15.17</v>
      </c>
      <c r="G43" s="12">
        <v>46.54</v>
      </c>
      <c r="H43" s="12">
        <v>27.24</v>
      </c>
      <c r="I43" s="13">
        <v>25.2</v>
      </c>
    </row>
    <row r="44" spans="1:9" ht="21.6" customHeight="1" x14ac:dyDescent="0.3">
      <c r="A44" s="11"/>
      <c r="B44" s="12"/>
      <c r="C44" s="12" t="s">
        <v>21</v>
      </c>
      <c r="D44" s="12" t="s">
        <v>55</v>
      </c>
      <c r="E44" s="11">
        <v>52.64</v>
      </c>
      <c r="F44" s="12">
        <v>44.87</v>
      </c>
      <c r="G44" s="12">
        <v>12.69</v>
      </c>
      <c r="H44" s="12">
        <v>3.87</v>
      </c>
      <c r="I44" s="13">
        <v>1.94</v>
      </c>
    </row>
    <row r="45" spans="1:9" ht="21.6" customHeight="1" x14ac:dyDescent="0.3">
      <c r="A45" s="11"/>
      <c r="B45" s="12" t="s">
        <v>6</v>
      </c>
      <c r="C45" s="37" t="s">
        <v>56</v>
      </c>
      <c r="D45" s="37"/>
      <c r="E45" s="11">
        <v>0.81</v>
      </c>
      <c r="F45" s="12">
        <v>8.69</v>
      </c>
      <c r="G45" s="12">
        <v>13.16</v>
      </c>
      <c r="H45" s="12">
        <v>11.45</v>
      </c>
      <c r="I45" s="13">
        <v>8.8699999999999992</v>
      </c>
    </row>
    <row r="46" spans="1:9" ht="21.6" customHeight="1" x14ac:dyDescent="0.3">
      <c r="A46" s="11"/>
      <c r="B46" s="37" t="s">
        <v>57</v>
      </c>
      <c r="C46" s="37"/>
      <c r="D46" s="37"/>
      <c r="E46" s="14">
        <f>SUM(E42:E45)</f>
        <v>774.19999999999993</v>
      </c>
      <c r="F46" s="15">
        <f t="shared" ref="F46:I46" si="4">SUM(F42:F45)</f>
        <v>815.88</v>
      </c>
      <c r="G46" s="15">
        <f t="shared" si="4"/>
        <v>838.44999999999993</v>
      </c>
      <c r="H46" s="15">
        <f t="shared" si="4"/>
        <v>104.48</v>
      </c>
      <c r="I46" s="16">
        <f t="shared" si="4"/>
        <v>120.58</v>
      </c>
    </row>
    <row r="47" spans="1:9" ht="21.6" customHeight="1" x14ac:dyDescent="0.3">
      <c r="A47" s="22" t="s">
        <v>59</v>
      </c>
      <c r="B47" s="37" t="s">
        <v>58</v>
      </c>
      <c r="C47" s="37"/>
      <c r="D47" s="37"/>
      <c r="E47" s="11"/>
      <c r="F47" s="12"/>
      <c r="G47" s="12"/>
      <c r="H47" s="12"/>
      <c r="I47" s="13"/>
    </row>
    <row r="48" spans="1:9" ht="21.6" customHeight="1" x14ac:dyDescent="0.3">
      <c r="A48" s="11"/>
      <c r="B48" s="12" t="s">
        <v>5</v>
      </c>
      <c r="C48" s="37" t="s">
        <v>52</v>
      </c>
      <c r="D48" s="37"/>
      <c r="E48" s="11"/>
      <c r="F48" s="12"/>
      <c r="G48" s="12"/>
      <c r="H48" s="12"/>
      <c r="I48" s="13"/>
    </row>
    <row r="49" spans="1:9" ht="21.6" customHeight="1" x14ac:dyDescent="0.3">
      <c r="A49" s="11"/>
      <c r="B49" s="12"/>
      <c r="C49" s="12" t="s">
        <v>19</v>
      </c>
      <c r="D49" s="12" t="s">
        <v>53</v>
      </c>
      <c r="E49" s="11">
        <v>1758.55</v>
      </c>
      <c r="F49" s="12">
        <v>1357.15</v>
      </c>
      <c r="G49" s="12">
        <v>747.99</v>
      </c>
      <c r="H49" s="12">
        <v>76.099999999999994</v>
      </c>
      <c r="I49" s="13">
        <v>93.65</v>
      </c>
    </row>
    <row r="50" spans="1:9" ht="21.6" customHeight="1" x14ac:dyDescent="0.3">
      <c r="A50" s="11"/>
      <c r="B50" s="12"/>
      <c r="C50" s="12" t="s">
        <v>20</v>
      </c>
      <c r="D50" s="12" t="s">
        <v>54</v>
      </c>
      <c r="E50" s="11">
        <v>1.9</v>
      </c>
      <c r="F50" s="12">
        <v>2.04</v>
      </c>
      <c r="G50" s="12"/>
      <c r="H50" s="12"/>
      <c r="I50" s="13"/>
    </row>
    <row r="51" spans="1:9" ht="21.6" customHeight="1" x14ac:dyDescent="0.3">
      <c r="A51" s="11"/>
      <c r="B51" s="12"/>
      <c r="C51" s="12" t="s">
        <v>21</v>
      </c>
      <c r="D51" s="12" t="s">
        <v>67</v>
      </c>
      <c r="E51" s="11">
        <v>1285.22</v>
      </c>
      <c r="F51" s="12">
        <v>1313.19</v>
      </c>
      <c r="G51" s="12">
        <v>1116.28</v>
      </c>
      <c r="H51" s="12">
        <v>1141.22</v>
      </c>
      <c r="I51" s="13">
        <v>995.45</v>
      </c>
    </row>
    <row r="52" spans="1:9" ht="21.6" customHeight="1" x14ac:dyDescent="0.3">
      <c r="A52" s="11"/>
      <c r="B52" s="12"/>
      <c r="C52" s="12" t="s">
        <v>29</v>
      </c>
      <c r="D52" s="12" t="s">
        <v>55</v>
      </c>
      <c r="E52" s="11">
        <v>423.69</v>
      </c>
      <c r="F52" s="12">
        <v>332.43</v>
      </c>
      <c r="G52" s="12">
        <v>311.91000000000003</v>
      </c>
      <c r="H52" s="12">
        <v>269.2</v>
      </c>
      <c r="I52" s="13">
        <v>234.77</v>
      </c>
    </row>
    <row r="53" spans="1:9" ht="21.6" customHeight="1" x14ac:dyDescent="0.3">
      <c r="A53" s="11"/>
      <c r="B53" s="12" t="s">
        <v>6</v>
      </c>
      <c r="C53" s="37" t="s">
        <v>60</v>
      </c>
      <c r="D53" s="37"/>
      <c r="E53" s="11">
        <v>126.71</v>
      </c>
      <c r="F53" s="12">
        <v>140.54</v>
      </c>
      <c r="G53" s="12">
        <v>150.08000000000001</v>
      </c>
      <c r="H53" s="12">
        <v>95.22</v>
      </c>
      <c r="I53" s="13">
        <v>88.89</v>
      </c>
    </row>
    <row r="54" spans="1:9" ht="21.6" customHeight="1" x14ac:dyDescent="0.3">
      <c r="A54" s="11"/>
      <c r="B54" s="12" t="s">
        <v>7</v>
      </c>
      <c r="C54" s="37" t="s">
        <v>61</v>
      </c>
      <c r="D54" s="37"/>
      <c r="E54" s="11">
        <v>485.11</v>
      </c>
      <c r="F54" s="12">
        <v>387.47</v>
      </c>
      <c r="G54" s="12">
        <v>191.26</v>
      </c>
      <c r="H54" s="12">
        <v>196.51</v>
      </c>
      <c r="I54" s="13">
        <v>178.97</v>
      </c>
    </row>
    <row r="55" spans="1:9" ht="21.6" customHeight="1" x14ac:dyDescent="0.3">
      <c r="A55" s="11"/>
      <c r="B55" s="12" t="s">
        <v>8</v>
      </c>
      <c r="C55" s="37" t="s">
        <v>62</v>
      </c>
      <c r="D55" s="37"/>
      <c r="E55" s="11">
        <v>74.55</v>
      </c>
      <c r="F55" s="12">
        <v>76.08</v>
      </c>
      <c r="G55" s="12">
        <v>47.78</v>
      </c>
      <c r="H55" s="12">
        <v>73.16</v>
      </c>
      <c r="I55" s="13">
        <v>56.24</v>
      </c>
    </row>
    <row r="56" spans="1:9" ht="21.6" customHeight="1" x14ac:dyDescent="0.3">
      <c r="A56" s="11"/>
      <c r="B56" s="37" t="s">
        <v>63</v>
      </c>
      <c r="C56" s="37"/>
      <c r="D56" s="37"/>
      <c r="E56" s="14">
        <f>SUM(E49:E55)</f>
        <v>4155.7300000000005</v>
      </c>
      <c r="F56" s="15">
        <f t="shared" ref="F56:I56" si="5">SUM(F49:F55)</f>
        <v>3608.8999999999996</v>
      </c>
      <c r="G56" s="15">
        <f t="shared" si="5"/>
        <v>2565.2999999999997</v>
      </c>
      <c r="H56" s="15">
        <f t="shared" si="5"/>
        <v>1851.41</v>
      </c>
      <c r="I56" s="16">
        <f t="shared" si="5"/>
        <v>1647.9700000000003</v>
      </c>
    </row>
    <row r="57" spans="1:9" ht="21.6" customHeight="1" x14ac:dyDescent="0.3">
      <c r="A57" s="11"/>
      <c r="B57" s="37" t="s">
        <v>64</v>
      </c>
      <c r="C57" s="37"/>
      <c r="D57" s="37"/>
      <c r="E57" s="14">
        <f>E46+E56</f>
        <v>4929.93</v>
      </c>
      <c r="F57" s="15">
        <f t="shared" ref="F57:I57" si="6">F46+F56</f>
        <v>4424.78</v>
      </c>
      <c r="G57" s="15">
        <f t="shared" si="6"/>
        <v>3403.7499999999995</v>
      </c>
      <c r="H57" s="15">
        <f t="shared" si="6"/>
        <v>1955.89</v>
      </c>
      <c r="I57" s="16">
        <f t="shared" si="6"/>
        <v>1768.5500000000002</v>
      </c>
    </row>
    <row r="58" spans="1:9" ht="21.6" customHeight="1" thickBot="1" x14ac:dyDescent="0.35">
      <c r="A58" s="23"/>
      <c r="B58" s="47" t="s">
        <v>65</v>
      </c>
      <c r="C58" s="47"/>
      <c r="D58" s="47"/>
      <c r="E58" s="18">
        <f>E57+E38</f>
        <v>7515.5300000000007</v>
      </c>
      <c r="F58" s="19">
        <f t="shared" ref="F58:I58" si="7">F57+F38</f>
        <v>8008.7800000000007</v>
      </c>
      <c r="G58" s="19">
        <f t="shared" si="7"/>
        <v>7842.23</v>
      </c>
      <c r="H58" s="19">
        <f t="shared" si="7"/>
        <v>6241.8200000000006</v>
      </c>
      <c r="I58" s="20">
        <f t="shared" si="7"/>
        <v>5187.92</v>
      </c>
    </row>
    <row r="59" spans="1:9" ht="21.6" customHeight="1" thickTop="1" x14ac:dyDescent="0.3"/>
  </sheetData>
  <mergeCells count="42">
    <mergeCell ref="C54:D54"/>
    <mergeCell ref="C55:D55"/>
    <mergeCell ref="B56:D56"/>
    <mergeCell ref="B57:D57"/>
    <mergeCell ref="B58:D58"/>
    <mergeCell ref="C41:D41"/>
    <mergeCell ref="C45:D45"/>
    <mergeCell ref="B46:D46"/>
    <mergeCell ref="B47:D47"/>
    <mergeCell ref="C12:D12"/>
    <mergeCell ref="C16:D16"/>
    <mergeCell ref="C17:D17"/>
    <mergeCell ref="C18:D18"/>
    <mergeCell ref="C22:D22"/>
    <mergeCell ref="B19:D19"/>
    <mergeCell ref="C48:D48"/>
    <mergeCell ref="C53:D53"/>
    <mergeCell ref="B20:D20"/>
    <mergeCell ref="B30:D30"/>
    <mergeCell ref="B31:D31"/>
    <mergeCell ref="B32:D32"/>
    <mergeCell ref="B33:D33"/>
    <mergeCell ref="B36:D36"/>
    <mergeCell ref="C35:D35"/>
    <mergeCell ref="B37:D37"/>
    <mergeCell ref="B38:D38"/>
    <mergeCell ref="B39:D39"/>
    <mergeCell ref="B40:D40"/>
    <mergeCell ref="C29:D29"/>
    <mergeCell ref="C34:D34"/>
    <mergeCell ref="C21:D21"/>
    <mergeCell ref="C11:D11"/>
    <mergeCell ref="B4:D4"/>
    <mergeCell ref="B5:D5"/>
    <mergeCell ref="A2:I2"/>
    <mergeCell ref="A1:I1"/>
    <mergeCell ref="A3:D3"/>
    <mergeCell ref="C6:D6"/>
    <mergeCell ref="C7:D7"/>
    <mergeCell ref="C8:D8"/>
    <mergeCell ref="C9:D9"/>
    <mergeCell ref="C10:D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G1"/>
    </sheetView>
  </sheetViews>
  <sheetFormatPr defaultRowHeight="15.6" x14ac:dyDescent="0.3"/>
  <cols>
    <col min="1" max="1" width="8.88671875" style="1"/>
    <col min="2" max="2" width="76.44140625" style="1" bestFit="1" customWidth="1"/>
    <col min="3" max="7" width="19.6640625" style="1" bestFit="1" customWidth="1"/>
    <col min="8" max="16384" width="8.88671875" style="1"/>
  </cols>
  <sheetData>
    <row r="1" spans="1:10" s="6" customFormat="1" x14ac:dyDescent="0.3">
      <c r="A1" s="38" t="s">
        <v>129</v>
      </c>
      <c r="B1" s="38"/>
      <c r="C1" s="38"/>
      <c r="D1" s="38"/>
      <c r="E1" s="38"/>
      <c r="F1" s="38"/>
      <c r="G1" s="38"/>
    </row>
    <row r="2" spans="1:10" s="6" customFormat="1" x14ac:dyDescent="0.3">
      <c r="A2" s="48" t="s">
        <v>104</v>
      </c>
      <c r="B2" s="48"/>
      <c r="C2" s="48"/>
      <c r="D2" s="48"/>
      <c r="E2" s="48"/>
      <c r="F2" s="48"/>
      <c r="G2" s="48"/>
      <c r="H2" s="24"/>
    </row>
    <row r="3" spans="1:10" s="6" customFormat="1" x14ac:dyDescent="0.3">
      <c r="A3" s="25" t="s">
        <v>68</v>
      </c>
      <c r="B3" s="25" t="s">
        <v>69</v>
      </c>
      <c r="C3" s="26">
        <v>44651</v>
      </c>
      <c r="D3" s="27">
        <v>44286</v>
      </c>
      <c r="E3" s="27">
        <v>43921</v>
      </c>
      <c r="F3" s="27">
        <v>43555</v>
      </c>
      <c r="G3" s="28">
        <v>43190</v>
      </c>
      <c r="H3" s="24" t="s">
        <v>68</v>
      </c>
      <c r="I3" s="24" t="s">
        <v>68</v>
      </c>
      <c r="J3" s="24" t="s">
        <v>68</v>
      </c>
    </row>
    <row r="4" spans="1:10" x14ac:dyDescent="0.3">
      <c r="A4" s="1" t="s">
        <v>2</v>
      </c>
      <c r="B4" s="1" t="s">
        <v>70</v>
      </c>
      <c r="C4" s="11" t="s">
        <v>68</v>
      </c>
      <c r="G4" s="13"/>
    </row>
    <row r="5" spans="1:10" x14ac:dyDescent="0.3">
      <c r="B5" s="1" t="s">
        <v>71</v>
      </c>
      <c r="C5" s="11">
        <v>13944.67</v>
      </c>
      <c r="D5" s="1">
        <v>12883.04</v>
      </c>
      <c r="E5" s="1">
        <v>11443.99</v>
      </c>
      <c r="F5" s="1">
        <v>10973.46</v>
      </c>
      <c r="G5" s="13">
        <v>9905.6299999999992</v>
      </c>
    </row>
    <row r="6" spans="1:10" x14ac:dyDescent="0.3">
      <c r="B6" s="1" t="s">
        <v>72</v>
      </c>
      <c r="C6" s="23">
        <v>191.59</v>
      </c>
      <c r="D6" s="29">
        <v>253.1</v>
      </c>
      <c r="E6" s="29">
        <v>155.56</v>
      </c>
      <c r="F6" s="29">
        <v>81.209999999999994</v>
      </c>
      <c r="G6" s="30">
        <v>84.47</v>
      </c>
    </row>
    <row r="7" spans="1:10" x14ac:dyDescent="0.3">
      <c r="B7" s="1" t="s">
        <v>105</v>
      </c>
      <c r="C7" s="11">
        <f>(SUM(C5:C6))</f>
        <v>14136.26</v>
      </c>
      <c r="D7" s="11">
        <f t="shared" ref="D7:G7" si="0">(SUM(D5:D6))</f>
        <v>13136.140000000001</v>
      </c>
      <c r="E7" s="11">
        <f t="shared" si="0"/>
        <v>11599.55</v>
      </c>
      <c r="F7" s="11">
        <f t="shared" si="0"/>
        <v>11054.669999999998</v>
      </c>
      <c r="G7" s="31">
        <f t="shared" si="0"/>
        <v>9990.0999999999985</v>
      </c>
    </row>
    <row r="8" spans="1:10" x14ac:dyDescent="0.3">
      <c r="A8" s="1" t="s">
        <v>43</v>
      </c>
      <c r="B8" s="1" t="s">
        <v>73</v>
      </c>
      <c r="C8" s="23">
        <v>222.83</v>
      </c>
      <c r="D8" s="29">
        <v>312.87</v>
      </c>
      <c r="E8" s="29">
        <v>279.39999999999998</v>
      </c>
      <c r="F8" s="29">
        <v>206.45</v>
      </c>
      <c r="G8" s="30">
        <v>166.37</v>
      </c>
    </row>
    <row r="9" spans="1:10" x14ac:dyDescent="0.3">
      <c r="A9" s="1" t="s">
        <v>74</v>
      </c>
      <c r="B9" s="1" t="s">
        <v>75</v>
      </c>
      <c r="C9" s="14">
        <f>SUM(C7:C8)</f>
        <v>14359.09</v>
      </c>
      <c r="D9" s="14">
        <f t="shared" ref="D9:G9" si="1">SUM(D7:D8)</f>
        <v>13449.010000000002</v>
      </c>
      <c r="E9" s="14">
        <f t="shared" si="1"/>
        <v>11878.949999999999</v>
      </c>
      <c r="F9" s="14">
        <f t="shared" si="1"/>
        <v>11261.119999999999</v>
      </c>
      <c r="G9" s="32">
        <f t="shared" si="1"/>
        <v>10156.469999999999</v>
      </c>
    </row>
    <row r="10" spans="1:10" x14ac:dyDescent="0.3">
      <c r="C10" s="11"/>
      <c r="G10" s="13"/>
    </row>
    <row r="11" spans="1:10" x14ac:dyDescent="0.3">
      <c r="A11" s="1" t="s">
        <v>76</v>
      </c>
      <c r="B11" s="1" t="s">
        <v>77</v>
      </c>
      <c r="C11" s="11"/>
      <c r="G11" s="13"/>
    </row>
    <row r="12" spans="1:10" x14ac:dyDescent="0.3">
      <c r="B12" s="1" t="s">
        <v>78</v>
      </c>
      <c r="C12" s="11">
        <v>7473.97</v>
      </c>
      <c r="D12" s="1">
        <v>6502.33</v>
      </c>
      <c r="E12" s="1">
        <v>5684.98</v>
      </c>
      <c r="F12" s="1">
        <v>5513.01</v>
      </c>
      <c r="G12" s="13">
        <v>4906.08</v>
      </c>
    </row>
    <row r="13" spans="1:10" x14ac:dyDescent="0.3">
      <c r="B13" s="1" t="s">
        <v>79</v>
      </c>
      <c r="C13" s="11">
        <v>1361.59</v>
      </c>
      <c r="D13" s="1">
        <v>1160.8900000000001</v>
      </c>
      <c r="E13" s="1">
        <v>1189.92</v>
      </c>
      <c r="F13" s="1">
        <v>1103.6300000000001</v>
      </c>
      <c r="G13" s="13">
        <v>1194.72</v>
      </c>
    </row>
    <row r="14" spans="1:10" x14ac:dyDescent="0.3">
      <c r="B14" s="1" t="s">
        <v>80</v>
      </c>
      <c r="C14" s="11">
        <v>-75.260000000000005</v>
      </c>
      <c r="D14" s="1">
        <v>-37.119999999999997</v>
      </c>
      <c r="E14" s="1">
        <v>52.57</v>
      </c>
      <c r="F14" s="1">
        <v>-55.18</v>
      </c>
      <c r="G14" s="13">
        <v>6.3</v>
      </c>
    </row>
    <row r="15" spans="1:10" x14ac:dyDescent="0.3">
      <c r="B15" s="1" t="s">
        <v>81</v>
      </c>
      <c r="C15" s="11">
        <v>542.26</v>
      </c>
      <c r="D15" s="1">
        <v>527.38</v>
      </c>
      <c r="E15" s="1">
        <v>486.69</v>
      </c>
      <c r="F15" s="1">
        <v>441.82</v>
      </c>
      <c r="G15" s="13">
        <v>401.6</v>
      </c>
    </row>
    <row r="16" spans="1:10" x14ac:dyDescent="0.3">
      <c r="B16" s="1" t="s">
        <v>82</v>
      </c>
      <c r="C16" s="11">
        <v>144.29</v>
      </c>
      <c r="D16" s="1">
        <v>110.9</v>
      </c>
      <c r="E16" s="1">
        <v>76.900000000000006</v>
      </c>
      <c r="F16" s="1">
        <v>9.09</v>
      </c>
      <c r="G16" s="13">
        <v>7.59</v>
      </c>
    </row>
    <row r="17" spans="1:7" x14ac:dyDescent="0.3">
      <c r="B17" s="1" t="s">
        <v>83</v>
      </c>
      <c r="C17" s="11">
        <v>200.54</v>
      </c>
      <c r="D17" s="1">
        <v>197.85</v>
      </c>
      <c r="E17" s="1">
        <v>184.81</v>
      </c>
      <c r="F17" s="1">
        <v>161.88</v>
      </c>
      <c r="G17" s="13">
        <v>142.07</v>
      </c>
    </row>
    <row r="18" spans="1:7" x14ac:dyDescent="0.3">
      <c r="B18" s="1" t="s">
        <v>84</v>
      </c>
      <c r="C18" s="23">
        <v>2632.19</v>
      </c>
      <c r="D18" s="29">
        <v>2473.37</v>
      </c>
      <c r="E18" s="29">
        <v>2342.21</v>
      </c>
      <c r="F18" s="29">
        <v>2317.9699999999998</v>
      </c>
      <c r="G18" s="30">
        <v>1979.75</v>
      </c>
    </row>
    <row r="19" spans="1:7" x14ac:dyDescent="0.3">
      <c r="B19" s="1" t="s">
        <v>85</v>
      </c>
      <c r="C19" s="14">
        <f>SUM(C12:C18)</f>
        <v>12279.580000000002</v>
      </c>
      <c r="D19" s="14">
        <f>SUM(D12:D18)</f>
        <v>10935.600000000002</v>
      </c>
      <c r="E19" s="14">
        <f>SUM(E12:E18)</f>
        <v>10018.079999999998</v>
      </c>
      <c r="F19" s="14">
        <f>SUM(F12:F18)</f>
        <v>9492.2199999999993</v>
      </c>
      <c r="G19" s="32">
        <f>SUM(G12:G18)</f>
        <v>8638.11</v>
      </c>
    </row>
    <row r="20" spans="1:7" x14ac:dyDescent="0.3">
      <c r="A20" s="1" t="s">
        <v>86</v>
      </c>
      <c r="B20" s="1" t="s">
        <v>87</v>
      </c>
      <c r="C20" s="14">
        <f>(C9-C19)</f>
        <v>2079.5099999999984</v>
      </c>
      <c r="D20" s="14">
        <f>(D9-D19)</f>
        <v>2513.41</v>
      </c>
      <c r="E20" s="14">
        <f>(E9-E19)</f>
        <v>1860.8700000000008</v>
      </c>
      <c r="F20" s="14">
        <f>(F9-F19)</f>
        <v>1768.8999999999996</v>
      </c>
      <c r="G20" s="32">
        <f>(G9-G19)</f>
        <v>1518.3599999999988</v>
      </c>
    </row>
    <row r="21" spans="1:7" x14ac:dyDescent="0.3">
      <c r="A21" s="1" t="s">
        <v>88</v>
      </c>
      <c r="B21" s="1" t="s">
        <v>89</v>
      </c>
      <c r="C21" s="14">
        <v>-0.2</v>
      </c>
      <c r="D21" s="15">
        <v>0.81</v>
      </c>
      <c r="E21" s="15">
        <v>0.44</v>
      </c>
      <c r="F21" s="15">
        <v>-0.97</v>
      </c>
      <c r="G21" s="16">
        <v>-0.18</v>
      </c>
    </row>
    <row r="22" spans="1:7" x14ac:dyDescent="0.3">
      <c r="A22" s="1" t="s">
        <v>90</v>
      </c>
      <c r="B22" s="1" t="s">
        <v>91</v>
      </c>
      <c r="C22" s="11">
        <f>SUM(C20:C21)</f>
        <v>2079.3099999999986</v>
      </c>
      <c r="D22" s="11">
        <f t="shared" ref="D22:G22" si="2">SUM(D20:D21)</f>
        <v>2514.2199999999998</v>
      </c>
      <c r="E22" s="11">
        <f t="shared" si="2"/>
        <v>1861.3100000000009</v>
      </c>
      <c r="F22" s="11">
        <f t="shared" si="2"/>
        <v>1767.9299999999996</v>
      </c>
      <c r="G22" s="31">
        <f t="shared" si="2"/>
        <v>1518.1799999999987</v>
      </c>
    </row>
    <row r="23" spans="1:7" x14ac:dyDescent="0.3">
      <c r="A23" s="1" t="s">
        <v>92</v>
      </c>
      <c r="B23" s="1" t="s">
        <v>93</v>
      </c>
      <c r="C23" s="23">
        <v>0.98</v>
      </c>
      <c r="D23" s="29">
        <v>0.61</v>
      </c>
      <c r="E23" s="29">
        <v>17.010000000000002</v>
      </c>
      <c r="F23" s="29">
        <v>0</v>
      </c>
      <c r="G23" s="30">
        <v>0</v>
      </c>
    </row>
    <row r="24" spans="1:7" x14ac:dyDescent="0.3">
      <c r="A24" s="1" t="s">
        <v>94</v>
      </c>
      <c r="B24" s="1" t="s">
        <v>95</v>
      </c>
      <c r="C24" s="14">
        <f>(C22-C23)</f>
        <v>2078.3299999999986</v>
      </c>
      <c r="D24" s="14">
        <f t="shared" ref="D24:G24" si="3">(D22-D23)</f>
        <v>2513.6099999999997</v>
      </c>
      <c r="E24" s="14">
        <f t="shared" si="3"/>
        <v>1844.3000000000009</v>
      </c>
      <c r="F24" s="14">
        <f t="shared" si="3"/>
        <v>1767.9299999999996</v>
      </c>
      <c r="G24" s="32">
        <f t="shared" si="3"/>
        <v>1518.1799999999987</v>
      </c>
    </row>
    <row r="25" spans="1:7" x14ac:dyDescent="0.3">
      <c r="A25" s="1" t="s">
        <v>96</v>
      </c>
      <c r="B25" s="1" t="s">
        <v>97</v>
      </c>
      <c r="C25" s="11"/>
      <c r="G25" s="13"/>
    </row>
    <row r="26" spans="1:7" x14ac:dyDescent="0.3">
      <c r="B26" s="1" t="s">
        <v>98</v>
      </c>
      <c r="C26" s="11">
        <v>612.24</v>
      </c>
      <c r="D26" s="1">
        <v>657.12</v>
      </c>
      <c r="E26" s="1">
        <v>447.69</v>
      </c>
      <c r="F26" s="1">
        <v>599.78</v>
      </c>
      <c r="G26" s="13">
        <v>513.67999999999995</v>
      </c>
    </row>
    <row r="27" spans="1:7" x14ac:dyDescent="0.3">
      <c r="B27" s="1" t="s">
        <v>99</v>
      </c>
      <c r="C27" s="23">
        <v>-49.89</v>
      </c>
      <c r="D27" s="29">
        <v>5.9</v>
      </c>
      <c r="E27" s="29">
        <v>3.01</v>
      </c>
      <c r="F27" s="29">
        <v>12.69</v>
      </c>
      <c r="G27" s="30">
        <v>0.54</v>
      </c>
    </row>
    <row r="28" spans="1:7" x14ac:dyDescent="0.3">
      <c r="C28" s="14">
        <f>SUM(C26:C27)</f>
        <v>562.35</v>
      </c>
      <c r="D28" s="14">
        <f t="shared" ref="D28:G28" si="4">SUM(D26:D27)</f>
        <v>663.02</v>
      </c>
      <c r="E28" s="14">
        <f t="shared" si="4"/>
        <v>450.7</v>
      </c>
      <c r="F28" s="14">
        <f t="shared" si="4"/>
        <v>612.47</v>
      </c>
      <c r="G28" s="32">
        <f t="shared" si="4"/>
        <v>514.21999999999991</v>
      </c>
    </row>
    <row r="29" spans="1:7" ht="16.2" thickBot="1" x14ac:dyDescent="0.35">
      <c r="A29" s="1" t="s">
        <v>100</v>
      </c>
      <c r="B29" s="1" t="s">
        <v>101</v>
      </c>
      <c r="C29" s="18">
        <f>(C24-C28)</f>
        <v>1515.9799999999987</v>
      </c>
      <c r="D29" s="18">
        <f t="shared" ref="D29:G29" si="5">(D24-D28)</f>
        <v>1850.5899999999997</v>
      </c>
      <c r="E29" s="18">
        <f t="shared" si="5"/>
        <v>1393.6000000000008</v>
      </c>
      <c r="F29" s="18">
        <f t="shared" si="5"/>
        <v>1155.4599999999996</v>
      </c>
      <c r="G29" s="33">
        <f t="shared" si="5"/>
        <v>1003.9599999999988</v>
      </c>
    </row>
    <row r="30" spans="1:7" ht="16.2" thickTop="1" x14ac:dyDescent="0.3">
      <c r="C30" s="11"/>
      <c r="G30" s="13"/>
    </row>
    <row r="31" spans="1:7" x14ac:dyDescent="0.3">
      <c r="B31" s="1" t="s">
        <v>102</v>
      </c>
      <c r="C31" s="11">
        <v>63.31</v>
      </c>
      <c r="D31" s="1">
        <v>77.430000000000007</v>
      </c>
      <c r="E31" s="1">
        <v>58.35</v>
      </c>
      <c r="F31" s="1">
        <v>48.25</v>
      </c>
      <c r="G31" s="13">
        <v>41.83</v>
      </c>
    </row>
    <row r="32" spans="1:7" x14ac:dyDescent="0.3">
      <c r="C32" s="11"/>
      <c r="G32" s="13"/>
    </row>
    <row r="33" spans="2:7" ht="16.2" thickBot="1" x14ac:dyDescent="0.35">
      <c r="B33" s="1" t="s">
        <v>103</v>
      </c>
      <c r="C33" s="34">
        <v>240868296</v>
      </c>
      <c r="D33" s="35">
        <v>240716747</v>
      </c>
      <c r="E33" s="35">
        <v>240379360</v>
      </c>
      <c r="F33" s="35">
        <v>240246514</v>
      </c>
      <c r="G33" s="36">
        <v>240092954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2" sqref="B2"/>
    </sheetView>
  </sheetViews>
  <sheetFormatPr defaultColWidth="14.6640625" defaultRowHeight="22.2" customHeight="1" x14ac:dyDescent="0.3"/>
  <cols>
    <col min="1" max="1" width="19.88671875" style="1" customWidth="1"/>
    <col min="2" max="16384" width="14.6640625" style="1"/>
  </cols>
  <sheetData>
    <row r="1" spans="1:6" ht="22.2" customHeight="1" x14ac:dyDescent="0.3">
      <c r="A1" s="58" t="s">
        <v>120</v>
      </c>
      <c r="B1" s="58"/>
      <c r="C1" s="58"/>
      <c r="D1" s="58"/>
      <c r="E1" s="58"/>
      <c r="F1" s="58"/>
    </row>
    <row r="2" spans="1:6" ht="22.2" customHeight="1" x14ac:dyDescent="0.3">
      <c r="A2" s="32"/>
      <c r="B2" s="53">
        <v>44651</v>
      </c>
      <c r="C2" s="54">
        <v>44286</v>
      </c>
      <c r="D2" s="53">
        <v>43921</v>
      </c>
      <c r="E2" s="54">
        <v>43555</v>
      </c>
      <c r="F2" s="53">
        <v>43190</v>
      </c>
    </row>
    <row r="3" spans="1:6" ht="22.2" customHeight="1" x14ac:dyDescent="0.3">
      <c r="A3" s="55" t="s">
        <v>108</v>
      </c>
      <c r="B3" s="53"/>
      <c r="C3" s="54"/>
      <c r="D3" s="53"/>
      <c r="E3" s="54"/>
      <c r="F3" s="53"/>
    </row>
    <row r="4" spans="1:6" ht="22.2" customHeight="1" x14ac:dyDescent="0.3">
      <c r="A4" s="32" t="s">
        <v>106</v>
      </c>
      <c r="B4" s="56">
        <f>'Balance Sheet'!E30/'Balance Sheet'!E56</f>
        <v>0.95540855637878297</v>
      </c>
      <c r="C4" s="56">
        <f>'Balance Sheet'!F30/'Balance Sheet'!F56</f>
        <v>1.2246002937183076</v>
      </c>
      <c r="D4" s="56">
        <f>'Balance Sheet'!G30/'Balance Sheet'!G56</f>
        <v>1.4325692901415041</v>
      </c>
      <c r="E4" s="56">
        <f>'Balance Sheet'!H30/'Balance Sheet'!H56</f>
        <v>1.9046780561842054</v>
      </c>
      <c r="F4" s="56">
        <f>'Balance Sheet'!I30/'Balance Sheet'!I56</f>
        <v>1.9122192758363319</v>
      </c>
    </row>
    <row r="5" spans="1:6" ht="22.2" customHeight="1" x14ac:dyDescent="0.3">
      <c r="A5" s="32" t="s">
        <v>107</v>
      </c>
      <c r="B5" s="56">
        <f>('Balance Sheet'!E30-'Balance Sheet'!E21)/'Balance Sheet'!E56</f>
        <v>0.62634723622564503</v>
      </c>
      <c r="C5" s="56">
        <f>('Balance Sheet'!F30-'Balance Sheet'!F21)/'Balance Sheet'!F56</f>
        <v>0.92215633572556754</v>
      </c>
      <c r="D5" s="56">
        <f>('Balance Sheet'!G30-'Balance Sheet'!G21)/'Balance Sheet'!G56</f>
        <v>1.1437297781935838</v>
      </c>
      <c r="E5" s="56">
        <f>('Balance Sheet'!H30-'Balance Sheet'!H21)/'Balance Sheet'!H56</f>
        <v>1.4826321560324291</v>
      </c>
      <c r="F5" s="56">
        <f>('Balance Sheet'!I30-'Balance Sheet'!I21)/'Balance Sheet'!I56</f>
        <v>1.5161016280636175</v>
      </c>
    </row>
    <row r="6" spans="1:6" ht="22.2" customHeight="1" x14ac:dyDescent="0.3">
      <c r="A6" s="32"/>
      <c r="B6" s="32"/>
      <c r="C6" s="32"/>
      <c r="D6" s="32"/>
      <c r="E6" s="32"/>
      <c r="F6" s="32"/>
    </row>
    <row r="7" spans="1:6" ht="22.2" customHeight="1" x14ac:dyDescent="0.3">
      <c r="A7" s="32" t="s">
        <v>109</v>
      </c>
      <c r="B7" s="57">
        <f>('Profit &amp; Loss'!C24/'Profit &amp; Loss'!C7)*100</f>
        <v>14.702120645771927</v>
      </c>
      <c r="C7" s="57">
        <f>('Profit &amp; Loss'!D24/'Profit &amp; Loss'!D7)*100</f>
        <v>19.135073164567366</v>
      </c>
      <c r="D7" s="57">
        <f>('Profit &amp; Loss'!E24/'Profit &amp; Loss'!E7)*100</f>
        <v>15.899754731864608</v>
      </c>
      <c r="E7" s="57">
        <f>('Profit &amp; Loss'!F24/'Profit &amp; Loss'!F7)*100</f>
        <v>15.992607649075005</v>
      </c>
      <c r="F7" s="57">
        <f>('Profit &amp; Loss'!G24/'Profit &amp; Loss'!G7)*100</f>
        <v>15.196844876427654</v>
      </c>
    </row>
    <row r="8" spans="1:6" ht="22.2" customHeight="1" x14ac:dyDescent="0.3">
      <c r="A8" s="32"/>
      <c r="B8" s="32"/>
      <c r="C8" s="32"/>
      <c r="D8" s="32"/>
      <c r="E8" s="32"/>
      <c r="F8" s="32"/>
    </row>
    <row r="9" spans="1:6" ht="22.2" customHeight="1" x14ac:dyDescent="0.3">
      <c r="A9" s="32" t="s">
        <v>110</v>
      </c>
      <c r="B9" s="32">
        <v>0.96</v>
      </c>
      <c r="C9" s="32">
        <v>0.59</v>
      </c>
      <c r="D9" s="32">
        <v>0.34</v>
      </c>
      <c r="E9" s="32">
        <v>0.03</v>
      </c>
      <c r="F9" s="32">
        <v>0.05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</vt:lpstr>
      <vt:lpstr>Sheet2</vt:lpstr>
      <vt:lpstr>Balance Sheet</vt:lpstr>
      <vt:lpstr>Profit &amp; Loss</vt:lpstr>
      <vt:lpstr>Ratios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AK</cp:lastModifiedBy>
  <dcterms:created xsi:type="dcterms:W3CDTF">2022-11-04T18:47:34Z</dcterms:created>
  <dcterms:modified xsi:type="dcterms:W3CDTF">2022-11-14T09:14:53Z</dcterms:modified>
</cp:coreProperties>
</file>