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  <sheet name="Acronym" sheetId="3" r:id="rId2"/>
    <sheet name="CRNN result" sheetId="5" r:id="rId3"/>
    <sheet name="GCP result" sheetId="6" r:id="rId4"/>
    <sheet name="checking" sheetId="7" r:id="rId5"/>
  </sheets>
  <calcPr calcId="144525"/>
</workbook>
</file>

<file path=xl/comments1.xml><?xml version="1.0" encoding="utf-8"?>
<comments xmlns="http://schemas.openxmlformats.org/spreadsheetml/2006/main">
  <authors>
    <author>tc={32465753-6096-4EED-8C06-12371137C5C8}</author>
  </authors>
  <commentList>
    <comment ref="B9" authorId="0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@Shiv Mistry is there a way to know the end date ? </t>
        </r>
      </text>
    </comment>
  </commentList>
</comments>
</file>

<file path=xl/sharedStrings.xml><?xml version="1.0" encoding="utf-8"?>
<sst xmlns="http://schemas.openxmlformats.org/spreadsheetml/2006/main" count="753" uniqueCount="378">
  <si>
    <r>
      <rPr>
        <b/>
        <sz val="11"/>
        <rFont val="Calibri"/>
        <charset val="134"/>
        <scheme val="minor"/>
      </rPr>
      <t>Class</t>
    </r>
    <r>
      <rPr>
        <sz val="11"/>
        <rFont val="Calibri"/>
        <charset val="134"/>
        <scheme val="minor"/>
      </rPr>
      <t> </t>
    </r>
  </si>
  <si>
    <r>
      <rPr>
        <b/>
        <sz val="11"/>
        <rFont val="Calibri"/>
        <charset val="134"/>
        <scheme val="minor"/>
      </rPr>
      <t>Variable</t>
    </r>
    <r>
      <rPr>
        <sz val="11"/>
        <rFont val="Calibri"/>
        <charset val="134"/>
        <scheme val="minor"/>
      </rPr>
      <t> </t>
    </r>
  </si>
  <si>
    <r>
      <rPr>
        <b/>
        <sz val="11"/>
        <rFont val="Calibri"/>
        <charset val="134"/>
        <scheme val="minor"/>
      </rPr>
      <t>Variable Identifier</t>
    </r>
    <r>
      <rPr>
        <sz val="11"/>
        <rFont val="Calibri"/>
        <charset val="134"/>
        <scheme val="minor"/>
      </rPr>
      <t> </t>
    </r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</si>
  <si>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</si>
  <si>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</si>
  <si>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</si>
  <si>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</si>
  <si>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</si>
  <si>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</si>
  <si>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</si>
  <si>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</si>
  <si>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</si>
  <si>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</si>
  <si>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Patient Information </t>
  </si>
  <si>
    <t>Patient URN </t>
  </si>
  <si>
    <t>P1 </t>
  </si>
  <si>
    <t>Patient Family Name </t>
  </si>
  <si>
    <t>P2 </t>
  </si>
  <si>
    <t>Grant</t>
  </si>
  <si>
    <t>Russell</t>
  </si>
  <si>
    <t>Young</t>
  </si>
  <si>
    <t>Smith</t>
  </si>
  <si>
    <t>Knox</t>
  </si>
  <si>
    <t>Ball</t>
  </si>
  <si>
    <t>Wilson</t>
  </si>
  <si>
    <t>Lee</t>
  </si>
  <si>
    <t>Lambert</t>
  </si>
  <si>
    <t>Buckland</t>
  </si>
  <si>
    <t>Patient Given Name </t>
  </si>
  <si>
    <t>P3 </t>
  </si>
  <si>
    <t>Megan</t>
  </si>
  <si>
    <t>Bernadette</t>
  </si>
  <si>
    <t>John</t>
  </si>
  <si>
    <t>Sophie</t>
  </si>
  <si>
    <t>Pippa</t>
  </si>
  <si>
    <t>Grace</t>
  </si>
  <si>
    <t>Alexander</t>
  </si>
  <si>
    <t>Christian</t>
  </si>
  <si>
    <t>Joseph</t>
  </si>
  <si>
    <t>Madeleine</t>
  </si>
  <si>
    <t>Patient Address </t>
  </si>
  <si>
    <t>P4 </t>
  </si>
  <si>
    <t>Melbourne</t>
  </si>
  <si>
    <t>Geelong</t>
  </si>
  <si>
    <t>Springvale</t>
  </si>
  <si>
    <t>Carlton</t>
  </si>
  <si>
    <t>Clayton</t>
  </si>
  <si>
    <t>Dandenong</t>
  </si>
  <si>
    <t>Officer</t>
  </si>
  <si>
    <t>Parkville</t>
  </si>
  <si>
    <t>Hoppers crossing</t>
  </si>
  <si>
    <t>Mornington</t>
  </si>
  <si>
    <t>Patient Date of Birth </t>
  </si>
  <si>
    <t>P5 </t>
  </si>
  <si>
    <t>30/11/1992</t>
  </si>
  <si>
    <t>15/05/1995</t>
  </si>
  <si>
    <t>30/11/1995</t>
  </si>
  <si>
    <t>15/04/1996</t>
  </si>
  <si>
    <t>26/08/1996</t>
  </si>
  <si>
    <t>19/04/1997</t>
  </si>
  <si>
    <t>Patient Sex </t>
  </si>
  <si>
    <t>P6 </t>
  </si>
  <si>
    <t>Female</t>
  </si>
  <si>
    <t>Male</t>
  </si>
  <si>
    <t>Medication Information </t>
  </si>
  <si>
    <t>Medication Start Date </t>
  </si>
  <si>
    <t>M1 </t>
  </si>
  <si>
    <t>Medication Name </t>
  </si>
  <si>
    <t>M2 </t>
  </si>
  <si>
    <t>Zithrofranil</t>
  </si>
  <si>
    <t>Hyaluterol</t>
  </si>
  <si>
    <t>Abisonide</t>
  </si>
  <si>
    <t>Ambetate</t>
  </si>
  <si>
    <t>Optiferol</t>
  </si>
  <si>
    <t>Gammataxime</t>
  </si>
  <si>
    <t>Retrobyclor Metarate</t>
  </si>
  <si>
    <t>Sacrolozin Tinzatecan</t>
  </si>
  <si>
    <t>Immunized Ceftalovir</t>
  </si>
  <si>
    <t>Kinocline Progerall</t>
  </si>
  <si>
    <t>Medication Route </t>
  </si>
  <si>
    <t>M3 </t>
  </si>
  <si>
    <t>Oral</t>
  </si>
  <si>
    <t>Nasal</t>
  </si>
  <si>
    <t>Ocular</t>
  </si>
  <si>
    <t>Injection</t>
  </si>
  <si>
    <t>Transdermal</t>
  </si>
  <si>
    <t>Medication Dose </t>
  </si>
  <si>
    <t>M4 </t>
  </si>
  <si>
    <t>1 capsule</t>
  </si>
  <si>
    <t>10 mL</t>
  </si>
  <si>
    <t>2 drops</t>
  </si>
  <si>
    <t>250 mg</t>
  </si>
  <si>
    <t>2 puffs</t>
  </si>
  <si>
    <t>Medication Indication </t>
  </si>
  <si>
    <t>M5 </t>
  </si>
  <si>
    <t>Aids/assists abdominal fat loss</t>
  </si>
  <si>
    <t>Aids/assists body waste elimination</t>
  </si>
  <si>
    <t>Aids/assists body's natural channels of elimination</t>
  </si>
  <si>
    <t>Aid/assist/help/maintain healthy hair follicles</t>
  </si>
  <si>
    <t>Aids/assists eye adaption to variations in light intensity/night vision</t>
  </si>
  <si>
    <t>Aids/assists gum healing</t>
  </si>
  <si>
    <t>Aids/assists natural body cleansing/detoxification processes</t>
  </si>
  <si>
    <t>Aids/assists teeth development</t>
  </si>
  <si>
    <t>Aids/assists with recovery from illness</t>
  </si>
  <si>
    <t>Prescriber Name </t>
  </si>
  <si>
    <t>M6 </t>
  </si>
  <si>
    <t xml:space="preserve">Evandrus Europe </t>
  </si>
  <si>
    <t xml:space="preserve">Reetta Headley </t>
  </si>
  <si>
    <t xml:space="preserve">Breixo Govinda </t>
  </si>
  <si>
    <t xml:space="preserve">Keelan Goneril </t>
  </si>
  <si>
    <t xml:space="preserve">Praveen Cai </t>
  </si>
  <si>
    <t xml:space="preserve">Ender Oto </t>
  </si>
  <si>
    <t xml:space="preserve">Alba Ottone </t>
  </si>
  <si>
    <t xml:space="preserve">Lyosha Semir </t>
  </si>
  <si>
    <t xml:space="preserve">Teodor Theotleip </t>
  </si>
  <si>
    <t xml:space="preserve">Đorđe Carmo </t>
  </si>
  <si>
    <t>Dosage Information </t>
  </si>
  <si>
    <t>Delivery 1 Date </t>
  </si>
  <si>
    <t>D1a </t>
  </si>
  <si>
    <t>Delivery 1 Time </t>
  </si>
  <si>
    <t>D1b </t>
  </si>
  <si>
    <t>Delivery 1 Dose </t>
  </si>
  <si>
    <t>D1c </t>
  </si>
  <si>
    <t>Delivery 1 Route </t>
  </si>
  <si>
    <t>D1d </t>
  </si>
  <si>
    <t>Delivery 2 Date </t>
  </si>
  <si>
    <t>D2a </t>
  </si>
  <si>
    <t>13/5/2021</t>
  </si>
  <si>
    <t>Delivery 2 Time </t>
  </si>
  <si>
    <t>D2b </t>
  </si>
  <si>
    <t>Delivery 2 Dose </t>
  </si>
  <si>
    <t>D2c </t>
  </si>
  <si>
    <t>Delivery 2 Route </t>
  </si>
  <si>
    <t>D2d </t>
  </si>
  <si>
    <t>Quality of input</t>
  </si>
  <si>
    <t>Word</t>
  </si>
  <si>
    <t>Possible Acronyms</t>
  </si>
  <si>
    <t>IV</t>
  </si>
  <si>
    <t>TD, IM</t>
  </si>
  <si>
    <t>NAS</t>
  </si>
  <si>
    <t>Capsule</t>
  </si>
  <si>
    <t>CAP</t>
  </si>
  <si>
    <t>OU</t>
  </si>
  <si>
    <t>Drops</t>
  </si>
  <si>
    <t>GTT</t>
  </si>
  <si>
    <t>Puffs</t>
  </si>
  <si>
    <t>PU</t>
  </si>
  <si>
    <t>PO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</si>
  <si>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</si>
  <si>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</si>
  <si>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</si>
  <si>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</si>
  <si>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</si>
  <si>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</si>
  <si>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</si>
  <si>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</si>
  <si>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</si>
  <si>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</si>
  <si>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row level correcteness</t>
  </si>
  <si>
    <t>846</t>
  </si>
  <si>
    <t>772</t>
  </si>
  <si>
    <t>663</t>
  </si>
  <si>
    <t>358</t>
  </si>
  <si>
    <t>47</t>
  </si>
  <si>
    <t>S37</t>
  </si>
  <si>
    <t>80</t>
  </si>
  <si>
    <t>F85</t>
  </si>
  <si>
    <t>538</t>
  </si>
  <si>
    <t>Crant</t>
  </si>
  <si>
    <t>(none)</t>
  </si>
  <si>
    <t>yaung</t>
  </si>
  <si>
    <t>Sm</t>
  </si>
  <si>
    <t>X</t>
  </si>
  <si>
    <t>Bal</t>
  </si>
  <si>
    <t>Le</t>
  </si>
  <si>
    <t>uchland</t>
  </si>
  <si>
    <t>Cell Level Correctness</t>
  </si>
  <si>
    <t>pippa</t>
  </si>
  <si>
    <t>Mdeleine</t>
  </si>
  <si>
    <t>Quality</t>
  </si>
  <si>
    <t>good</t>
  </si>
  <si>
    <t>medium</t>
  </si>
  <si>
    <t>bad</t>
  </si>
  <si>
    <t>overall</t>
  </si>
  <si>
    <t>Melboyrne</t>
  </si>
  <si>
    <t>LoNGidentifiers</t>
  </si>
  <si>
    <t>ciayton</t>
  </si>
  <si>
    <t>Hoppex cossing</t>
  </si>
  <si>
    <t>ornington</t>
  </si>
  <si>
    <t>Correctness</t>
  </si>
  <si>
    <t>4/7/94</t>
  </si>
  <si>
    <t>01/65/1995</t>
  </si>
  <si>
    <t>0/1/95</t>
  </si>
  <si>
    <t>2/4/199L</t>
  </si>
  <si>
    <t>15//1946</t>
  </si>
  <si>
    <t>26/68/1996</t>
  </si>
  <si>
    <t>Testset Accuracy</t>
  </si>
  <si>
    <t>F</t>
  </si>
  <si>
    <t>M</t>
  </si>
  <si>
    <t>Textract Performance</t>
  </si>
  <si>
    <t>1/2/21</t>
  </si>
  <si>
    <t>2/i/2i</t>
  </si>
  <si>
    <t>2/1/21</t>
  </si>
  <si>
    <t>11/2/2021</t>
  </si>
  <si>
    <t>2/11/21</t>
  </si>
  <si>
    <t>01/02/2021</t>
  </si>
  <si>
    <t>frgnil</t>
  </si>
  <si>
    <t>Hya1uteroL</t>
  </si>
  <si>
    <t>Ambela</t>
  </si>
  <si>
    <t>Kinocline progerall</t>
  </si>
  <si>
    <t>Char Level Correctness</t>
  </si>
  <si>
    <t>NaSaL</t>
  </si>
  <si>
    <t>ImjeHon</t>
  </si>
  <si>
    <t>T10</t>
  </si>
  <si>
    <t>Oculer</t>
  </si>
  <si>
    <t>Injation</t>
  </si>
  <si>
    <t>TD</t>
  </si>
  <si>
    <t>capsule</t>
  </si>
  <si>
    <t>10 mls</t>
  </si>
  <si>
    <t>2 drogs</t>
  </si>
  <si>
    <t>250mg</t>
  </si>
  <si>
    <t>PuAs</t>
  </si>
  <si>
    <t>1 caP</t>
  </si>
  <si>
    <t>foml</t>
  </si>
  <si>
    <t>200000</t>
  </si>
  <si>
    <t>abdominal Ayds/assists f+105</t>
  </si>
  <si>
    <t>a.bodu channes s</t>
  </si>
  <si>
    <t>Aias/Aeisk healthy har follicles</t>
  </si>
  <si>
    <t>Aid/qss ists eye dap hon to variahons in liglt night visipn</t>
  </si>
  <si>
    <t>Aids/ As ywm</t>
  </si>
  <si>
    <t>bood</t>
  </si>
  <si>
    <t>Ads/Asisk +eelh developmunt</t>
  </si>
  <si>
    <t>Aid/assish will recovery from illness</t>
  </si>
  <si>
    <t>Europe</t>
  </si>
  <si>
    <t>Headley</t>
  </si>
  <si>
    <t>Breixo</t>
  </si>
  <si>
    <t>keelan Groneri</t>
  </si>
  <si>
    <t>haveen kaur</t>
  </si>
  <si>
    <t>Ender Oto</t>
  </si>
  <si>
    <t>Aura 0</t>
  </si>
  <si>
    <t>Lyosha Seir</t>
  </si>
  <si>
    <t>Teodos Theotleip</t>
  </si>
  <si>
    <t>Dorde Cqrmo</t>
  </si>
  <si>
    <t>11/2</t>
  </si>
  <si>
    <t>31</t>
  </si>
  <si>
    <t>v1212</t>
  </si>
  <si>
    <t>/2</t>
  </si>
  <si>
    <t>2/o</t>
  </si>
  <si>
    <t>1/2</t>
  </si>
  <si>
    <t>(none) means didn't recognize anything or totally dosen't make any sense</t>
  </si>
  <si>
    <t>1:0</t>
  </si>
  <si>
    <t>1200</t>
  </si>
  <si>
    <t>12</t>
  </si>
  <si>
    <t>12.00</t>
  </si>
  <si>
    <t>12:00</t>
  </si>
  <si>
    <t>1208</t>
  </si>
  <si>
    <t>12o</t>
  </si>
  <si>
    <t>12.0D</t>
  </si>
  <si>
    <t>z:o</t>
  </si>
  <si>
    <t>highlighted means: this part is postprocessed manually</t>
  </si>
  <si>
    <t>16 is</t>
  </si>
  <si>
    <t>2</t>
  </si>
  <si>
    <t>1eap</t>
  </si>
  <si>
    <t>loml</t>
  </si>
  <si>
    <t>200p</t>
  </si>
  <si>
    <t>2500</t>
  </si>
  <si>
    <t>2PU</t>
  </si>
  <si>
    <t>correct prediction</t>
  </si>
  <si>
    <t>NakaL</t>
  </si>
  <si>
    <t>po</t>
  </si>
  <si>
    <t>MsN</t>
  </si>
  <si>
    <t>Injetr</t>
  </si>
  <si>
    <t>*: Part of output is done after manual post-processing</t>
  </si>
  <si>
    <t>B/5</t>
  </si>
  <si>
    <t>B15</t>
  </si>
  <si>
    <t>131s121</t>
  </si>
  <si>
    <t>13/5</t>
  </si>
  <si>
    <t>3/5</t>
  </si>
  <si>
    <t>155</t>
  </si>
  <si>
    <t>B/5/21</t>
  </si>
  <si>
    <t>**:The Textract performance is based on the previous group, and maybe in char level</t>
  </si>
  <si>
    <t>0:00</t>
  </si>
  <si>
    <t>14.00</t>
  </si>
  <si>
    <t>14:0</t>
  </si>
  <si>
    <t>14.0D</t>
  </si>
  <si>
    <t>Y</t>
  </si>
  <si>
    <t>14:00</t>
  </si>
  <si>
    <t>1400</t>
  </si>
  <si>
    <t>14</t>
  </si>
  <si>
    <t>2bmg</t>
  </si>
  <si>
    <t>lcap</t>
  </si>
  <si>
    <t>20mg</t>
  </si>
  <si>
    <t>sa</t>
  </si>
  <si>
    <t>004</t>
  </si>
  <si>
    <t>Injer</t>
  </si>
  <si>
    <t>cell level correctness</t>
  </si>
  <si>
    <t>char level correctness</t>
  </si>
  <si>
    <t>quality of writing</t>
  </si>
  <si>
    <t>518</t>
  </si>
  <si>
    <t>537</t>
  </si>
  <si>
    <t>RUSSELL</t>
  </si>
  <si>
    <t>young</t>
  </si>
  <si>
    <t>Cox</t>
  </si>
  <si>
    <t>WILSON</t>
  </si>
  <si>
    <t>BERNADETTE</t>
  </si>
  <si>
    <t>ALEXANDER</t>
  </si>
  <si>
    <t>Chriskprescription</t>
  </si>
  <si>
    <t>GEELONG</t>
  </si>
  <si>
    <t>Spring vale</t>
  </si>
  <si>
    <t>Colton</t>
  </si>
  <si>
    <t>clayton</t>
  </si>
  <si>
    <t>OFFICER</t>
  </si>
  <si>
    <t xml:space="preserve"> 4/7/94</t>
  </si>
  <si>
    <t xml:space="preserve"> 1/2/21</t>
  </si>
  <si>
    <t>12/1/2021</t>
  </si>
  <si>
    <t xml:space="preserve">  1/2/21</t>
  </si>
  <si>
    <t>Zithro franil</t>
  </si>
  <si>
    <t>HyaluteroL</t>
  </si>
  <si>
    <t>Retrolyclos matarate</t>
  </si>
  <si>
    <t>Socrolozin Tinzatecan</t>
  </si>
  <si>
    <t>Kino cline Progerall</t>
  </si>
  <si>
    <t>NasaL</t>
  </si>
  <si>
    <t>loccula</t>
  </si>
  <si>
    <t>T/D</t>
  </si>
  <si>
    <t>I copsule</t>
  </si>
  <si>
    <t>10 m/s</t>
  </si>
  <si>
    <t>12 Puffs</t>
  </si>
  <si>
    <t>cap</t>
  </si>
  <si>
    <t>Aids /assists abdominal fat loss</t>
  </si>
  <si>
    <t>Aids / Assists Botte Elimination</t>
  </si>
  <si>
    <t>assists body Pharmacy channels of elimination</t>
  </si>
  <si>
    <t>Aids / Assists healthy hair follicles</t>
  </si>
  <si>
    <t>Natural channels of elemination</t>
  </si>
  <si>
    <t>Aid/assists eye Adaption to variations in light intensity /night vision</t>
  </si>
  <si>
    <t>Aids/Assists healing</t>
  </si>
  <si>
    <t>aids / assists natural body clearing / detoxification processes</t>
  </si>
  <si>
    <t>Aids / Assists teeth development</t>
  </si>
  <si>
    <t>Aid/assists Pharmacy with recovery from illness</t>
  </si>
  <si>
    <t>Evandras Europe</t>
  </si>
  <si>
    <t xml:space="preserve"> Reetta Headley</t>
  </si>
  <si>
    <t>Breixo Govinda</t>
  </si>
  <si>
    <t>Keelan Goneri</t>
  </si>
  <si>
    <t>Praveen Kaur</t>
  </si>
  <si>
    <t>Alla Ottone</t>
  </si>
  <si>
    <t>Lyosha Semir</t>
  </si>
  <si>
    <t>Teodor Theotleip</t>
  </si>
  <si>
    <t>Dorde Carmo</t>
  </si>
  <si>
    <t xml:space="preserve"> 1/2</t>
  </si>
  <si>
    <t xml:space="preserve"> 12/11</t>
  </si>
  <si>
    <t>12/</t>
  </si>
  <si>
    <t xml:space="preserve"> 12/13</t>
  </si>
  <si>
    <t xml:space="preserve"> 2/0</t>
  </si>
  <si>
    <t xml:space="preserve"> 12:00</t>
  </si>
  <si>
    <t>IcAl </t>
  </si>
  <si>
    <t>10 mis</t>
  </si>
  <si>
    <t>OYOO</t>
  </si>
  <si>
    <t>LOL</t>
  </si>
  <si>
    <t>2 PU</t>
  </si>
  <si>
    <t>Orgora</t>
  </si>
  <si>
    <t>ocar</t>
  </si>
  <si>
    <t>KD </t>
  </si>
  <si>
    <t>pcula</t>
  </si>
  <si>
    <t>Inject</t>
  </si>
  <si>
    <t>TO</t>
  </si>
  <si>
    <t xml:space="preserve"> 13/5</t>
  </si>
  <si>
    <t>13/</t>
  </si>
  <si>
    <t xml:space="preserve"> 15/5</t>
  </si>
  <si>
    <t>IcAl</t>
  </si>
  <si>
    <t>iomis </t>
  </si>
  <si>
    <t>Robops</t>
  </si>
  <si>
    <t>cur</t>
  </si>
  <si>
    <t>MIN</t>
  </si>
  <si>
    <t>bull</t>
  </si>
  <si>
    <t>true len</t>
  </si>
  <si>
    <t>adj length</t>
  </si>
  <si>
    <t>true label</t>
  </si>
  <si>
    <t>detected</t>
  </si>
  <si>
    <t>acc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</si>
</sst>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27">
    <font>
      <sz val="11"/>
      <color theme="1"/>
      <name val="Calibri"/>
      <charset val="134"/>
      <scheme val="minor"/>
    </font>
    <font>
      <sz val="10"/>
      <color theme="1"/>
      <name val="Arial Unicode MS"/>
      <charset val="134"/>
    </font>
    <font>
      <sz val="11"/>
      <name val="Calibri"/>
      <charset val="134"/>
      <scheme val="minor"/>
    </font>
    <font>
      <sz val="10"/>
      <color rgb="FF000000"/>
      <name val="Times New Roman"/>
      <charset val="134"/>
    </font>
    <font>
      <b/>
      <sz val="11"/>
      <name val="Calibri"/>
      <charset val="134"/>
      <scheme val="minor"/>
    </font>
    <font>
      <sz val="11"/>
      <name val="Calibri"/>
      <charset val="134"/>
    </font>
    <font>
      <b/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5" borderId="18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0" fillId="14" borderId="21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2" borderId="19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0" fillId="4" borderId="16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4" borderId="19" applyNumberFormat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0" xfId="30" applyFont="1" applyFill="1">
      <alignment vertical="center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left" vertical="center" wrapText="1"/>
    </xf>
    <xf numFmtId="58" fontId="0" fillId="0" borderId="0" xfId="0" applyNumberFormat="1" applyBorder="1" applyAlignment="1">
      <alignment wrapText="1"/>
    </xf>
    <xf numFmtId="58" fontId="2" fillId="2" borderId="0" xfId="30" applyNumberFormat="1" applyFont="1" applyFill="1">
      <alignment vertical="center"/>
    </xf>
    <xf numFmtId="58" fontId="2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3" fillId="0" borderId="0" xfId="0" applyFont="1" applyBorder="1" applyAlignment="1">
      <alignment wrapText="1"/>
    </xf>
    <xf numFmtId="58" fontId="2" fillId="0" borderId="0" xfId="0" applyNumberFormat="1" applyFont="1" applyBorder="1" applyAlignment="1">
      <alignment vertical="center" wrapText="1"/>
    </xf>
    <xf numFmtId="16" fontId="2" fillId="2" borderId="0" xfId="30" applyNumberFormat="1" applyFont="1" applyFill="1">
      <alignment vertical="center"/>
    </xf>
    <xf numFmtId="20" fontId="2" fillId="0" borderId="0" xfId="0" applyNumberFormat="1" applyFont="1" applyBorder="1" applyAlignment="1">
      <alignment vertical="center" wrapText="1"/>
    </xf>
    <xf numFmtId="20" fontId="2" fillId="2" borderId="0" xfId="30" applyNumberFormat="1" applyFont="1" applyFill="1">
      <alignment vertical="center"/>
    </xf>
    <xf numFmtId="0" fontId="2" fillId="0" borderId="0" xfId="30" applyFont="1" applyFill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NumberFormat="1"/>
    <xf numFmtId="10" fontId="0" fillId="0" borderId="0" xfId="0" applyNumberFormat="1"/>
    <xf numFmtId="0" fontId="4" fillId="0" borderId="1" xfId="0" applyFont="1" applyBorder="1" applyAlignment="1">
      <alignment horizontal="left" vertical="center" wrapText="1"/>
    </xf>
    <xf numFmtId="49" fontId="0" fillId="0" borderId="0" xfId="0" applyNumberFormat="1"/>
    <xf numFmtId="0" fontId="2" fillId="0" borderId="2" xfId="0" applyFont="1" applyBorder="1" applyAlignment="1">
      <alignment horizontal="left" vertical="center" wrapText="1"/>
    </xf>
    <xf numFmtId="0" fontId="2" fillId="2" borderId="0" xfId="30" applyFont="1" applyFill="1" applyAlignment="1">
      <alignment horizontal="center" vertical="center"/>
    </xf>
    <xf numFmtId="49" fontId="2" fillId="2" borderId="0" xfId="0" applyNumberFormat="1" applyFont="1" applyFill="1"/>
    <xf numFmtId="0" fontId="5" fillId="2" borderId="0" xfId="0" applyFont="1" applyFill="1"/>
    <xf numFmtId="0" fontId="2" fillId="2" borderId="0" xfId="30" applyFont="1" applyFill="1" applyAlignment="1">
      <alignment horizontal="center"/>
    </xf>
    <xf numFmtId="0" fontId="2" fillId="0" borderId="0" xfId="30" applyFont="1" applyFill="1" applyAlignment="1">
      <alignment horizontal="center" vertical="center"/>
    </xf>
    <xf numFmtId="0" fontId="5" fillId="0" borderId="0" xfId="0" applyFont="1" applyFill="1"/>
    <xf numFmtId="0" fontId="2" fillId="0" borderId="2" xfId="0" applyFont="1" applyFill="1" applyBorder="1" applyAlignment="1">
      <alignment horizontal="left" vertical="center" wrapText="1"/>
    </xf>
    <xf numFmtId="58" fontId="2" fillId="2" borderId="0" xfId="30" applyNumberFormat="1" applyFont="1" applyFill="1" applyAlignment="1">
      <alignment horizontal="center" vertical="center"/>
    </xf>
    <xf numFmtId="58" fontId="5" fillId="2" borderId="0" xfId="0" applyNumberFormat="1" applyFont="1" applyFill="1"/>
    <xf numFmtId="58" fontId="2" fillId="2" borderId="0" xfId="30" applyNumberFormat="1" applyFont="1" applyFill="1" applyAlignment="1">
      <alignment horizontal="center"/>
    </xf>
    <xf numFmtId="0" fontId="2" fillId="3" borderId="2" xfId="0" applyFont="1" applyFill="1" applyBorder="1" applyAlignment="1">
      <alignment horizontal="left" vertical="center" wrapText="1"/>
    </xf>
    <xf numFmtId="49" fontId="2" fillId="0" borderId="0" xfId="0" applyNumberFormat="1" applyFont="1" applyFill="1"/>
    <xf numFmtId="58" fontId="5" fillId="0" borderId="0" xfId="0" applyNumberFormat="1" applyFont="1" applyFill="1"/>
    <xf numFmtId="58" fontId="2" fillId="0" borderId="0" xfId="30" applyNumberFormat="1" applyFont="1" applyFill="1" applyAlignment="1">
      <alignment horizontal="center" vertical="center"/>
    </xf>
    <xf numFmtId="49" fontId="2" fillId="2" borderId="0" xfId="30" applyNumberFormat="1" applyFont="1" applyFill="1" applyAlignment="1">
      <alignment horizontal="center"/>
    </xf>
    <xf numFmtId="0" fontId="2" fillId="0" borderId="0" xfId="30" applyFont="1" applyFill="1" applyAlignment="1">
      <alignment horizontal="center"/>
    </xf>
    <xf numFmtId="16" fontId="2" fillId="2" borderId="0" xfId="30" applyNumberFormat="1" applyFont="1" applyFill="1" applyAlignment="1">
      <alignment horizontal="center" vertical="center"/>
    </xf>
    <xf numFmtId="0" fontId="2" fillId="0" borderId="0" xfId="30" applyNumberFormat="1" applyFont="1" applyFill="1" applyAlignment="1">
      <alignment horizontal="center" vertical="center"/>
    </xf>
    <xf numFmtId="16" fontId="2" fillId="2" borderId="0" xfId="30" applyNumberFormat="1" applyFont="1" applyFill="1" applyAlignment="1">
      <alignment horizontal="center"/>
    </xf>
    <xf numFmtId="17" fontId="5" fillId="0" borderId="0" xfId="0" applyNumberFormat="1" applyFont="1" applyFill="1"/>
    <xf numFmtId="35" fontId="2" fillId="2" borderId="0" xfId="30" applyNumberFormat="1" applyFont="1" applyFill="1" applyAlignment="1">
      <alignment horizontal="center" vertical="center"/>
    </xf>
    <xf numFmtId="20" fontId="5" fillId="2" borderId="0" xfId="0" applyNumberFormat="1" applyFont="1" applyFill="1"/>
    <xf numFmtId="20" fontId="2" fillId="2" borderId="0" xfId="30" applyNumberFormat="1" applyFont="1" applyFill="1" applyAlignment="1">
      <alignment horizontal="center"/>
    </xf>
    <xf numFmtId="16" fontId="2" fillId="0" borderId="0" xfId="30" applyNumberFormat="1" applyFont="1" applyFill="1" applyAlignment="1">
      <alignment horizontal="center"/>
    </xf>
    <xf numFmtId="49" fontId="2" fillId="0" borderId="0" xfId="30" applyNumberFormat="1" applyFont="1" applyFill="1" applyAlignment="1">
      <alignment horizontal="center"/>
    </xf>
    <xf numFmtId="2" fontId="2" fillId="2" borderId="0" xfId="30" applyNumberFormat="1" applyFont="1" applyFill="1" applyAlignment="1">
      <alignment horizontal="center" vertical="center"/>
    </xf>
    <xf numFmtId="20" fontId="2" fillId="0" borderId="0" xfId="30" applyNumberFormat="1" applyFont="1" applyFill="1" applyAlignment="1">
      <alignment horizontal="center"/>
    </xf>
    <xf numFmtId="0" fontId="4" fillId="0" borderId="0" xfId="0" applyFont="1" applyAlignment="1">
      <alignment horizontal="left" vertical="center" wrapText="1"/>
    </xf>
    <xf numFmtId="10" fontId="6" fillId="0" borderId="0" xfId="0" applyNumberFormat="1" applyFont="1"/>
    <xf numFmtId="49" fontId="6" fillId="0" borderId="0" xfId="0" applyNumberFormat="1" applyFont="1"/>
    <xf numFmtId="49" fontId="5" fillId="2" borderId="0" xfId="0" applyNumberFormat="1" applyFont="1" applyFill="1"/>
    <xf numFmtId="10" fontId="6" fillId="0" borderId="3" xfId="0" applyNumberFormat="1" applyFont="1" applyBorder="1" applyAlignment="1">
      <alignment horizontal="center"/>
    </xf>
    <xf numFmtId="49" fontId="5" fillId="0" borderId="0" xfId="0" applyNumberFormat="1" applyFont="1" applyFill="1"/>
    <xf numFmtId="10" fontId="6" fillId="0" borderId="3" xfId="0" applyNumberFormat="1" applyFont="1" applyBorder="1"/>
    <xf numFmtId="49" fontId="6" fillId="0" borderId="3" xfId="0" applyNumberFormat="1" applyFont="1" applyBorder="1"/>
    <xf numFmtId="58" fontId="0" fillId="2" borderId="0" xfId="0" applyNumberFormat="1" applyFill="1" applyBorder="1" applyAlignment="1">
      <alignment wrapText="1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center"/>
    </xf>
    <xf numFmtId="58" fontId="0" fillId="0" borderId="0" xfId="0" applyNumberFormat="1" applyFill="1" applyAlignment="1">
      <alignment vertical="center"/>
    </xf>
    <xf numFmtId="49" fontId="0" fillId="2" borderId="0" xfId="0" applyNumberFormat="1" applyFill="1"/>
    <xf numFmtId="49" fontId="0" fillId="0" borderId="0" xfId="0" applyNumberFormat="1" applyFill="1"/>
    <xf numFmtId="10" fontId="6" fillId="3" borderId="0" xfId="0" applyNumberFormat="1" applyFont="1" applyFill="1" applyBorder="1" applyAlignment="1">
      <alignment wrapText="1"/>
    </xf>
    <xf numFmtId="10" fontId="0" fillId="0" borderId="0" xfId="0" applyNumberFormat="1" applyAlignment="1">
      <alignment wrapText="1"/>
    </xf>
    <xf numFmtId="10" fontId="6" fillId="0" borderId="4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6" fillId="3" borderId="0" xfId="0" applyNumberFormat="1" applyFont="1" applyFill="1"/>
    <xf numFmtId="10" fontId="6" fillId="3" borderId="0" xfId="0" applyNumberFormat="1" applyFont="1" applyFill="1" applyAlignment="1">
      <alignment vertical="center"/>
    </xf>
    <xf numFmtId="10" fontId="0" fillId="0" borderId="0" xfId="0" applyNumberFormat="1" applyFill="1" applyAlignment="1">
      <alignment wrapText="1"/>
    </xf>
    <xf numFmtId="10" fontId="6" fillId="0" borderId="0" xfId="0" applyNumberFormat="1" applyFon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4" fillId="0" borderId="0" xfId="0" applyNumberFormat="1" applyFont="1" applyBorder="1" applyAlignment="1">
      <alignment vertical="center" wrapText="1"/>
    </xf>
    <xf numFmtId="10" fontId="2" fillId="0" borderId="0" xfId="0" applyNumberFormat="1" applyFont="1" applyBorder="1" applyAlignment="1">
      <alignment vertical="center" wrapText="1"/>
    </xf>
    <xf numFmtId="10" fontId="6" fillId="0" borderId="6" xfId="0" applyNumberFormat="1" applyFont="1" applyBorder="1" applyAlignment="1">
      <alignment horizontal="center"/>
    </xf>
    <xf numFmtId="0" fontId="6" fillId="0" borderId="0" xfId="0" applyFont="1"/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topLeftCell="C1" workbookViewId="0">
      <selection activeCell="I8" sqref="I8"/>
    </sheetView>
  </sheetViews>
  <sheetFormatPr defaultColWidth="9" defaultRowHeight="14.4"/>
  <cols>
    <col min="1" max="1" width="24.287037037037" customWidth="1"/>
    <col min="2" max="2" width="22.712962962963" customWidth="1"/>
    <col min="3" max="3" width="19.287037037037" customWidth="1"/>
    <col min="4" max="4" width="16.4259259259259" customWidth="1"/>
    <col min="5" max="5" width="15.287037037037" customWidth="1"/>
    <col min="6" max="6" width="15.1388888888889" customWidth="1"/>
    <col min="7" max="7" width="14.8518518518519" customWidth="1"/>
    <col min="8" max="8" width="13.712962962963" customWidth="1"/>
    <col min="9" max="9" width="15.287037037037" customWidth="1"/>
    <col min="10" max="10" width="20.8518518518519" customWidth="1"/>
    <col min="11" max="11" width="23.1388888888889" customWidth="1"/>
    <col min="12" max="12" width="22.1388888888889" customWidth="1"/>
    <col min="13" max="13" width="19.8518518518519" customWidth="1"/>
  </cols>
  <sheetData>
    <row r="1" ht="16.15" customHeight="1" spans="1:13">
      <c r="A1" s="19" t="s">
        <v>0</v>
      </c>
      <c r="B1" s="78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79" t="s">
        <v>10</v>
      </c>
      <c r="L1" s="79" t="s">
        <v>11</v>
      </c>
      <c r="M1" s="79" t="s">
        <v>12</v>
      </c>
    </row>
    <row r="2" ht="16.15" customHeight="1" spans="1:13">
      <c r="A2" s="80"/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ht="16.15" customHeight="1" spans="1:13">
      <c r="A3" s="83" t="s">
        <v>13</v>
      </c>
      <c r="B3" s="21" t="s">
        <v>14</v>
      </c>
      <c r="C3" s="84" t="s">
        <v>15</v>
      </c>
      <c r="D3" s="1">
        <v>846</v>
      </c>
      <c r="E3" s="1">
        <v>772</v>
      </c>
      <c r="F3" s="1">
        <v>518</v>
      </c>
      <c r="G3" s="1">
        <v>663</v>
      </c>
      <c r="H3" s="1">
        <v>358</v>
      </c>
      <c r="I3" s="1">
        <v>471</v>
      </c>
      <c r="J3" s="1">
        <v>537</v>
      </c>
      <c r="K3" s="1">
        <v>801</v>
      </c>
      <c r="L3" s="1">
        <v>785</v>
      </c>
      <c r="M3" s="1">
        <v>538</v>
      </c>
    </row>
    <row r="4" ht="16.15" customHeight="1" spans="1:13">
      <c r="A4" s="85"/>
      <c r="B4" s="21" t="s">
        <v>16</v>
      </c>
      <c r="C4" s="84" t="s">
        <v>17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27</v>
      </c>
    </row>
    <row r="5" ht="16.15" customHeight="1" spans="1:13">
      <c r="A5" s="85"/>
      <c r="B5" s="21" t="s">
        <v>28</v>
      </c>
      <c r="C5" s="84" t="s">
        <v>29</v>
      </c>
      <c r="D5" s="3" t="s">
        <v>30</v>
      </c>
      <c r="E5" s="3" t="s">
        <v>31</v>
      </c>
      <c r="F5" s="3" t="s">
        <v>32</v>
      </c>
      <c r="G5" s="3" t="s">
        <v>33</v>
      </c>
      <c r="H5" s="3" t="s">
        <v>34</v>
      </c>
      <c r="I5" s="3" t="s">
        <v>35</v>
      </c>
      <c r="J5" s="3" t="s">
        <v>36</v>
      </c>
      <c r="K5" s="3" t="s">
        <v>37</v>
      </c>
      <c r="L5" s="3" t="s">
        <v>38</v>
      </c>
      <c r="M5" s="3" t="s">
        <v>39</v>
      </c>
    </row>
    <row r="6" ht="16.15" customHeight="1" spans="1:13">
      <c r="A6" s="85"/>
      <c r="B6" s="21" t="s">
        <v>40</v>
      </c>
      <c r="C6" s="86" t="s">
        <v>41</v>
      </c>
      <c r="D6" s="4" t="s">
        <v>42</v>
      </c>
      <c r="E6" s="4" t="s">
        <v>43</v>
      </c>
      <c r="F6" s="4" t="s">
        <v>44</v>
      </c>
      <c r="G6" s="4" t="s">
        <v>45</v>
      </c>
      <c r="H6" s="4" t="s">
        <v>46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</row>
    <row r="7" ht="16.15" customHeight="1" spans="1:13">
      <c r="A7" s="85"/>
      <c r="B7" s="21" t="s">
        <v>52</v>
      </c>
      <c r="C7" s="86" t="s">
        <v>53</v>
      </c>
      <c r="D7" s="5" t="s">
        <v>54</v>
      </c>
      <c r="E7" s="5">
        <v>34519</v>
      </c>
      <c r="F7" s="5">
        <v>34820</v>
      </c>
      <c r="G7" s="5" t="s">
        <v>55</v>
      </c>
      <c r="H7" s="5">
        <v>34978</v>
      </c>
      <c r="I7" s="5" t="s">
        <v>56</v>
      </c>
      <c r="J7" s="5">
        <v>35157</v>
      </c>
      <c r="K7" s="5" t="s">
        <v>57</v>
      </c>
      <c r="L7" s="5" t="s">
        <v>58</v>
      </c>
      <c r="M7" s="5" t="s">
        <v>59</v>
      </c>
    </row>
    <row r="8" ht="16.15" customHeight="1" spans="1:13">
      <c r="A8" s="85"/>
      <c r="B8" s="21" t="s">
        <v>60</v>
      </c>
      <c r="C8" s="86" t="s">
        <v>61</v>
      </c>
      <c r="D8" s="4" t="s">
        <v>62</v>
      </c>
      <c r="E8" s="4" t="s">
        <v>62</v>
      </c>
      <c r="F8" s="4" t="s">
        <v>63</v>
      </c>
      <c r="G8" s="4" t="s">
        <v>62</v>
      </c>
      <c r="H8" s="4" t="s">
        <v>62</v>
      </c>
      <c r="I8" s="4" t="s">
        <v>62</v>
      </c>
      <c r="J8" s="4" t="s">
        <v>63</v>
      </c>
      <c r="K8" s="4" t="s">
        <v>62</v>
      </c>
      <c r="L8" s="4" t="s">
        <v>63</v>
      </c>
      <c r="M8" s="4" t="s">
        <v>62</v>
      </c>
    </row>
    <row r="9" ht="16.15" customHeight="1" spans="1:13">
      <c r="A9" s="83" t="s">
        <v>64</v>
      </c>
      <c r="B9" s="21" t="s">
        <v>65</v>
      </c>
      <c r="C9" s="86" t="s">
        <v>66</v>
      </c>
      <c r="D9" s="7">
        <v>44198</v>
      </c>
      <c r="E9" s="7">
        <v>44198</v>
      </c>
      <c r="F9" s="7">
        <v>44198</v>
      </c>
      <c r="G9" s="7">
        <v>44198</v>
      </c>
      <c r="H9" s="7">
        <v>44198</v>
      </c>
      <c r="I9" s="7">
        <v>44198</v>
      </c>
      <c r="J9" s="7">
        <v>44198</v>
      </c>
      <c r="K9" s="7">
        <v>44198</v>
      </c>
      <c r="L9" s="7">
        <v>44198</v>
      </c>
      <c r="M9" s="7">
        <v>44198</v>
      </c>
    </row>
    <row r="10" ht="16.15" customHeight="1" spans="1:13">
      <c r="A10" s="85"/>
      <c r="B10" s="21" t="s">
        <v>67</v>
      </c>
      <c r="C10" s="86" t="s">
        <v>68</v>
      </c>
      <c r="D10" s="8" t="s">
        <v>69</v>
      </c>
      <c r="E10" s="8" t="s">
        <v>70</v>
      </c>
      <c r="F10" s="8" t="s">
        <v>71</v>
      </c>
      <c r="G10" s="8" t="s">
        <v>72</v>
      </c>
      <c r="H10" s="8" t="s">
        <v>73</v>
      </c>
      <c r="I10" s="8" t="s">
        <v>74</v>
      </c>
      <c r="J10" s="8" t="s">
        <v>75</v>
      </c>
      <c r="K10" s="8" t="s">
        <v>76</v>
      </c>
      <c r="L10" s="8" t="s">
        <v>77</v>
      </c>
      <c r="M10" s="8" t="s">
        <v>78</v>
      </c>
    </row>
    <row r="11" ht="16.15" customHeight="1" spans="1:13">
      <c r="A11" s="85"/>
      <c r="B11" s="21" t="s">
        <v>79</v>
      </c>
      <c r="C11" s="86" t="s">
        <v>80</v>
      </c>
      <c r="D11" s="8" t="s">
        <v>81</v>
      </c>
      <c r="E11" s="8" t="s">
        <v>82</v>
      </c>
      <c r="F11" s="8" t="s">
        <v>83</v>
      </c>
      <c r="G11" s="8" t="s">
        <v>84</v>
      </c>
      <c r="H11" s="8" t="s">
        <v>85</v>
      </c>
      <c r="I11" s="8" t="s">
        <v>81</v>
      </c>
      <c r="J11" s="8" t="s">
        <v>82</v>
      </c>
      <c r="K11" s="8" t="s">
        <v>83</v>
      </c>
      <c r="L11" s="8" t="s">
        <v>84</v>
      </c>
      <c r="M11" s="8" t="s">
        <v>85</v>
      </c>
    </row>
    <row r="12" ht="16.15" customHeight="1" spans="1:13">
      <c r="A12" s="85"/>
      <c r="B12" s="21" t="s">
        <v>86</v>
      </c>
      <c r="C12" s="86" t="s">
        <v>87</v>
      </c>
      <c r="D12" s="9" t="s">
        <v>88</v>
      </c>
      <c r="E12" s="9" t="s">
        <v>89</v>
      </c>
      <c r="F12" s="9" t="s">
        <v>90</v>
      </c>
      <c r="G12" s="9" t="s">
        <v>91</v>
      </c>
      <c r="H12" s="9" t="s">
        <v>92</v>
      </c>
      <c r="I12" s="9" t="s">
        <v>88</v>
      </c>
      <c r="J12" s="9" t="s">
        <v>89</v>
      </c>
      <c r="K12" s="9" t="s">
        <v>90</v>
      </c>
      <c r="L12" s="9" t="s">
        <v>91</v>
      </c>
      <c r="M12" s="9" t="s">
        <v>92</v>
      </c>
    </row>
    <row r="13" ht="78.6" customHeight="1" spans="1:13">
      <c r="A13" s="85"/>
      <c r="B13" s="21" t="s">
        <v>93</v>
      </c>
      <c r="C13" s="86" t="s">
        <v>94</v>
      </c>
      <c r="D13" s="10" t="s">
        <v>95</v>
      </c>
      <c r="E13" s="10" t="s">
        <v>96</v>
      </c>
      <c r="F13" s="10" t="s">
        <v>97</v>
      </c>
      <c r="G13" s="10" t="s">
        <v>98</v>
      </c>
      <c r="H13" s="10" t="s">
        <v>97</v>
      </c>
      <c r="I13" s="10" t="s">
        <v>99</v>
      </c>
      <c r="J13" s="10" t="s">
        <v>100</v>
      </c>
      <c r="K13" s="10" t="s">
        <v>101</v>
      </c>
      <c r="L13" s="10" t="s">
        <v>102</v>
      </c>
      <c r="M13" s="10" t="s">
        <v>103</v>
      </c>
    </row>
    <row r="14" ht="16.15" customHeight="1" spans="1:13">
      <c r="A14" s="85"/>
      <c r="B14" s="21" t="s">
        <v>104</v>
      </c>
      <c r="C14" s="86" t="s">
        <v>105</v>
      </c>
      <c r="D14" s="9" t="s">
        <v>106</v>
      </c>
      <c r="E14" s="9" t="s">
        <v>107</v>
      </c>
      <c r="F14" s="9" t="s">
        <v>108</v>
      </c>
      <c r="G14" s="9" t="s">
        <v>109</v>
      </c>
      <c r="H14" s="9" t="s">
        <v>110</v>
      </c>
      <c r="I14" s="9" t="s">
        <v>111</v>
      </c>
      <c r="J14" s="9" t="s">
        <v>112</v>
      </c>
      <c r="K14" s="9" t="s">
        <v>113</v>
      </c>
      <c r="L14" s="9" t="s">
        <v>114</v>
      </c>
      <c r="M14" s="9" t="s">
        <v>115</v>
      </c>
    </row>
    <row r="15" ht="16.15" customHeight="1" spans="1:13">
      <c r="A15" s="83" t="s">
        <v>116</v>
      </c>
      <c r="B15" s="21" t="s">
        <v>117</v>
      </c>
      <c r="C15" s="86" t="s">
        <v>118</v>
      </c>
      <c r="D15" s="11">
        <v>44198</v>
      </c>
      <c r="E15" s="11">
        <v>44198</v>
      </c>
      <c r="F15" s="11">
        <v>44198</v>
      </c>
      <c r="G15" s="11">
        <v>44198</v>
      </c>
      <c r="H15" s="11">
        <v>44198</v>
      </c>
      <c r="I15" s="11">
        <v>44198</v>
      </c>
      <c r="J15" s="11">
        <v>44198</v>
      </c>
      <c r="K15" s="11">
        <v>44198</v>
      </c>
      <c r="L15" s="11">
        <v>44198</v>
      </c>
      <c r="M15" s="11">
        <v>44198</v>
      </c>
    </row>
    <row r="16" ht="16.15" customHeight="1" spans="1:13">
      <c r="A16" s="85"/>
      <c r="B16" s="21" t="s">
        <v>119</v>
      </c>
      <c r="C16" s="86" t="s">
        <v>120</v>
      </c>
      <c r="D16" s="13">
        <v>0.5</v>
      </c>
      <c r="E16" s="13">
        <v>0.5</v>
      </c>
      <c r="F16" s="13">
        <v>0.5</v>
      </c>
      <c r="G16" s="13">
        <v>0.5</v>
      </c>
      <c r="H16" s="13">
        <v>0.5</v>
      </c>
      <c r="I16" s="13">
        <v>0.5</v>
      </c>
      <c r="J16" s="13">
        <v>0.5</v>
      </c>
      <c r="K16" s="13">
        <v>0.5</v>
      </c>
      <c r="L16" s="13">
        <v>0.5</v>
      </c>
      <c r="M16" s="13">
        <v>0.5</v>
      </c>
    </row>
    <row r="17" ht="16.15" customHeight="1" spans="1:13">
      <c r="A17" s="85"/>
      <c r="B17" s="21" t="s">
        <v>121</v>
      </c>
      <c r="C17" s="86" t="s">
        <v>122</v>
      </c>
      <c r="D17" s="9" t="s">
        <v>88</v>
      </c>
      <c r="E17" s="9" t="s">
        <v>89</v>
      </c>
      <c r="F17" s="9" t="s">
        <v>90</v>
      </c>
      <c r="G17" s="9" t="s">
        <v>91</v>
      </c>
      <c r="H17" s="9" t="s">
        <v>92</v>
      </c>
      <c r="I17" s="9" t="s">
        <v>88</v>
      </c>
      <c r="J17" s="9" t="s">
        <v>89</v>
      </c>
      <c r="K17" s="9" t="s">
        <v>90</v>
      </c>
      <c r="L17" s="9" t="s">
        <v>91</v>
      </c>
      <c r="M17" s="9" t="s">
        <v>92</v>
      </c>
    </row>
    <row r="18" ht="16.15" customHeight="1" spans="1:13">
      <c r="A18" s="85"/>
      <c r="B18" s="21" t="s">
        <v>123</v>
      </c>
      <c r="C18" s="86" t="s">
        <v>124</v>
      </c>
      <c r="D18" s="8" t="s">
        <v>81</v>
      </c>
      <c r="E18" s="8" t="s">
        <v>82</v>
      </c>
      <c r="F18" s="8" t="s">
        <v>83</v>
      </c>
      <c r="G18" s="8" t="s">
        <v>84</v>
      </c>
      <c r="H18" s="8" t="s">
        <v>85</v>
      </c>
      <c r="I18" s="8" t="s">
        <v>81</v>
      </c>
      <c r="J18" s="8" t="s">
        <v>82</v>
      </c>
      <c r="K18" s="8" t="s">
        <v>83</v>
      </c>
      <c r="L18" s="8" t="s">
        <v>84</v>
      </c>
      <c r="M18" s="8" t="s">
        <v>85</v>
      </c>
    </row>
    <row r="19" ht="16.15" customHeight="1" spans="1:13">
      <c r="A19" s="85"/>
      <c r="B19" s="21" t="s">
        <v>125</v>
      </c>
      <c r="C19" s="86" t="s">
        <v>126</v>
      </c>
      <c r="D19" s="16" t="s">
        <v>127</v>
      </c>
      <c r="E19" s="87" t="s">
        <v>127</v>
      </c>
      <c r="F19" s="16" t="s">
        <v>127</v>
      </c>
      <c r="G19" s="16" t="s">
        <v>127</v>
      </c>
      <c r="H19" s="16" t="s">
        <v>127</v>
      </c>
      <c r="I19" s="16" t="s">
        <v>127</v>
      </c>
      <c r="J19" s="16" t="s">
        <v>127</v>
      </c>
      <c r="K19" s="16" t="s">
        <v>127</v>
      </c>
      <c r="L19" s="16" t="s">
        <v>127</v>
      </c>
      <c r="M19" s="16" t="s">
        <v>127</v>
      </c>
    </row>
    <row r="20" ht="16.15" customHeight="1" spans="1:13">
      <c r="A20" s="85"/>
      <c r="B20" s="21" t="s">
        <v>128</v>
      </c>
      <c r="C20" s="86" t="s">
        <v>129</v>
      </c>
      <c r="D20" s="13">
        <v>0.583333333333333</v>
      </c>
      <c r="E20" s="13">
        <v>0.583333333333333</v>
      </c>
      <c r="F20" s="13">
        <v>0.583333333333333</v>
      </c>
      <c r="G20" s="13">
        <v>0.583333333333333</v>
      </c>
      <c r="H20" s="13">
        <v>0.583333333333333</v>
      </c>
      <c r="I20" s="13">
        <v>0.583333333333333</v>
      </c>
      <c r="J20" s="13">
        <v>0.583333333333333</v>
      </c>
      <c r="K20" s="13">
        <v>0.583333333333333</v>
      </c>
      <c r="L20" s="13">
        <v>0.583333333333333</v>
      </c>
      <c r="M20" s="13">
        <v>0.583333333333333</v>
      </c>
    </row>
    <row r="21" ht="16.15" customHeight="1" spans="1:13">
      <c r="A21" s="85"/>
      <c r="B21" s="21" t="s">
        <v>130</v>
      </c>
      <c r="C21" s="86" t="s">
        <v>131</v>
      </c>
      <c r="D21" s="9" t="s">
        <v>88</v>
      </c>
      <c r="E21" s="9" t="s">
        <v>89</v>
      </c>
      <c r="F21" s="9" t="s">
        <v>90</v>
      </c>
      <c r="G21" s="9" t="s">
        <v>91</v>
      </c>
      <c r="H21" s="9" t="s">
        <v>92</v>
      </c>
      <c r="I21" s="9" t="s">
        <v>88</v>
      </c>
      <c r="J21" s="9" t="s">
        <v>89</v>
      </c>
      <c r="K21" s="9" t="s">
        <v>90</v>
      </c>
      <c r="L21" s="9" t="s">
        <v>91</v>
      </c>
      <c r="M21" s="9" t="s">
        <v>92</v>
      </c>
    </row>
    <row r="22" ht="16.15" customHeight="1" spans="1:13">
      <c r="A22" s="85"/>
      <c r="B22" s="21" t="s">
        <v>132</v>
      </c>
      <c r="C22" s="86" t="s">
        <v>133</v>
      </c>
      <c r="D22" s="8" t="s">
        <v>81</v>
      </c>
      <c r="E22" s="8" t="s">
        <v>82</v>
      </c>
      <c r="F22" s="8" t="s">
        <v>83</v>
      </c>
      <c r="G22" s="8" t="s">
        <v>84</v>
      </c>
      <c r="H22" s="8" t="s">
        <v>85</v>
      </c>
      <c r="I22" s="8" t="s">
        <v>81</v>
      </c>
      <c r="J22" s="8" t="s">
        <v>82</v>
      </c>
      <c r="K22" s="8" t="s">
        <v>83</v>
      </c>
      <c r="L22" s="8" t="s">
        <v>84</v>
      </c>
      <c r="M22" s="8" t="s">
        <v>85</v>
      </c>
    </row>
    <row r="23" spans="1:1">
      <c r="A23" t="s">
        <v>134</v>
      </c>
    </row>
  </sheetData>
  <mergeCells count="16">
    <mergeCell ref="A1:A2"/>
    <mergeCell ref="A3:A8"/>
    <mergeCell ref="A9:A14"/>
    <mergeCell ref="A15:A2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D30" sqref="D30"/>
    </sheetView>
  </sheetViews>
  <sheetFormatPr defaultColWidth="9" defaultRowHeight="14.4" outlineLevelCol="1"/>
  <cols>
    <col min="1" max="1" width="12.712962962963" customWidth="1"/>
    <col min="5" max="5" width="12.8888888888889"/>
  </cols>
  <sheetData>
    <row r="1" spans="1:2">
      <c r="A1" s="77" t="s">
        <v>135</v>
      </c>
      <c r="B1" s="77" t="s">
        <v>136</v>
      </c>
    </row>
    <row r="2" spans="1:2">
      <c r="A2" t="s">
        <v>84</v>
      </c>
      <c r="B2" t="s">
        <v>137</v>
      </c>
    </row>
    <row r="3" spans="1:2">
      <c r="A3" t="s">
        <v>85</v>
      </c>
      <c r="B3" t="s">
        <v>138</v>
      </c>
    </row>
    <row r="4" spans="1:2">
      <c r="A4" t="s">
        <v>82</v>
      </c>
      <c r="B4" t="s">
        <v>139</v>
      </c>
    </row>
    <row r="5" spans="1:2">
      <c r="A5" t="s">
        <v>140</v>
      </c>
      <c r="B5" t="s">
        <v>141</v>
      </c>
    </row>
    <row r="6" spans="1:2">
      <c r="A6" t="s">
        <v>83</v>
      </c>
      <c r="B6" t="s">
        <v>142</v>
      </c>
    </row>
    <row r="7" spans="1:2">
      <c r="A7" t="s">
        <v>143</v>
      </c>
      <c r="B7" t="s">
        <v>144</v>
      </c>
    </row>
    <row r="8" spans="1:2">
      <c r="A8" t="s">
        <v>145</v>
      </c>
      <c r="B8" t="s">
        <v>146</v>
      </c>
    </row>
    <row r="9" spans="1:2">
      <c r="A9" t="s">
        <v>81</v>
      </c>
      <c r="B9" t="s">
        <v>147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4"/>
  <sheetViews>
    <sheetView workbookViewId="0">
      <selection activeCell="K5" sqref="K5"/>
    </sheetView>
  </sheetViews>
  <sheetFormatPr defaultColWidth="8.88888888888889" defaultRowHeight="14.4"/>
  <cols>
    <col min="1" max="1" width="24.7777777777778" customWidth="1"/>
    <col min="2" max="2" width="13.8888888888889" customWidth="1"/>
    <col min="12" max="12" width="12.2222222222222" customWidth="1"/>
    <col min="13" max="13" width="11.1111111111111" customWidth="1"/>
    <col min="14" max="14" width="22" customWidth="1"/>
    <col min="15" max="15" width="11.2222222222222" customWidth="1"/>
    <col min="16" max="16" width="10.6666666666667" customWidth="1"/>
    <col min="17" max="17" width="11.6666666666667" customWidth="1"/>
    <col min="18" max="18" width="10.7777777777778" customWidth="1"/>
    <col min="19" max="19" width="10.6666666666667" customWidth="1"/>
  </cols>
  <sheetData>
    <row r="1" ht="15.15" spans="1:17">
      <c r="A1" s="19" t="s">
        <v>0</v>
      </c>
      <c r="B1" s="20" t="s">
        <v>148</v>
      </c>
      <c r="C1" t="s">
        <v>149</v>
      </c>
      <c r="D1" s="20" t="s">
        <v>150</v>
      </c>
      <c r="E1" s="20" t="s">
        <v>151</v>
      </c>
      <c r="F1" s="20" t="s">
        <v>152</v>
      </c>
      <c r="G1" s="20" t="s">
        <v>153</v>
      </c>
      <c r="H1" s="20" t="s">
        <v>154</v>
      </c>
      <c r="I1" s="20" t="s">
        <v>155</v>
      </c>
      <c r="J1" t="s">
        <v>156</v>
      </c>
      <c r="K1" s="20" t="s">
        <v>157</v>
      </c>
      <c r="L1" s="51" t="s">
        <v>158</v>
      </c>
      <c r="M1" s="20"/>
      <c r="N1" s="20"/>
      <c r="O1" s="20"/>
      <c r="P1" s="20"/>
      <c r="Q1" s="20"/>
    </row>
    <row r="2" ht="19" customHeight="1" spans="1:29">
      <c r="A2" s="21" t="s">
        <v>14</v>
      </c>
      <c r="B2" s="63" t="s">
        <v>159</v>
      </c>
      <c r="C2" s="63" t="s">
        <v>160</v>
      </c>
      <c r="D2" s="63">
        <v>518</v>
      </c>
      <c r="E2" s="63" t="s">
        <v>161</v>
      </c>
      <c r="F2" s="63" t="s">
        <v>162</v>
      </c>
      <c r="G2" s="20" t="s">
        <v>163</v>
      </c>
      <c r="H2" s="20" t="s">
        <v>164</v>
      </c>
      <c r="I2" s="20" t="s">
        <v>165</v>
      </c>
      <c r="J2" s="20" t="s">
        <v>166</v>
      </c>
      <c r="K2" s="63" t="s">
        <v>167</v>
      </c>
      <c r="L2" s="50">
        <v>0.6</v>
      </c>
      <c r="M2" s="18"/>
      <c r="N2" s="18"/>
      <c r="O2" s="20"/>
      <c r="P2" s="20"/>
      <c r="Q2" s="20"/>
      <c r="R2" s="20"/>
      <c r="S2" s="20"/>
      <c r="W2" s="20"/>
      <c r="X2" s="20"/>
      <c r="Y2" s="20"/>
      <c r="Z2" s="20"/>
      <c r="AA2" s="20"/>
      <c r="AB2" s="20"/>
      <c r="AC2" s="20"/>
    </row>
    <row r="3" ht="19" customHeight="1" spans="1:29">
      <c r="A3" s="21" t="s">
        <v>16</v>
      </c>
      <c r="B3" s="20" t="s">
        <v>168</v>
      </c>
      <c r="C3" s="20" t="s">
        <v>169</v>
      </c>
      <c r="D3" s="20" t="s">
        <v>170</v>
      </c>
      <c r="E3" s="20" t="s">
        <v>171</v>
      </c>
      <c r="F3" s="20" t="s">
        <v>172</v>
      </c>
      <c r="G3" s="20" t="s">
        <v>173</v>
      </c>
      <c r="H3" s="20" t="s">
        <v>169</v>
      </c>
      <c r="I3" s="20" t="s">
        <v>174</v>
      </c>
      <c r="J3" s="20" t="s">
        <v>169</v>
      </c>
      <c r="K3" s="20" t="s">
        <v>175</v>
      </c>
      <c r="L3" s="50">
        <v>0</v>
      </c>
      <c r="M3" s="18"/>
      <c r="N3" s="53" t="s">
        <v>176</v>
      </c>
      <c r="O3" s="53"/>
      <c r="P3" s="53"/>
      <c r="Q3" s="53"/>
      <c r="R3" s="53"/>
      <c r="S3" s="20"/>
      <c r="W3" s="20"/>
      <c r="X3" s="20"/>
      <c r="Y3" s="20"/>
      <c r="Z3" s="20"/>
      <c r="AA3" s="20"/>
      <c r="AB3" s="20"/>
      <c r="AC3" s="20"/>
    </row>
    <row r="4" ht="19" customHeight="1" spans="1:29">
      <c r="A4" s="21" t="s">
        <v>28</v>
      </c>
      <c r="B4" s="63" t="s">
        <v>30</v>
      </c>
      <c r="C4" s="20" t="s">
        <v>169</v>
      </c>
      <c r="D4" s="63" t="s">
        <v>32</v>
      </c>
      <c r="E4" s="63" t="s">
        <v>33</v>
      </c>
      <c r="F4" s="63" t="s">
        <v>177</v>
      </c>
      <c r="G4" s="63" t="s">
        <v>35</v>
      </c>
      <c r="H4" s="20" t="s">
        <v>169</v>
      </c>
      <c r="I4" s="20" t="s">
        <v>169</v>
      </c>
      <c r="J4" s="63" t="s">
        <v>38</v>
      </c>
      <c r="K4" s="20" t="s">
        <v>178</v>
      </c>
      <c r="L4" s="50">
        <v>0.6</v>
      </c>
      <c r="M4" s="18"/>
      <c r="N4" s="55" t="s">
        <v>179</v>
      </c>
      <c r="O4" s="56" t="s">
        <v>180</v>
      </c>
      <c r="P4" s="56" t="s">
        <v>181</v>
      </c>
      <c r="Q4" s="56" t="s">
        <v>182</v>
      </c>
      <c r="R4" s="56" t="s">
        <v>183</v>
      </c>
      <c r="S4" s="20"/>
      <c r="W4" s="20"/>
      <c r="X4" s="20"/>
      <c r="Y4" s="20"/>
      <c r="Z4" s="20"/>
      <c r="AA4" s="20"/>
      <c r="AB4" s="20"/>
      <c r="AC4" s="20"/>
    </row>
    <row r="5" ht="19" customHeight="1" spans="1:29">
      <c r="A5" s="21" t="s">
        <v>40</v>
      </c>
      <c r="B5" s="20" t="s">
        <v>184</v>
      </c>
      <c r="C5" s="20" t="s">
        <v>185</v>
      </c>
      <c r="D5" s="20" t="s">
        <v>169</v>
      </c>
      <c r="E5" s="20" t="s">
        <v>169</v>
      </c>
      <c r="F5" s="20" t="s">
        <v>186</v>
      </c>
      <c r="G5" s="63" t="s">
        <v>47</v>
      </c>
      <c r="H5" s="20" t="s">
        <v>169</v>
      </c>
      <c r="I5" s="20" t="s">
        <v>169</v>
      </c>
      <c r="J5" s="20" t="s">
        <v>187</v>
      </c>
      <c r="K5" s="20" t="s">
        <v>188</v>
      </c>
      <c r="L5" s="50">
        <v>0.1</v>
      </c>
      <c r="M5" s="18"/>
      <c r="N5" s="55" t="s">
        <v>189</v>
      </c>
      <c r="O5" s="55">
        <f>(3+6+4+6)/40</f>
        <v>0.475</v>
      </c>
      <c r="P5" s="55">
        <f>(3+3.5+4)/30</f>
        <v>0.35</v>
      </c>
      <c r="Q5" s="55">
        <f>(2.5+0.5+0.1)/30</f>
        <v>0.103333333333333</v>
      </c>
      <c r="R5" s="55">
        <f>(O5*4+P5*3+Q5*3)/10</f>
        <v>0.326</v>
      </c>
      <c r="S5" s="20"/>
      <c r="Y5" s="20"/>
      <c r="Z5" s="20"/>
      <c r="AA5" s="20"/>
      <c r="AB5" s="20"/>
      <c r="AC5" s="20"/>
    </row>
    <row r="6" ht="19" customHeight="1" spans="1:29">
      <c r="A6" s="32" t="s">
        <v>52</v>
      </c>
      <c r="B6" s="63" t="s">
        <v>54</v>
      </c>
      <c r="C6" s="63" t="s">
        <v>190</v>
      </c>
      <c r="D6" s="20" t="s">
        <v>191</v>
      </c>
      <c r="E6" s="20" t="s">
        <v>169</v>
      </c>
      <c r="F6" s="20" t="s">
        <v>192</v>
      </c>
      <c r="G6" s="63" t="s">
        <v>56</v>
      </c>
      <c r="H6" s="20" t="s">
        <v>193</v>
      </c>
      <c r="I6" s="20" t="s">
        <v>194</v>
      </c>
      <c r="J6" s="20" t="s">
        <v>195</v>
      </c>
      <c r="K6" s="63" t="s">
        <v>59</v>
      </c>
      <c r="L6" s="65">
        <v>0.4</v>
      </c>
      <c r="M6" s="66"/>
      <c r="N6" s="55" t="s">
        <v>196</v>
      </c>
      <c r="O6" s="67">
        <v>0.76850174</v>
      </c>
      <c r="P6" s="68"/>
      <c r="Q6" s="68"/>
      <c r="R6" s="76"/>
      <c r="S6" s="5"/>
      <c r="W6" s="20"/>
      <c r="X6" s="20"/>
      <c r="Y6" s="20"/>
      <c r="Z6" s="20"/>
      <c r="AA6" s="20"/>
      <c r="AB6" s="20"/>
      <c r="AC6" s="20"/>
    </row>
    <row r="7" ht="19" customHeight="1" spans="1:29">
      <c r="A7" s="32" t="s">
        <v>60</v>
      </c>
      <c r="B7" s="63" t="s">
        <v>197</v>
      </c>
      <c r="C7" s="63" t="s">
        <v>197</v>
      </c>
      <c r="D7" s="63" t="s">
        <v>198</v>
      </c>
      <c r="E7" s="63" t="s">
        <v>197</v>
      </c>
      <c r="F7" s="63" t="s">
        <v>197</v>
      </c>
      <c r="G7" s="63" t="s">
        <v>197</v>
      </c>
      <c r="H7" s="20" t="s">
        <v>169</v>
      </c>
      <c r="I7" s="63" t="s">
        <v>197</v>
      </c>
      <c r="J7" s="63" t="s">
        <v>198</v>
      </c>
      <c r="K7" s="63" t="s">
        <v>197</v>
      </c>
      <c r="L7" s="69">
        <v>0.9</v>
      </c>
      <c r="M7" s="66"/>
      <c r="N7" s="55" t="s">
        <v>199</v>
      </c>
      <c r="O7" s="55">
        <v>0.87</v>
      </c>
      <c r="P7" s="55">
        <v>0.78</v>
      </c>
      <c r="Q7" s="55">
        <v>0.45</v>
      </c>
      <c r="R7" s="55">
        <f>(O7+P7+Q7)/3</f>
        <v>0.7</v>
      </c>
      <c r="S7" s="20"/>
      <c r="W7" s="20"/>
      <c r="X7" s="20"/>
      <c r="Y7" s="20"/>
      <c r="Z7" s="20"/>
      <c r="AA7" s="20"/>
      <c r="AB7" s="20"/>
      <c r="AC7" s="20"/>
    </row>
    <row r="8" ht="19" customHeight="1" spans="1:29">
      <c r="A8" s="32" t="s">
        <v>65</v>
      </c>
      <c r="B8" s="63" t="s">
        <v>200</v>
      </c>
      <c r="C8" s="20" t="s">
        <v>201</v>
      </c>
      <c r="D8" s="63" t="s">
        <v>202</v>
      </c>
      <c r="E8" s="20" t="s">
        <v>203</v>
      </c>
      <c r="F8" s="63" t="s">
        <v>202</v>
      </c>
      <c r="G8" s="63" t="s">
        <v>200</v>
      </c>
      <c r="H8" s="20" t="s">
        <v>169</v>
      </c>
      <c r="I8" s="20" t="s">
        <v>204</v>
      </c>
      <c r="J8" s="63" t="s">
        <v>205</v>
      </c>
      <c r="K8" s="63" t="s">
        <v>200</v>
      </c>
      <c r="L8" s="70">
        <v>0.6</v>
      </c>
      <c r="M8" s="71"/>
      <c r="S8" s="62"/>
      <c r="W8" s="20"/>
      <c r="X8" s="20"/>
      <c r="Y8" s="20"/>
      <c r="Z8" s="20"/>
      <c r="AA8" s="20"/>
      <c r="AB8" s="20"/>
      <c r="AC8" s="20"/>
    </row>
    <row r="9" ht="19" customHeight="1" spans="1:29">
      <c r="A9" s="21" t="s">
        <v>67</v>
      </c>
      <c r="B9" s="20" t="s">
        <v>206</v>
      </c>
      <c r="C9" s="64" t="s">
        <v>207</v>
      </c>
      <c r="D9" s="20" t="s">
        <v>169</v>
      </c>
      <c r="E9" s="20" t="s">
        <v>208</v>
      </c>
      <c r="F9" s="20" t="s">
        <v>169</v>
      </c>
      <c r="G9" s="63" t="s">
        <v>74</v>
      </c>
      <c r="H9" s="20" t="s">
        <v>169</v>
      </c>
      <c r="I9" s="20" t="s">
        <v>169</v>
      </c>
      <c r="J9" s="63" t="s">
        <v>77</v>
      </c>
      <c r="K9" s="63" t="s">
        <v>209</v>
      </c>
      <c r="L9" s="50">
        <v>0.3</v>
      </c>
      <c r="M9" s="18"/>
      <c r="N9" s="53" t="s">
        <v>210</v>
      </c>
      <c r="O9" s="53"/>
      <c r="P9" s="53"/>
      <c r="Q9" s="53"/>
      <c r="R9" s="53"/>
      <c r="S9" s="20"/>
      <c r="W9" s="20"/>
      <c r="X9" s="20"/>
      <c r="Y9" s="20"/>
      <c r="Z9" s="20"/>
      <c r="AA9" s="20"/>
      <c r="AB9" s="20"/>
      <c r="AC9" s="20"/>
    </row>
    <row r="10" ht="19" customHeight="1" spans="1:29">
      <c r="A10" s="21" t="s">
        <v>79</v>
      </c>
      <c r="B10" s="63" t="s">
        <v>81</v>
      </c>
      <c r="C10" s="63" t="s">
        <v>211</v>
      </c>
      <c r="D10" s="20" t="s">
        <v>169</v>
      </c>
      <c r="E10" s="20" t="s">
        <v>212</v>
      </c>
      <c r="F10" s="20" t="s">
        <v>213</v>
      </c>
      <c r="G10" s="20" t="s">
        <v>147</v>
      </c>
      <c r="H10" s="20" t="s">
        <v>169</v>
      </c>
      <c r="I10" s="20" t="s">
        <v>214</v>
      </c>
      <c r="J10" s="63" t="s">
        <v>215</v>
      </c>
      <c r="K10" s="63" t="s">
        <v>216</v>
      </c>
      <c r="L10" s="50">
        <v>0.4</v>
      </c>
      <c r="M10" s="18"/>
      <c r="N10" s="55" t="s">
        <v>179</v>
      </c>
      <c r="O10" s="56" t="s">
        <v>180</v>
      </c>
      <c r="P10" s="56" t="s">
        <v>181</v>
      </c>
      <c r="Q10" s="56" t="s">
        <v>182</v>
      </c>
      <c r="R10" s="56" t="s">
        <v>183</v>
      </c>
      <c r="S10" s="20"/>
      <c r="W10" s="20"/>
      <c r="X10" s="20"/>
      <c r="Y10" s="20"/>
      <c r="Z10" s="20"/>
      <c r="AA10" s="20"/>
      <c r="AB10" s="20"/>
      <c r="AC10" s="20"/>
    </row>
    <row r="11" ht="19" customHeight="1" spans="1:29">
      <c r="A11" s="21" t="s">
        <v>86</v>
      </c>
      <c r="B11" s="20" t="s">
        <v>217</v>
      </c>
      <c r="C11" s="63" t="s">
        <v>218</v>
      </c>
      <c r="D11" s="20" t="s">
        <v>219</v>
      </c>
      <c r="E11" s="63" t="s">
        <v>220</v>
      </c>
      <c r="F11" s="20" t="s">
        <v>221</v>
      </c>
      <c r="G11" s="63" t="s">
        <v>222</v>
      </c>
      <c r="H11" s="20" t="s">
        <v>223</v>
      </c>
      <c r="I11" s="20" t="s">
        <v>224</v>
      </c>
      <c r="J11" s="63" t="s">
        <v>220</v>
      </c>
      <c r="K11" s="20" t="s">
        <v>169</v>
      </c>
      <c r="L11" s="50">
        <v>0.4</v>
      </c>
      <c r="M11" s="18"/>
      <c r="N11" s="55" t="s">
        <v>189</v>
      </c>
      <c r="O11" s="55">
        <f>(E23+G23+J23+K23)/4</f>
        <v>0.731406567023971</v>
      </c>
      <c r="P11" s="55">
        <f>(B23+C23+D23)/3</f>
        <v>0.403785916882476</v>
      </c>
      <c r="Q11" s="55">
        <f>(F23+H23+I23)/3</f>
        <v>0.207404814134268</v>
      </c>
      <c r="R11" s="55">
        <f>(O11*4+P11*3+Q11*3)/10</f>
        <v>0.475919846114612</v>
      </c>
      <c r="S11" s="20"/>
      <c r="W11" s="20"/>
      <c r="X11" s="20"/>
      <c r="Y11" s="20"/>
      <c r="Z11" s="20"/>
      <c r="AA11" s="20"/>
      <c r="AB11" s="20"/>
      <c r="AC11" s="20"/>
    </row>
    <row r="12" ht="19" customHeight="1" spans="1:29">
      <c r="A12" s="21" t="s">
        <v>93</v>
      </c>
      <c r="B12" s="20" t="s">
        <v>225</v>
      </c>
      <c r="C12" s="20" t="s">
        <v>169</v>
      </c>
      <c r="D12" s="20" t="s">
        <v>226</v>
      </c>
      <c r="E12" s="20" t="s">
        <v>227</v>
      </c>
      <c r="F12" s="20" t="s">
        <v>169</v>
      </c>
      <c r="G12" s="20" t="s">
        <v>228</v>
      </c>
      <c r="H12" s="20" t="s">
        <v>229</v>
      </c>
      <c r="I12" s="20" t="s">
        <v>230</v>
      </c>
      <c r="J12" s="20" t="s">
        <v>231</v>
      </c>
      <c r="K12" s="20" t="s">
        <v>232</v>
      </c>
      <c r="L12" s="50">
        <v>0</v>
      </c>
      <c r="M12" s="18"/>
      <c r="N12" s="55" t="s">
        <v>196</v>
      </c>
      <c r="O12" s="67">
        <v>0.9294</v>
      </c>
      <c r="P12" s="68"/>
      <c r="Q12" s="68"/>
      <c r="R12" s="76"/>
      <c r="S12" s="20"/>
      <c r="W12" s="20"/>
      <c r="X12" s="20"/>
      <c r="Y12" s="20"/>
      <c r="Z12" s="20"/>
      <c r="AA12" s="20"/>
      <c r="AB12" s="20"/>
      <c r="AC12" s="20"/>
    </row>
    <row r="13" ht="19" customHeight="1" spans="1:29">
      <c r="A13" s="21" t="s">
        <v>104</v>
      </c>
      <c r="B13" s="20" t="s">
        <v>233</v>
      </c>
      <c r="C13" s="64" t="s">
        <v>234</v>
      </c>
      <c r="D13" s="20" t="s">
        <v>235</v>
      </c>
      <c r="E13" s="20" t="s">
        <v>236</v>
      </c>
      <c r="F13" s="20" t="s">
        <v>237</v>
      </c>
      <c r="G13" s="63" t="s">
        <v>238</v>
      </c>
      <c r="H13" s="20" t="s">
        <v>239</v>
      </c>
      <c r="I13" s="20" t="s">
        <v>240</v>
      </c>
      <c r="J13" s="20" t="s">
        <v>241</v>
      </c>
      <c r="K13" s="20" t="s">
        <v>242</v>
      </c>
      <c r="L13" s="50">
        <v>0.1</v>
      </c>
      <c r="M13" s="18"/>
      <c r="N13" s="18"/>
      <c r="O13" s="20"/>
      <c r="P13" s="20"/>
      <c r="Q13" s="20"/>
      <c r="R13" s="20"/>
      <c r="S13" s="20"/>
      <c r="W13" s="20"/>
      <c r="X13" s="20"/>
      <c r="Y13" s="20"/>
      <c r="Z13" s="20"/>
      <c r="AA13" s="20"/>
      <c r="AB13" s="20"/>
      <c r="AC13" s="20"/>
    </row>
    <row r="14" ht="19" customHeight="1" spans="1:29">
      <c r="A14" s="21" t="s">
        <v>117</v>
      </c>
      <c r="B14" s="64" t="s">
        <v>243</v>
      </c>
      <c r="C14" s="20" t="s">
        <v>244</v>
      </c>
      <c r="D14" s="20" t="s">
        <v>169</v>
      </c>
      <c r="E14" s="20" t="s">
        <v>245</v>
      </c>
      <c r="F14" s="20" t="s">
        <v>169</v>
      </c>
      <c r="G14" s="20" t="s">
        <v>246</v>
      </c>
      <c r="H14" s="20" t="s">
        <v>169</v>
      </c>
      <c r="I14" s="20" t="s">
        <v>247</v>
      </c>
      <c r="J14" s="63" t="s">
        <v>200</v>
      </c>
      <c r="K14" s="63" t="s">
        <v>248</v>
      </c>
      <c r="L14" s="72">
        <v>0.2</v>
      </c>
      <c r="M14" s="73"/>
      <c r="N14" s="58" t="s">
        <v>249</v>
      </c>
      <c r="O14" s="58"/>
      <c r="P14" s="58"/>
      <c r="Q14" s="58"/>
      <c r="R14" s="58"/>
      <c r="S14" s="58"/>
      <c r="W14" s="20"/>
      <c r="X14" s="20"/>
      <c r="Y14" s="20"/>
      <c r="Z14" s="20"/>
      <c r="AA14" s="20"/>
      <c r="AB14" s="20"/>
      <c r="AC14" s="20"/>
    </row>
    <row r="15" ht="19" customHeight="1" spans="1:29">
      <c r="A15" s="21" t="s">
        <v>119</v>
      </c>
      <c r="B15" s="20" t="s">
        <v>250</v>
      </c>
      <c r="C15" s="63" t="s">
        <v>251</v>
      </c>
      <c r="D15" s="63" t="s">
        <v>252</v>
      </c>
      <c r="E15" s="63" t="s">
        <v>253</v>
      </c>
      <c r="F15" s="63" t="s">
        <v>251</v>
      </c>
      <c r="G15" s="63" t="s">
        <v>254</v>
      </c>
      <c r="H15" s="20" t="s">
        <v>255</v>
      </c>
      <c r="I15" s="20" t="s">
        <v>256</v>
      </c>
      <c r="J15" s="20" t="s">
        <v>257</v>
      </c>
      <c r="K15" s="20" t="s">
        <v>258</v>
      </c>
      <c r="L15" s="74">
        <v>0.5</v>
      </c>
      <c r="M15" s="75"/>
      <c r="N15" s="59" t="s">
        <v>259</v>
      </c>
      <c r="O15" s="59"/>
      <c r="P15" s="59"/>
      <c r="Q15" s="59"/>
      <c r="R15" s="59"/>
      <c r="S15" s="59"/>
      <c r="W15" s="20"/>
      <c r="X15" s="20"/>
      <c r="Y15" s="20"/>
      <c r="Z15" s="20"/>
      <c r="AA15" s="20"/>
      <c r="AB15" s="20"/>
      <c r="AC15" s="20"/>
    </row>
    <row r="16" ht="19" customHeight="1" spans="1:29">
      <c r="A16" s="21" t="s">
        <v>121</v>
      </c>
      <c r="B16" s="20" t="s">
        <v>169</v>
      </c>
      <c r="C16" s="20" t="s">
        <v>260</v>
      </c>
      <c r="D16" s="63" t="s">
        <v>261</v>
      </c>
      <c r="E16" s="63" t="s">
        <v>220</v>
      </c>
      <c r="F16" s="20" t="s">
        <v>169</v>
      </c>
      <c r="G16" s="20" t="s">
        <v>262</v>
      </c>
      <c r="H16" s="20" t="s">
        <v>263</v>
      </c>
      <c r="I16" s="20" t="s">
        <v>264</v>
      </c>
      <c r="J16" s="20" t="s">
        <v>265</v>
      </c>
      <c r="K16" s="63" t="s">
        <v>266</v>
      </c>
      <c r="L16" s="50">
        <v>0.2</v>
      </c>
      <c r="M16" s="18"/>
      <c r="N16" s="60" t="s">
        <v>267</v>
      </c>
      <c r="O16" s="60"/>
      <c r="P16" s="60"/>
      <c r="Q16" s="60"/>
      <c r="R16" s="60"/>
      <c r="S16" s="60"/>
      <c r="W16" s="20"/>
      <c r="X16" s="20"/>
      <c r="Y16" s="20"/>
      <c r="Z16" s="20"/>
      <c r="AA16" s="20"/>
      <c r="AB16" s="20"/>
      <c r="AC16" s="20"/>
    </row>
    <row r="17" ht="19" customHeight="1" spans="1:29">
      <c r="A17" s="21" t="s">
        <v>123</v>
      </c>
      <c r="B17" s="20" t="s">
        <v>169</v>
      </c>
      <c r="C17" s="20" t="s">
        <v>268</v>
      </c>
      <c r="D17" s="20" t="s">
        <v>169</v>
      </c>
      <c r="E17" s="20" t="s">
        <v>169</v>
      </c>
      <c r="F17" s="20" t="s">
        <v>213</v>
      </c>
      <c r="G17" s="63" t="s">
        <v>269</v>
      </c>
      <c r="H17" s="20" t="s">
        <v>270</v>
      </c>
      <c r="I17" s="20" t="s">
        <v>169</v>
      </c>
      <c r="J17" s="20" t="s">
        <v>271</v>
      </c>
      <c r="K17" s="63" t="s">
        <v>216</v>
      </c>
      <c r="L17" s="50">
        <v>0.2</v>
      </c>
      <c r="M17" s="18"/>
      <c r="N17" s="61" t="s">
        <v>272</v>
      </c>
      <c r="O17" s="61"/>
      <c r="P17" s="61"/>
      <c r="Q17" s="61"/>
      <c r="R17" s="61"/>
      <c r="S17" s="61"/>
      <c r="W17" s="20"/>
      <c r="X17" s="20"/>
      <c r="Y17" s="20"/>
      <c r="Z17" s="20"/>
      <c r="AA17" s="20"/>
      <c r="AB17" s="20"/>
      <c r="AC17" s="20"/>
    </row>
    <row r="18" ht="19" customHeight="1" spans="1:29">
      <c r="A18" s="21" t="s">
        <v>125</v>
      </c>
      <c r="B18" s="64" t="s">
        <v>273</v>
      </c>
      <c r="C18" s="20" t="s">
        <v>169</v>
      </c>
      <c r="D18" s="20" t="s">
        <v>274</v>
      </c>
      <c r="E18" s="20" t="s">
        <v>275</v>
      </c>
      <c r="F18" s="20" t="s">
        <v>169</v>
      </c>
      <c r="G18" s="20" t="s">
        <v>276</v>
      </c>
      <c r="H18" s="20" t="s">
        <v>277</v>
      </c>
      <c r="I18" s="20" t="s">
        <v>278</v>
      </c>
      <c r="J18" s="20" t="s">
        <v>279</v>
      </c>
      <c r="K18" s="63" t="s">
        <v>276</v>
      </c>
      <c r="L18" s="50">
        <v>0.1</v>
      </c>
      <c r="M18" s="18"/>
      <c r="N18" s="61" t="s">
        <v>280</v>
      </c>
      <c r="O18" s="61"/>
      <c r="P18" s="61"/>
      <c r="Q18" s="61"/>
      <c r="R18" s="61"/>
      <c r="S18" s="61"/>
      <c r="W18" s="20"/>
      <c r="X18" s="20"/>
      <c r="Y18" s="20"/>
      <c r="Z18" s="20"/>
      <c r="AA18" s="20"/>
      <c r="AB18" s="20"/>
      <c r="AC18" s="20"/>
    </row>
    <row r="19" ht="19" customHeight="1" spans="1:29">
      <c r="A19" s="21" t="s">
        <v>128</v>
      </c>
      <c r="B19" s="20" t="s">
        <v>281</v>
      </c>
      <c r="C19" s="63" t="s">
        <v>282</v>
      </c>
      <c r="D19" s="63" t="s">
        <v>283</v>
      </c>
      <c r="E19" s="20" t="s">
        <v>284</v>
      </c>
      <c r="F19" s="20" t="s">
        <v>285</v>
      </c>
      <c r="G19" s="63" t="s">
        <v>286</v>
      </c>
      <c r="H19" s="63" t="s">
        <v>287</v>
      </c>
      <c r="I19" s="63" t="s">
        <v>288</v>
      </c>
      <c r="J19" s="63" t="s">
        <v>286</v>
      </c>
      <c r="K19" s="20" t="s">
        <v>169</v>
      </c>
      <c r="L19" s="74">
        <v>0.6</v>
      </c>
      <c r="M19" s="75"/>
      <c r="N19" s="75"/>
      <c r="O19" s="13"/>
      <c r="P19" s="13"/>
      <c r="Q19" s="13"/>
      <c r="R19" s="13"/>
      <c r="S19" s="13"/>
      <c r="W19" s="20"/>
      <c r="X19" s="20"/>
      <c r="Y19" s="20"/>
      <c r="Z19" s="20"/>
      <c r="AA19" s="20"/>
      <c r="AB19" s="20"/>
      <c r="AC19" s="20"/>
    </row>
    <row r="20" ht="19" customHeight="1" spans="1:29">
      <c r="A20" s="21" t="s">
        <v>130</v>
      </c>
      <c r="B20" s="20" t="s">
        <v>169</v>
      </c>
      <c r="C20" s="20" t="s">
        <v>169</v>
      </c>
      <c r="D20" s="63" t="s">
        <v>261</v>
      </c>
      <c r="E20" s="20" t="s">
        <v>289</v>
      </c>
      <c r="F20" s="20" t="s">
        <v>169</v>
      </c>
      <c r="G20" s="20" t="s">
        <v>290</v>
      </c>
      <c r="H20" s="20" t="s">
        <v>169</v>
      </c>
      <c r="I20" s="20" t="s">
        <v>264</v>
      </c>
      <c r="J20" s="20" t="s">
        <v>291</v>
      </c>
      <c r="K20" s="63" t="s">
        <v>266</v>
      </c>
      <c r="L20" s="50">
        <v>0.1</v>
      </c>
      <c r="M20" s="18"/>
      <c r="N20" s="18"/>
      <c r="O20" s="20"/>
      <c r="P20" s="20"/>
      <c r="Q20" s="20"/>
      <c r="R20" s="20"/>
      <c r="S20" s="20"/>
      <c r="W20" s="20"/>
      <c r="X20" s="20"/>
      <c r="Y20" s="20"/>
      <c r="Z20" s="20"/>
      <c r="AA20" s="20"/>
      <c r="AB20" s="20"/>
      <c r="AC20" s="20"/>
    </row>
    <row r="21" ht="19" customHeight="1" spans="1:29">
      <c r="A21" s="21" t="s">
        <v>132</v>
      </c>
      <c r="B21" s="20" t="s">
        <v>169</v>
      </c>
      <c r="C21" s="20" t="s">
        <v>292</v>
      </c>
      <c r="D21" s="20" t="s">
        <v>169</v>
      </c>
      <c r="E21" s="20" t="s">
        <v>169</v>
      </c>
      <c r="F21" s="20" t="s">
        <v>169</v>
      </c>
      <c r="G21" s="63" t="s">
        <v>269</v>
      </c>
      <c r="H21" s="20" t="s">
        <v>270</v>
      </c>
      <c r="I21" s="20" t="s">
        <v>293</v>
      </c>
      <c r="J21" s="20" t="s">
        <v>294</v>
      </c>
      <c r="K21" s="63" t="s">
        <v>216</v>
      </c>
      <c r="L21" s="50">
        <v>0.2</v>
      </c>
      <c r="M21" s="18"/>
      <c r="N21" s="18"/>
      <c r="O21" s="20"/>
      <c r="P21" s="20"/>
      <c r="Q21" s="20"/>
      <c r="R21" s="20"/>
      <c r="S21" s="20"/>
      <c r="W21" s="20"/>
      <c r="X21" s="20"/>
      <c r="Y21" s="20"/>
      <c r="Z21" s="20"/>
      <c r="AA21" s="20"/>
      <c r="AB21" s="20"/>
      <c r="AC21" s="20"/>
    </row>
    <row r="22" ht="19" customHeight="1" spans="1:29">
      <c r="A22" s="49" t="s">
        <v>295</v>
      </c>
      <c r="B22" s="50">
        <v>0.3</v>
      </c>
      <c r="C22" s="50">
        <v>0.35</v>
      </c>
      <c r="D22" s="50">
        <v>0.4</v>
      </c>
      <c r="E22" s="50">
        <v>0.3</v>
      </c>
      <c r="F22" s="50">
        <v>0.25</v>
      </c>
      <c r="G22" s="50">
        <v>0.6</v>
      </c>
      <c r="H22" s="50">
        <v>0.05</v>
      </c>
      <c r="I22" s="50">
        <v>0.1</v>
      </c>
      <c r="J22" s="50">
        <v>0.4</v>
      </c>
      <c r="K22" s="50">
        <v>0.6</v>
      </c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ht="19" customHeight="1" spans="1:29">
      <c r="A23" s="49" t="s">
        <v>296</v>
      </c>
      <c r="B23" s="50">
        <v>0.517647058823529</v>
      </c>
      <c r="C23" s="50">
        <v>0.366666666666667</v>
      </c>
      <c r="D23" s="50">
        <v>0.327044025157233</v>
      </c>
      <c r="E23" s="50">
        <v>0.574850299401198</v>
      </c>
      <c r="F23" s="50">
        <v>0.203488372093023</v>
      </c>
      <c r="G23" s="50">
        <v>0.735632183908046</v>
      </c>
      <c r="H23" s="50">
        <v>0.183431952662722</v>
      </c>
      <c r="I23" s="50">
        <v>0.235294117647059</v>
      </c>
      <c r="J23" s="50">
        <v>0.778409090909091</v>
      </c>
      <c r="K23" s="50">
        <v>0.836734693877551</v>
      </c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11">
      <c r="A24" t="s">
        <v>297</v>
      </c>
      <c r="B24" t="s">
        <v>181</v>
      </c>
      <c r="C24" t="s">
        <v>181</v>
      </c>
      <c r="D24" t="s">
        <v>181</v>
      </c>
      <c r="E24" t="s">
        <v>180</v>
      </c>
      <c r="F24" t="s">
        <v>182</v>
      </c>
      <c r="G24" t="s">
        <v>180</v>
      </c>
      <c r="H24" t="s">
        <v>182</v>
      </c>
      <c r="I24" t="s">
        <v>182</v>
      </c>
      <c r="J24" t="s">
        <v>180</v>
      </c>
      <c r="K24" t="s">
        <v>180</v>
      </c>
    </row>
  </sheetData>
  <mergeCells count="9">
    <mergeCell ref="N3:R3"/>
    <mergeCell ref="O6:R6"/>
    <mergeCell ref="N9:R9"/>
    <mergeCell ref="O12:R12"/>
    <mergeCell ref="N14:S14"/>
    <mergeCell ref="N15:S15"/>
    <mergeCell ref="N16:S16"/>
    <mergeCell ref="N17:S17"/>
    <mergeCell ref="N18:S1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"/>
  <sheetViews>
    <sheetView workbookViewId="0">
      <selection activeCell="K26" sqref="K26"/>
    </sheetView>
  </sheetViews>
  <sheetFormatPr defaultColWidth="8.88888888888889" defaultRowHeight="14.4"/>
  <cols>
    <col min="1" max="1" width="21.8888888888889" customWidth="1"/>
    <col min="2" max="11" width="13.1111111111111" customWidth="1"/>
    <col min="14" max="14" width="20.7777777777778" customWidth="1"/>
    <col min="19" max="19" width="17.2222222222222" customWidth="1"/>
  </cols>
  <sheetData>
    <row r="1" ht="15.15" spans="1:12">
      <c r="A1" s="19" t="s">
        <v>0</v>
      </c>
      <c r="B1" s="20" t="s">
        <v>148</v>
      </c>
      <c r="C1" t="s">
        <v>149</v>
      </c>
      <c r="D1" s="20" t="s">
        <v>150</v>
      </c>
      <c r="E1" s="20" t="s">
        <v>151</v>
      </c>
      <c r="F1" s="20" t="s">
        <v>152</v>
      </c>
      <c r="G1" s="20" t="s">
        <v>153</v>
      </c>
      <c r="H1" s="20" t="s">
        <v>154</v>
      </c>
      <c r="I1" s="20" t="s">
        <v>155</v>
      </c>
      <c r="J1" t="s">
        <v>156</v>
      </c>
      <c r="K1" s="20" t="s">
        <v>157</v>
      </c>
      <c r="L1" s="51" t="s">
        <v>158</v>
      </c>
    </row>
    <row r="2" ht="15.15" spans="1:12">
      <c r="A2" s="21" t="s">
        <v>14</v>
      </c>
      <c r="B2" s="22" t="s">
        <v>159</v>
      </c>
      <c r="C2" s="22" t="s">
        <v>160</v>
      </c>
      <c r="D2" s="23" t="s">
        <v>298</v>
      </c>
      <c r="E2" s="24">
        <v>663</v>
      </c>
      <c r="F2" s="22">
        <v>358</v>
      </c>
      <c r="G2" s="25">
        <v>471</v>
      </c>
      <c r="H2" s="23" t="s">
        <v>299</v>
      </c>
      <c r="I2" s="52">
        <v>801</v>
      </c>
      <c r="J2" s="27">
        <v>185</v>
      </c>
      <c r="K2" s="2" t="s">
        <v>167</v>
      </c>
      <c r="L2" s="50">
        <v>0.9</v>
      </c>
    </row>
    <row r="3" ht="15.15" spans="1:19">
      <c r="A3" s="21" t="s">
        <v>16</v>
      </c>
      <c r="B3" s="26" t="s">
        <v>168</v>
      </c>
      <c r="C3" s="22" t="s">
        <v>300</v>
      </c>
      <c r="D3" s="24" t="s">
        <v>301</v>
      </c>
      <c r="E3" s="24" t="s">
        <v>21</v>
      </c>
      <c r="F3" s="26" t="s">
        <v>302</v>
      </c>
      <c r="G3" s="25" t="s">
        <v>23</v>
      </c>
      <c r="H3" s="24" t="s">
        <v>303</v>
      </c>
      <c r="I3" s="52" t="s">
        <v>25</v>
      </c>
      <c r="J3" s="24" t="s">
        <v>26</v>
      </c>
      <c r="K3" s="2" t="s">
        <v>27</v>
      </c>
      <c r="L3" s="50">
        <v>0.8</v>
      </c>
      <c r="N3" s="53" t="s">
        <v>176</v>
      </c>
      <c r="O3" s="53"/>
      <c r="P3" s="53"/>
      <c r="Q3" s="53"/>
      <c r="R3" s="53"/>
      <c r="S3" s="20"/>
    </row>
    <row r="4" ht="15.15" spans="1:19">
      <c r="A4" s="21" t="s">
        <v>28</v>
      </c>
      <c r="B4" s="22" t="s">
        <v>30</v>
      </c>
      <c r="C4" s="22" t="s">
        <v>304</v>
      </c>
      <c r="D4" s="24" t="s">
        <v>32</v>
      </c>
      <c r="E4" s="24" t="s">
        <v>33</v>
      </c>
      <c r="F4" s="22" t="s">
        <v>177</v>
      </c>
      <c r="G4" s="25" t="s">
        <v>35</v>
      </c>
      <c r="H4" s="24" t="s">
        <v>305</v>
      </c>
      <c r="I4" s="54" t="s">
        <v>306</v>
      </c>
      <c r="J4" s="23" t="s">
        <v>38</v>
      </c>
      <c r="K4" s="2" t="s">
        <v>39</v>
      </c>
      <c r="L4" s="50">
        <v>0.9</v>
      </c>
      <c r="N4" s="55" t="s">
        <v>179</v>
      </c>
      <c r="O4" s="56" t="s">
        <v>180</v>
      </c>
      <c r="P4" s="56" t="s">
        <v>181</v>
      </c>
      <c r="Q4" s="56" t="s">
        <v>182</v>
      </c>
      <c r="R4" s="56" t="s">
        <v>183</v>
      </c>
      <c r="S4" s="20"/>
    </row>
    <row r="5" ht="15.15" spans="1:19">
      <c r="A5" s="21" t="s">
        <v>40</v>
      </c>
      <c r="B5" s="22" t="s">
        <v>42</v>
      </c>
      <c r="C5" s="22" t="s">
        <v>307</v>
      </c>
      <c r="D5" s="24" t="s">
        <v>308</v>
      </c>
      <c r="E5" s="27" t="s">
        <v>309</v>
      </c>
      <c r="F5" s="22" t="s">
        <v>310</v>
      </c>
      <c r="G5" s="25" t="s">
        <v>47</v>
      </c>
      <c r="H5" s="24" t="s">
        <v>311</v>
      </c>
      <c r="I5" s="52" t="s">
        <v>49</v>
      </c>
      <c r="J5" s="24" t="s">
        <v>50</v>
      </c>
      <c r="K5" s="2" t="s">
        <v>51</v>
      </c>
      <c r="L5" s="50">
        <v>0.9</v>
      </c>
      <c r="N5" s="55" t="s">
        <v>189</v>
      </c>
      <c r="O5" s="55">
        <f>(9.5+7.5+9+9.5)/40</f>
        <v>0.8875</v>
      </c>
      <c r="P5" s="55">
        <f>(5.5+6+6.5)/30</f>
        <v>0.6</v>
      </c>
      <c r="Q5" s="55">
        <f>(4.5+4.5+5.5)/30</f>
        <v>0.483333333333333</v>
      </c>
      <c r="R5" s="55">
        <f>(O5*4+P5*3+Q5*3)/10</f>
        <v>0.68</v>
      </c>
      <c r="S5" s="20"/>
    </row>
    <row r="6" ht="15.15" spans="1:19">
      <c r="A6" s="28" t="s">
        <v>52</v>
      </c>
      <c r="B6" s="22" t="s">
        <v>54</v>
      </c>
      <c r="C6" s="29" t="s">
        <v>312</v>
      </c>
      <c r="D6" s="30">
        <v>34820</v>
      </c>
      <c r="E6" s="30">
        <v>34834</v>
      </c>
      <c r="F6" s="26">
        <v>6195</v>
      </c>
      <c r="G6" s="31">
        <v>35033</v>
      </c>
      <c r="H6" s="30">
        <v>35157</v>
      </c>
      <c r="I6" s="57" t="s">
        <v>57</v>
      </c>
      <c r="J6" s="27" t="s">
        <v>195</v>
      </c>
      <c r="K6" s="6">
        <v>35539</v>
      </c>
      <c r="L6" s="50">
        <v>0.8</v>
      </c>
      <c r="N6" s="55" t="s">
        <v>199</v>
      </c>
      <c r="O6" s="55">
        <v>0.87</v>
      </c>
      <c r="P6" s="55">
        <v>0.78</v>
      </c>
      <c r="Q6" s="55">
        <v>0.45</v>
      </c>
      <c r="R6" s="55">
        <f>(O6+P6+Q6)/3</f>
        <v>0.7</v>
      </c>
      <c r="S6" s="5"/>
    </row>
    <row r="7" ht="15.15" spans="1:19">
      <c r="A7" s="32" t="s">
        <v>60</v>
      </c>
      <c r="B7" s="26" t="s">
        <v>169</v>
      </c>
      <c r="C7" s="23" t="s">
        <v>197</v>
      </c>
      <c r="D7" s="23" t="s">
        <v>198</v>
      </c>
      <c r="E7" s="23" t="s">
        <v>197</v>
      </c>
      <c r="F7" s="22" t="s">
        <v>197</v>
      </c>
      <c r="G7" s="22" t="s">
        <v>197</v>
      </c>
      <c r="H7" s="33" t="s">
        <v>169</v>
      </c>
      <c r="I7" s="33" t="s">
        <v>169</v>
      </c>
      <c r="J7" s="23" t="s">
        <v>198</v>
      </c>
      <c r="K7" s="2" t="s">
        <v>197</v>
      </c>
      <c r="L7" s="50">
        <v>0.7</v>
      </c>
      <c r="S7" s="20"/>
    </row>
    <row r="8" ht="15.15" spans="1:19">
      <c r="A8" s="28" t="s">
        <v>65</v>
      </c>
      <c r="B8" s="22" t="s">
        <v>200</v>
      </c>
      <c r="C8" s="26" t="s">
        <v>169</v>
      </c>
      <c r="D8" s="34">
        <v>44208</v>
      </c>
      <c r="E8" s="30">
        <v>44228</v>
      </c>
      <c r="F8" s="35">
        <v>44208</v>
      </c>
      <c r="G8" s="31" t="s">
        <v>313</v>
      </c>
      <c r="H8" s="30">
        <v>44198</v>
      </c>
      <c r="I8" s="54" t="s">
        <v>314</v>
      </c>
      <c r="J8" s="30">
        <v>44228</v>
      </c>
      <c r="K8" s="6" t="s">
        <v>315</v>
      </c>
      <c r="L8" s="50">
        <v>0.6</v>
      </c>
      <c r="S8" s="62"/>
    </row>
    <row r="9" ht="15.15" spans="1:19">
      <c r="A9" s="21" t="s">
        <v>67</v>
      </c>
      <c r="B9" s="36" t="s">
        <v>316</v>
      </c>
      <c r="C9" s="22" t="s">
        <v>317</v>
      </c>
      <c r="D9" s="24" t="s">
        <v>71</v>
      </c>
      <c r="E9" s="24" t="s">
        <v>72</v>
      </c>
      <c r="F9" s="26" t="s">
        <v>169</v>
      </c>
      <c r="G9" s="25" t="s">
        <v>74</v>
      </c>
      <c r="H9" s="27" t="s">
        <v>318</v>
      </c>
      <c r="I9" s="52" t="s">
        <v>319</v>
      </c>
      <c r="J9" s="23" t="s">
        <v>77</v>
      </c>
      <c r="K9" s="2" t="s">
        <v>320</v>
      </c>
      <c r="L9" s="50">
        <v>0.8</v>
      </c>
      <c r="N9" s="53" t="s">
        <v>210</v>
      </c>
      <c r="O9" s="53"/>
      <c r="P9" s="53"/>
      <c r="Q9" s="53"/>
      <c r="R9" s="53"/>
      <c r="S9" s="20"/>
    </row>
    <row r="10" ht="15.15" spans="1:19">
      <c r="A10" s="21" t="s">
        <v>79</v>
      </c>
      <c r="B10" s="22" t="s">
        <v>81</v>
      </c>
      <c r="C10" s="22" t="s">
        <v>321</v>
      </c>
      <c r="D10" s="27" t="s">
        <v>322</v>
      </c>
      <c r="E10" s="24" t="s">
        <v>84</v>
      </c>
      <c r="F10" s="22" t="s">
        <v>323</v>
      </c>
      <c r="G10" s="25" t="s">
        <v>147</v>
      </c>
      <c r="H10" s="24" t="s">
        <v>82</v>
      </c>
      <c r="I10" s="52" t="s">
        <v>83</v>
      </c>
      <c r="J10" s="24" t="s">
        <v>84</v>
      </c>
      <c r="K10" s="2" t="s">
        <v>216</v>
      </c>
      <c r="L10" s="50">
        <v>0.9</v>
      </c>
      <c r="N10" s="55" t="s">
        <v>179</v>
      </c>
      <c r="O10" s="56" t="s">
        <v>180</v>
      </c>
      <c r="P10" s="56" t="s">
        <v>181</v>
      </c>
      <c r="Q10" s="56" t="s">
        <v>182</v>
      </c>
      <c r="R10" s="56" t="s">
        <v>183</v>
      </c>
      <c r="S10" s="20"/>
    </row>
    <row r="11" ht="15.15" spans="1:19">
      <c r="A11" s="21" t="s">
        <v>86</v>
      </c>
      <c r="B11" s="26" t="s">
        <v>324</v>
      </c>
      <c r="C11" s="26" t="s">
        <v>325</v>
      </c>
      <c r="D11" s="24" t="s">
        <v>90</v>
      </c>
      <c r="E11" s="24" t="s">
        <v>220</v>
      </c>
      <c r="F11" s="26" t="s">
        <v>326</v>
      </c>
      <c r="G11" s="37" t="s">
        <v>327</v>
      </c>
      <c r="H11" s="33" t="s">
        <v>169</v>
      </c>
      <c r="I11" s="52" t="s">
        <v>90</v>
      </c>
      <c r="J11" s="24" t="s">
        <v>220</v>
      </c>
      <c r="K11" s="2" t="s">
        <v>92</v>
      </c>
      <c r="L11" s="50">
        <v>0.5</v>
      </c>
      <c r="N11" s="55" t="s">
        <v>189</v>
      </c>
      <c r="O11" s="55">
        <f>(E23+G23+J23+K23)/4</f>
        <v>0.984497300198425</v>
      </c>
      <c r="P11" s="55">
        <f>(B23+C23+D23)/3</f>
        <v>0.851506389329354</v>
      </c>
      <c r="Q11" s="55">
        <f>(F23+H23+I23)/3</f>
        <v>0.730015880421967</v>
      </c>
      <c r="R11" s="55">
        <f>(O11*4+P11*3+Q11*3)/10</f>
        <v>0.868255601004766</v>
      </c>
      <c r="S11" s="20"/>
    </row>
    <row r="12" spans="1:19">
      <c r="A12" s="21" t="s">
        <v>93</v>
      </c>
      <c r="B12" s="22" t="s">
        <v>328</v>
      </c>
      <c r="C12" s="26" t="s">
        <v>329</v>
      </c>
      <c r="D12" s="27" t="s">
        <v>330</v>
      </c>
      <c r="E12" s="24" t="s">
        <v>331</v>
      </c>
      <c r="F12" s="26" t="s">
        <v>332</v>
      </c>
      <c r="G12" s="25" t="s">
        <v>333</v>
      </c>
      <c r="H12" s="27" t="s">
        <v>334</v>
      </c>
      <c r="I12" s="54" t="s">
        <v>335</v>
      </c>
      <c r="J12" s="24" t="s">
        <v>336</v>
      </c>
      <c r="K12" s="2" t="s">
        <v>337</v>
      </c>
      <c r="L12" s="50">
        <v>0.5</v>
      </c>
      <c r="N12" s="18"/>
      <c r="O12" s="20"/>
      <c r="P12" s="20"/>
      <c r="Q12" s="20"/>
      <c r="R12" s="20"/>
      <c r="S12" s="20"/>
    </row>
    <row r="13" ht="15.15" spans="1:19">
      <c r="A13" s="21" t="s">
        <v>104</v>
      </c>
      <c r="B13" s="26" t="s">
        <v>338</v>
      </c>
      <c r="C13" s="22" t="s">
        <v>339</v>
      </c>
      <c r="D13" s="24" t="s">
        <v>340</v>
      </c>
      <c r="E13" s="24" t="s">
        <v>341</v>
      </c>
      <c r="F13" s="22" t="s">
        <v>342</v>
      </c>
      <c r="G13" s="25" t="s">
        <v>238</v>
      </c>
      <c r="H13" s="27" t="s">
        <v>343</v>
      </c>
      <c r="I13" s="52" t="s">
        <v>344</v>
      </c>
      <c r="J13" s="24" t="s">
        <v>345</v>
      </c>
      <c r="K13" s="2" t="s">
        <v>346</v>
      </c>
      <c r="L13" s="50">
        <v>0.8</v>
      </c>
      <c r="N13" s="18"/>
      <c r="O13" s="20"/>
      <c r="P13" s="20"/>
      <c r="Q13" s="20"/>
      <c r="R13" s="20"/>
      <c r="S13" s="20"/>
    </row>
    <row r="14" ht="15.15" spans="1:19">
      <c r="A14" s="21" t="s">
        <v>117</v>
      </c>
      <c r="B14" s="38" t="s">
        <v>347</v>
      </c>
      <c r="C14" s="39">
        <v>31</v>
      </c>
      <c r="D14" s="33" t="s">
        <v>348</v>
      </c>
      <c r="E14" s="30">
        <v>44228</v>
      </c>
      <c r="F14" s="26" t="s">
        <v>349</v>
      </c>
      <c r="G14" s="40" t="s">
        <v>347</v>
      </c>
      <c r="H14" s="41" t="s">
        <v>350</v>
      </c>
      <c r="I14" s="41" t="s">
        <v>351</v>
      </c>
      <c r="J14" s="23" t="s">
        <v>200</v>
      </c>
      <c r="K14" s="12" t="s">
        <v>347</v>
      </c>
      <c r="L14" s="50">
        <v>0.5</v>
      </c>
      <c r="N14" s="58" t="s">
        <v>249</v>
      </c>
      <c r="O14" s="58"/>
      <c r="P14" s="58"/>
      <c r="Q14" s="58"/>
      <c r="R14" s="58"/>
      <c r="S14" s="58"/>
    </row>
    <row r="15" ht="15.15" spans="1:19">
      <c r="A15" s="21" t="s">
        <v>119</v>
      </c>
      <c r="B15" s="42" t="s">
        <v>352</v>
      </c>
      <c r="C15" s="26">
        <v>200</v>
      </c>
      <c r="D15" s="24">
        <v>12</v>
      </c>
      <c r="E15" s="43">
        <v>0.5</v>
      </c>
      <c r="F15" s="22">
        <v>12</v>
      </c>
      <c r="G15" s="44">
        <v>0.5</v>
      </c>
      <c r="H15" s="23" t="s">
        <v>252</v>
      </c>
      <c r="I15" s="27">
        <v>120</v>
      </c>
      <c r="J15" s="43">
        <v>0.5</v>
      </c>
      <c r="K15" s="14">
        <v>0.5</v>
      </c>
      <c r="L15" s="50">
        <v>0.8</v>
      </c>
      <c r="N15" s="59" t="s">
        <v>259</v>
      </c>
      <c r="O15" s="59"/>
      <c r="P15" s="59"/>
      <c r="Q15" s="59"/>
      <c r="R15" s="59"/>
      <c r="S15" s="59"/>
    </row>
    <row r="16" ht="15.15" spans="1:19">
      <c r="A16" s="21" t="s">
        <v>121</v>
      </c>
      <c r="B16" s="26" t="s">
        <v>353</v>
      </c>
      <c r="C16" s="26" t="s">
        <v>354</v>
      </c>
      <c r="D16" s="23" t="s">
        <v>261</v>
      </c>
      <c r="E16" s="24" t="s">
        <v>220</v>
      </c>
      <c r="F16" s="26" t="s">
        <v>355</v>
      </c>
      <c r="G16" s="37" t="s">
        <v>327</v>
      </c>
      <c r="H16" s="27" t="s">
        <v>356</v>
      </c>
      <c r="I16" s="23" t="s">
        <v>261</v>
      </c>
      <c r="J16" s="24" t="s">
        <v>220</v>
      </c>
      <c r="K16" s="2" t="s">
        <v>357</v>
      </c>
      <c r="L16" s="50">
        <v>0.5</v>
      </c>
      <c r="N16" s="60" t="s">
        <v>267</v>
      </c>
      <c r="O16" s="60"/>
      <c r="P16" s="60"/>
      <c r="Q16" s="60"/>
      <c r="R16" s="60"/>
      <c r="S16" s="60"/>
    </row>
    <row r="17" ht="15.15" spans="1:19">
      <c r="A17" s="21" t="s">
        <v>123</v>
      </c>
      <c r="B17" s="26" t="s">
        <v>358</v>
      </c>
      <c r="C17" s="22" t="s">
        <v>321</v>
      </c>
      <c r="D17" s="27" t="s">
        <v>359</v>
      </c>
      <c r="E17" s="24" t="s">
        <v>84</v>
      </c>
      <c r="F17" s="26" t="s">
        <v>360</v>
      </c>
      <c r="G17" s="25" t="s">
        <v>147</v>
      </c>
      <c r="H17" s="27" t="s">
        <v>139</v>
      </c>
      <c r="I17" s="27" t="s">
        <v>361</v>
      </c>
      <c r="J17" s="24" t="s">
        <v>362</v>
      </c>
      <c r="K17" s="15" t="s">
        <v>363</v>
      </c>
      <c r="L17" s="50">
        <v>0.4</v>
      </c>
      <c r="N17" s="61" t="s">
        <v>272</v>
      </c>
      <c r="O17" s="61"/>
      <c r="P17" s="61"/>
      <c r="Q17" s="61"/>
      <c r="R17" s="61"/>
      <c r="S17" s="61"/>
    </row>
    <row r="18" ht="15.15" spans="1:19">
      <c r="A18" s="21" t="s">
        <v>125</v>
      </c>
      <c r="B18" s="36" t="s">
        <v>364</v>
      </c>
      <c r="C18" s="26" t="s">
        <v>365</v>
      </c>
      <c r="D18" s="27" t="s">
        <v>365</v>
      </c>
      <c r="E18" s="30">
        <v>44329</v>
      </c>
      <c r="F18" s="26">
        <v>13</v>
      </c>
      <c r="G18" s="45" t="s">
        <v>366</v>
      </c>
      <c r="H18" s="33" t="s">
        <v>169</v>
      </c>
      <c r="I18" s="23" t="s">
        <v>364</v>
      </c>
      <c r="J18" s="30">
        <v>44329</v>
      </c>
      <c r="K18" s="2" t="s">
        <v>364</v>
      </c>
      <c r="L18" s="50">
        <v>0.5</v>
      </c>
      <c r="N18" s="61" t="s">
        <v>280</v>
      </c>
      <c r="O18" s="61"/>
      <c r="P18" s="61"/>
      <c r="Q18" s="61"/>
      <c r="R18" s="61"/>
      <c r="S18" s="61"/>
    </row>
    <row r="19" ht="15.15" spans="1:12">
      <c r="A19" s="21" t="s">
        <v>128</v>
      </c>
      <c r="B19" s="46" t="s">
        <v>281</v>
      </c>
      <c r="C19" s="47">
        <v>14</v>
      </c>
      <c r="D19" s="23" t="s">
        <v>288</v>
      </c>
      <c r="E19" s="24">
        <v>14</v>
      </c>
      <c r="F19" s="22">
        <v>14</v>
      </c>
      <c r="G19" s="48">
        <v>0.589583333333333</v>
      </c>
      <c r="H19" s="23" t="s">
        <v>288</v>
      </c>
      <c r="I19" s="43">
        <v>0.583333333333333</v>
      </c>
      <c r="J19" s="43">
        <v>0.583333333333333</v>
      </c>
      <c r="K19" s="14">
        <v>0.583333333333333</v>
      </c>
      <c r="L19" s="50">
        <v>0.8</v>
      </c>
    </row>
    <row r="20" ht="15.15" spans="1:12">
      <c r="A20" s="21" t="s">
        <v>130</v>
      </c>
      <c r="B20" s="26" t="s">
        <v>367</v>
      </c>
      <c r="C20" s="26" t="s">
        <v>368</v>
      </c>
      <c r="D20" s="23" t="s">
        <v>261</v>
      </c>
      <c r="E20" s="24" t="s">
        <v>220</v>
      </c>
      <c r="F20" s="26" t="s">
        <v>169</v>
      </c>
      <c r="G20" s="37" t="s">
        <v>327</v>
      </c>
      <c r="H20" s="33" t="s">
        <v>169</v>
      </c>
      <c r="I20" s="27" t="s">
        <v>369</v>
      </c>
      <c r="J20" s="24" t="s">
        <v>220</v>
      </c>
      <c r="K20" s="2" t="s">
        <v>357</v>
      </c>
      <c r="L20" s="50">
        <v>0.4</v>
      </c>
    </row>
    <row r="21" spans="1:12">
      <c r="A21" s="21" t="s">
        <v>132</v>
      </c>
      <c r="B21" s="26" t="s">
        <v>358</v>
      </c>
      <c r="C21" s="22" t="s">
        <v>321</v>
      </c>
      <c r="D21" s="27" t="s">
        <v>370</v>
      </c>
      <c r="E21" s="24" t="s">
        <v>84</v>
      </c>
      <c r="F21" s="22" t="s">
        <v>216</v>
      </c>
      <c r="G21" s="25" t="s">
        <v>147</v>
      </c>
      <c r="H21" s="33" t="s">
        <v>371</v>
      </c>
      <c r="I21" s="27" t="s">
        <v>372</v>
      </c>
      <c r="J21" s="24" t="s">
        <v>362</v>
      </c>
      <c r="K21" s="2" t="s">
        <v>216</v>
      </c>
      <c r="L21" s="50">
        <v>0.6</v>
      </c>
    </row>
    <row r="22" spans="1:11">
      <c r="A22" s="49" t="s">
        <v>295</v>
      </c>
      <c r="B22" s="50">
        <f>11/20</f>
        <v>0.55</v>
      </c>
      <c r="C22" s="50">
        <f>12/20</f>
        <v>0.6</v>
      </c>
      <c r="D22" s="50">
        <f>13/20</f>
        <v>0.65</v>
      </c>
      <c r="E22" s="50">
        <f>19/20</f>
        <v>0.95</v>
      </c>
      <c r="F22" s="50">
        <f>9/20</f>
        <v>0.45</v>
      </c>
      <c r="G22" s="50">
        <f>15/20</f>
        <v>0.75</v>
      </c>
      <c r="H22" s="50">
        <f>9/20</f>
        <v>0.45</v>
      </c>
      <c r="I22" s="50">
        <f>11/20</f>
        <v>0.55</v>
      </c>
      <c r="J22" s="50">
        <f>18/20</f>
        <v>0.9</v>
      </c>
      <c r="K22" s="50">
        <f>19/20</f>
        <v>0.95</v>
      </c>
    </row>
    <row r="23" spans="1:11">
      <c r="A23" s="49" t="s">
        <v>296</v>
      </c>
      <c r="B23" s="50">
        <v>0.834437086092715</v>
      </c>
      <c r="C23" s="50">
        <v>0.859154929577465</v>
      </c>
      <c r="D23" s="50">
        <v>0.860927152317881</v>
      </c>
      <c r="E23" s="50">
        <v>0.993865030674847</v>
      </c>
      <c r="F23" s="50">
        <v>0.626760563380282</v>
      </c>
      <c r="G23" s="50">
        <v>0.962264150943396</v>
      </c>
      <c r="H23" s="50">
        <v>0.722627737226277</v>
      </c>
      <c r="I23" s="50">
        <v>0.840659340659341</v>
      </c>
      <c r="J23" s="50">
        <v>0.988571428571429</v>
      </c>
      <c r="K23" s="50">
        <v>0.993288590604027</v>
      </c>
    </row>
    <row r="24" spans="1:11">
      <c r="A24" t="s">
        <v>297</v>
      </c>
      <c r="B24" t="s">
        <v>181</v>
      </c>
      <c r="C24" t="s">
        <v>181</v>
      </c>
      <c r="D24" t="s">
        <v>181</v>
      </c>
      <c r="E24" t="s">
        <v>180</v>
      </c>
      <c r="F24" t="s">
        <v>182</v>
      </c>
      <c r="G24" t="s">
        <v>180</v>
      </c>
      <c r="H24" t="s">
        <v>182</v>
      </c>
      <c r="I24" t="s">
        <v>182</v>
      </c>
      <c r="J24" t="s">
        <v>180</v>
      </c>
      <c r="K24" t="s">
        <v>180</v>
      </c>
    </row>
  </sheetData>
  <mergeCells count="7">
    <mergeCell ref="N3:R3"/>
    <mergeCell ref="N9:R9"/>
    <mergeCell ref="N14:S14"/>
    <mergeCell ref="N15:S15"/>
    <mergeCell ref="N16:S16"/>
    <mergeCell ref="N17:S17"/>
    <mergeCell ref="N18:S1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C1" sqref="C$1:C$1048576"/>
    </sheetView>
  </sheetViews>
  <sheetFormatPr defaultColWidth="8.88888888888889" defaultRowHeight="14.4" outlineLevelCol="5"/>
  <cols>
    <col min="1" max="2" width="11.7777777777778" customWidth="1"/>
    <col min="3" max="3" width="40.7777777777778" customWidth="1"/>
    <col min="4" max="4" width="48.4444444444444" customWidth="1"/>
    <col min="6" max="6" width="12.8888888888889"/>
  </cols>
  <sheetData>
    <row r="1" spans="1:5">
      <c r="A1" t="s">
        <v>373</v>
      </c>
      <c r="B1" t="s">
        <v>374</v>
      </c>
      <c r="C1" t="s">
        <v>375</v>
      </c>
      <c r="D1" t="s">
        <v>376</v>
      </c>
      <c r="E1" t="s">
        <v>377</v>
      </c>
    </row>
    <row r="2" spans="1:5">
      <c r="A2">
        <f>LEN(C2)</f>
        <v>3</v>
      </c>
      <c r="B2">
        <f>A2</f>
        <v>3</v>
      </c>
      <c r="C2" s="1">
        <v>538</v>
      </c>
      <c r="D2" s="2" t="s">
        <v>167</v>
      </c>
      <c r="E2">
        <v>2</v>
      </c>
    </row>
    <row r="3" spans="1:5">
      <c r="A3">
        <f t="shared" ref="A3:A21" si="0">LEN(C3)</f>
        <v>8</v>
      </c>
      <c r="B3">
        <f>A3</f>
        <v>8</v>
      </c>
      <c r="C3" s="3" t="s">
        <v>27</v>
      </c>
      <c r="D3" s="2" t="s">
        <v>27</v>
      </c>
      <c r="E3">
        <v>7</v>
      </c>
    </row>
    <row r="4" spans="1:5">
      <c r="A4">
        <f t="shared" si="0"/>
        <v>9</v>
      </c>
      <c r="B4">
        <f>A4</f>
        <v>9</v>
      </c>
      <c r="C4" s="3" t="s">
        <v>39</v>
      </c>
      <c r="D4" s="2" t="s">
        <v>39</v>
      </c>
      <c r="E4">
        <v>6</v>
      </c>
    </row>
    <row r="5" spans="1:5">
      <c r="A5">
        <f t="shared" si="0"/>
        <v>10</v>
      </c>
      <c r="B5">
        <f>A5</f>
        <v>10</v>
      </c>
      <c r="C5" s="4" t="s">
        <v>51</v>
      </c>
      <c r="D5" s="2" t="s">
        <v>51</v>
      </c>
      <c r="E5">
        <v>16</v>
      </c>
    </row>
    <row r="6" spans="1:5">
      <c r="A6">
        <f t="shared" si="0"/>
        <v>10</v>
      </c>
      <c r="B6">
        <v>8</v>
      </c>
      <c r="C6" s="5" t="s">
        <v>59</v>
      </c>
      <c r="D6" s="6">
        <v>35539</v>
      </c>
      <c r="E6">
        <v>7</v>
      </c>
    </row>
    <row r="7" spans="1:5">
      <c r="A7">
        <f t="shared" si="0"/>
        <v>6</v>
      </c>
      <c r="B7">
        <v>1</v>
      </c>
      <c r="C7" s="4" t="s">
        <v>62</v>
      </c>
      <c r="D7" s="2" t="s">
        <v>197</v>
      </c>
      <c r="E7">
        <v>1</v>
      </c>
    </row>
    <row r="8" spans="1:5">
      <c r="A8">
        <f t="shared" si="0"/>
        <v>5</v>
      </c>
      <c r="B8">
        <v>4</v>
      </c>
      <c r="C8" s="7">
        <v>44198</v>
      </c>
      <c r="D8" s="6" t="s">
        <v>315</v>
      </c>
      <c r="E8">
        <v>8</v>
      </c>
    </row>
    <row r="9" spans="1:5">
      <c r="A9">
        <f t="shared" si="0"/>
        <v>19</v>
      </c>
      <c r="B9">
        <f>A9</f>
        <v>19</v>
      </c>
      <c r="C9" s="8" t="s">
        <v>78</v>
      </c>
      <c r="D9" s="2" t="s">
        <v>320</v>
      </c>
      <c r="E9">
        <v>20</v>
      </c>
    </row>
    <row r="10" spans="1:5">
      <c r="A10">
        <f t="shared" si="0"/>
        <v>11</v>
      </c>
      <c r="B10">
        <v>2</v>
      </c>
      <c r="C10" s="8" t="s">
        <v>85</v>
      </c>
      <c r="D10" s="2" t="s">
        <v>216</v>
      </c>
      <c r="E10">
        <v>9</v>
      </c>
    </row>
    <row r="11" spans="1:5">
      <c r="A11">
        <f t="shared" si="0"/>
        <v>7</v>
      </c>
      <c r="B11">
        <f>A11</f>
        <v>7</v>
      </c>
      <c r="C11" s="9" t="s">
        <v>92</v>
      </c>
      <c r="D11" s="2" t="s">
        <v>92</v>
      </c>
      <c r="E11">
        <v>6</v>
      </c>
    </row>
    <row r="12" spans="1:5">
      <c r="A12">
        <f t="shared" si="0"/>
        <v>39</v>
      </c>
      <c r="B12">
        <f>A12</f>
        <v>39</v>
      </c>
      <c r="C12" s="10" t="s">
        <v>103</v>
      </c>
      <c r="D12" s="2" t="s">
        <v>337</v>
      </c>
      <c r="E12">
        <v>30</v>
      </c>
    </row>
    <row r="13" spans="1:5">
      <c r="A13">
        <f t="shared" si="0"/>
        <v>12</v>
      </c>
      <c r="B13">
        <f>A13</f>
        <v>12</v>
      </c>
      <c r="C13" s="9" t="s">
        <v>115</v>
      </c>
      <c r="D13" s="2" t="s">
        <v>346</v>
      </c>
      <c r="E13">
        <v>17</v>
      </c>
    </row>
    <row r="14" spans="1:5">
      <c r="A14">
        <f t="shared" si="0"/>
        <v>5</v>
      </c>
      <c r="B14">
        <v>3</v>
      </c>
      <c r="C14" s="11">
        <v>44198</v>
      </c>
      <c r="D14" s="12" t="s">
        <v>347</v>
      </c>
      <c r="E14">
        <v>4</v>
      </c>
    </row>
    <row r="15" spans="1:5">
      <c r="A15">
        <f t="shared" si="0"/>
        <v>3</v>
      </c>
      <c r="B15">
        <v>4</v>
      </c>
      <c r="C15" s="13">
        <v>0.5</v>
      </c>
      <c r="D15" s="14">
        <v>0.5</v>
      </c>
      <c r="E15">
        <v>4</v>
      </c>
    </row>
    <row r="16" spans="1:5">
      <c r="A16">
        <f t="shared" si="0"/>
        <v>7</v>
      </c>
      <c r="B16">
        <v>4</v>
      </c>
      <c r="C16" s="9" t="s">
        <v>92</v>
      </c>
      <c r="D16" s="2" t="s">
        <v>357</v>
      </c>
      <c r="E16">
        <v>6</v>
      </c>
    </row>
    <row r="17" spans="1:5">
      <c r="A17">
        <f t="shared" si="0"/>
        <v>11</v>
      </c>
      <c r="B17">
        <v>2</v>
      </c>
      <c r="C17" s="8" t="s">
        <v>85</v>
      </c>
      <c r="D17" s="15" t="s">
        <v>363</v>
      </c>
      <c r="E17">
        <v>6</v>
      </c>
    </row>
    <row r="18" spans="1:5">
      <c r="A18">
        <f t="shared" si="0"/>
        <v>9</v>
      </c>
      <c r="B18">
        <v>4</v>
      </c>
      <c r="C18" s="16" t="s">
        <v>127</v>
      </c>
      <c r="D18" s="2" t="s">
        <v>364</v>
      </c>
      <c r="E18">
        <v>8</v>
      </c>
    </row>
    <row r="19" spans="1:5">
      <c r="A19">
        <f t="shared" si="0"/>
        <v>17</v>
      </c>
      <c r="B19">
        <v>4</v>
      </c>
      <c r="C19" s="13">
        <v>0.583333333333333</v>
      </c>
      <c r="D19" s="14">
        <v>0.583333333333333</v>
      </c>
      <c r="E19">
        <v>4</v>
      </c>
    </row>
    <row r="20" spans="1:5">
      <c r="A20">
        <f t="shared" si="0"/>
        <v>7</v>
      </c>
      <c r="B20">
        <v>4</v>
      </c>
      <c r="C20" s="9" t="s">
        <v>92</v>
      </c>
      <c r="D20" s="2" t="s">
        <v>357</v>
      </c>
      <c r="E20">
        <v>6</v>
      </c>
    </row>
    <row r="21" spans="1:5">
      <c r="A21">
        <f t="shared" si="0"/>
        <v>11</v>
      </c>
      <c r="B21">
        <v>2</v>
      </c>
      <c r="C21" s="8" t="s">
        <v>85</v>
      </c>
      <c r="D21" s="2" t="s">
        <v>216</v>
      </c>
      <c r="E21">
        <v>6</v>
      </c>
    </row>
    <row r="22" spans="1:6">
      <c r="A22" s="17">
        <f>SUM(A2:A21)</f>
        <v>209</v>
      </c>
      <c r="B22" s="17">
        <f>SUM(B2:B21)</f>
        <v>149</v>
      </c>
      <c r="E22" s="17">
        <v>148</v>
      </c>
      <c r="F22" s="18">
        <f>E22/B22</f>
        <v>0.993288590604027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4 e 4 b f f 9 f - 5 6 9 7 - 4 9 f 3 - 8 2 2 d - d 4 8 f 0 2 6 a 9 5 3 7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8 2 8 7 8 9 a 7 - b c 4 6 - 4 b 0 a - 9 1 8 e - 7 1 d 3 2 9 2 3 1 1 8 0 "   x s i : n i l = " t r u e " /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B 5 9 B 0 E 1 E 6 C A 4 E 1 4 1 B D 2 7 5 6 3 3 1 D 5 4 C D A E "   m a : c o n t e n t T y p e V e r s i o n = " 1 5 "   m a : c o n t e n t T y p e D e s c r i p t i o n = " C r e a t e   a   n e w   d o c u m e n t . "   m a : c o n t e n t T y p e S c o p e = " "   m a : v e r s i o n I D = " 2 4 7 1 5 e 1 7 a 8 0 7 4 1 7 b c f 7 0 8 d f c d 3 6 1 b 4 f e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7 8 9 3 7 b 5 6 7 3 8 7 8 d f f a 8 c 4 9 6 6 f 5 4 8 b 6 3 c 3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4 e 4 b f f 9 f - 5 6 9 7 - 4 9 f 3 - 8 2 2 d - d 4 8 f 0 2 6 a 9 5 3 7 "   x m l n s : n s 3 = " 8 2 8 7 8 9 a 7 - b c 4 6 - 4 b 0 a - 9 1 8 e - 7 1 d 3 2 9 2 3 1 1 8 0 " >  
 < x s d : i m p o r t   n a m e s p a c e = " 4 e 4 b f f 9 f - 5 6 9 7 - 4 9 f 3 - 8 2 2 d - d 4 8 f 0 2 6 a 9 5 3 7 " / >  
 < x s d : i m p o r t   n a m e s p a c e = " 8 2 8 7 8 9 a 7 - b c 4 6 - 4 b 0 a - 9 1 8 e - 7 1 d 3 2 9 2 3 1 1 8 0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D a t e T a k e n "   m i n O c c u r s = " 0 " / >  
 < x s d : e l e m e n t   r e f = " n s 2 : M e d i a S e r v i c e A u t o T a g s "   m i n O c c u r s = " 0 " / >  
 < x s d : e l e m e n t   r e f = " n s 2 : M e d i a S e r v i c e L o c a t i o n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O C R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4 e 4 b f f 9 f - 5 6 9 7 - 4 9 f 3 - 8 2 2 d - d 4 8 f 0 2 6 a 9 5 3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4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T a g s "   m a : i n d e x = " 1 5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1 6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7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8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9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l c f 7 6 f 1 5 5 c e d 4 d d c b 4 0 9 7 1 3 4 f f 3 c 3 3 2 f "   m a : i n d e x = " 2 1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1 4 7 1 c 5 2 0 - d b d 0 - 4 b 8 f - 9 e 3 6 - 8 6 9 4 d 7 5 f a 5 a 1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/ x s d : s c h e m a >  
 < x s d : s c h e m a   t a r g e t N a m e s p a c e = " 8 2 8 7 8 9 a 7 - b c 4 6 - 4 b 0 a - 9 1 8 e - 7 1 d 3 2 9 2 3 1 1 8 0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2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3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2 "   n i l l a b l e = " t r u e "   m a : d i s p l a y N a m e = " T a x o n o m y   C a t c h   A l l   C o l u m n "   m a : h i d d e n = " t r u e "   m a : l i s t = " { b 7 c 5 8 a e c - 0 6 0 5 - 4 b 6 b - a e e a - f f 3 9 8 1 4 9 4 b 9 7 } "   m a : i n t e r n a l N a m e = " T a x C a t c h A l l "   m a : s h o w F i e l d = " C a t c h A l l D a t a "   m a : w e b = " 8 2 8 7 8 9 a 7 - b c 4 6 - 4 b 0 a - 9 1 8 e - 7 1 d 3 2 9 2 3 1 1 8 0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624C1B33-FF94-4ACA-B817-0810794994DA}">
  <ds:schemaRefs/>
</ds:datastoreItem>
</file>

<file path=customXml/itemProps2.xml><?xml version="1.0" encoding="utf-8"?>
<ds:datastoreItem xmlns:ds="http://schemas.openxmlformats.org/officeDocument/2006/customXml" ds:itemID="{91CE79A4-F567-4BD2-82C3-0AEBDCAA2BDE}">
  <ds:schemaRefs/>
</ds:datastoreItem>
</file>

<file path=customXml/itemProps3.xml><?xml version="1.0" encoding="utf-8"?>
<ds:datastoreItem xmlns:ds="http://schemas.openxmlformats.org/officeDocument/2006/customXml" ds:itemID="{88449777-C81F-4448-B5B6-A40DF0008B0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Acronym</vt:lpstr>
      <vt:lpstr>CRNN result</vt:lpstr>
      <vt:lpstr>GCP result</vt:lpstr>
      <vt:lpstr>checking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Mistry</dc:creator>
  <cp:lastModifiedBy>Yuanhao Zhuo</cp:lastModifiedBy>
  <dcterms:created xsi:type="dcterms:W3CDTF">2021-08-31T22:59:00Z</dcterms:created>
  <dcterms:modified xsi:type="dcterms:W3CDTF">2022-09-22T01:12:34Z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0x010100B59B0E1E6CA4E141BD2756331D54CDAE</vt:lpwstr>
  </property>
  <property fmtid="{D5CDD505-2E9C-101B-9397-08002B2CF9AE}" pid="3" name="ICV">
    <vt:lpwstr>2A524EB9D4334C2EB1E417EB4C6A868B</vt:lpwstr>
  </property>
  <property fmtid="{D5CDD505-2E9C-101B-9397-08002B2CF9AE}" pid="4" name="KSOProductBuildVer">
    <vt:lpwstr>1033-11.2.0.11306</vt:lpwstr>
  </property>
</Properties>
</file>